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filterPrivacy="1" defaultThemeVersion="124226"/>
  <xr:revisionPtr revIDLastSave="0" documentId="13_ncr:1_{00863350-E0B7-4A12-BCAF-D99C13D220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" sheetId="6" r:id="rId1"/>
    <sheet name="Scatter Diagram" sheetId="1" r:id="rId2"/>
    <sheet name="Fishbone Digram" sheetId="9" r:id="rId3"/>
    <sheet name="Histogram" sheetId="2" r:id="rId4"/>
    <sheet name="Pareto" sheetId="3" r:id="rId5"/>
    <sheet name="Control Charts" sheetId="7" r:id="rId6"/>
    <sheet name="Factor Table" sheetId="8" r:id="rId7"/>
  </sheets>
  <definedNames>
    <definedName name="_xlchart.v1.0" hidden="1">Pareto!$B$32:$B$38</definedName>
    <definedName name="_xlchart.v1.1" hidden="1">Pareto!$C$32:$C$38</definedName>
    <definedName name="_xlchart.v1.2" hidden="1">Pareto!$A$4:$A$8</definedName>
    <definedName name="_xlchart.v1.3" hidden="1">Pareto!$B$4:$B$8</definedName>
    <definedName name="_xlchart.v1.4" hidden="1">Pareto!$A$18:$A$22</definedName>
    <definedName name="_xlchart.v1.5" hidden="1">Pareto!$B$18:$B$22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3" i="2"/>
  <c r="G12" i="2"/>
  <c r="B66" i="2"/>
  <c r="B65" i="2"/>
  <c r="B64" i="2"/>
  <c r="H43" i="2"/>
  <c r="B52" i="2"/>
  <c r="B51" i="2"/>
  <c r="B50" i="2"/>
  <c r="B49" i="2"/>
  <c r="D39" i="3"/>
  <c r="J46" i="7"/>
  <c r="J56" i="7" s="1"/>
  <c r="J47" i="7"/>
  <c r="J48" i="7"/>
  <c r="J49" i="7"/>
  <c r="J50" i="7"/>
  <c r="J51" i="7"/>
  <c r="J52" i="7"/>
  <c r="J53" i="7"/>
  <c r="J54" i="7"/>
  <c r="J55" i="7"/>
  <c r="F46" i="7"/>
  <c r="F56" i="7" s="1"/>
  <c r="F47" i="7"/>
  <c r="F48" i="7"/>
  <c r="F49" i="7"/>
  <c r="F50" i="7"/>
  <c r="F51" i="7"/>
  <c r="F52" i="7"/>
  <c r="F53" i="7"/>
  <c r="F54" i="7"/>
  <c r="F55" i="7"/>
  <c r="G8" i="2"/>
  <c r="G7" i="2"/>
  <c r="G6" i="2"/>
  <c r="G5" i="2"/>
  <c r="G4" i="2"/>
  <c r="G9" i="2"/>
  <c r="G3" i="2"/>
  <c r="C66" i="1"/>
  <c r="B66" i="1"/>
  <c r="C65" i="1"/>
  <c r="B65" i="1"/>
  <c r="C20" i="1"/>
  <c r="B20" i="1"/>
  <c r="C19" i="1"/>
  <c r="B19" i="1"/>
  <c r="B67" i="2" l="1"/>
  <c r="I42" i="2"/>
  <c r="I41" i="2"/>
  <c r="I40" i="2"/>
  <c r="I39" i="2"/>
  <c r="I38" i="2"/>
  <c r="E38" i="3"/>
  <c r="E37" i="3"/>
  <c r="E36" i="3"/>
  <c r="E35" i="3"/>
  <c r="E34" i="3"/>
  <c r="E33" i="3"/>
  <c r="E32" i="3"/>
  <c r="F29" i="7"/>
  <c r="B91" i="8"/>
  <c r="E93" i="8" s="1"/>
  <c r="C96" i="8" l="1"/>
  <c r="C71" i="8"/>
  <c r="C95" i="8"/>
  <c r="G10" i="2" l="1"/>
  <c r="H3" i="2" s="1"/>
  <c r="B29" i="7"/>
  <c r="D22" i="3" l="1"/>
  <c r="D21" i="3"/>
  <c r="D20" i="3"/>
  <c r="D19" i="3"/>
  <c r="D18" i="3"/>
  <c r="B9" i="3"/>
  <c r="C8" i="3" s="1"/>
  <c r="H57" i="2"/>
  <c r="C49" i="1"/>
  <c r="B49" i="1"/>
  <c r="C48" i="1"/>
  <c r="B48" i="1"/>
  <c r="H58" i="2" l="1"/>
  <c r="D23" i="3"/>
  <c r="E22" i="3" s="1"/>
  <c r="C5" i="3"/>
  <c r="C4" i="3"/>
  <c r="D4" i="3" s="1"/>
  <c r="C7" i="3"/>
  <c r="C6" i="3"/>
  <c r="E39" i="3"/>
  <c r="H59" i="2" l="1"/>
  <c r="E18" i="3"/>
  <c r="F18" i="3" s="1"/>
  <c r="E21" i="3"/>
  <c r="D5" i="3"/>
  <c r="D6" i="3" s="1"/>
  <c r="D7" i="3" s="1"/>
  <c r="D8" i="3" s="1"/>
  <c r="E19" i="3"/>
  <c r="E20" i="3"/>
  <c r="H60" i="2" l="1"/>
  <c r="F19" i="3"/>
  <c r="F20" i="3" s="1"/>
  <c r="F21" i="3" s="1"/>
  <c r="F22" i="3" s="1"/>
  <c r="H61" i="2" l="1"/>
  <c r="H62" i="2" l="1"/>
  <c r="I57" i="2" l="1"/>
  <c r="I58" i="2"/>
  <c r="I59" i="2"/>
  <c r="I60" i="2"/>
</calcChain>
</file>

<file path=xl/sharedStrings.xml><?xml version="1.0" encoding="utf-8"?>
<sst xmlns="http://schemas.openxmlformats.org/spreadsheetml/2006/main" count="201" uniqueCount="158">
  <si>
    <t>ASSIGNMENT 6 (7 QC Tools)</t>
  </si>
  <si>
    <t>SUBJECT-</t>
  </si>
  <si>
    <t>Mechanical &amp; Systems Engineering</t>
  </si>
  <si>
    <t>NAME-</t>
  </si>
  <si>
    <t>GRN</t>
  </si>
  <si>
    <t>Roll No</t>
  </si>
  <si>
    <t xml:space="preserve">SR. NO. </t>
  </si>
  <si>
    <t>PARTICULAR</t>
  </si>
  <si>
    <t>NO. OF EXAMPLES</t>
  </si>
  <si>
    <t>Scatter Diagram</t>
  </si>
  <si>
    <t>Fishbone Diagram</t>
  </si>
  <si>
    <t>Histogram</t>
  </si>
  <si>
    <t>Pareto Chart</t>
  </si>
  <si>
    <t>Control Charts</t>
  </si>
  <si>
    <t xml:space="preserve">Example 1 </t>
  </si>
  <si>
    <t>Machine Speed (rpm)</t>
  </si>
  <si>
    <t>Number of Defects</t>
  </si>
  <si>
    <t>Max.</t>
  </si>
  <si>
    <t>Min.</t>
  </si>
  <si>
    <t>Correlation =</t>
  </si>
  <si>
    <t>Example 2</t>
  </si>
  <si>
    <t xml:space="preserve">Battery Capacity  </t>
  </si>
  <si>
    <t xml:space="preserve">Talk Time  </t>
  </si>
  <si>
    <t>Example 3</t>
  </si>
  <si>
    <t>Worker</t>
  </si>
  <si>
    <t>Productivity (widgets/day)</t>
  </si>
  <si>
    <t>Experience (years)</t>
  </si>
  <si>
    <t>EXAMPLE 1: DELAYED DEPARTURES FISHBONE DIAGRAM</t>
  </si>
  <si>
    <t>Example 1</t>
  </si>
  <si>
    <t xml:space="preserve">Class Intervals </t>
  </si>
  <si>
    <t>Frequency</t>
  </si>
  <si>
    <t>Freq. %</t>
  </si>
  <si>
    <t>1--2</t>
  </si>
  <si>
    <t>2--3</t>
  </si>
  <si>
    <t>3--4</t>
  </si>
  <si>
    <t>4--5</t>
  </si>
  <si>
    <t>5--6</t>
  </si>
  <si>
    <t>6--7</t>
  </si>
  <si>
    <t>7--8</t>
  </si>
  <si>
    <t>Min =</t>
  </si>
  <si>
    <t>Max =</t>
  </si>
  <si>
    <t>Avg. =</t>
  </si>
  <si>
    <t>Range =</t>
  </si>
  <si>
    <t>COMMENT: THE HISTOGRAM SHOWS RIGHT SKEWED BEHAVIOUR WITH AN AVERAGE OF 2. THIS SHOWS THAT ON AN AVERAGE, 2 PIZZAS ARE SOLD ON THURSDAY NIGHT.</t>
  </si>
  <si>
    <t xml:space="preserve">Example 2 </t>
  </si>
  <si>
    <t>Class Interval</t>
  </si>
  <si>
    <t xml:space="preserve">Freq. % </t>
  </si>
  <si>
    <t>Cumm %</t>
  </si>
  <si>
    <t>25-28</t>
  </si>
  <si>
    <t>28-31</t>
  </si>
  <si>
    <t>31-34</t>
  </si>
  <si>
    <t>34-37</t>
  </si>
  <si>
    <t>37-40</t>
  </si>
  <si>
    <t>SUM=</t>
  </si>
  <si>
    <t>COMMENT: THE HISTOGRAM SHOWS RIGHT SKEWED BEHAVIOUR. THE AVERAGE MPG IS 30.776. THE COMPANY IS NOT ACHIEVING IT'S GOAL OF 31 MPG</t>
  </si>
  <si>
    <t>28-30</t>
  </si>
  <si>
    <t>30-32</t>
  </si>
  <si>
    <t>32-34</t>
  </si>
  <si>
    <t>34-36</t>
  </si>
  <si>
    <t>36-38</t>
  </si>
  <si>
    <t>COMMENT: THE AVERAGE MPG OF THE PRODUCT HAS IMPROVED FROM 30.776 TO 33.03 MPG. THE COMPANY IS PERFORMING BETTER THAN IT'S EXPECTATIONS OF 31 MPG.</t>
  </si>
  <si>
    <t>Complaint</t>
  </si>
  <si>
    <t>Cumm. Freq.%</t>
  </si>
  <si>
    <t>Slow service</t>
  </si>
  <si>
    <t>Cramped tables</t>
  </si>
  <si>
    <t>Discourteous server</t>
  </si>
  <si>
    <t>Smoky air</t>
  </si>
  <si>
    <t>Cold dinner</t>
  </si>
  <si>
    <t>COMMENT: FROM THE ABOVE PARETO DIAGRAM, IT IS OBSERVED THAT 1) SLOW SERVICE AND 2) CRAMPED TABLES ARE HIGH PRIORTY COMPLAINTS AND MUST BE ADDRESSED THE FIRST.</t>
  </si>
  <si>
    <t>Type of Defect</t>
  </si>
  <si>
    <t>Rs. Value (Rs. 1000)</t>
  </si>
  <si>
    <t>Loss (INR 1000)</t>
  </si>
  <si>
    <t xml:space="preserve">Excessive temperature </t>
  </si>
  <si>
    <t>Worn roller</t>
  </si>
  <si>
    <t>Paper particle build-up</t>
  </si>
  <si>
    <t xml:space="preserve">Guides misaligned </t>
  </si>
  <si>
    <t>Defective roller</t>
  </si>
  <si>
    <t>COMMENT: 1] THERE ARE 3 PROBLEMS CAUSING 80% OF THE DEFECTS NAMELY - EXCESSIVE TEMP, WORN ROLLER AND GUIDES MISALIGNED. 2] WITH A BUDGET OF RS 10000, THEY SHOULD TACKLE THE FIRST 2 PROBLEMS MENTIONED ABOVE NAMELY - EXCESSIVE TEMP AND WORN ROLLERS</t>
  </si>
  <si>
    <t>Types of Nonconformities in a Textile Mill</t>
  </si>
  <si>
    <t>Problem Type</t>
  </si>
  <si>
    <t>Description</t>
  </si>
  <si>
    <t xml:space="preserve">% Occurrence </t>
  </si>
  <si>
    <t>Annual Cost (Rs. 1000)</t>
  </si>
  <si>
    <t>% Cost (INR in Thousands)</t>
  </si>
  <si>
    <t xml:space="preserve">% Loss </t>
  </si>
  <si>
    <t xml:space="preserve">Cumm. Loss </t>
  </si>
  <si>
    <t>A</t>
  </si>
  <si>
    <t>Subpar quality of cotton</t>
  </si>
  <si>
    <t>B</t>
  </si>
  <si>
    <t>Improper tension setting</t>
  </si>
  <si>
    <t>C</t>
  </si>
  <si>
    <t>Inadequate operator training</t>
  </si>
  <si>
    <t>D</t>
  </si>
  <si>
    <t>Bale storage problems</t>
  </si>
  <si>
    <t>E</t>
  </si>
  <si>
    <t xml:space="preserve">Drop in hydraulic pressure </t>
  </si>
  <si>
    <t>F</t>
  </si>
  <si>
    <t>Cutter not sharp</t>
  </si>
  <si>
    <t>G</t>
  </si>
  <si>
    <t>Dye for use in color not adequate</t>
  </si>
  <si>
    <t>COMMENT: THE PARETO DIAGRAM SHOWS THAT SUBPAR QUALITY OF COTTON, IMPROPER TENSION SETTING AND INADEQUATE OPERATOR TRAINING ARE THE PROBLEMS WHICH MUST BE ADDRESSED ON PRIORITY.</t>
  </si>
  <si>
    <t>Given: Sample Size = 4</t>
  </si>
  <si>
    <t>A2: 0.729</t>
  </si>
  <si>
    <t>D4: 2.282, D3:0</t>
  </si>
  <si>
    <t xml:space="preserve">Sample Number </t>
  </si>
  <si>
    <t>Sample Mean</t>
  </si>
  <si>
    <t>X-Double Bar</t>
  </si>
  <si>
    <t>UCLx</t>
  </si>
  <si>
    <t>LCLx</t>
  </si>
  <si>
    <t>R</t>
  </si>
  <si>
    <t xml:space="preserve">R Bar </t>
  </si>
  <si>
    <t>UCLr</t>
  </si>
  <si>
    <t>LCLr</t>
  </si>
  <si>
    <t>TOTAL</t>
  </si>
  <si>
    <t>D4: 2.282</t>
  </si>
  <si>
    <t>D3: 0.00</t>
  </si>
  <si>
    <t>Sample No</t>
  </si>
  <si>
    <t>Obs 1</t>
  </si>
  <si>
    <t>Obs 2</t>
  </si>
  <si>
    <t>Obs 3</t>
  </si>
  <si>
    <t>Obs 4</t>
  </si>
  <si>
    <t>Mean</t>
  </si>
  <si>
    <t>X D-Bar</t>
  </si>
  <si>
    <t>R Bar</t>
  </si>
  <si>
    <t>TOTAL =</t>
  </si>
  <si>
    <t xml:space="preserve">TOTAL = </t>
  </si>
  <si>
    <t>THE X BAR CHART SHOWS BIAS BELOW THE X DOUBLE BAR LINE. HENCE THE PROCESS IS NOT IN CONTROL</t>
  </si>
  <si>
    <t>THE R BAR CHART SHOWS AN INCREASING TREND WHICH MIGHT EXCEED THE UCL. HENCE PROCESS IS NOT IN CONTROL.</t>
  </si>
  <si>
    <t>Control chart factors</t>
  </si>
  <si>
    <t>n</t>
  </si>
  <si>
    <t>A2</t>
  </si>
  <si>
    <t>A3</t>
  </si>
  <si>
    <t>c4</t>
  </si>
  <si>
    <t>B3</t>
  </si>
  <si>
    <t>B4</t>
  </si>
  <si>
    <t>B5</t>
  </si>
  <si>
    <t>B6</t>
  </si>
  <si>
    <t>d2</t>
  </si>
  <si>
    <t>1/d2</t>
  </si>
  <si>
    <t>d3</t>
  </si>
  <si>
    <t>D1</t>
  </si>
  <si>
    <t>D2</t>
  </si>
  <si>
    <t>D3</t>
  </si>
  <si>
    <t>D4</t>
  </si>
  <si>
    <t xml:space="preserve">c̅ </t>
  </si>
  <si>
    <r>
      <t xml:space="preserve">The average no. of complaints per week is, </t>
    </r>
    <r>
      <rPr>
        <i/>
        <sz val="11"/>
        <color theme="1"/>
        <rFont val="Calibri"/>
        <family val="2"/>
        <scheme val="minor"/>
      </rPr>
      <t xml:space="preserve">c̅ </t>
    </r>
    <r>
      <rPr>
        <sz val="11"/>
        <color theme="1"/>
        <rFont val="Calibri"/>
        <family val="2"/>
        <scheme val="minor"/>
      </rPr>
      <t xml:space="preserve">= </t>
    </r>
  </si>
  <si>
    <t xml:space="preserve">UCL = </t>
  </si>
  <si>
    <t>LCL =</t>
  </si>
  <si>
    <t xml:space="preserve">COMMENT:  THE ABOVE SCATTER DIAGRAM HAS A POSITIVE CORRELATION OF 0.156 . IT IS OBSERVED THAT THE MINIMUM NO. OF DEFECTS ARE ACHIEVED AT MACHINE SPEEDS BETWEEN 1900 AND 2300 RPM. </t>
  </si>
  <si>
    <t>COMMENT: THE ABOVE SCATTER DIAGRAM SHOWS A STRONG POSITIVE CORRELATION OF 0.9216. THIS SHOWS THAT PRODUCTIVITY INCREASES STRONGLY WITH INCREASE IN EXPERIENCE.</t>
  </si>
  <si>
    <t/>
  </si>
  <si>
    <t>EXAMPLE 2 : i) LATE FOR WORK FISHBONE DIAGRAM</t>
  </si>
  <si>
    <t>EXAMPLE 2 : ii) You buy a new appliance, and it won’t work</t>
  </si>
  <si>
    <t>COMMENT : Correlation coefficient value is statistically insignificant (i.e. its 0.12) so there is no corelation between talk time and battery capacity</t>
  </si>
  <si>
    <t>remark</t>
  </si>
  <si>
    <t>here I will look at device and method of use first</t>
  </si>
  <si>
    <t>here I will look at people and method issues first</t>
  </si>
  <si>
    <t>Shaunak Deshpande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</si>
</sst>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name val="Arial"/>
      <family val="2"/>
    </font>
    <font>
      <b/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2" fillId="0" borderId="0"/>
  </cellStyleXfs>
  <cellXfs count="94">
    <xf numFmtId="0" fontId="0" fillId="0" borderId="0" xfId="0"/>
    <xf numFmtId="0" fontId="1" fillId="0" borderId="0" xfId="0" applyFont="1"/>
    <xf numFmtId="0" fontId="1" fillId="0" borderId="2" xfId="0" applyFont="1" applyBorder="1"/>
    <xf numFmtId="164" fontId="1" fillId="0" borderId="3" xfId="0" applyNumberFormat="1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2" xfId="0" applyBorder="1"/>
    <xf numFmtId="2" fontId="0" fillId="0" borderId="3" xfId="0" applyNumberFormat="1" applyBorder="1"/>
    <xf numFmtId="0" fontId="6" fillId="0" borderId="0" xfId="0" applyFont="1"/>
    <xf numFmtId="0" fontId="0" fillId="0" borderId="1" xfId="0" applyBorder="1"/>
    <xf numFmtId="0" fontId="2" fillId="0" borderId="1" xfId="0" applyFont="1" applyBorder="1" applyAlignment="1">
      <alignment horizontal="justify" vertical="center"/>
    </xf>
    <xf numFmtId="0" fontId="0" fillId="0" borderId="1" xfId="0" applyFont="1" applyBorder="1"/>
    <xf numFmtId="0" fontId="1" fillId="0" borderId="1" xfId="0" applyFont="1" applyBorder="1"/>
    <xf numFmtId="9" fontId="7" fillId="0" borderId="1" xfId="1" applyFont="1" applyBorder="1"/>
    <xf numFmtId="9" fontId="0" fillId="0" borderId="1" xfId="1" applyFont="1" applyBorder="1"/>
    <xf numFmtId="165" fontId="0" fillId="0" borderId="1" xfId="1" applyNumberFormat="1" applyFont="1" applyBorder="1"/>
    <xf numFmtId="0" fontId="1" fillId="0" borderId="4" xfId="0" applyFont="1" applyFill="1" applyBorder="1"/>
    <xf numFmtId="0" fontId="1" fillId="0" borderId="1" xfId="0" applyFont="1" applyFill="1" applyBorder="1"/>
    <xf numFmtId="9" fontId="1" fillId="0" borderId="1" xfId="1" applyFont="1" applyBorder="1"/>
    <xf numFmtId="9" fontId="0" fillId="0" borderId="1" xfId="0" applyNumberFormat="1" applyBorder="1"/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9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11" fillId="0" borderId="0" xfId="0" quotePrefix="1" applyFont="1" applyAlignment="1">
      <alignment horizontal="left" indent="1"/>
    </xf>
    <xf numFmtId="0" fontId="0" fillId="0" borderId="1" xfId="0" quotePrefix="1" applyBorder="1"/>
    <xf numFmtId="0" fontId="12" fillId="0" borderId="1" xfId="0" applyFont="1" applyBorder="1" applyAlignment="1">
      <alignment horizontal="right" vertical="center"/>
    </xf>
    <xf numFmtId="2" fontId="0" fillId="0" borderId="1" xfId="0" applyNumberFormat="1" applyBorder="1"/>
    <xf numFmtId="0" fontId="0" fillId="3" borderId="1" xfId="0" applyFont="1" applyFill="1" applyBorder="1"/>
    <xf numFmtId="9" fontId="0" fillId="0" borderId="1" xfId="0" applyNumberFormat="1" applyFont="1" applyBorder="1"/>
    <xf numFmtId="0" fontId="13" fillId="0" borderId="0" xfId="0" applyFont="1"/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6" fillId="0" borderId="1" xfId="0" applyFont="1" applyBorder="1"/>
    <xf numFmtId="2" fontId="16" fillId="0" borderId="1" xfId="0" applyNumberFormat="1" applyFont="1" applyBorder="1"/>
    <xf numFmtId="2" fontId="0" fillId="0" borderId="0" xfId="0" applyNumberFormat="1"/>
    <xf numFmtId="0" fontId="17" fillId="0" borderId="0" xfId="0" applyFont="1"/>
    <xf numFmtId="0" fontId="18" fillId="0" borderId="0" xfId="0" applyFont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7" fillId="0" borderId="1" xfId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2" fillId="0" borderId="0" xfId="2"/>
    <xf numFmtId="164" fontId="12" fillId="0" borderId="0" xfId="2" applyNumberFormat="1" applyAlignment="1">
      <alignment horizontal="right"/>
    </xf>
    <xf numFmtId="1" fontId="12" fillId="0" borderId="0" xfId="2" applyNumberFormat="1"/>
    <xf numFmtId="164" fontId="12" fillId="0" borderId="0" xfId="2" applyNumberFormat="1"/>
    <xf numFmtId="166" fontId="12" fillId="0" borderId="0" xfId="2" applyNumberFormat="1"/>
    <xf numFmtId="1" fontId="12" fillId="0" borderId="5" xfId="2" applyNumberFormat="1" applyBorder="1"/>
    <xf numFmtId="164" fontId="12" fillId="0" borderId="5" xfId="2" applyNumberFormat="1" applyBorder="1"/>
    <xf numFmtId="166" fontId="12" fillId="0" borderId="5" xfId="2" applyNumberFormat="1" applyBorder="1"/>
    <xf numFmtId="0" fontId="12" fillId="0" borderId="1" xfId="2" applyBorder="1"/>
    <xf numFmtId="0" fontId="19" fillId="0" borderId="0" xfId="2" applyFont="1"/>
    <xf numFmtId="0" fontId="20" fillId="0" borderId="0" xfId="2" applyFont="1"/>
    <xf numFmtId="0" fontId="7" fillId="0" borderId="0" xfId="2" applyFont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164" fontId="12" fillId="3" borderId="0" xfId="2" applyNumberFormat="1" applyFill="1" applyAlignment="1">
      <alignment horizontal="right"/>
    </xf>
    <xf numFmtId="164" fontId="12" fillId="3" borderId="0" xfId="2" applyNumberFormat="1" applyFill="1"/>
    <xf numFmtId="164" fontId="12" fillId="3" borderId="5" xfId="2" applyNumberFormat="1" applyFill="1" applyBorder="1"/>
    <xf numFmtId="1" fontId="12" fillId="3" borderId="0" xfId="2" applyNumberFormat="1" applyFill="1"/>
    <xf numFmtId="164" fontId="21" fillId="3" borderId="0" xfId="2" applyNumberFormat="1" applyFont="1" applyFill="1"/>
    <xf numFmtId="166" fontId="12" fillId="3" borderId="0" xfId="2" applyNumberFormat="1" applyFill="1"/>
    <xf numFmtId="13" fontId="7" fillId="0" borderId="1" xfId="1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8" fillId="0" borderId="0" xfId="0" applyFont="1" applyAlignment="1"/>
    <xf numFmtId="16" fontId="0" fillId="0" borderId="0" xfId="0" applyNumberFormat="1"/>
    <xf numFmtId="0" fontId="0" fillId="0" borderId="0" xfId="0" quotePrefix="1"/>
    <xf numFmtId="0" fontId="0" fillId="0" borderId="0" xfId="0" applyFont="1"/>
    <xf numFmtId="0" fontId="10" fillId="0" borderId="0" xfId="0" applyFont="1"/>
    <xf numFmtId="0" fontId="22" fillId="0" borderId="0" xfId="0" applyFont="1"/>
    <xf numFmtId="0" fontId="10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Plot: Machine Speed vs No. of Defects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Diagram'!$B$4:$B$17</c:f>
              <c:numCache>
                <c:formatCode>General</c:formatCode>
                <c:ptCount val="14"/>
                <c:pt idx="0">
                  <c:v>1900</c:v>
                </c:pt>
                <c:pt idx="1">
                  <c:v>2450</c:v>
                </c:pt>
                <c:pt idx="2">
                  <c:v>1800</c:v>
                </c:pt>
                <c:pt idx="3">
                  <c:v>1850</c:v>
                </c:pt>
                <c:pt idx="4">
                  <c:v>2000</c:v>
                </c:pt>
                <c:pt idx="5">
                  <c:v>2350</c:v>
                </c:pt>
                <c:pt idx="6">
                  <c:v>2200</c:v>
                </c:pt>
                <c:pt idx="7">
                  <c:v>2300</c:v>
                </c:pt>
                <c:pt idx="8">
                  <c:v>2550</c:v>
                </c:pt>
                <c:pt idx="9">
                  <c:v>2150</c:v>
                </c:pt>
                <c:pt idx="10">
                  <c:v>1950</c:v>
                </c:pt>
                <c:pt idx="11">
                  <c:v>2100</c:v>
                </c:pt>
                <c:pt idx="12">
                  <c:v>2400</c:v>
                </c:pt>
                <c:pt idx="13">
                  <c:v>2250</c:v>
                </c:pt>
              </c:numCache>
            </c:numRef>
          </c:xVal>
          <c:yVal>
            <c:numRef>
              <c:f>'Scatter Diagram'!$C$4:$C$17</c:f>
              <c:numCache>
                <c:formatCode>General</c:formatCode>
                <c:ptCount val="14"/>
                <c:pt idx="0">
                  <c:v>10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15</c:v>
                </c:pt>
                <c:pt idx="6">
                  <c:v>7</c:v>
                </c:pt>
                <c:pt idx="7">
                  <c:v>9</c:v>
                </c:pt>
                <c:pt idx="8">
                  <c:v>16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12</c:v>
                </c:pt>
                <c:pt idx="1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1-48CA-AFBD-8FA348C33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27936"/>
        <c:axId val="194729472"/>
      </c:scatterChart>
      <c:valAx>
        <c:axId val="194727936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9472"/>
        <c:crosses val="autoZero"/>
        <c:crossBetween val="midCat"/>
      </c:valAx>
      <c:valAx>
        <c:axId val="194729472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Potato Chips R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Charts'!$J$45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Charts'!$J$46:$J$55</c:f>
              <c:numCache>
                <c:formatCode>General</c:formatCode>
                <c:ptCount val="10"/>
                <c:pt idx="0">
                  <c:v>0.39999999999999858</c:v>
                </c:pt>
                <c:pt idx="1">
                  <c:v>0.40000000000000036</c:v>
                </c:pt>
                <c:pt idx="2">
                  <c:v>0.5</c:v>
                </c:pt>
                <c:pt idx="3">
                  <c:v>0.40000000000000036</c:v>
                </c:pt>
                <c:pt idx="4">
                  <c:v>9.9999999999999645E-2</c:v>
                </c:pt>
                <c:pt idx="5">
                  <c:v>0.29999999999999893</c:v>
                </c:pt>
                <c:pt idx="6">
                  <c:v>0.30000000000000071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0.70000000000000107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8-4CE6-8118-6507F7494D21}"/>
            </c:ext>
          </c:extLst>
        </c:ser>
        <c:ser>
          <c:idx val="1"/>
          <c:order val="1"/>
          <c:tx>
            <c:strRef>
              <c:f>'Control Charts'!$K$45</c:f>
              <c:strCache>
                <c:ptCount val="1"/>
                <c:pt idx="0">
                  <c:v>R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Charts'!$K$46:$K$55</c:f>
              <c:numCache>
                <c:formatCode>General</c:formatCode>
                <c:ptCount val="10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68-4CE6-8118-6507F7494D21}"/>
            </c:ext>
          </c:extLst>
        </c:ser>
        <c:ser>
          <c:idx val="2"/>
          <c:order val="2"/>
          <c:tx>
            <c:strRef>
              <c:f>'Control Charts'!$L$45</c:f>
              <c:strCache>
                <c:ptCount val="1"/>
                <c:pt idx="0">
                  <c:v>UCLr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Charts'!$L$46:$L$55</c:f>
              <c:numCache>
                <c:formatCode>General</c:formatCode>
                <c:ptCount val="10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68-4CE6-8118-6507F7494D21}"/>
            </c:ext>
          </c:extLst>
        </c:ser>
        <c:ser>
          <c:idx val="3"/>
          <c:order val="3"/>
          <c:tx>
            <c:strRef>
              <c:f>'Control Charts'!$M$45</c:f>
              <c:strCache>
                <c:ptCount val="1"/>
                <c:pt idx="0">
                  <c:v>LCLr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Charts'!$M$46:$M$55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68-4CE6-8118-6507F749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70016"/>
        <c:axId val="196080000"/>
      </c:lineChart>
      <c:catAx>
        <c:axId val="19607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0000"/>
        <c:crosses val="autoZero"/>
        <c:auto val="1"/>
        <c:lblAlgn val="ctr"/>
        <c:lblOffset val="100"/>
        <c:noMultiLvlLbl val="0"/>
      </c:catAx>
      <c:valAx>
        <c:axId val="1960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Plot: Battery Capacity vs Talk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Diagram'!$B$29:$B$46</c:f>
              <c:numCache>
                <c:formatCode>General</c:formatCode>
                <c:ptCount val="18"/>
                <c:pt idx="0">
                  <c:v>800</c:v>
                </c:pt>
                <c:pt idx="1">
                  <c:v>1500</c:v>
                </c:pt>
                <c:pt idx="2">
                  <c:v>1300</c:v>
                </c:pt>
                <c:pt idx="3">
                  <c:v>1550</c:v>
                </c:pt>
                <c:pt idx="4">
                  <c:v>900</c:v>
                </c:pt>
                <c:pt idx="5">
                  <c:v>875</c:v>
                </c:pt>
                <c:pt idx="6">
                  <c:v>750</c:v>
                </c:pt>
                <c:pt idx="7">
                  <c:v>1100</c:v>
                </c:pt>
                <c:pt idx="8">
                  <c:v>850</c:v>
                </c:pt>
                <c:pt idx="9">
                  <c:v>450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700</c:v>
                </c:pt>
                <c:pt idx="14">
                  <c:v>800</c:v>
                </c:pt>
                <c:pt idx="15">
                  <c:v>800</c:v>
                </c:pt>
                <c:pt idx="16">
                  <c:v>900</c:v>
                </c:pt>
                <c:pt idx="17">
                  <c:v>900</c:v>
                </c:pt>
              </c:numCache>
            </c:numRef>
          </c:xVal>
          <c:yVal>
            <c:numRef>
              <c:f>'Scatter Diagram'!$C$29:$C$46</c:f>
              <c:numCache>
                <c:formatCode>General</c:formatCode>
                <c:ptCount val="18"/>
                <c:pt idx="0">
                  <c:v>4.5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2.75</c:v>
                </c:pt>
                <c:pt idx="5">
                  <c:v>1.75</c:v>
                </c:pt>
                <c:pt idx="6">
                  <c:v>1.75</c:v>
                </c:pt>
                <c:pt idx="7">
                  <c:v>2.25</c:v>
                </c:pt>
                <c:pt idx="8">
                  <c:v>1.75</c:v>
                </c:pt>
                <c:pt idx="9">
                  <c:v>1.5</c:v>
                </c:pt>
                <c:pt idx="10">
                  <c:v>2.25</c:v>
                </c:pt>
                <c:pt idx="11">
                  <c:v>2.25</c:v>
                </c:pt>
                <c:pt idx="12">
                  <c:v>3.25</c:v>
                </c:pt>
                <c:pt idx="13">
                  <c:v>2.25</c:v>
                </c:pt>
                <c:pt idx="14">
                  <c:v>2.25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0-4419-A535-965455346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0624"/>
        <c:axId val="195780608"/>
      </c:scatterChart>
      <c:valAx>
        <c:axId val="195770624"/>
        <c:scaling>
          <c:orientation val="minMax"/>
          <c:max val="1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0608"/>
        <c:crosses val="autoZero"/>
        <c:crossBetween val="midCat"/>
      </c:valAx>
      <c:valAx>
        <c:axId val="1957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Plot: Productivity vs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Diagram'!$B$59:$B$63</c:f>
              <c:numCache>
                <c:formatCode>General</c:formatCode>
                <c:ptCount val="5"/>
                <c:pt idx="0">
                  <c:v>33</c:v>
                </c:pt>
                <c:pt idx="1">
                  <c:v>19</c:v>
                </c:pt>
                <c:pt idx="2">
                  <c:v>32</c:v>
                </c:pt>
                <c:pt idx="3">
                  <c:v>26</c:v>
                </c:pt>
                <c:pt idx="4">
                  <c:v>15</c:v>
                </c:pt>
              </c:numCache>
            </c:numRef>
          </c:xVal>
          <c:yVal>
            <c:numRef>
              <c:f>'Scatter Diagram'!$C$59:$C$63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12</c:v>
                </c:pt>
                <c:pt idx="3">
                  <c:v>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76B-A45E-ECB6CBEE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0048"/>
        <c:axId val="195811584"/>
      </c:scatterChart>
      <c:valAx>
        <c:axId val="19581004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1584"/>
        <c:crosses val="autoZero"/>
        <c:crossBetween val="midCat"/>
      </c:valAx>
      <c:valAx>
        <c:axId val="1958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MPG Frequency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Histogram!$H$37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Histogram!$G$38:$G$42</c:f>
              <c:strCache>
                <c:ptCount val="5"/>
                <c:pt idx="0">
                  <c:v>25-28</c:v>
                </c:pt>
                <c:pt idx="1">
                  <c:v>28-31</c:v>
                </c:pt>
                <c:pt idx="2">
                  <c:v>31-34</c:v>
                </c:pt>
                <c:pt idx="3">
                  <c:v>34-37</c:v>
                </c:pt>
                <c:pt idx="4">
                  <c:v>37-40</c:v>
                </c:pt>
              </c:strCache>
            </c:strRef>
          </c:cat>
          <c:val>
            <c:numRef>
              <c:f>Histogram!$H$38:$H$42</c:f>
              <c:numCache>
                <c:formatCode>General</c:formatCode>
                <c:ptCount val="5"/>
                <c:pt idx="0">
                  <c:v>9</c:v>
                </c:pt>
                <c:pt idx="1">
                  <c:v>21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7-44E6-A580-E6B1FCA9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6604672"/>
        <c:axId val="196606208"/>
      </c:barChart>
      <c:catAx>
        <c:axId val="1966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6208"/>
        <c:crosses val="autoZero"/>
        <c:auto val="1"/>
        <c:lblAlgn val="ctr"/>
        <c:lblOffset val="100"/>
        <c:noMultiLvlLbl val="0"/>
      </c:catAx>
      <c:valAx>
        <c:axId val="1966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Improved MPG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Histogram!$H$56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Histogram!$G$57:$G$61</c:f>
              <c:strCache>
                <c:ptCount val="5"/>
                <c:pt idx="0">
                  <c:v>28-30</c:v>
                </c:pt>
                <c:pt idx="1">
                  <c:v>30-32</c:v>
                </c:pt>
                <c:pt idx="2">
                  <c:v>32-34</c:v>
                </c:pt>
                <c:pt idx="3">
                  <c:v>34-36</c:v>
                </c:pt>
                <c:pt idx="4">
                  <c:v>36-38</c:v>
                </c:pt>
              </c:strCache>
            </c:strRef>
          </c:cat>
          <c:val>
            <c:numRef>
              <c:f>Histogram!$H$57:$H$61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B-4EC5-9D24-A52F1AE2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6645632"/>
        <c:axId val="196647168"/>
      </c:barChart>
      <c:catAx>
        <c:axId val="1966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168"/>
        <c:crosses val="autoZero"/>
        <c:auto val="1"/>
        <c:lblAlgn val="ctr"/>
        <c:lblOffset val="100"/>
        <c:noMultiLvlLbl val="0"/>
      </c:catAx>
      <c:valAx>
        <c:axId val="1966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Pizza Sales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Histogram!$F$3:$F$9</c:f>
              <c:strCache>
                <c:ptCount val="7"/>
                <c:pt idx="0">
                  <c:v>1--2</c:v>
                </c:pt>
                <c:pt idx="1">
                  <c:v>2--3</c:v>
                </c:pt>
                <c:pt idx="2">
                  <c:v>3--4</c:v>
                </c:pt>
                <c:pt idx="3">
                  <c:v>4--5</c:v>
                </c:pt>
                <c:pt idx="4">
                  <c:v>5--6</c:v>
                </c:pt>
                <c:pt idx="5">
                  <c:v>6--7</c:v>
                </c:pt>
                <c:pt idx="6">
                  <c:v>7--8</c:v>
                </c:pt>
              </c:strCache>
            </c:strRef>
          </c:cat>
          <c:val>
            <c:numRef>
              <c:f>Histogram!$G$3:$G$9</c:f>
              <c:numCache>
                <c:formatCode>General</c:formatCode>
                <c:ptCount val="7"/>
                <c:pt idx="0">
                  <c:v>34</c:v>
                </c:pt>
                <c:pt idx="1">
                  <c:v>66</c:v>
                </c:pt>
                <c:pt idx="2">
                  <c:v>9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C-4A54-882D-3250D96CE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6958848"/>
        <c:axId val="196960640"/>
      </c:barChart>
      <c:catAx>
        <c:axId val="1969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60640"/>
        <c:crosses val="autoZero"/>
        <c:auto val="1"/>
        <c:lblAlgn val="ctr"/>
        <c:lblOffset val="100"/>
        <c:noMultiLvlLbl val="0"/>
      </c:catAx>
      <c:valAx>
        <c:axId val="1969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 Fizz R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Charts'!$F$3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Charts'!$F$4:$F$28</c:f>
              <c:numCache>
                <c:formatCode>0.00</c:formatCode>
                <c:ptCount val="25"/>
                <c:pt idx="0">
                  <c:v>0.19</c:v>
                </c:pt>
                <c:pt idx="1">
                  <c:v>0.27</c:v>
                </c:pt>
                <c:pt idx="2">
                  <c:v>0.17</c:v>
                </c:pt>
                <c:pt idx="3">
                  <c:v>0.46</c:v>
                </c:pt>
                <c:pt idx="4">
                  <c:v>0.47</c:v>
                </c:pt>
                <c:pt idx="5">
                  <c:v>0.2</c:v>
                </c:pt>
                <c:pt idx="6">
                  <c:v>0.46</c:v>
                </c:pt>
                <c:pt idx="7">
                  <c:v>0.2</c:v>
                </c:pt>
                <c:pt idx="8">
                  <c:v>0.21</c:v>
                </c:pt>
                <c:pt idx="9">
                  <c:v>0.3</c:v>
                </c:pt>
                <c:pt idx="10">
                  <c:v>0.28999999999999998</c:v>
                </c:pt>
                <c:pt idx="11">
                  <c:v>0.43</c:v>
                </c:pt>
                <c:pt idx="12">
                  <c:v>0.24</c:v>
                </c:pt>
                <c:pt idx="13">
                  <c:v>0.37</c:v>
                </c:pt>
                <c:pt idx="14">
                  <c:v>0.31</c:v>
                </c:pt>
                <c:pt idx="15">
                  <c:v>0.28999999999999998</c:v>
                </c:pt>
                <c:pt idx="16">
                  <c:v>0.33</c:v>
                </c:pt>
                <c:pt idx="17">
                  <c:v>0.34</c:v>
                </c:pt>
                <c:pt idx="18">
                  <c:v>0.28000000000000003</c:v>
                </c:pt>
                <c:pt idx="19">
                  <c:v>0.2</c:v>
                </c:pt>
                <c:pt idx="20">
                  <c:v>0.23</c:v>
                </c:pt>
                <c:pt idx="21">
                  <c:v>0.16</c:v>
                </c:pt>
                <c:pt idx="22">
                  <c:v>0.32</c:v>
                </c:pt>
                <c:pt idx="23">
                  <c:v>0.15</c:v>
                </c:pt>
                <c:pt idx="2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756-994B-024E7CCFE075}"/>
            </c:ext>
          </c:extLst>
        </c:ser>
        <c:ser>
          <c:idx val="1"/>
          <c:order val="1"/>
          <c:tx>
            <c:strRef>
              <c:f>'Control Charts'!$G$3</c:f>
              <c:strCache>
                <c:ptCount val="1"/>
                <c:pt idx="0">
                  <c:v>R Bar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Charts'!$G$4:$G$28</c:f>
              <c:numCache>
                <c:formatCode>0.00</c:formatCode>
                <c:ptCount val="25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B-4756-994B-024E7CCFE075}"/>
            </c:ext>
          </c:extLst>
        </c:ser>
        <c:ser>
          <c:idx val="2"/>
          <c:order val="2"/>
          <c:tx>
            <c:strRef>
              <c:f>'Control Charts'!$H$3</c:f>
              <c:strCache>
                <c:ptCount val="1"/>
                <c:pt idx="0">
                  <c:v>UCLr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Charts'!$H$4:$H$28</c:f>
              <c:numCache>
                <c:formatCode>0.00</c:formatCode>
                <c:ptCount val="25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0.63</c:v>
                </c:pt>
                <c:pt idx="14">
                  <c:v>0.63</c:v>
                </c:pt>
                <c:pt idx="15">
                  <c:v>0.63</c:v>
                </c:pt>
                <c:pt idx="16">
                  <c:v>0.63</c:v>
                </c:pt>
                <c:pt idx="17">
                  <c:v>0.63</c:v>
                </c:pt>
                <c:pt idx="18">
                  <c:v>0.63</c:v>
                </c:pt>
                <c:pt idx="19">
                  <c:v>0.63</c:v>
                </c:pt>
                <c:pt idx="20">
                  <c:v>0.63</c:v>
                </c:pt>
                <c:pt idx="21">
                  <c:v>0.63</c:v>
                </c:pt>
                <c:pt idx="22">
                  <c:v>0.63</c:v>
                </c:pt>
                <c:pt idx="23">
                  <c:v>0.63</c:v>
                </c:pt>
                <c:pt idx="2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7B-4756-994B-024E7CCFE075}"/>
            </c:ext>
          </c:extLst>
        </c:ser>
        <c:ser>
          <c:idx val="3"/>
          <c:order val="3"/>
          <c:tx>
            <c:strRef>
              <c:f>'Control Charts'!$I$3</c:f>
              <c:strCache>
                <c:ptCount val="1"/>
                <c:pt idx="0">
                  <c:v>LCLr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Charts'!$I$4:$I$28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7B-4756-994B-024E7CCF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14304"/>
        <c:axId val="196115840"/>
      </c:lineChart>
      <c:catAx>
        <c:axId val="19611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5840"/>
        <c:crosses val="autoZero"/>
        <c:auto val="1"/>
        <c:lblAlgn val="ctr"/>
        <c:lblOffset val="100"/>
        <c:noMultiLvlLbl val="0"/>
      </c:catAx>
      <c:valAx>
        <c:axId val="196115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Potato Chips X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Charts'!$F$45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Charts'!$F$46:$F$55</c:f>
              <c:numCache>
                <c:formatCode>General</c:formatCode>
                <c:ptCount val="10"/>
                <c:pt idx="0">
                  <c:v>12.524999999999999</c:v>
                </c:pt>
                <c:pt idx="1">
                  <c:v>12.600000000000001</c:v>
                </c:pt>
                <c:pt idx="2">
                  <c:v>12.4</c:v>
                </c:pt>
                <c:pt idx="3">
                  <c:v>12.399999999999999</c:v>
                </c:pt>
                <c:pt idx="4">
                  <c:v>12.475</c:v>
                </c:pt>
                <c:pt idx="5">
                  <c:v>12.475000000000001</c:v>
                </c:pt>
                <c:pt idx="6">
                  <c:v>12.649999999999999</c:v>
                </c:pt>
                <c:pt idx="7">
                  <c:v>12.450000000000001</c:v>
                </c:pt>
                <c:pt idx="8">
                  <c:v>12.500000000000002</c:v>
                </c:pt>
                <c:pt idx="9">
                  <c:v>12.524999999999999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2-4C42-AFF7-2C6DD4CCF732}"/>
            </c:ext>
          </c:extLst>
        </c:ser>
        <c:ser>
          <c:idx val="1"/>
          <c:order val="1"/>
          <c:tx>
            <c:strRef>
              <c:f>'Control Charts'!$G$45</c:f>
              <c:strCache>
                <c:ptCount val="1"/>
                <c:pt idx="0">
                  <c:v>X D-Bar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Charts'!$G$46:$G$55</c:f>
              <c:numCache>
                <c:formatCode>General</c:formatCode>
                <c:ptCount val="10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2-4C42-AFF7-2C6DD4CCF732}"/>
            </c:ext>
          </c:extLst>
        </c:ser>
        <c:ser>
          <c:idx val="2"/>
          <c:order val="2"/>
          <c:tx>
            <c:strRef>
              <c:f>'Control Charts'!$H$45</c:f>
              <c:strCache>
                <c:ptCount val="1"/>
                <c:pt idx="0">
                  <c:v>UCLx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Charts'!$H$46:$H$55</c:f>
              <c:numCache>
                <c:formatCode>General</c:formatCode>
                <c:ptCount val="10"/>
                <c:pt idx="0">
                  <c:v>12.76</c:v>
                </c:pt>
                <c:pt idx="1">
                  <c:v>12.76</c:v>
                </c:pt>
                <c:pt idx="2">
                  <c:v>12.76</c:v>
                </c:pt>
                <c:pt idx="3">
                  <c:v>12.76</c:v>
                </c:pt>
                <c:pt idx="4">
                  <c:v>12.76</c:v>
                </c:pt>
                <c:pt idx="5">
                  <c:v>12.76</c:v>
                </c:pt>
                <c:pt idx="6">
                  <c:v>12.76</c:v>
                </c:pt>
                <c:pt idx="7">
                  <c:v>12.76</c:v>
                </c:pt>
                <c:pt idx="8">
                  <c:v>12.76</c:v>
                </c:pt>
                <c:pt idx="9">
                  <c:v>12.76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2-4C42-AFF7-2C6DD4CCF732}"/>
            </c:ext>
          </c:extLst>
        </c:ser>
        <c:ser>
          <c:idx val="3"/>
          <c:order val="3"/>
          <c:tx>
            <c:strRef>
              <c:f>'Control Charts'!$I$45</c:f>
              <c:strCache>
                <c:ptCount val="1"/>
                <c:pt idx="0">
                  <c:v>LCLx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Charts'!$I$46:$I$55</c:f>
              <c:numCache>
                <c:formatCode>General</c:formatCode>
                <c:ptCount val="10"/>
                <c:pt idx="0">
                  <c:v>12.23</c:v>
                </c:pt>
                <c:pt idx="1">
                  <c:v>12.23</c:v>
                </c:pt>
                <c:pt idx="2">
                  <c:v>12.23</c:v>
                </c:pt>
                <c:pt idx="3">
                  <c:v>12.23</c:v>
                </c:pt>
                <c:pt idx="4">
                  <c:v>12.23</c:v>
                </c:pt>
                <c:pt idx="5">
                  <c:v>12.23</c:v>
                </c:pt>
                <c:pt idx="6">
                  <c:v>12.23</c:v>
                </c:pt>
                <c:pt idx="7">
                  <c:v>12.23</c:v>
                </c:pt>
                <c:pt idx="8">
                  <c:v>12.23</c:v>
                </c:pt>
                <c:pt idx="9">
                  <c:v>12.23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02-4C42-AFF7-2C6DD4CCF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81792"/>
        <c:axId val="196887680"/>
      </c:lineChart>
      <c:catAx>
        <c:axId val="19688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7680"/>
        <c:crosses val="autoZero"/>
        <c:auto val="1"/>
        <c:lblAlgn val="ctr"/>
        <c:lblOffset val="100"/>
        <c:noMultiLvlLbl val="0"/>
      </c:catAx>
      <c:valAx>
        <c:axId val="196887680"/>
        <c:scaling>
          <c:orientation val="minMax"/>
          <c:min val="12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Cocoa Fizz X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Charts'!$B$3</c:f>
              <c:strCache>
                <c:ptCount val="1"/>
                <c:pt idx="0">
                  <c:v>Sample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Charts'!$B$4:$B$28</c:f>
              <c:numCache>
                <c:formatCode>0.00</c:formatCode>
                <c:ptCount val="25"/>
                <c:pt idx="0">
                  <c:v>15.91</c:v>
                </c:pt>
                <c:pt idx="1">
                  <c:v>15.99</c:v>
                </c:pt>
                <c:pt idx="2">
                  <c:v>15.92</c:v>
                </c:pt>
                <c:pt idx="3">
                  <c:v>15.93</c:v>
                </c:pt>
                <c:pt idx="4">
                  <c:v>15.98</c:v>
                </c:pt>
                <c:pt idx="5">
                  <c:v>16.03</c:v>
                </c:pt>
                <c:pt idx="6">
                  <c:v>15.96</c:v>
                </c:pt>
                <c:pt idx="7">
                  <c:v>15.93</c:v>
                </c:pt>
                <c:pt idx="8">
                  <c:v>15.96</c:v>
                </c:pt>
                <c:pt idx="9">
                  <c:v>15.83</c:v>
                </c:pt>
                <c:pt idx="10">
                  <c:v>15.99</c:v>
                </c:pt>
                <c:pt idx="11">
                  <c:v>15.96</c:v>
                </c:pt>
                <c:pt idx="12">
                  <c:v>15.83</c:v>
                </c:pt>
                <c:pt idx="13">
                  <c:v>15.91</c:v>
                </c:pt>
                <c:pt idx="14">
                  <c:v>16.05</c:v>
                </c:pt>
                <c:pt idx="15">
                  <c:v>15.99</c:v>
                </c:pt>
                <c:pt idx="16">
                  <c:v>15.86</c:v>
                </c:pt>
                <c:pt idx="17">
                  <c:v>16.010000000000002</c:v>
                </c:pt>
                <c:pt idx="18">
                  <c:v>15.98</c:v>
                </c:pt>
                <c:pt idx="19">
                  <c:v>16.02</c:v>
                </c:pt>
                <c:pt idx="20">
                  <c:v>16</c:v>
                </c:pt>
                <c:pt idx="21">
                  <c:v>15.9</c:v>
                </c:pt>
                <c:pt idx="22">
                  <c:v>15.86</c:v>
                </c:pt>
                <c:pt idx="23">
                  <c:v>15.94</c:v>
                </c:pt>
                <c:pt idx="24">
                  <c:v>15.94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F-4495-B298-BA2C2B632D98}"/>
            </c:ext>
          </c:extLst>
        </c:ser>
        <c:ser>
          <c:idx val="1"/>
          <c:order val="1"/>
          <c:tx>
            <c:strRef>
              <c:f>'Control Charts'!$C$3</c:f>
              <c:strCache>
                <c:ptCount val="1"/>
                <c:pt idx="0">
                  <c:v>X-Double 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Charts'!$C$4:$C$28</c:f>
              <c:numCache>
                <c:formatCode>0.00</c:formatCode>
                <c:ptCount val="25"/>
                <c:pt idx="0">
                  <c:v>15.94</c:v>
                </c:pt>
                <c:pt idx="1">
                  <c:v>15.94</c:v>
                </c:pt>
                <c:pt idx="2">
                  <c:v>15.94</c:v>
                </c:pt>
                <c:pt idx="3">
                  <c:v>15.94</c:v>
                </c:pt>
                <c:pt idx="4">
                  <c:v>15.94</c:v>
                </c:pt>
                <c:pt idx="5">
                  <c:v>15.94</c:v>
                </c:pt>
                <c:pt idx="6">
                  <c:v>15.94</c:v>
                </c:pt>
                <c:pt idx="7">
                  <c:v>15.94</c:v>
                </c:pt>
                <c:pt idx="8">
                  <c:v>15.94</c:v>
                </c:pt>
                <c:pt idx="9">
                  <c:v>15.94</c:v>
                </c:pt>
                <c:pt idx="10">
                  <c:v>15.94</c:v>
                </c:pt>
                <c:pt idx="11">
                  <c:v>15.94</c:v>
                </c:pt>
                <c:pt idx="12">
                  <c:v>15.94</c:v>
                </c:pt>
                <c:pt idx="13">
                  <c:v>15.94</c:v>
                </c:pt>
                <c:pt idx="14">
                  <c:v>15.94</c:v>
                </c:pt>
                <c:pt idx="15">
                  <c:v>15.94</c:v>
                </c:pt>
                <c:pt idx="16">
                  <c:v>15.94</c:v>
                </c:pt>
                <c:pt idx="17">
                  <c:v>15.94</c:v>
                </c:pt>
                <c:pt idx="18">
                  <c:v>15.94</c:v>
                </c:pt>
                <c:pt idx="19">
                  <c:v>15.94</c:v>
                </c:pt>
                <c:pt idx="20">
                  <c:v>15.94</c:v>
                </c:pt>
                <c:pt idx="21">
                  <c:v>15.94</c:v>
                </c:pt>
                <c:pt idx="22">
                  <c:v>15.94</c:v>
                </c:pt>
                <c:pt idx="23">
                  <c:v>15.94</c:v>
                </c:pt>
                <c:pt idx="24">
                  <c:v>15.94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F-4495-B298-BA2C2B632D98}"/>
            </c:ext>
          </c:extLst>
        </c:ser>
        <c:ser>
          <c:idx val="2"/>
          <c:order val="2"/>
          <c:tx>
            <c:strRef>
              <c:f>'Control Charts'!$D$3</c:f>
              <c:strCache>
                <c:ptCount val="1"/>
                <c:pt idx="0">
                  <c:v>UCLx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Charts'!$D$4:$D$28</c:f>
              <c:numCache>
                <c:formatCode>0.00</c:formatCode>
                <c:ptCount val="25"/>
                <c:pt idx="0">
                  <c:v>16.14</c:v>
                </c:pt>
                <c:pt idx="1">
                  <c:v>16.14</c:v>
                </c:pt>
                <c:pt idx="2">
                  <c:v>16.14</c:v>
                </c:pt>
                <c:pt idx="3">
                  <c:v>16.14</c:v>
                </c:pt>
                <c:pt idx="4">
                  <c:v>16.14</c:v>
                </c:pt>
                <c:pt idx="5">
                  <c:v>16.14</c:v>
                </c:pt>
                <c:pt idx="6">
                  <c:v>16.14</c:v>
                </c:pt>
                <c:pt idx="7">
                  <c:v>16.14</c:v>
                </c:pt>
                <c:pt idx="8">
                  <c:v>16.14</c:v>
                </c:pt>
                <c:pt idx="9">
                  <c:v>16.14</c:v>
                </c:pt>
                <c:pt idx="10">
                  <c:v>16.14</c:v>
                </c:pt>
                <c:pt idx="11">
                  <c:v>16.14</c:v>
                </c:pt>
                <c:pt idx="12">
                  <c:v>16.14</c:v>
                </c:pt>
                <c:pt idx="13">
                  <c:v>16.14</c:v>
                </c:pt>
                <c:pt idx="14">
                  <c:v>16.14</c:v>
                </c:pt>
                <c:pt idx="15">
                  <c:v>16.14</c:v>
                </c:pt>
                <c:pt idx="16">
                  <c:v>16.14</c:v>
                </c:pt>
                <c:pt idx="17">
                  <c:v>16.14</c:v>
                </c:pt>
                <c:pt idx="18">
                  <c:v>16.14</c:v>
                </c:pt>
                <c:pt idx="19">
                  <c:v>16.14</c:v>
                </c:pt>
                <c:pt idx="20">
                  <c:v>16.14</c:v>
                </c:pt>
                <c:pt idx="21">
                  <c:v>16.14</c:v>
                </c:pt>
                <c:pt idx="22">
                  <c:v>16.14</c:v>
                </c:pt>
                <c:pt idx="23">
                  <c:v>16.14</c:v>
                </c:pt>
                <c:pt idx="24">
                  <c:v>16.14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F-4495-B298-BA2C2B632D98}"/>
            </c:ext>
          </c:extLst>
        </c:ser>
        <c:ser>
          <c:idx val="3"/>
          <c:order val="3"/>
          <c:tx>
            <c:strRef>
              <c:f>'Control Charts'!$E$3</c:f>
              <c:strCache>
                <c:ptCount val="1"/>
                <c:pt idx="0">
                  <c:v>LCLx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Charts'!$E$4:$E$28</c:f>
              <c:numCache>
                <c:formatCode>0.00</c:formatCode>
                <c:ptCount val="25"/>
                <c:pt idx="0">
                  <c:v>15.73</c:v>
                </c:pt>
                <c:pt idx="1">
                  <c:v>15.73</c:v>
                </c:pt>
                <c:pt idx="2">
                  <c:v>15.73</c:v>
                </c:pt>
                <c:pt idx="3">
                  <c:v>15.73</c:v>
                </c:pt>
                <c:pt idx="4">
                  <c:v>15.73</c:v>
                </c:pt>
                <c:pt idx="5">
                  <c:v>15.73</c:v>
                </c:pt>
                <c:pt idx="6">
                  <c:v>15.73</c:v>
                </c:pt>
                <c:pt idx="7">
                  <c:v>15.73</c:v>
                </c:pt>
                <c:pt idx="8">
                  <c:v>15.73</c:v>
                </c:pt>
                <c:pt idx="9">
                  <c:v>15.73</c:v>
                </c:pt>
                <c:pt idx="10">
                  <c:v>15.73</c:v>
                </c:pt>
                <c:pt idx="11">
                  <c:v>15.73</c:v>
                </c:pt>
                <c:pt idx="12">
                  <c:v>15.73</c:v>
                </c:pt>
                <c:pt idx="13">
                  <c:v>15.73</c:v>
                </c:pt>
                <c:pt idx="14">
                  <c:v>15.73</c:v>
                </c:pt>
                <c:pt idx="15">
                  <c:v>15.73</c:v>
                </c:pt>
                <c:pt idx="16">
                  <c:v>15.73</c:v>
                </c:pt>
                <c:pt idx="17">
                  <c:v>15.73</c:v>
                </c:pt>
                <c:pt idx="18">
                  <c:v>15.73</c:v>
                </c:pt>
                <c:pt idx="19">
                  <c:v>15.73</c:v>
                </c:pt>
                <c:pt idx="20">
                  <c:v>15.73</c:v>
                </c:pt>
                <c:pt idx="21">
                  <c:v>15.73</c:v>
                </c:pt>
                <c:pt idx="22">
                  <c:v>15.73</c:v>
                </c:pt>
                <c:pt idx="23">
                  <c:v>15.73</c:v>
                </c:pt>
                <c:pt idx="24">
                  <c:v>15.73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F-4495-B298-BA2C2B63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23424"/>
        <c:axId val="196024960"/>
      </c:lineChart>
      <c:catAx>
        <c:axId val="19602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4960"/>
        <c:crosses val="autoZero"/>
        <c:auto val="1"/>
        <c:lblAlgn val="ctr"/>
        <c:lblOffset val="100"/>
        <c:noMultiLvlLbl val="0"/>
      </c:catAx>
      <c:valAx>
        <c:axId val="196024960"/>
        <c:scaling>
          <c:orientation val="minMax"/>
          <c:min val="15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Restaurant Complaints Pareto Diagram</cx:v>
        </cx:txData>
      </cx:tx>
    </cx:title>
    <cx:plotArea>
      <cx:plotAreaRegion>
        <cx:series layoutId="clusteredColumn" uniqueId="{B6B4B63C-2158-4A3E-BF89-3F0330E6F146}">
          <cx:tx>
            <cx:txData>
              <cx:f/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C37D543-0F47-4ADC-BF46-7C2161277B71}">
          <cx:spPr>
            <a:ln>
              <a:solidFill>
                <a:srgbClr val="FF0000"/>
              </a:solidFill>
            </a:ln>
          </cx:spPr>
          <cx:axisId val="2"/>
        </cx:series>
      </cx:plotAreaRegion>
      <cx:axis id="0">
        <cx:catScaling gapWidth="0.680000007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Printing Press Defects Pareto Diagram</cx:v>
        </cx:txData>
      </cx:tx>
    </cx:title>
    <cx:plotArea>
      <cx:plotAreaRegion>
        <cx:series layoutId="clusteredColumn" uniqueId="{A005E4A0-844A-4D2A-A99C-D5526BC1C116}">
          <cx:tx>
            <cx:txData>
              <cx:f/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C785337-1C7E-4D48-AB2A-F3292A8701C7}">
          <cx:spPr>
            <a:ln>
              <a:solidFill>
                <a:srgbClr val="FF0000"/>
              </a:solidFill>
            </a:ln>
          </cx:spPr>
          <cx:axisId val="2"/>
        </cx:series>
      </cx:plotAreaRegion>
      <cx:axis id="0">
        <cx:catScaling gapWidth="0.680000007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Textile Mill Defects Pareto Diagram</cx:v>
        </cx:txData>
      </cx:tx>
    </cx:title>
    <cx:plotArea>
      <cx:plotAreaRegion>
        <cx:series layoutId="clusteredColumn" uniqueId="{E1EAA826-3EFC-4099-897F-D75AA6FABD0C}">
          <cx:tx>
            <cx:txData>
              <cx:f/>
              <cx:v>% Occurrence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BE47445-AD94-4184-AF57-DB8DC0D48FD5}">
          <cx:spPr>
            <a:ln>
              <a:solidFill>
                <a:srgbClr val="FF0000"/>
              </a:solidFill>
            </a:ln>
          </cx:spPr>
          <cx:axisId val="2"/>
        </cx:series>
      </cx:plotAreaRegion>
      <cx:axis id="0">
        <cx:catScaling gapWidth="0.610000014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customXml" Target="../ink/ink9.xml"/><Relationship Id="rId26" Type="http://schemas.microsoft.com/office/2014/relationships/chartEx" Target="../charts/chartEx2.xml"/><Relationship Id="rId39" Type="http://schemas.openxmlformats.org/officeDocument/2006/relationships/customXml" Target="../ink/ink19.xml"/><Relationship Id="rId21" Type="http://schemas.openxmlformats.org/officeDocument/2006/relationships/image" Target="../media/image10.png"/><Relationship Id="rId34" Type="http://schemas.openxmlformats.org/officeDocument/2006/relationships/image" Target="../media/image16.png"/><Relationship Id="rId42" Type="http://schemas.openxmlformats.org/officeDocument/2006/relationships/image" Target="../media/image20.png"/><Relationship Id="rId47" Type="http://schemas.openxmlformats.org/officeDocument/2006/relationships/customXml" Target="../ink/ink23.xml"/><Relationship Id="rId50" Type="http://schemas.openxmlformats.org/officeDocument/2006/relationships/customXml" Target="../ink/ink24.xml"/><Relationship Id="rId55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customXml" Target="../ink/ink14.xml"/><Relationship Id="rId11" Type="http://schemas.openxmlformats.org/officeDocument/2006/relationships/image" Target="../media/image5.png"/><Relationship Id="rId24" Type="http://schemas.openxmlformats.org/officeDocument/2006/relationships/customXml" Target="../ink/ink12.xml"/><Relationship Id="rId32" Type="http://schemas.openxmlformats.org/officeDocument/2006/relationships/image" Target="../media/image15.png"/><Relationship Id="rId37" Type="http://schemas.openxmlformats.org/officeDocument/2006/relationships/customXml" Target="../ink/ink18.xml"/><Relationship Id="rId40" Type="http://schemas.openxmlformats.org/officeDocument/2006/relationships/image" Target="../media/image19.png"/><Relationship Id="rId45" Type="http://schemas.openxmlformats.org/officeDocument/2006/relationships/customXml" Target="../ink/ink22.xml"/><Relationship Id="rId53" Type="http://schemas.openxmlformats.org/officeDocument/2006/relationships/image" Target="../media/image25.png"/><Relationship Id="rId58" Type="http://schemas.openxmlformats.org/officeDocument/2006/relationships/customXml" Target="../ink/ink28.xml"/><Relationship Id="rId5" Type="http://schemas.openxmlformats.org/officeDocument/2006/relationships/image" Target="../media/image210.png"/><Relationship Id="rId61" Type="http://schemas.openxmlformats.org/officeDocument/2006/relationships/image" Target="../media/image29.png"/><Relationship Id="rId19" Type="http://schemas.openxmlformats.org/officeDocument/2006/relationships/image" Target="../media/image9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customXml" Target="../ink/ink13.xml"/><Relationship Id="rId30" Type="http://schemas.openxmlformats.org/officeDocument/2006/relationships/image" Target="../media/image14.png"/><Relationship Id="rId35" Type="http://schemas.openxmlformats.org/officeDocument/2006/relationships/customXml" Target="../ink/ink17.xml"/><Relationship Id="rId43" Type="http://schemas.openxmlformats.org/officeDocument/2006/relationships/customXml" Target="../ink/ink21.xml"/><Relationship Id="rId48" Type="http://schemas.openxmlformats.org/officeDocument/2006/relationships/image" Target="../media/image23.png"/><Relationship Id="rId56" Type="http://schemas.openxmlformats.org/officeDocument/2006/relationships/customXml" Target="../ink/ink27.xml"/><Relationship Id="rId8" Type="http://schemas.openxmlformats.org/officeDocument/2006/relationships/customXml" Target="../ink/ink4.xml"/><Relationship Id="rId51" Type="http://schemas.openxmlformats.org/officeDocument/2006/relationships/image" Target="../media/image24.png"/><Relationship Id="rId3" Type="http://schemas.openxmlformats.org/officeDocument/2006/relationships/image" Target="../media/image110.png"/><Relationship Id="rId12" Type="http://schemas.openxmlformats.org/officeDocument/2006/relationships/customXml" Target="../ink/ink6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customXml" Target="../ink/ink16.xml"/><Relationship Id="rId38" Type="http://schemas.openxmlformats.org/officeDocument/2006/relationships/image" Target="../media/image18.png"/><Relationship Id="rId46" Type="http://schemas.openxmlformats.org/officeDocument/2006/relationships/image" Target="../media/image22.png"/><Relationship Id="rId59" Type="http://schemas.openxmlformats.org/officeDocument/2006/relationships/image" Target="../media/image28.png"/><Relationship Id="rId20" Type="http://schemas.openxmlformats.org/officeDocument/2006/relationships/customXml" Target="../ink/ink10.xml"/><Relationship Id="rId41" Type="http://schemas.openxmlformats.org/officeDocument/2006/relationships/customXml" Target="../ink/ink20.xml"/><Relationship Id="rId54" Type="http://schemas.openxmlformats.org/officeDocument/2006/relationships/customXml" Target="../ink/ink26.xml"/><Relationship Id="rId1" Type="http://schemas.microsoft.com/office/2014/relationships/chartEx" Target="../charts/chartEx1.xml"/><Relationship Id="rId6" Type="http://schemas.openxmlformats.org/officeDocument/2006/relationships/customXml" Target="../ink/ink3.xml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image" Target="../media/image13.png"/><Relationship Id="rId36" Type="http://schemas.openxmlformats.org/officeDocument/2006/relationships/image" Target="../media/image17.png"/><Relationship Id="rId49" Type="http://schemas.microsoft.com/office/2014/relationships/chartEx" Target="../charts/chartEx3.xml"/><Relationship Id="rId57" Type="http://schemas.openxmlformats.org/officeDocument/2006/relationships/image" Target="../media/image27.png"/><Relationship Id="rId10" Type="http://schemas.openxmlformats.org/officeDocument/2006/relationships/customXml" Target="../ink/ink5.xml"/><Relationship Id="rId31" Type="http://schemas.openxmlformats.org/officeDocument/2006/relationships/customXml" Target="../ink/ink15.xml"/><Relationship Id="rId44" Type="http://schemas.openxmlformats.org/officeDocument/2006/relationships/image" Target="../media/image21.png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4" Type="http://schemas.openxmlformats.org/officeDocument/2006/relationships/customXml" Target="../ink/ink2.xml"/><Relationship Id="rId9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chart" Target="../charts/chart10.xml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228600</xdr:rowOff>
    </xdr:from>
    <xdr:to>
      <xdr:col>10</xdr:col>
      <xdr:colOff>571500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DCAE3-503F-4FF4-A39D-9AAA37384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10</xdr:col>
      <xdr:colOff>571500</xdr:colOff>
      <xdr:row>44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10723-B503-4862-A288-DA87EF0A558E}"/>
            </a:ext>
            <a:ext uri="{147F2762-F138-4A5C-976F-8EAC2B608ADB}">
              <a16:predDERef xmlns:a16="http://schemas.microsoft.com/office/drawing/2014/main" pred="{9C8DCAE3-503F-4FF4-A39D-9AAA37384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56</xdr:row>
      <xdr:rowOff>123825</xdr:rowOff>
    </xdr:from>
    <xdr:to>
      <xdr:col>11</xdr:col>
      <xdr:colOff>190500</xdr:colOff>
      <xdr:row>70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8D0D7B-BC3E-4751-8824-704DDAE15C1B}"/>
            </a:ext>
            <a:ext uri="{147F2762-F138-4A5C-976F-8EAC2B608ADB}">
              <a16:predDERef xmlns:a16="http://schemas.microsoft.com/office/drawing/2014/main" pred="{3A410723-B503-4862-A288-DA87EF0A5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9525</xdr:rowOff>
    </xdr:from>
    <xdr:to>
      <xdr:col>5</xdr:col>
      <xdr:colOff>200023</xdr:colOff>
      <xdr:row>12</xdr:row>
      <xdr:rowOff>123824</xdr:rowOff>
    </xdr:to>
    <xdr:sp macro="" textlink="" fLocksText="0">
      <xdr:nvSpPr>
        <xdr:cNvPr id="5" name="CaixaDeTexto 1">
          <a:extLst>
            <a:ext uri="{FF2B5EF4-FFF2-40B4-BE49-F238E27FC236}">
              <a16:creationId xmlns:a16="http://schemas.microsoft.com/office/drawing/2014/main" id="{7D549170-13A7-42DD-AADC-7E4FEFA329B6}"/>
            </a:ext>
          </a:extLst>
        </xdr:cNvPr>
        <xdr:cNvSpPr txBox="1"/>
      </xdr:nvSpPr>
      <xdr:spPr>
        <a:xfrm>
          <a:off x="1828800" y="1289685"/>
          <a:ext cx="2028823" cy="66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urgent departure</a:t>
          </a:r>
          <a:r>
            <a:rPr lang="pt-BR" sz="1100" baseline="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 of any political leader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0</xdr:colOff>
      <xdr:row>6</xdr:row>
      <xdr:rowOff>161925</xdr:rowOff>
    </xdr:from>
    <xdr:to>
      <xdr:col>5</xdr:col>
      <xdr:colOff>155713</xdr:colOff>
      <xdr:row>8</xdr:row>
      <xdr:rowOff>114300</xdr:rowOff>
    </xdr:to>
    <xdr:sp macro="" textlink="">
      <xdr:nvSpPr>
        <xdr:cNvPr id="6" name="Texto Explicativo 2 2">
          <a:extLst>
            <a:ext uri="{FF2B5EF4-FFF2-40B4-BE49-F238E27FC236}">
              <a16:creationId xmlns:a16="http://schemas.microsoft.com/office/drawing/2014/main" id="{4045012C-42EC-4B1C-8645-B43BA2C78182}"/>
            </a:ext>
          </a:extLst>
        </xdr:cNvPr>
        <xdr:cNvSpPr/>
      </xdr:nvSpPr>
      <xdr:spPr>
        <a:xfrm flipH="1">
          <a:off x="1828800" y="893445"/>
          <a:ext cx="1984513" cy="318135"/>
        </a:xfrm>
        <a:prstGeom prst="borderCallout2">
          <a:avLst>
            <a:gd name="adj1" fmla="val 96924"/>
            <a:gd name="adj2" fmla="val 9589"/>
            <a:gd name="adj3" fmla="val 208496"/>
            <a:gd name="adj4" fmla="val -2307"/>
            <a:gd name="adj5" fmla="val 766643"/>
            <a:gd name="adj6" fmla="val -61233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POLITICS</a:t>
          </a:r>
        </a:p>
      </xdr:txBody>
    </xdr:sp>
    <xdr:clientData/>
  </xdr:twoCellAnchor>
  <xdr:twoCellAnchor>
    <xdr:from>
      <xdr:col>2</xdr:col>
      <xdr:colOff>28575</xdr:colOff>
      <xdr:row>20</xdr:row>
      <xdr:rowOff>54219</xdr:rowOff>
    </xdr:from>
    <xdr:to>
      <xdr:col>16</xdr:col>
      <xdr:colOff>485775</xdr:colOff>
      <xdr:row>20</xdr:row>
      <xdr:rowOff>54219</xdr:rowOff>
    </xdr:to>
    <xdr:cxnSp macro="">
      <xdr:nvCxnSpPr>
        <xdr:cNvPr id="7" name="Conector reto 3">
          <a:extLst>
            <a:ext uri="{FF2B5EF4-FFF2-40B4-BE49-F238E27FC236}">
              <a16:creationId xmlns:a16="http://schemas.microsoft.com/office/drawing/2014/main" id="{6F470A9F-E4F7-441D-8D9D-C201EDD2C404}"/>
            </a:ext>
          </a:extLst>
        </xdr:cNvPr>
        <xdr:cNvCxnSpPr/>
      </xdr:nvCxnSpPr>
      <xdr:spPr>
        <a:xfrm>
          <a:off x="1857375" y="3346059"/>
          <a:ext cx="899160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568504</xdr:colOff>
      <xdr:row>18</xdr:row>
      <xdr:rowOff>103052</xdr:rowOff>
    </xdr:from>
    <xdr:to>
      <xdr:col>17</xdr:col>
      <xdr:colOff>49071</xdr:colOff>
      <xdr:row>22</xdr:row>
      <xdr:rowOff>40819</xdr:rowOff>
    </xdr:to>
    <xdr:sp macro="" textlink="">
      <xdr:nvSpPr>
        <xdr:cNvPr id="8" name="Triângulo isósceles 4">
          <a:extLst>
            <a:ext uri="{FF2B5EF4-FFF2-40B4-BE49-F238E27FC236}">
              <a16:creationId xmlns:a16="http://schemas.microsoft.com/office/drawing/2014/main" id="{34177A52-727B-4C12-9157-8058F3B9F6A6}"/>
            </a:ext>
          </a:extLst>
        </xdr:cNvPr>
        <xdr:cNvSpPr/>
      </xdr:nvSpPr>
      <xdr:spPr>
        <a:xfrm rot="5400000">
          <a:off x="10337344" y="3013892"/>
          <a:ext cx="669287" cy="699767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609598</xdr:colOff>
      <xdr:row>6</xdr:row>
      <xdr:rowOff>180975</xdr:rowOff>
    </xdr:from>
    <xdr:to>
      <xdr:col>9</xdr:col>
      <xdr:colOff>155711</xdr:colOff>
      <xdr:row>8</xdr:row>
      <xdr:rowOff>133350</xdr:rowOff>
    </xdr:to>
    <xdr:sp macro="" textlink="">
      <xdr:nvSpPr>
        <xdr:cNvPr id="9" name="Texto Explicativo 2 5">
          <a:extLst>
            <a:ext uri="{FF2B5EF4-FFF2-40B4-BE49-F238E27FC236}">
              <a16:creationId xmlns:a16="http://schemas.microsoft.com/office/drawing/2014/main" id="{6D4CA1B9-5727-450F-BEC9-4A99D5F59348}"/>
            </a:ext>
          </a:extLst>
        </xdr:cNvPr>
        <xdr:cNvSpPr/>
      </xdr:nvSpPr>
      <xdr:spPr>
        <a:xfrm flipH="1">
          <a:off x="4267198" y="912495"/>
          <a:ext cx="1984513" cy="318135"/>
        </a:xfrm>
        <a:prstGeom prst="borderCallout2">
          <a:avLst>
            <a:gd name="adj1" fmla="val 96924"/>
            <a:gd name="adj2" fmla="val 9589"/>
            <a:gd name="adj3" fmla="val 208496"/>
            <a:gd name="adj4" fmla="val -2307"/>
            <a:gd name="adj5" fmla="val 758662"/>
            <a:gd name="adj6" fmla="val -61594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METHOD</a:t>
          </a:r>
        </a:p>
      </xdr:txBody>
    </xdr:sp>
    <xdr:clientData/>
  </xdr:twoCellAnchor>
  <xdr:twoCellAnchor editAs="oneCell">
    <xdr:from>
      <xdr:col>9</xdr:col>
      <xdr:colOff>609598</xdr:colOff>
      <xdr:row>6</xdr:row>
      <xdr:rowOff>171450</xdr:rowOff>
    </xdr:from>
    <xdr:to>
      <xdr:col>13</xdr:col>
      <xdr:colOff>155711</xdr:colOff>
      <xdr:row>8</xdr:row>
      <xdr:rowOff>123825</xdr:rowOff>
    </xdr:to>
    <xdr:sp macro="" textlink="">
      <xdr:nvSpPr>
        <xdr:cNvPr id="10" name="Texto Explicativo 2 6">
          <a:extLst>
            <a:ext uri="{FF2B5EF4-FFF2-40B4-BE49-F238E27FC236}">
              <a16:creationId xmlns:a16="http://schemas.microsoft.com/office/drawing/2014/main" id="{5EACE13C-ACC7-45D7-8B3D-C359855F5F1C}"/>
            </a:ext>
          </a:extLst>
        </xdr:cNvPr>
        <xdr:cNvSpPr/>
      </xdr:nvSpPr>
      <xdr:spPr>
        <a:xfrm flipH="1">
          <a:off x="6705598" y="902970"/>
          <a:ext cx="1984513" cy="318135"/>
        </a:xfrm>
        <a:prstGeom prst="borderCallout2">
          <a:avLst>
            <a:gd name="adj1" fmla="val 96924"/>
            <a:gd name="adj2" fmla="val 9589"/>
            <a:gd name="adj3" fmla="val 208496"/>
            <a:gd name="adj4" fmla="val -2307"/>
            <a:gd name="adj5" fmla="val 758662"/>
            <a:gd name="adj6" fmla="val -60154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PEOPLE</a:t>
          </a:r>
        </a:p>
      </xdr:txBody>
    </xdr:sp>
    <xdr:clientData/>
  </xdr:twoCellAnchor>
  <xdr:twoCellAnchor editAs="oneCell">
    <xdr:from>
      <xdr:col>2</xdr:col>
      <xdr:colOff>0</xdr:colOff>
      <xdr:row>31</xdr:row>
      <xdr:rowOff>153057</xdr:rowOff>
    </xdr:from>
    <xdr:to>
      <xdr:col>5</xdr:col>
      <xdr:colOff>178019</xdr:colOff>
      <xdr:row>33</xdr:row>
      <xdr:rowOff>118898</xdr:rowOff>
    </xdr:to>
    <xdr:sp macro="" textlink="">
      <xdr:nvSpPr>
        <xdr:cNvPr id="11" name="Texto Explicativo 1 7">
          <a:extLst>
            <a:ext uri="{FF2B5EF4-FFF2-40B4-BE49-F238E27FC236}">
              <a16:creationId xmlns:a16="http://schemas.microsoft.com/office/drawing/2014/main" id="{D113656E-1A50-45C0-ACCE-25F68B3E5139}"/>
            </a:ext>
          </a:extLst>
        </xdr:cNvPr>
        <xdr:cNvSpPr/>
      </xdr:nvSpPr>
      <xdr:spPr>
        <a:xfrm>
          <a:off x="1828800" y="5456577"/>
          <a:ext cx="2006819" cy="331601"/>
        </a:xfrm>
        <a:prstGeom prst="borderCallout1">
          <a:avLst>
            <a:gd name="adj1" fmla="val 12280"/>
            <a:gd name="adj2" fmla="val 88442"/>
            <a:gd name="adj3" fmla="val -640023"/>
            <a:gd name="adj4" fmla="val 160087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MACHINE</a:t>
          </a:r>
        </a:p>
      </xdr:txBody>
    </xdr:sp>
    <xdr:clientData/>
  </xdr:twoCellAnchor>
  <xdr:twoCellAnchor editAs="oneCell">
    <xdr:from>
      <xdr:col>6</xdr:col>
      <xdr:colOff>7883</xdr:colOff>
      <xdr:row>31</xdr:row>
      <xdr:rowOff>182288</xdr:rowOff>
    </xdr:from>
    <xdr:to>
      <xdr:col>9</xdr:col>
      <xdr:colOff>185902</xdr:colOff>
      <xdr:row>33</xdr:row>
      <xdr:rowOff>148129</xdr:rowOff>
    </xdr:to>
    <xdr:sp macro="" textlink="">
      <xdr:nvSpPr>
        <xdr:cNvPr id="12" name="Texto Explicativo 1 8">
          <a:extLst>
            <a:ext uri="{FF2B5EF4-FFF2-40B4-BE49-F238E27FC236}">
              <a16:creationId xmlns:a16="http://schemas.microsoft.com/office/drawing/2014/main" id="{C3C18ACC-0B00-4114-BC02-F8FF179B5EF8}"/>
            </a:ext>
          </a:extLst>
        </xdr:cNvPr>
        <xdr:cNvSpPr/>
      </xdr:nvSpPr>
      <xdr:spPr>
        <a:xfrm>
          <a:off x="4275083" y="5485808"/>
          <a:ext cx="2006819" cy="331601"/>
        </a:xfrm>
        <a:prstGeom prst="borderCallout1">
          <a:avLst>
            <a:gd name="adj1" fmla="val 12280"/>
            <a:gd name="adj2" fmla="val 88442"/>
            <a:gd name="adj3" fmla="val -632732"/>
            <a:gd name="adj4" fmla="val 158960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lt1"/>
              </a:solidFill>
              <a:latin typeface="+mn-lt"/>
              <a:ea typeface="+mn-ea"/>
              <a:cs typeface="+mn-cs"/>
            </a:rPr>
            <a:t>ENVIRONMENT</a:t>
          </a:r>
        </a:p>
      </xdr:txBody>
    </xdr:sp>
    <xdr:clientData/>
  </xdr:twoCellAnchor>
  <xdr:twoCellAnchor editAs="oneCell">
    <xdr:from>
      <xdr:col>10</xdr:col>
      <xdr:colOff>16423</xdr:colOff>
      <xdr:row>31</xdr:row>
      <xdr:rowOff>183602</xdr:rowOff>
    </xdr:from>
    <xdr:to>
      <xdr:col>13</xdr:col>
      <xdr:colOff>194441</xdr:colOff>
      <xdr:row>33</xdr:row>
      <xdr:rowOff>149443</xdr:rowOff>
    </xdr:to>
    <xdr:sp macro="" textlink="">
      <xdr:nvSpPr>
        <xdr:cNvPr id="13" name="Texto Explicativo 1 9">
          <a:extLst>
            <a:ext uri="{FF2B5EF4-FFF2-40B4-BE49-F238E27FC236}">
              <a16:creationId xmlns:a16="http://schemas.microsoft.com/office/drawing/2014/main" id="{3466EF1B-96ED-4F72-8FFC-882DC78EE473}"/>
            </a:ext>
          </a:extLst>
        </xdr:cNvPr>
        <xdr:cNvSpPr/>
      </xdr:nvSpPr>
      <xdr:spPr>
        <a:xfrm>
          <a:off x="6722023" y="5487122"/>
          <a:ext cx="2006818" cy="331601"/>
        </a:xfrm>
        <a:prstGeom prst="borderCallout1">
          <a:avLst>
            <a:gd name="adj1" fmla="val 12280"/>
            <a:gd name="adj2" fmla="val 88442"/>
            <a:gd name="adj3" fmla="val -638224"/>
            <a:gd name="adj4" fmla="val 158485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latin typeface="+mn-lt"/>
              <a:ea typeface="+mn-ea"/>
              <a:cs typeface="+mn-cs"/>
            </a:rPr>
            <a:t>OTHER</a:t>
          </a:r>
        </a:p>
      </xdr:txBody>
    </xdr:sp>
    <xdr:clientData/>
  </xdr:twoCellAnchor>
  <xdr:twoCellAnchor editAs="oneCell">
    <xdr:from>
      <xdr:col>17</xdr:col>
      <xdr:colOff>161925</xdr:colOff>
      <xdr:row>17</xdr:row>
      <xdr:rowOff>57150</xdr:rowOff>
    </xdr:from>
    <xdr:to>
      <xdr:col>21</xdr:col>
      <xdr:colOff>66675</xdr:colOff>
      <xdr:row>23</xdr:row>
      <xdr:rowOff>66675</xdr:rowOff>
    </xdr:to>
    <xdr:sp macro="" textlink="" fLocksText="0">
      <xdr:nvSpPr>
        <xdr:cNvPr id="14" name="Retângulo de cantos arredondados 10">
          <a:extLst>
            <a:ext uri="{FF2B5EF4-FFF2-40B4-BE49-F238E27FC236}">
              <a16:creationId xmlns:a16="http://schemas.microsoft.com/office/drawing/2014/main" id="{BA941EE5-9718-4FD6-9F42-AA88DD949E5C}"/>
            </a:ext>
          </a:extLst>
        </xdr:cNvPr>
        <xdr:cNvSpPr/>
      </xdr:nvSpPr>
      <xdr:spPr>
        <a:xfrm>
          <a:off x="11134725" y="2800350"/>
          <a:ext cx="2343150" cy="1106805"/>
        </a:xfrm>
        <a:prstGeom prst="roundRect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1"/>
            <a:t>delayed</a:t>
          </a:r>
          <a:r>
            <a:rPr lang="pt-BR" sz="1700" b="1" baseline="0"/>
            <a:t> departure of flights</a:t>
          </a:r>
          <a:endParaRPr lang="pt-BR" sz="1700" b="1"/>
        </a:p>
      </xdr:txBody>
    </xdr:sp>
    <xdr:clientData/>
  </xdr:twoCellAnchor>
  <xdr:twoCellAnchor editAs="oneCell">
    <xdr:from>
      <xdr:col>2</xdr:col>
      <xdr:colOff>0</xdr:colOff>
      <xdr:row>12</xdr:row>
      <xdr:rowOff>142875</xdr:rowOff>
    </xdr:from>
    <xdr:to>
      <xdr:col>5</xdr:col>
      <xdr:colOff>371475</xdr:colOff>
      <xdr:row>12</xdr:row>
      <xdr:rowOff>142875</xdr:rowOff>
    </xdr:to>
    <xdr:cxnSp macro="">
      <xdr:nvCxnSpPr>
        <xdr:cNvPr id="15" name="Conector de seta reta 11">
          <a:extLst>
            <a:ext uri="{FF2B5EF4-FFF2-40B4-BE49-F238E27FC236}">
              <a16:creationId xmlns:a16="http://schemas.microsoft.com/office/drawing/2014/main" id="{611C61DD-5A33-4635-97E0-C573FAB3CA23}"/>
            </a:ext>
          </a:extLst>
        </xdr:cNvPr>
        <xdr:cNvCxnSpPr/>
      </xdr:nvCxnSpPr>
      <xdr:spPr>
        <a:xfrm>
          <a:off x="1828800" y="1971675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9525</xdr:colOff>
      <xdr:row>16</xdr:row>
      <xdr:rowOff>114300</xdr:rowOff>
    </xdr:from>
    <xdr:to>
      <xdr:col>6</xdr:col>
      <xdr:colOff>238125</xdr:colOff>
      <xdr:row>16</xdr:row>
      <xdr:rowOff>114300</xdr:rowOff>
    </xdr:to>
    <xdr:cxnSp macro="">
      <xdr:nvCxnSpPr>
        <xdr:cNvPr id="16" name="Conector de seta reta 12">
          <a:extLst>
            <a:ext uri="{FF2B5EF4-FFF2-40B4-BE49-F238E27FC236}">
              <a16:creationId xmlns:a16="http://schemas.microsoft.com/office/drawing/2014/main" id="{792DE3B4-4FCC-4E6B-AAD5-F227FD3F9CED}"/>
            </a:ext>
          </a:extLst>
        </xdr:cNvPr>
        <xdr:cNvCxnSpPr/>
      </xdr:nvCxnSpPr>
      <xdr:spPr>
        <a:xfrm>
          <a:off x="1838325" y="2674620"/>
          <a:ext cx="266700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12</xdr:row>
      <xdr:rowOff>180975</xdr:rowOff>
    </xdr:from>
    <xdr:to>
      <xdr:col>5</xdr:col>
      <xdr:colOff>561974</xdr:colOff>
      <xdr:row>16</xdr:row>
      <xdr:rowOff>114300</xdr:rowOff>
    </xdr:to>
    <xdr:sp macro="" textlink="" fLocksText="0">
      <xdr:nvSpPr>
        <xdr:cNvPr id="17" name="CaixaDeTexto 13">
          <a:extLst>
            <a:ext uri="{FF2B5EF4-FFF2-40B4-BE49-F238E27FC236}">
              <a16:creationId xmlns:a16="http://schemas.microsoft.com/office/drawing/2014/main" id="{7CCAE348-4A70-4A4E-84C1-D68A347EC5EF}"/>
            </a:ext>
          </a:extLst>
        </xdr:cNvPr>
        <xdr:cNvSpPr txBox="1"/>
      </xdr:nvSpPr>
      <xdr:spPr>
        <a:xfrm>
          <a:off x="1828800" y="2009775"/>
          <a:ext cx="2390774" cy="664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 problems in destination country</a:t>
          </a:r>
          <a:endParaRPr lang="pt-BR">
            <a:effectLst/>
          </a:endParaRPr>
        </a:p>
      </xdr:txBody>
    </xdr:sp>
    <xdr:clientData/>
  </xdr:twoCellAnchor>
  <xdr:twoCellAnchor editAs="oneCell">
    <xdr:from>
      <xdr:col>2</xdr:col>
      <xdr:colOff>0</xdr:colOff>
      <xdr:row>16</xdr:row>
      <xdr:rowOff>142875</xdr:rowOff>
    </xdr:from>
    <xdr:to>
      <xdr:col>6</xdr:col>
      <xdr:colOff>304798</xdr:colOff>
      <xdr:row>20</xdr:row>
      <xdr:rowOff>85725</xdr:rowOff>
    </xdr:to>
    <xdr:sp macro="" textlink="" fLocksText="0">
      <xdr:nvSpPr>
        <xdr:cNvPr id="18" name="CaixaDeTexto 14">
          <a:extLst>
            <a:ext uri="{FF2B5EF4-FFF2-40B4-BE49-F238E27FC236}">
              <a16:creationId xmlns:a16="http://schemas.microsoft.com/office/drawing/2014/main" id="{D2A35C99-F9C0-4F92-917C-CFF624D1B68D}"/>
            </a:ext>
          </a:extLst>
        </xdr:cNvPr>
        <xdr:cNvSpPr txBox="1"/>
      </xdr:nvSpPr>
      <xdr:spPr>
        <a:xfrm>
          <a:off x="1828800" y="2703195"/>
          <a:ext cx="2743198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millitary drills in flight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trajectory</a:t>
          </a:r>
          <a:endParaRPr lang="en-US">
            <a:effectLst/>
          </a:endParaRPr>
        </a:p>
      </xdr:txBody>
    </xdr:sp>
    <xdr:clientData/>
  </xdr:twoCellAnchor>
  <xdr:twoCellAnchor editAs="oneCell">
    <xdr:from>
      <xdr:col>5</xdr:col>
      <xdr:colOff>523875</xdr:colOff>
      <xdr:row>9</xdr:row>
      <xdr:rowOff>9525</xdr:rowOff>
    </xdr:from>
    <xdr:to>
      <xdr:col>9</xdr:col>
      <xdr:colOff>95250</xdr:colOff>
      <xdr:row>12</xdr:row>
      <xdr:rowOff>161924</xdr:rowOff>
    </xdr:to>
    <xdr:sp macro="" textlink="" fLocksText="0">
      <xdr:nvSpPr>
        <xdr:cNvPr id="19" name="CaixaDeTexto 15">
          <a:extLst>
            <a:ext uri="{FF2B5EF4-FFF2-40B4-BE49-F238E27FC236}">
              <a16:creationId xmlns:a16="http://schemas.microsoft.com/office/drawing/2014/main" id="{948D1577-443B-40FE-A8D8-F6959100AFD7}"/>
            </a:ext>
          </a:extLst>
        </xdr:cNvPr>
        <xdr:cNvSpPr txBox="1"/>
      </xdr:nvSpPr>
      <xdr:spPr>
        <a:xfrm>
          <a:off x="4181475" y="1289685"/>
          <a:ext cx="2009775" cy="701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departure procedures</a:t>
          </a:r>
          <a:endParaRPr lang="en-US">
            <a:effectLst/>
          </a:endParaRPr>
        </a:p>
      </xdr:txBody>
    </xdr:sp>
    <xdr:clientData/>
  </xdr:twoCellAnchor>
  <xdr:twoCellAnchor editAs="oneCell">
    <xdr:from>
      <xdr:col>5</xdr:col>
      <xdr:colOff>581025</xdr:colOff>
      <xdr:row>12</xdr:row>
      <xdr:rowOff>142875</xdr:rowOff>
    </xdr:from>
    <xdr:to>
      <xdr:col>9</xdr:col>
      <xdr:colOff>342900</xdr:colOff>
      <xdr:row>12</xdr:row>
      <xdr:rowOff>142875</xdr:rowOff>
    </xdr:to>
    <xdr:cxnSp macro="">
      <xdr:nvCxnSpPr>
        <xdr:cNvPr id="20" name="Conector de seta reta 16">
          <a:extLst>
            <a:ext uri="{FF2B5EF4-FFF2-40B4-BE49-F238E27FC236}">
              <a16:creationId xmlns:a16="http://schemas.microsoft.com/office/drawing/2014/main" id="{DB7729B0-FF13-4B35-B406-2F3E61282505}"/>
            </a:ext>
          </a:extLst>
        </xdr:cNvPr>
        <xdr:cNvCxnSpPr/>
      </xdr:nvCxnSpPr>
      <xdr:spPr>
        <a:xfrm>
          <a:off x="4238625" y="1971675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419100</xdr:colOff>
      <xdr:row>16</xdr:row>
      <xdr:rowOff>114300</xdr:rowOff>
    </xdr:from>
    <xdr:to>
      <xdr:col>10</xdr:col>
      <xdr:colOff>228600</xdr:colOff>
      <xdr:row>16</xdr:row>
      <xdr:rowOff>114300</xdr:rowOff>
    </xdr:to>
    <xdr:cxnSp macro="">
      <xdr:nvCxnSpPr>
        <xdr:cNvPr id="21" name="Conector de seta reta 17">
          <a:extLst>
            <a:ext uri="{FF2B5EF4-FFF2-40B4-BE49-F238E27FC236}">
              <a16:creationId xmlns:a16="http://schemas.microsoft.com/office/drawing/2014/main" id="{C02574EF-2093-4125-8105-32A004CF660F}"/>
            </a:ext>
          </a:extLst>
        </xdr:cNvPr>
        <xdr:cNvCxnSpPr/>
      </xdr:nvCxnSpPr>
      <xdr:spPr>
        <a:xfrm>
          <a:off x="4686300" y="2674620"/>
          <a:ext cx="224790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314325</xdr:colOff>
      <xdr:row>13</xdr:row>
      <xdr:rowOff>19050</xdr:rowOff>
    </xdr:from>
    <xdr:to>
      <xdr:col>9</xdr:col>
      <xdr:colOff>457201</xdr:colOff>
      <xdr:row>16</xdr:row>
      <xdr:rowOff>142875</xdr:rowOff>
    </xdr:to>
    <xdr:sp macro="" textlink="" fLocksText="0">
      <xdr:nvSpPr>
        <xdr:cNvPr id="22" name="CaixaDeTexto 18">
          <a:extLst>
            <a:ext uri="{FF2B5EF4-FFF2-40B4-BE49-F238E27FC236}">
              <a16:creationId xmlns:a16="http://schemas.microsoft.com/office/drawing/2014/main" id="{67C5F893-C5BD-419D-B44D-282ABAD443F8}"/>
            </a:ext>
          </a:extLst>
        </xdr:cNvPr>
        <xdr:cNvSpPr txBox="1"/>
      </xdr:nvSpPr>
      <xdr:spPr>
        <a:xfrm>
          <a:off x="4581525" y="2030730"/>
          <a:ext cx="1971676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long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passenger security checks</a:t>
          </a:r>
          <a:endParaRPr lang="en-US">
            <a:effectLst/>
          </a:endParaRPr>
        </a:p>
      </xdr:txBody>
    </xdr:sp>
    <xdr:clientData/>
  </xdr:twoCellAnchor>
  <xdr:twoCellAnchor editAs="oneCell">
    <xdr:from>
      <xdr:col>7</xdr:col>
      <xdr:colOff>76200</xdr:colOff>
      <xdr:row>16</xdr:row>
      <xdr:rowOff>133349</xdr:rowOff>
    </xdr:from>
    <xdr:to>
      <xdr:col>10</xdr:col>
      <xdr:colOff>371475</xdr:colOff>
      <xdr:row>20</xdr:row>
      <xdr:rowOff>38100</xdr:rowOff>
    </xdr:to>
    <xdr:sp macro="" textlink="" fLocksText="0">
      <xdr:nvSpPr>
        <xdr:cNvPr id="23" name="CaixaDeTexto 19">
          <a:extLst>
            <a:ext uri="{FF2B5EF4-FFF2-40B4-BE49-F238E27FC236}">
              <a16:creationId xmlns:a16="http://schemas.microsoft.com/office/drawing/2014/main" id="{5FF0E15C-965B-4F70-B401-8CD2D7B70B34}"/>
            </a:ext>
          </a:extLst>
        </xdr:cNvPr>
        <xdr:cNvSpPr txBox="1"/>
      </xdr:nvSpPr>
      <xdr:spPr>
        <a:xfrm>
          <a:off x="4953000" y="2693669"/>
          <a:ext cx="2124075" cy="6362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late in fueling airplane</a:t>
          </a:r>
          <a:endParaRPr lang="en-US">
            <a:effectLst/>
          </a:endParaRPr>
        </a:p>
      </xdr:txBody>
    </xdr:sp>
    <xdr:clientData/>
  </xdr:twoCellAnchor>
  <xdr:twoCellAnchor editAs="oneCell">
    <xdr:from>
      <xdr:col>9</xdr:col>
      <xdr:colOff>523875</xdr:colOff>
      <xdr:row>9</xdr:row>
      <xdr:rowOff>9525</xdr:rowOff>
    </xdr:from>
    <xdr:to>
      <xdr:col>13</xdr:col>
      <xdr:colOff>95250</xdr:colOff>
      <xdr:row>12</xdr:row>
      <xdr:rowOff>123824</xdr:rowOff>
    </xdr:to>
    <xdr:sp macro="" textlink="" fLocksText="0">
      <xdr:nvSpPr>
        <xdr:cNvPr id="24" name="CaixaDeTexto 20">
          <a:extLst>
            <a:ext uri="{FF2B5EF4-FFF2-40B4-BE49-F238E27FC236}">
              <a16:creationId xmlns:a16="http://schemas.microsoft.com/office/drawing/2014/main" id="{09E1CFC7-FFB0-4661-B5F2-06F767ACC24A}"/>
            </a:ext>
          </a:extLst>
        </xdr:cNvPr>
        <xdr:cNvSpPr txBox="1"/>
      </xdr:nvSpPr>
      <xdr:spPr>
        <a:xfrm>
          <a:off x="6619875" y="1289685"/>
          <a:ext cx="2009775" cy="66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staff member absent without permission</a:t>
          </a:r>
          <a:endParaRPr lang="en-US">
            <a:effectLst/>
          </a:endParaRPr>
        </a:p>
      </xdr:txBody>
    </xdr:sp>
    <xdr:clientData/>
  </xdr:twoCellAnchor>
  <xdr:twoCellAnchor editAs="oneCell">
    <xdr:from>
      <xdr:col>9</xdr:col>
      <xdr:colOff>581025</xdr:colOff>
      <xdr:row>12</xdr:row>
      <xdr:rowOff>142875</xdr:rowOff>
    </xdr:from>
    <xdr:to>
      <xdr:col>13</xdr:col>
      <xdr:colOff>342900</xdr:colOff>
      <xdr:row>12</xdr:row>
      <xdr:rowOff>142875</xdr:rowOff>
    </xdr:to>
    <xdr:cxnSp macro="">
      <xdr:nvCxnSpPr>
        <xdr:cNvPr id="25" name="Conector de seta reta 21">
          <a:extLst>
            <a:ext uri="{FF2B5EF4-FFF2-40B4-BE49-F238E27FC236}">
              <a16:creationId xmlns:a16="http://schemas.microsoft.com/office/drawing/2014/main" id="{CBF61E34-B79C-48C1-AAC5-47FEA6D23486}"/>
            </a:ext>
          </a:extLst>
        </xdr:cNvPr>
        <xdr:cNvCxnSpPr/>
      </xdr:nvCxnSpPr>
      <xdr:spPr>
        <a:xfrm>
          <a:off x="6677025" y="1971675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428625</xdr:colOff>
      <xdr:row>16</xdr:row>
      <xdr:rowOff>114300</xdr:rowOff>
    </xdr:from>
    <xdr:to>
      <xdr:col>14</xdr:col>
      <xdr:colOff>228600</xdr:colOff>
      <xdr:row>16</xdr:row>
      <xdr:rowOff>114300</xdr:rowOff>
    </xdr:to>
    <xdr:cxnSp macro="">
      <xdr:nvCxnSpPr>
        <xdr:cNvPr id="26" name="Conector de seta reta 22">
          <a:extLst>
            <a:ext uri="{FF2B5EF4-FFF2-40B4-BE49-F238E27FC236}">
              <a16:creationId xmlns:a16="http://schemas.microsoft.com/office/drawing/2014/main" id="{038F2C59-2005-42BC-A672-4E16CAB77D9B}"/>
            </a:ext>
          </a:extLst>
        </xdr:cNvPr>
        <xdr:cNvCxnSpPr/>
      </xdr:nvCxnSpPr>
      <xdr:spPr>
        <a:xfrm>
          <a:off x="7134225" y="2674620"/>
          <a:ext cx="22383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314325</xdr:colOff>
      <xdr:row>12</xdr:row>
      <xdr:rowOff>171450</xdr:rowOff>
    </xdr:from>
    <xdr:to>
      <xdr:col>13</xdr:col>
      <xdr:colOff>457201</xdr:colOff>
      <xdr:row>16</xdr:row>
      <xdr:rowOff>104775</xdr:rowOff>
    </xdr:to>
    <xdr:sp macro="" textlink="" fLocksText="0">
      <xdr:nvSpPr>
        <xdr:cNvPr id="27" name="CaixaDeTexto 23">
          <a:extLst>
            <a:ext uri="{FF2B5EF4-FFF2-40B4-BE49-F238E27FC236}">
              <a16:creationId xmlns:a16="http://schemas.microsoft.com/office/drawing/2014/main" id="{0666C874-68F1-4C9F-BDBF-CAEE20E72B2C}"/>
            </a:ext>
          </a:extLst>
        </xdr:cNvPr>
        <xdr:cNvSpPr txBox="1"/>
      </xdr:nvSpPr>
      <xdr:spPr>
        <a:xfrm>
          <a:off x="7019925" y="2000250"/>
          <a:ext cx="1971676" cy="664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medical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problem to staff member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76200</xdr:colOff>
      <xdr:row>16</xdr:row>
      <xdr:rowOff>133350</xdr:rowOff>
    </xdr:from>
    <xdr:to>
      <xdr:col>14</xdr:col>
      <xdr:colOff>371475</xdr:colOff>
      <xdr:row>20</xdr:row>
      <xdr:rowOff>76200</xdr:rowOff>
    </xdr:to>
    <xdr:sp macro="" textlink="" fLocksText="0">
      <xdr:nvSpPr>
        <xdr:cNvPr id="28" name="CaixaDeTexto 24">
          <a:extLst>
            <a:ext uri="{FF2B5EF4-FFF2-40B4-BE49-F238E27FC236}">
              <a16:creationId xmlns:a16="http://schemas.microsoft.com/office/drawing/2014/main" id="{03D86ACE-0713-4A18-904E-1D4FFB175F49}"/>
            </a:ext>
          </a:extLst>
        </xdr:cNvPr>
        <xdr:cNvSpPr txBox="1"/>
      </xdr:nvSpPr>
      <xdr:spPr>
        <a:xfrm>
          <a:off x="7391400" y="2693670"/>
          <a:ext cx="2124075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late checkin s of staff members</a:t>
          </a:r>
          <a:endParaRPr lang="en-US">
            <a:effectLst/>
          </a:endParaRPr>
        </a:p>
      </xdr:txBody>
    </xdr:sp>
    <xdr:clientData/>
  </xdr:twoCellAnchor>
  <xdr:twoCellAnchor editAs="oneCell">
    <xdr:from>
      <xdr:col>2</xdr:col>
      <xdr:colOff>0</xdr:colOff>
      <xdr:row>27</xdr:row>
      <xdr:rowOff>152400</xdr:rowOff>
    </xdr:from>
    <xdr:to>
      <xdr:col>5</xdr:col>
      <xdr:colOff>371475</xdr:colOff>
      <xdr:row>27</xdr:row>
      <xdr:rowOff>152400</xdr:rowOff>
    </xdr:to>
    <xdr:cxnSp macro="">
      <xdr:nvCxnSpPr>
        <xdr:cNvPr id="29" name="Conector de seta reta 25">
          <a:extLst>
            <a:ext uri="{FF2B5EF4-FFF2-40B4-BE49-F238E27FC236}">
              <a16:creationId xmlns:a16="http://schemas.microsoft.com/office/drawing/2014/main" id="{849026E5-27F5-4D42-9B3D-87EFC803AD03}"/>
            </a:ext>
          </a:extLst>
        </xdr:cNvPr>
        <xdr:cNvCxnSpPr/>
      </xdr:nvCxnSpPr>
      <xdr:spPr>
        <a:xfrm>
          <a:off x="1828800" y="4724400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9525</xdr:colOff>
      <xdr:row>23</xdr:row>
      <xdr:rowOff>171450</xdr:rowOff>
    </xdr:from>
    <xdr:to>
      <xdr:col>6</xdr:col>
      <xdr:colOff>238125</xdr:colOff>
      <xdr:row>23</xdr:row>
      <xdr:rowOff>171450</xdr:rowOff>
    </xdr:to>
    <xdr:cxnSp macro="">
      <xdr:nvCxnSpPr>
        <xdr:cNvPr id="30" name="Conector de seta reta 26">
          <a:extLst>
            <a:ext uri="{FF2B5EF4-FFF2-40B4-BE49-F238E27FC236}">
              <a16:creationId xmlns:a16="http://schemas.microsoft.com/office/drawing/2014/main" id="{1DC8B767-5954-455F-92A3-6AC29871D4D9}"/>
            </a:ext>
          </a:extLst>
        </xdr:cNvPr>
        <xdr:cNvCxnSpPr/>
      </xdr:nvCxnSpPr>
      <xdr:spPr>
        <a:xfrm>
          <a:off x="1838325" y="4011930"/>
          <a:ext cx="266700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600075</xdr:colOff>
      <xdr:row>28</xdr:row>
      <xdr:rowOff>0</xdr:rowOff>
    </xdr:from>
    <xdr:to>
      <xdr:col>9</xdr:col>
      <xdr:colOff>361950</xdr:colOff>
      <xdr:row>28</xdr:row>
      <xdr:rowOff>0</xdr:rowOff>
    </xdr:to>
    <xdr:cxnSp macro="">
      <xdr:nvCxnSpPr>
        <xdr:cNvPr id="31" name="Conector de seta reta 27">
          <a:extLst>
            <a:ext uri="{FF2B5EF4-FFF2-40B4-BE49-F238E27FC236}">
              <a16:creationId xmlns:a16="http://schemas.microsoft.com/office/drawing/2014/main" id="{321184F2-228E-41A8-8441-8D7359151BE8}"/>
            </a:ext>
          </a:extLst>
        </xdr:cNvPr>
        <xdr:cNvCxnSpPr/>
      </xdr:nvCxnSpPr>
      <xdr:spPr>
        <a:xfrm>
          <a:off x="4257675" y="4754880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457200</xdr:colOff>
      <xdr:row>23</xdr:row>
      <xdr:rowOff>180975</xdr:rowOff>
    </xdr:from>
    <xdr:to>
      <xdr:col>10</xdr:col>
      <xdr:colOff>247650</xdr:colOff>
      <xdr:row>23</xdr:row>
      <xdr:rowOff>180975</xdr:rowOff>
    </xdr:to>
    <xdr:cxnSp macro="">
      <xdr:nvCxnSpPr>
        <xdr:cNvPr id="32" name="Conector de seta reta 28">
          <a:extLst>
            <a:ext uri="{FF2B5EF4-FFF2-40B4-BE49-F238E27FC236}">
              <a16:creationId xmlns:a16="http://schemas.microsoft.com/office/drawing/2014/main" id="{7D06876F-5C9C-4C9D-A000-5888F8CEEAF6}"/>
            </a:ext>
          </a:extLst>
        </xdr:cNvPr>
        <xdr:cNvCxnSpPr/>
      </xdr:nvCxnSpPr>
      <xdr:spPr>
        <a:xfrm>
          <a:off x="4724400" y="4021455"/>
          <a:ext cx="222885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28</xdr:row>
      <xdr:rowOff>19050</xdr:rowOff>
    </xdr:from>
    <xdr:to>
      <xdr:col>5</xdr:col>
      <xdr:colOff>200024</xdr:colOff>
      <xdr:row>31</xdr:row>
      <xdr:rowOff>133349</xdr:rowOff>
    </xdr:to>
    <xdr:sp macro="" textlink="" fLocksText="0">
      <xdr:nvSpPr>
        <xdr:cNvPr id="33" name="CaixaDeTexto 29">
          <a:extLst>
            <a:ext uri="{FF2B5EF4-FFF2-40B4-BE49-F238E27FC236}">
              <a16:creationId xmlns:a16="http://schemas.microsoft.com/office/drawing/2014/main" id="{7C3296A0-B204-4DA6-85FB-CD32E6C8141F}"/>
            </a:ext>
          </a:extLst>
        </xdr:cNvPr>
        <xdr:cNvSpPr txBox="1"/>
      </xdr:nvSpPr>
      <xdr:spPr>
        <a:xfrm>
          <a:off x="1828800" y="4773930"/>
          <a:ext cx="2028824" cy="66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technical problems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airplane</a:t>
          </a:r>
          <a:endParaRPr lang="en-US">
            <a:effectLst/>
          </a:endParaRPr>
        </a:p>
      </xdr:txBody>
    </xdr:sp>
    <xdr:clientData/>
  </xdr:twoCellAnchor>
  <xdr:twoCellAnchor editAs="oneCell">
    <xdr:from>
      <xdr:col>2</xdr:col>
      <xdr:colOff>0</xdr:colOff>
      <xdr:row>24</xdr:row>
      <xdr:rowOff>19050</xdr:rowOff>
    </xdr:from>
    <xdr:to>
      <xdr:col>5</xdr:col>
      <xdr:colOff>561974</xdr:colOff>
      <xdr:row>27</xdr:row>
      <xdr:rowOff>142875</xdr:rowOff>
    </xdr:to>
    <xdr:sp macro="" textlink="" fLocksText="0">
      <xdr:nvSpPr>
        <xdr:cNvPr id="34" name="CaixaDeTexto 30">
          <a:extLst>
            <a:ext uri="{FF2B5EF4-FFF2-40B4-BE49-F238E27FC236}">
              <a16:creationId xmlns:a16="http://schemas.microsoft.com/office/drawing/2014/main" id="{D8ECEED3-4809-4D0C-B026-DC54DF7C3526}"/>
            </a:ext>
          </a:extLst>
        </xdr:cNvPr>
        <xdr:cNvSpPr txBox="1"/>
      </xdr:nvSpPr>
      <xdr:spPr>
        <a:xfrm>
          <a:off x="1828800" y="4042410"/>
          <a:ext cx="2390774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security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machines problem</a:t>
          </a:r>
          <a:endParaRPr lang="en-US">
            <a:effectLst/>
          </a:endParaRPr>
        </a:p>
      </xdr:txBody>
    </xdr:sp>
    <xdr:clientData/>
  </xdr:twoCellAnchor>
  <xdr:twoCellAnchor editAs="oneCell">
    <xdr:from>
      <xdr:col>2</xdr:col>
      <xdr:colOff>0</xdr:colOff>
      <xdr:row>20</xdr:row>
      <xdr:rowOff>95250</xdr:rowOff>
    </xdr:from>
    <xdr:to>
      <xdr:col>6</xdr:col>
      <xdr:colOff>304798</xdr:colOff>
      <xdr:row>23</xdr:row>
      <xdr:rowOff>171450</xdr:rowOff>
    </xdr:to>
    <xdr:sp macro="" textlink="" fLocksText="0">
      <xdr:nvSpPr>
        <xdr:cNvPr id="35" name="CaixaDeTexto 31">
          <a:extLst>
            <a:ext uri="{FF2B5EF4-FFF2-40B4-BE49-F238E27FC236}">
              <a16:creationId xmlns:a16="http://schemas.microsoft.com/office/drawing/2014/main" id="{0BEBF260-8767-4FFA-9679-5F342C0EE546}"/>
            </a:ext>
          </a:extLst>
        </xdr:cNvPr>
        <xdr:cNvSpPr txBox="1"/>
      </xdr:nvSpPr>
      <xdr:spPr>
        <a:xfrm>
          <a:off x="1828800" y="3387090"/>
          <a:ext cx="2743198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slow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airplane  puller trucks</a:t>
          </a:r>
          <a:endParaRPr lang="en-US">
            <a:effectLst/>
          </a:endParaRPr>
        </a:p>
      </xdr:txBody>
    </xdr:sp>
    <xdr:clientData/>
  </xdr:twoCellAnchor>
  <xdr:twoCellAnchor editAs="oneCell">
    <xdr:from>
      <xdr:col>5</xdr:col>
      <xdr:colOff>495299</xdr:colOff>
      <xdr:row>28</xdr:row>
      <xdr:rowOff>57150</xdr:rowOff>
    </xdr:from>
    <xdr:to>
      <xdr:col>9</xdr:col>
      <xdr:colOff>180974</xdr:colOff>
      <xdr:row>32</xdr:row>
      <xdr:rowOff>19049</xdr:rowOff>
    </xdr:to>
    <xdr:sp macro="" textlink="" fLocksText="0">
      <xdr:nvSpPr>
        <xdr:cNvPr id="36" name="CaixaDeTexto 32">
          <a:extLst>
            <a:ext uri="{FF2B5EF4-FFF2-40B4-BE49-F238E27FC236}">
              <a16:creationId xmlns:a16="http://schemas.microsoft.com/office/drawing/2014/main" id="{7F85E73F-70E4-456B-B7E1-8FB9A421C01D}"/>
            </a:ext>
          </a:extLst>
        </xdr:cNvPr>
        <xdr:cNvSpPr txBox="1"/>
      </xdr:nvSpPr>
      <xdr:spPr>
        <a:xfrm>
          <a:off x="4152899" y="4812030"/>
          <a:ext cx="2124075" cy="693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heavy rain</a:t>
          </a:r>
          <a:endParaRPr lang="en-US">
            <a:effectLst/>
          </a:endParaRPr>
        </a:p>
      </xdr:txBody>
    </xdr:sp>
    <xdr:clientData/>
  </xdr:twoCellAnchor>
  <xdr:twoCellAnchor editAs="oneCell">
    <xdr:from>
      <xdr:col>6</xdr:col>
      <xdr:colOff>361950</xdr:colOff>
      <xdr:row>24</xdr:row>
      <xdr:rowOff>38100</xdr:rowOff>
    </xdr:from>
    <xdr:to>
      <xdr:col>10</xdr:col>
      <xdr:colOff>152400</xdr:colOff>
      <xdr:row>27</xdr:row>
      <xdr:rowOff>161925</xdr:rowOff>
    </xdr:to>
    <xdr:sp macro="" textlink="" fLocksText="0">
      <xdr:nvSpPr>
        <xdr:cNvPr id="37" name="CaixaDeTexto 33">
          <a:extLst>
            <a:ext uri="{FF2B5EF4-FFF2-40B4-BE49-F238E27FC236}">
              <a16:creationId xmlns:a16="http://schemas.microsoft.com/office/drawing/2014/main" id="{7B302FC2-F475-4784-8CCB-10EF7C722F00}"/>
            </a:ext>
          </a:extLst>
        </xdr:cNvPr>
        <xdr:cNvSpPr txBox="1"/>
      </xdr:nvSpPr>
      <xdr:spPr>
        <a:xfrm>
          <a:off x="4629150" y="4061460"/>
          <a:ext cx="2228850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solar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storm warnings</a:t>
          </a:r>
          <a:endParaRPr lang="en-US">
            <a:effectLst/>
          </a:endParaRPr>
        </a:p>
      </xdr:txBody>
    </xdr:sp>
    <xdr:clientData/>
  </xdr:twoCellAnchor>
  <xdr:twoCellAnchor editAs="oneCell">
    <xdr:from>
      <xdr:col>7</xdr:col>
      <xdr:colOff>76200</xdr:colOff>
      <xdr:row>20</xdr:row>
      <xdr:rowOff>104775</xdr:rowOff>
    </xdr:from>
    <xdr:to>
      <xdr:col>10</xdr:col>
      <xdr:colOff>371475</xdr:colOff>
      <xdr:row>23</xdr:row>
      <xdr:rowOff>161925</xdr:rowOff>
    </xdr:to>
    <xdr:sp macro="" textlink="" fLocksText="0">
      <xdr:nvSpPr>
        <xdr:cNvPr id="38" name="CaixaDeTexto 34">
          <a:extLst>
            <a:ext uri="{FF2B5EF4-FFF2-40B4-BE49-F238E27FC236}">
              <a16:creationId xmlns:a16="http://schemas.microsoft.com/office/drawing/2014/main" id="{F85EA9DE-41A5-4CEA-82A2-ED06129ACFAB}"/>
            </a:ext>
          </a:extLst>
        </xdr:cNvPr>
        <xdr:cNvSpPr txBox="1"/>
      </xdr:nvSpPr>
      <xdr:spPr>
        <a:xfrm>
          <a:off x="4953000" y="3396615"/>
          <a:ext cx="2124075" cy="605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effectLst/>
            </a:rPr>
            <a:t>harsh</a:t>
          </a:r>
          <a:r>
            <a:rPr lang="en-US" baseline="0">
              <a:effectLst/>
            </a:rPr>
            <a:t> weather conditions</a:t>
          </a:r>
          <a:endParaRPr lang="en-US">
            <a:effectLst/>
          </a:endParaRPr>
        </a:p>
      </xdr:txBody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13</xdr:col>
      <xdr:colOff>371475</xdr:colOff>
      <xdr:row>28</xdr:row>
      <xdr:rowOff>0</xdr:rowOff>
    </xdr:to>
    <xdr:cxnSp macro="">
      <xdr:nvCxnSpPr>
        <xdr:cNvPr id="39" name="Conector de seta reta 35">
          <a:extLst>
            <a:ext uri="{FF2B5EF4-FFF2-40B4-BE49-F238E27FC236}">
              <a16:creationId xmlns:a16="http://schemas.microsoft.com/office/drawing/2014/main" id="{CB07601B-DB31-43CB-A2AB-711413B454D5}"/>
            </a:ext>
          </a:extLst>
        </xdr:cNvPr>
        <xdr:cNvCxnSpPr/>
      </xdr:nvCxnSpPr>
      <xdr:spPr>
        <a:xfrm>
          <a:off x="6705600" y="4754880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466725</xdr:colOff>
      <xdr:row>23</xdr:row>
      <xdr:rowOff>180975</xdr:rowOff>
    </xdr:from>
    <xdr:to>
      <xdr:col>14</xdr:col>
      <xdr:colOff>257175</xdr:colOff>
      <xdr:row>23</xdr:row>
      <xdr:rowOff>180975</xdr:rowOff>
    </xdr:to>
    <xdr:cxnSp macro="">
      <xdr:nvCxnSpPr>
        <xdr:cNvPr id="40" name="Conector de seta reta 36">
          <a:extLst>
            <a:ext uri="{FF2B5EF4-FFF2-40B4-BE49-F238E27FC236}">
              <a16:creationId xmlns:a16="http://schemas.microsoft.com/office/drawing/2014/main" id="{72D2EC72-CA78-480A-99EA-3C9FB5F5A8DB}"/>
            </a:ext>
          </a:extLst>
        </xdr:cNvPr>
        <xdr:cNvCxnSpPr/>
      </xdr:nvCxnSpPr>
      <xdr:spPr>
        <a:xfrm>
          <a:off x="7172325" y="4021455"/>
          <a:ext cx="222885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504824</xdr:colOff>
      <xdr:row>28</xdr:row>
      <xdr:rowOff>57150</xdr:rowOff>
    </xdr:from>
    <xdr:to>
      <xdr:col>13</xdr:col>
      <xdr:colOff>190499</xdr:colOff>
      <xdr:row>32</xdr:row>
      <xdr:rowOff>19049</xdr:rowOff>
    </xdr:to>
    <xdr:sp macro="" textlink="" fLocksText="0">
      <xdr:nvSpPr>
        <xdr:cNvPr id="41" name="CaixaDeTexto 37">
          <a:extLst>
            <a:ext uri="{FF2B5EF4-FFF2-40B4-BE49-F238E27FC236}">
              <a16:creationId xmlns:a16="http://schemas.microsoft.com/office/drawing/2014/main" id="{9D94345F-5801-4A43-B463-271261ABF230}"/>
            </a:ext>
          </a:extLst>
        </xdr:cNvPr>
        <xdr:cNvSpPr txBox="1"/>
      </xdr:nvSpPr>
      <xdr:spPr>
        <a:xfrm>
          <a:off x="6600824" y="4812030"/>
          <a:ext cx="2124075" cy="693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bird activity</a:t>
          </a:r>
          <a:endParaRPr lang="en-US">
            <a:effectLst/>
          </a:endParaRPr>
        </a:p>
      </xdr:txBody>
    </xdr:sp>
    <xdr:clientData/>
  </xdr:twoCellAnchor>
  <xdr:twoCellAnchor editAs="oneCell">
    <xdr:from>
      <xdr:col>10</xdr:col>
      <xdr:colOff>371475</xdr:colOff>
      <xdr:row>24</xdr:row>
      <xdr:rowOff>38100</xdr:rowOff>
    </xdr:from>
    <xdr:to>
      <xdr:col>14</xdr:col>
      <xdr:colOff>161925</xdr:colOff>
      <xdr:row>27</xdr:row>
      <xdr:rowOff>161925</xdr:rowOff>
    </xdr:to>
    <xdr:sp macro="" textlink="" fLocksText="0">
      <xdr:nvSpPr>
        <xdr:cNvPr id="42" name="CaixaDeTexto 38">
          <a:extLst>
            <a:ext uri="{FF2B5EF4-FFF2-40B4-BE49-F238E27FC236}">
              <a16:creationId xmlns:a16="http://schemas.microsoft.com/office/drawing/2014/main" id="{521D650B-5B86-4107-90CA-0C590188E646}"/>
            </a:ext>
          </a:extLst>
        </xdr:cNvPr>
        <xdr:cNvSpPr txBox="1"/>
      </xdr:nvSpPr>
      <xdr:spPr>
        <a:xfrm>
          <a:off x="7077075" y="4061460"/>
          <a:ext cx="2228850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effectLst/>
            </a:rPr>
            <a:t>bad</a:t>
          </a:r>
          <a:r>
            <a:rPr lang="en-US" baseline="0">
              <a:effectLst/>
            </a:rPr>
            <a:t> runway</a:t>
          </a:r>
          <a:endParaRPr lang="en-US">
            <a:effectLst/>
          </a:endParaRPr>
        </a:p>
      </xdr:txBody>
    </xdr:sp>
    <xdr:clientData/>
  </xdr:twoCellAnchor>
  <xdr:twoCellAnchor editAs="oneCell">
    <xdr:from>
      <xdr:col>11</xdr:col>
      <xdr:colOff>85725</xdr:colOff>
      <xdr:row>20</xdr:row>
      <xdr:rowOff>95250</xdr:rowOff>
    </xdr:from>
    <xdr:to>
      <xdr:col>14</xdr:col>
      <xdr:colOff>381000</xdr:colOff>
      <xdr:row>23</xdr:row>
      <xdr:rowOff>152400</xdr:rowOff>
    </xdr:to>
    <xdr:sp macro="" textlink="" fLocksText="0">
      <xdr:nvSpPr>
        <xdr:cNvPr id="43" name="CaixaDeTexto 39">
          <a:extLst>
            <a:ext uri="{FF2B5EF4-FFF2-40B4-BE49-F238E27FC236}">
              <a16:creationId xmlns:a16="http://schemas.microsoft.com/office/drawing/2014/main" id="{3301B610-84E2-402D-BDAE-4DDC8F26C8F6}"/>
            </a:ext>
          </a:extLst>
        </xdr:cNvPr>
        <xdr:cNvSpPr txBox="1"/>
      </xdr:nvSpPr>
      <xdr:spPr>
        <a:xfrm>
          <a:off x="7400925" y="3387090"/>
          <a:ext cx="2124075" cy="605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fly zone due to terrorist issues</a:t>
          </a:r>
          <a:endParaRPr lang="en-US">
            <a:effectLst/>
          </a:endParaRPr>
        </a:p>
      </xdr:txBody>
    </xdr:sp>
    <xdr:clientData/>
  </xdr:twoCellAnchor>
  <xdr:twoCellAnchor editAs="oneCell">
    <xdr:from>
      <xdr:col>3</xdr:col>
      <xdr:colOff>0</xdr:colOff>
      <xdr:row>43</xdr:row>
      <xdr:rowOff>9525</xdr:rowOff>
    </xdr:from>
    <xdr:to>
      <xdr:col>6</xdr:col>
      <xdr:colOff>200023</xdr:colOff>
      <xdr:row>46</xdr:row>
      <xdr:rowOff>123824</xdr:rowOff>
    </xdr:to>
    <xdr:sp macro="" textlink="" fLocksText="0">
      <xdr:nvSpPr>
        <xdr:cNvPr id="44" name="CaixaDeTexto 1">
          <a:extLst>
            <a:ext uri="{FF2B5EF4-FFF2-40B4-BE49-F238E27FC236}">
              <a16:creationId xmlns:a16="http://schemas.microsoft.com/office/drawing/2014/main" id="{59900C65-CC01-4D60-B412-40C21D985785}"/>
            </a:ext>
          </a:extLst>
        </xdr:cNvPr>
        <xdr:cNvSpPr txBox="1"/>
      </xdr:nvSpPr>
      <xdr:spPr>
        <a:xfrm>
          <a:off x="2438400" y="8422005"/>
          <a:ext cx="2028823" cy="66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sickness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0</xdr:colOff>
      <xdr:row>41</xdr:row>
      <xdr:rowOff>38100</xdr:rowOff>
    </xdr:from>
    <xdr:to>
      <xdr:col>6</xdr:col>
      <xdr:colOff>155713</xdr:colOff>
      <xdr:row>42</xdr:row>
      <xdr:rowOff>180975</xdr:rowOff>
    </xdr:to>
    <xdr:sp macro="" textlink="">
      <xdr:nvSpPr>
        <xdr:cNvPr id="45" name="Texto Explicativo 2 2">
          <a:extLst>
            <a:ext uri="{FF2B5EF4-FFF2-40B4-BE49-F238E27FC236}">
              <a16:creationId xmlns:a16="http://schemas.microsoft.com/office/drawing/2014/main" id="{F974DC7F-D16D-4BDC-B31B-D20C22E491E3}"/>
            </a:ext>
          </a:extLst>
        </xdr:cNvPr>
        <xdr:cNvSpPr/>
      </xdr:nvSpPr>
      <xdr:spPr>
        <a:xfrm flipH="1">
          <a:off x="2438400" y="8084820"/>
          <a:ext cx="1984513" cy="325755"/>
        </a:xfrm>
        <a:prstGeom prst="borderCallout2">
          <a:avLst>
            <a:gd name="adj1" fmla="val 96924"/>
            <a:gd name="adj2" fmla="val 9589"/>
            <a:gd name="adj3" fmla="val 208496"/>
            <a:gd name="adj4" fmla="val -2307"/>
            <a:gd name="adj5" fmla="val 766643"/>
            <a:gd name="adj6" fmla="val -61233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PERSONAL</a:t>
          </a:r>
          <a:r>
            <a:rPr lang="pt-BR" sz="1600" b="1" baseline="0"/>
            <a:t> ISSUES</a:t>
          </a:r>
          <a:endParaRPr lang="pt-BR" sz="1600" b="1"/>
        </a:p>
      </xdr:txBody>
    </xdr:sp>
    <xdr:clientData/>
  </xdr:twoCellAnchor>
  <xdr:twoCellAnchor>
    <xdr:from>
      <xdr:col>3</xdr:col>
      <xdr:colOff>28575</xdr:colOff>
      <xdr:row>54</xdr:row>
      <xdr:rowOff>54219</xdr:rowOff>
    </xdr:from>
    <xdr:to>
      <xdr:col>17</xdr:col>
      <xdr:colOff>485775</xdr:colOff>
      <xdr:row>54</xdr:row>
      <xdr:rowOff>54219</xdr:rowOff>
    </xdr:to>
    <xdr:cxnSp macro="">
      <xdr:nvCxnSpPr>
        <xdr:cNvPr id="46" name="Conector reto 3">
          <a:extLst>
            <a:ext uri="{FF2B5EF4-FFF2-40B4-BE49-F238E27FC236}">
              <a16:creationId xmlns:a16="http://schemas.microsoft.com/office/drawing/2014/main" id="{81FEA1F1-2F52-4BB1-A0BB-DB2F08ED813A}"/>
            </a:ext>
          </a:extLst>
        </xdr:cNvPr>
        <xdr:cNvCxnSpPr/>
      </xdr:nvCxnSpPr>
      <xdr:spPr>
        <a:xfrm>
          <a:off x="2466975" y="10478379"/>
          <a:ext cx="899160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568504</xdr:colOff>
      <xdr:row>52</xdr:row>
      <xdr:rowOff>103052</xdr:rowOff>
    </xdr:from>
    <xdr:to>
      <xdr:col>18</xdr:col>
      <xdr:colOff>49071</xdr:colOff>
      <xdr:row>56</xdr:row>
      <xdr:rowOff>40819</xdr:rowOff>
    </xdr:to>
    <xdr:sp macro="" textlink="">
      <xdr:nvSpPr>
        <xdr:cNvPr id="47" name="Triângulo isósceles 4">
          <a:extLst>
            <a:ext uri="{FF2B5EF4-FFF2-40B4-BE49-F238E27FC236}">
              <a16:creationId xmlns:a16="http://schemas.microsoft.com/office/drawing/2014/main" id="{B52B8AEE-F484-4CCB-96CE-6D591D4438DB}"/>
            </a:ext>
          </a:extLst>
        </xdr:cNvPr>
        <xdr:cNvSpPr/>
      </xdr:nvSpPr>
      <xdr:spPr>
        <a:xfrm rot="5400000">
          <a:off x="10946944" y="10146212"/>
          <a:ext cx="669287" cy="699767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609598</xdr:colOff>
      <xdr:row>40</xdr:row>
      <xdr:rowOff>180975</xdr:rowOff>
    </xdr:from>
    <xdr:to>
      <xdr:col>10</xdr:col>
      <xdr:colOff>155711</xdr:colOff>
      <xdr:row>42</xdr:row>
      <xdr:rowOff>133350</xdr:rowOff>
    </xdr:to>
    <xdr:sp macro="" textlink="">
      <xdr:nvSpPr>
        <xdr:cNvPr id="48" name="Texto Explicativo 2 5">
          <a:extLst>
            <a:ext uri="{FF2B5EF4-FFF2-40B4-BE49-F238E27FC236}">
              <a16:creationId xmlns:a16="http://schemas.microsoft.com/office/drawing/2014/main" id="{2A8A832A-7D52-41D3-A888-CA42D3F0D715}"/>
            </a:ext>
          </a:extLst>
        </xdr:cNvPr>
        <xdr:cNvSpPr/>
      </xdr:nvSpPr>
      <xdr:spPr>
        <a:xfrm flipH="1">
          <a:off x="4876798" y="8044815"/>
          <a:ext cx="1984513" cy="318135"/>
        </a:xfrm>
        <a:prstGeom prst="borderCallout2">
          <a:avLst>
            <a:gd name="adj1" fmla="val 96924"/>
            <a:gd name="adj2" fmla="val 9589"/>
            <a:gd name="adj3" fmla="val 208496"/>
            <a:gd name="adj4" fmla="val -2307"/>
            <a:gd name="adj5" fmla="val 758662"/>
            <a:gd name="adj6" fmla="val -61594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METHOD</a:t>
          </a:r>
        </a:p>
      </xdr:txBody>
    </xdr:sp>
    <xdr:clientData/>
  </xdr:twoCellAnchor>
  <xdr:twoCellAnchor editAs="oneCell">
    <xdr:from>
      <xdr:col>10</xdr:col>
      <xdr:colOff>609598</xdr:colOff>
      <xdr:row>40</xdr:row>
      <xdr:rowOff>171450</xdr:rowOff>
    </xdr:from>
    <xdr:to>
      <xdr:col>14</xdr:col>
      <xdr:colOff>155711</xdr:colOff>
      <xdr:row>42</xdr:row>
      <xdr:rowOff>123825</xdr:rowOff>
    </xdr:to>
    <xdr:sp macro="" textlink="">
      <xdr:nvSpPr>
        <xdr:cNvPr id="49" name="Texto Explicativo 2 6">
          <a:extLst>
            <a:ext uri="{FF2B5EF4-FFF2-40B4-BE49-F238E27FC236}">
              <a16:creationId xmlns:a16="http://schemas.microsoft.com/office/drawing/2014/main" id="{1AB58FF6-9C82-48EB-AF4D-BA6392165D57}"/>
            </a:ext>
          </a:extLst>
        </xdr:cNvPr>
        <xdr:cNvSpPr/>
      </xdr:nvSpPr>
      <xdr:spPr>
        <a:xfrm flipH="1">
          <a:off x="7315198" y="8035290"/>
          <a:ext cx="1984513" cy="318135"/>
        </a:xfrm>
        <a:prstGeom prst="borderCallout2">
          <a:avLst>
            <a:gd name="adj1" fmla="val 96924"/>
            <a:gd name="adj2" fmla="val 9589"/>
            <a:gd name="adj3" fmla="val 208496"/>
            <a:gd name="adj4" fmla="val -2307"/>
            <a:gd name="adj5" fmla="val 758662"/>
            <a:gd name="adj6" fmla="val -60154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PEOPLE</a:t>
          </a:r>
        </a:p>
      </xdr:txBody>
    </xdr:sp>
    <xdr:clientData/>
  </xdr:twoCellAnchor>
  <xdr:twoCellAnchor editAs="oneCell">
    <xdr:from>
      <xdr:col>3</xdr:col>
      <xdr:colOff>0</xdr:colOff>
      <xdr:row>65</xdr:row>
      <xdr:rowOff>153057</xdr:rowOff>
    </xdr:from>
    <xdr:to>
      <xdr:col>6</xdr:col>
      <xdr:colOff>178019</xdr:colOff>
      <xdr:row>67</xdr:row>
      <xdr:rowOff>118898</xdr:rowOff>
    </xdr:to>
    <xdr:sp macro="" textlink="">
      <xdr:nvSpPr>
        <xdr:cNvPr id="50" name="Texto Explicativo 1 7">
          <a:extLst>
            <a:ext uri="{FF2B5EF4-FFF2-40B4-BE49-F238E27FC236}">
              <a16:creationId xmlns:a16="http://schemas.microsoft.com/office/drawing/2014/main" id="{CFE6C298-F4DF-4B39-B4FA-76F46BC35145}"/>
            </a:ext>
          </a:extLst>
        </xdr:cNvPr>
        <xdr:cNvSpPr/>
      </xdr:nvSpPr>
      <xdr:spPr>
        <a:xfrm>
          <a:off x="2438400" y="12588897"/>
          <a:ext cx="2006819" cy="331601"/>
        </a:xfrm>
        <a:prstGeom prst="borderCallout1">
          <a:avLst>
            <a:gd name="adj1" fmla="val 12280"/>
            <a:gd name="adj2" fmla="val 88442"/>
            <a:gd name="adj3" fmla="val -640023"/>
            <a:gd name="adj4" fmla="val 160087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MACHINE</a:t>
          </a:r>
        </a:p>
      </xdr:txBody>
    </xdr:sp>
    <xdr:clientData/>
  </xdr:twoCellAnchor>
  <xdr:twoCellAnchor editAs="oneCell">
    <xdr:from>
      <xdr:col>7</xdr:col>
      <xdr:colOff>7883</xdr:colOff>
      <xdr:row>65</xdr:row>
      <xdr:rowOff>182288</xdr:rowOff>
    </xdr:from>
    <xdr:to>
      <xdr:col>10</xdr:col>
      <xdr:colOff>185902</xdr:colOff>
      <xdr:row>67</xdr:row>
      <xdr:rowOff>148129</xdr:rowOff>
    </xdr:to>
    <xdr:sp macro="" textlink="">
      <xdr:nvSpPr>
        <xdr:cNvPr id="51" name="Texto Explicativo 1 8">
          <a:extLst>
            <a:ext uri="{FF2B5EF4-FFF2-40B4-BE49-F238E27FC236}">
              <a16:creationId xmlns:a16="http://schemas.microsoft.com/office/drawing/2014/main" id="{A7B50D86-E52C-4F81-80DF-E30B10AA4D6E}"/>
            </a:ext>
          </a:extLst>
        </xdr:cNvPr>
        <xdr:cNvSpPr/>
      </xdr:nvSpPr>
      <xdr:spPr>
        <a:xfrm>
          <a:off x="4884683" y="12618128"/>
          <a:ext cx="2006819" cy="331601"/>
        </a:xfrm>
        <a:prstGeom prst="borderCallout1">
          <a:avLst>
            <a:gd name="adj1" fmla="val 12280"/>
            <a:gd name="adj2" fmla="val 88442"/>
            <a:gd name="adj3" fmla="val -632732"/>
            <a:gd name="adj4" fmla="val 158960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lt1"/>
              </a:solidFill>
              <a:latin typeface="+mn-lt"/>
              <a:ea typeface="+mn-ea"/>
              <a:cs typeface="+mn-cs"/>
            </a:rPr>
            <a:t>ENVIRONMENT</a:t>
          </a:r>
        </a:p>
      </xdr:txBody>
    </xdr:sp>
    <xdr:clientData/>
  </xdr:twoCellAnchor>
  <xdr:twoCellAnchor editAs="oneCell">
    <xdr:from>
      <xdr:col>11</xdr:col>
      <xdr:colOff>16423</xdr:colOff>
      <xdr:row>65</xdr:row>
      <xdr:rowOff>183602</xdr:rowOff>
    </xdr:from>
    <xdr:to>
      <xdr:col>14</xdr:col>
      <xdr:colOff>194441</xdr:colOff>
      <xdr:row>67</xdr:row>
      <xdr:rowOff>149443</xdr:rowOff>
    </xdr:to>
    <xdr:sp macro="" textlink="">
      <xdr:nvSpPr>
        <xdr:cNvPr id="52" name="Texto Explicativo 1 9">
          <a:extLst>
            <a:ext uri="{FF2B5EF4-FFF2-40B4-BE49-F238E27FC236}">
              <a16:creationId xmlns:a16="http://schemas.microsoft.com/office/drawing/2014/main" id="{AAD3ED94-E984-401E-9F31-923002E63984}"/>
            </a:ext>
          </a:extLst>
        </xdr:cNvPr>
        <xdr:cNvSpPr/>
      </xdr:nvSpPr>
      <xdr:spPr>
        <a:xfrm>
          <a:off x="7331623" y="12619442"/>
          <a:ext cx="2006818" cy="331601"/>
        </a:xfrm>
        <a:prstGeom prst="borderCallout1">
          <a:avLst>
            <a:gd name="adj1" fmla="val 12280"/>
            <a:gd name="adj2" fmla="val 88442"/>
            <a:gd name="adj3" fmla="val -638224"/>
            <a:gd name="adj4" fmla="val 158485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lt1"/>
              </a:solidFill>
              <a:latin typeface="+mn-lt"/>
              <a:ea typeface="+mn-ea"/>
              <a:cs typeface="+mn-cs"/>
            </a:rPr>
            <a:t>OTHER</a:t>
          </a:r>
        </a:p>
      </xdr:txBody>
    </xdr:sp>
    <xdr:clientData/>
  </xdr:twoCellAnchor>
  <xdr:twoCellAnchor editAs="oneCell">
    <xdr:from>
      <xdr:col>18</xdr:col>
      <xdr:colOff>161925</xdr:colOff>
      <xdr:row>51</xdr:row>
      <xdr:rowOff>57150</xdr:rowOff>
    </xdr:from>
    <xdr:to>
      <xdr:col>22</xdr:col>
      <xdr:colOff>66675</xdr:colOff>
      <xdr:row>57</xdr:row>
      <xdr:rowOff>66675</xdr:rowOff>
    </xdr:to>
    <xdr:sp macro="" textlink="" fLocksText="0">
      <xdr:nvSpPr>
        <xdr:cNvPr id="53" name="Retângulo de cantos arredondados 10">
          <a:extLst>
            <a:ext uri="{FF2B5EF4-FFF2-40B4-BE49-F238E27FC236}">
              <a16:creationId xmlns:a16="http://schemas.microsoft.com/office/drawing/2014/main" id="{B5F05569-F1AA-4006-9D0A-CC7A1B7977ED}"/>
            </a:ext>
          </a:extLst>
        </xdr:cNvPr>
        <xdr:cNvSpPr/>
      </xdr:nvSpPr>
      <xdr:spPr>
        <a:xfrm>
          <a:off x="11744325" y="9932670"/>
          <a:ext cx="2343150" cy="1106805"/>
        </a:xfrm>
        <a:prstGeom prst="roundRect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700" b="1"/>
            <a:t>late to college</a:t>
          </a:r>
        </a:p>
      </xdr:txBody>
    </xdr:sp>
    <xdr:clientData/>
  </xdr:twoCellAnchor>
  <xdr:twoCellAnchor editAs="oneCell">
    <xdr:from>
      <xdr:col>3</xdr:col>
      <xdr:colOff>0</xdr:colOff>
      <xdr:row>46</xdr:row>
      <xdr:rowOff>142875</xdr:rowOff>
    </xdr:from>
    <xdr:to>
      <xdr:col>6</xdr:col>
      <xdr:colOff>371475</xdr:colOff>
      <xdr:row>46</xdr:row>
      <xdr:rowOff>142875</xdr:rowOff>
    </xdr:to>
    <xdr:cxnSp macro="">
      <xdr:nvCxnSpPr>
        <xdr:cNvPr id="54" name="Conector de seta reta 11">
          <a:extLst>
            <a:ext uri="{FF2B5EF4-FFF2-40B4-BE49-F238E27FC236}">
              <a16:creationId xmlns:a16="http://schemas.microsoft.com/office/drawing/2014/main" id="{D8512C24-57DE-4723-8D78-E8636C9DD0C5}"/>
            </a:ext>
          </a:extLst>
        </xdr:cNvPr>
        <xdr:cNvCxnSpPr/>
      </xdr:nvCxnSpPr>
      <xdr:spPr>
        <a:xfrm>
          <a:off x="2438400" y="9103995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9525</xdr:colOff>
      <xdr:row>50</xdr:row>
      <xdr:rowOff>114300</xdr:rowOff>
    </xdr:from>
    <xdr:to>
      <xdr:col>7</xdr:col>
      <xdr:colOff>238125</xdr:colOff>
      <xdr:row>50</xdr:row>
      <xdr:rowOff>114300</xdr:rowOff>
    </xdr:to>
    <xdr:cxnSp macro="">
      <xdr:nvCxnSpPr>
        <xdr:cNvPr id="55" name="Conector de seta reta 12">
          <a:extLst>
            <a:ext uri="{FF2B5EF4-FFF2-40B4-BE49-F238E27FC236}">
              <a16:creationId xmlns:a16="http://schemas.microsoft.com/office/drawing/2014/main" id="{7B1567DC-CCDE-483E-AF90-AF636BA92529}"/>
            </a:ext>
          </a:extLst>
        </xdr:cNvPr>
        <xdr:cNvCxnSpPr/>
      </xdr:nvCxnSpPr>
      <xdr:spPr>
        <a:xfrm>
          <a:off x="2447925" y="9806940"/>
          <a:ext cx="266700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46</xdr:row>
      <xdr:rowOff>180975</xdr:rowOff>
    </xdr:from>
    <xdr:to>
      <xdr:col>6</xdr:col>
      <xdr:colOff>561974</xdr:colOff>
      <xdr:row>50</xdr:row>
      <xdr:rowOff>114300</xdr:rowOff>
    </xdr:to>
    <xdr:sp macro="" textlink="" fLocksText="0">
      <xdr:nvSpPr>
        <xdr:cNvPr id="56" name="CaixaDeTexto 13">
          <a:extLst>
            <a:ext uri="{FF2B5EF4-FFF2-40B4-BE49-F238E27FC236}">
              <a16:creationId xmlns:a16="http://schemas.microsoft.com/office/drawing/2014/main" id="{DACD8FBE-9C47-422E-93EF-F480B73BDB9D}"/>
            </a:ext>
          </a:extLst>
        </xdr:cNvPr>
        <xdr:cNvSpPr txBox="1"/>
      </xdr:nvSpPr>
      <xdr:spPr>
        <a:xfrm>
          <a:off x="2438400" y="9142095"/>
          <a:ext cx="2390774" cy="664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fear of road</a:t>
          </a:r>
          <a:endParaRPr lang="pt-BR">
            <a:effectLst/>
          </a:endParaRPr>
        </a:p>
      </xdr:txBody>
    </xdr:sp>
    <xdr:clientData/>
  </xdr:twoCellAnchor>
  <xdr:twoCellAnchor editAs="oneCell">
    <xdr:from>
      <xdr:col>3</xdr:col>
      <xdr:colOff>0</xdr:colOff>
      <xdr:row>50</xdr:row>
      <xdr:rowOff>142875</xdr:rowOff>
    </xdr:from>
    <xdr:to>
      <xdr:col>7</xdr:col>
      <xdr:colOff>304798</xdr:colOff>
      <xdr:row>54</xdr:row>
      <xdr:rowOff>85725</xdr:rowOff>
    </xdr:to>
    <xdr:sp macro="" textlink="" fLocksText="0">
      <xdr:nvSpPr>
        <xdr:cNvPr id="57" name="CaixaDeTexto 14">
          <a:extLst>
            <a:ext uri="{FF2B5EF4-FFF2-40B4-BE49-F238E27FC236}">
              <a16:creationId xmlns:a16="http://schemas.microsoft.com/office/drawing/2014/main" id="{EDBF2DBD-9E69-4BAD-9E79-9A10B6EC857E}"/>
            </a:ext>
          </a:extLst>
        </xdr:cNvPr>
        <xdr:cNvSpPr txBox="1"/>
      </xdr:nvSpPr>
      <xdr:spPr>
        <a:xfrm>
          <a:off x="2438400" y="9835515"/>
          <a:ext cx="2743198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-favourite teacher's lecture</a:t>
          </a:r>
          <a:endParaRPr lang="en-US">
            <a:effectLst/>
          </a:endParaRPr>
        </a:p>
      </xdr:txBody>
    </xdr:sp>
    <xdr:clientData/>
  </xdr:twoCellAnchor>
  <xdr:twoCellAnchor editAs="oneCell">
    <xdr:from>
      <xdr:col>6</xdr:col>
      <xdr:colOff>523875</xdr:colOff>
      <xdr:row>43</xdr:row>
      <xdr:rowOff>9525</xdr:rowOff>
    </xdr:from>
    <xdr:to>
      <xdr:col>10</xdr:col>
      <xdr:colOff>95250</xdr:colOff>
      <xdr:row>46</xdr:row>
      <xdr:rowOff>161924</xdr:rowOff>
    </xdr:to>
    <xdr:sp macro="" textlink="" fLocksText="0">
      <xdr:nvSpPr>
        <xdr:cNvPr id="58" name="CaixaDeTexto 15">
          <a:extLst>
            <a:ext uri="{FF2B5EF4-FFF2-40B4-BE49-F238E27FC236}">
              <a16:creationId xmlns:a16="http://schemas.microsoft.com/office/drawing/2014/main" id="{9840125D-10AE-4032-B8FE-0FC115A98DA3}"/>
            </a:ext>
          </a:extLst>
        </xdr:cNvPr>
        <xdr:cNvSpPr txBox="1"/>
      </xdr:nvSpPr>
      <xdr:spPr>
        <a:xfrm>
          <a:off x="4791075" y="8422005"/>
          <a:ext cx="2009775" cy="701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wrong transport method</a:t>
          </a:r>
          <a:endParaRPr lang="en-US">
            <a:effectLst/>
          </a:endParaRPr>
        </a:p>
      </xdr:txBody>
    </xdr:sp>
    <xdr:clientData/>
  </xdr:twoCellAnchor>
  <xdr:twoCellAnchor editAs="oneCell">
    <xdr:from>
      <xdr:col>6</xdr:col>
      <xdr:colOff>581025</xdr:colOff>
      <xdr:row>46</xdr:row>
      <xdr:rowOff>142875</xdr:rowOff>
    </xdr:from>
    <xdr:to>
      <xdr:col>10</xdr:col>
      <xdr:colOff>342900</xdr:colOff>
      <xdr:row>46</xdr:row>
      <xdr:rowOff>142875</xdr:rowOff>
    </xdr:to>
    <xdr:cxnSp macro="">
      <xdr:nvCxnSpPr>
        <xdr:cNvPr id="59" name="Conector de seta reta 16">
          <a:extLst>
            <a:ext uri="{FF2B5EF4-FFF2-40B4-BE49-F238E27FC236}">
              <a16:creationId xmlns:a16="http://schemas.microsoft.com/office/drawing/2014/main" id="{7DA3FA12-D221-4072-984D-AE0B7D6622B5}"/>
            </a:ext>
          </a:extLst>
        </xdr:cNvPr>
        <xdr:cNvCxnSpPr/>
      </xdr:nvCxnSpPr>
      <xdr:spPr>
        <a:xfrm>
          <a:off x="4848225" y="9103995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419100</xdr:colOff>
      <xdr:row>50</xdr:row>
      <xdr:rowOff>114300</xdr:rowOff>
    </xdr:from>
    <xdr:to>
      <xdr:col>11</xdr:col>
      <xdr:colOff>228600</xdr:colOff>
      <xdr:row>50</xdr:row>
      <xdr:rowOff>114300</xdr:rowOff>
    </xdr:to>
    <xdr:cxnSp macro="">
      <xdr:nvCxnSpPr>
        <xdr:cNvPr id="60" name="Conector de seta reta 17">
          <a:extLst>
            <a:ext uri="{FF2B5EF4-FFF2-40B4-BE49-F238E27FC236}">
              <a16:creationId xmlns:a16="http://schemas.microsoft.com/office/drawing/2014/main" id="{73758517-81FB-42F1-A395-D05D5B75F3DD}"/>
            </a:ext>
          </a:extLst>
        </xdr:cNvPr>
        <xdr:cNvCxnSpPr/>
      </xdr:nvCxnSpPr>
      <xdr:spPr>
        <a:xfrm>
          <a:off x="5295900" y="9806940"/>
          <a:ext cx="224790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314325</xdr:colOff>
      <xdr:row>47</xdr:row>
      <xdr:rowOff>19050</xdr:rowOff>
    </xdr:from>
    <xdr:to>
      <xdr:col>10</xdr:col>
      <xdr:colOff>457201</xdr:colOff>
      <xdr:row>50</xdr:row>
      <xdr:rowOff>142875</xdr:rowOff>
    </xdr:to>
    <xdr:sp macro="" textlink="" fLocksText="0">
      <xdr:nvSpPr>
        <xdr:cNvPr id="61" name="CaixaDeTexto 18">
          <a:extLst>
            <a:ext uri="{FF2B5EF4-FFF2-40B4-BE49-F238E27FC236}">
              <a16:creationId xmlns:a16="http://schemas.microsoft.com/office/drawing/2014/main" id="{1C34C818-834F-4C09-8E1A-1B422F414AE9}"/>
            </a:ext>
          </a:extLst>
        </xdr:cNvPr>
        <xdr:cNvSpPr txBox="1"/>
      </xdr:nvSpPr>
      <xdr:spPr>
        <a:xfrm>
          <a:off x="5191125" y="9163050"/>
          <a:ext cx="1971676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in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route</a:t>
          </a:r>
          <a:endParaRPr lang="en-US">
            <a:effectLst/>
          </a:endParaRPr>
        </a:p>
      </xdr:txBody>
    </xdr:sp>
    <xdr:clientData/>
  </xdr:twoCellAnchor>
  <xdr:twoCellAnchor editAs="oneCell">
    <xdr:from>
      <xdr:col>8</xdr:col>
      <xdr:colOff>76200</xdr:colOff>
      <xdr:row>50</xdr:row>
      <xdr:rowOff>133349</xdr:rowOff>
    </xdr:from>
    <xdr:to>
      <xdr:col>11</xdr:col>
      <xdr:colOff>371475</xdr:colOff>
      <xdr:row>54</xdr:row>
      <xdr:rowOff>38100</xdr:rowOff>
    </xdr:to>
    <xdr:sp macro="" textlink="" fLocksText="0">
      <xdr:nvSpPr>
        <xdr:cNvPr id="62" name="CaixaDeTexto 19">
          <a:extLst>
            <a:ext uri="{FF2B5EF4-FFF2-40B4-BE49-F238E27FC236}">
              <a16:creationId xmlns:a16="http://schemas.microsoft.com/office/drawing/2014/main" id="{25FDF3AF-8BB5-4136-84D6-BA48C137F884}"/>
            </a:ext>
          </a:extLst>
        </xdr:cNvPr>
        <xdr:cNvSpPr txBox="1"/>
      </xdr:nvSpPr>
      <xdr:spPr>
        <a:xfrm>
          <a:off x="5562600" y="9825989"/>
          <a:ext cx="2124075" cy="6362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wrong priorities</a:t>
          </a:r>
          <a:endParaRPr lang="en-US">
            <a:effectLst/>
          </a:endParaRPr>
        </a:p>
      </xdr:txBody>
    </xdr:sp>
    <xdr:clientData/>
  </xdr:twoCellAnchor>
  <xdr:twoCellAnchor editAs="oneCell">
    <xdr:from>
      <xdr:col>10</xdr:col>
      <xdr:colOff>523875</xdr:colOff>
      <xdr:row>43</xdr:row>
      <xdr:rowOff>9525</xdr:rowOff>
    </xdr:from>
    <xdr:to>
      <xdr:col>14</xdr:col>
      <xdr:colOff>95250</xdr:colOff>
      <xdr:row>46</xdr:row>
      <xdr:rowOff>123824</xdr:rowOff>
    </xdr:to>
    <xdr:sp macro="" textlink="" fLocksText="0">
      <xdr:nvSpPr>
        <xdr:cNvPr id="63" name="CaixaDeTexto 20">
          <a:extLst>
            <a:ext uri="{FF2B5EF4-FFF2-40B4-BE49-F238E27FC236}">
              <a16:creationId xmlns:a16="http://schemas.microsoft.com/office/drawing/2014/main" id="{96A59AEC-D7C8-4701-9156-C9166DBF91C5}"/>
            </a:ext>
          </a:extLst>
        </xdr:cNvPr>
        <xdr:cNvSpPr txBox="1"/>
      </xdr:nvSpPr>
      <xdr:spPr>
        <a:xfrm>
          <a:off x="7229475" y="8422005"/>
          <a:ext cx="2009775" cy="66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wrong wake up time</a:t>
          </a:r>
          <a:endParaRPr lang="en-US">
            <a:effectLst/>
          </a:endParaRPr>
        </a:p>
      </xdr:txBody>
    </xdr:sp>
    <xdr:clientData/>
  </xdr:twoCellAnchor>
  <xdr:twoCellAnchor editAs="oneCell">
    <xdr:from>
      <xdr:col>10</xdr:col>
      <xdr:colOff>581025</xdr:colOff>
      <xdr:row>46</xdr:row>
      <xdr:rowOff>142875</xdr:rowOff>
    </xdr:from>
    <xdr:to>
      <xdr:col>14</xdr:col>
      <xdr:colOff>342900</xdr:colOff>
      <xdr:row>46</xdr:row>
      <xdr:rowOff>142875</xdr:rowOff>
    </xdr:to>
    <xdr:cxnSp macro="">
      <xdr:nvCxnSpPr>
        <xdr:cNvPr id="64" name="Conector de seta reta 21">
          <a:extLst>
            <a:ext uri="{FF2B5EF4-FFF2-40B4-BE49-F238E27FC236}">
              <a16:creationId xmlns:a16="http://schemas.microsoft.com/office/drawing/2014/main" id="{EF9A3385-AD98-4BA8-80F0-6672A7C8F6CD}"/>
            </a:ext>
          </a:extLst>
        </xdr:cNvPr>
        <xdr:cNvCxnSpPr/>
      </xdr:nvCxnSpPr>
      <xdr:spPr>
        <a:xfrm>
          <a:off x="7286625" y="9103995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428625</xdr:colOff>
      <xdr:row>50</xdr:row>
      <xdr:rowOff>114300</xdr:rowOff>
    </xdr:from>
    <xdr:to>
      <xdr:col>15</xdr:col>
      <xdr:colOff>228600</xdr:colOff>
      <xdr:row>50</xdr:row>
      <xdr:rowOff>114300</xdr:rowOff>
    </xdr:to>
    <xdr:cxnSp macro="">
      <xdr:nvCxnSpPr>
        <xdr:cNvPr id="65" name="Conector de seta reta 22">
          <a:extLst>
            <a:ext uri="{FF2B5EF4-FFF2-40B4-BE49-F238E27FC236}">
              <a16:creationId xmlns:a16="http://schemas.microsoft.com/office/drawing/2014/main" id="{19CD3D44-0225-47D5-B4AC-AECA7C30F388}"/>
            </a:ext>
          </a:extLst>
        </xdr:cNvPr>
        <xdr:cNvCxnSpPr/>
      </xdr:nvCxnSpPr>
      <xdr:spPr>
        <a:xfrm>
          <a:off x="7743825" y="9806940"/>
          <a:ext cx="22383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314325</xdr:colOff>
      <xdr:row>46</xdr:row>
      <xdr:rowOff>171450</xdr:rowOff>
    </xdr:from>
    <xdr:to>
      <xdr:col>14</xdr:col>
      <xdr:colOff>457201</xdr:colOff>
      <xdr:row>50</xdr:row>
      <xdr:rowOff>104775</xdr:rowOff>
    </xdr:to>
    <xdr:sp macro="" textlink="" fLocksText="0">
      <xdr:nvSpPr>
        <xdr:cNvPr id="66" name="CaixaDeTexto 23">
          <a:extLst>
            <a:ext uri="{FF2B5EF4-FFF2-40B4-BE49-F238E27FC236}">
              <a16:creationId xmlns:a16="http://schemas.microsoft.com/office/drawing/2014/main" id="{D7E80CF4-FB35-4642-AD72-036464DCE27B}"/>
            </a:ext>
          </a:extLst>
        </xdr:cNvPr>
        <xdr:cNvSpPr txBox="1"/>
      </xdr:nvSpPr>
      <xdr:spPr>
        <a:xfrm>
          <a:off x="7629525" y="9132570"/>
          <a:ext cx="1971676" cy="664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slow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driving (walking)  speed</a:t>
          </a:r>
          <a:endParaRPr lang="en-US">
            <a:effectLst/>
          </a:endParaRPr>
        </a:p>
      </xdr:txBody>
    </xdr:sp>
    <xdr:clientData/>
  </xdr:twoCellAnchor>
  <xdr:twoCellAnchor>
    <xdr:from>
      <xdr:col>12</xdr:col>
      <xdr:colOff>76200</xdr:colOff>
      <xdr:row>50</xdr:row>
      <xdr:rowOff>133350</xdr:rowOff>
    </xdr:from>
    <xdr:to>
      <xdr:col>15</xdr:col>
      <xdr:colOff>371475</xdr:colOff>
      <xdr:row>54</xdr:row>
      <xdr:rowOff>76200</xdr:rowOff>
    </xdr:to>
    <xdr:sp macro="" textlink="" fLocksText="0">
      <xdr:nvSpPr>
        <xdr:cNvPr id="67" name="CaixaDeTexto 24">
          <a:extLst>
            <a:ext uri="{FF2B5EF4-FFF2-40B4-BE49-F238E27FC236}">
              <a16:creationId xmlns:a16="http://schemas.microsoft.com/office/drawing/2014/main" id="{A4D14C84-80FF-4160-8680-2FB86C7F0D1B}"/>
            </a:ext>
          </a:extLst>
        </xdr:cNvPr>
        <xdr:cNvSpPr txBox="1"/>
      </xdr:nvSpPr>
      <xdr:spPr>
        <a:xfrm>
          <a:off x="8001000" y="9825990"/>
          <a:ext cx="2124075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lazy person</a:t>
          </a:r>
          <a:endParaRPr lang="en-US">
            <a:effectLst/>
          </a:endParaRPr>
        </a:p>
      </xdr:txBody>
    </xdr:sp>
    <xdr:clientData/>
  </xdr:twoCellAnchor>
  <xdr:twoCellAnchor editAs="oneCell">
    <xdr:from>
      <xdr:col>3</xdr:col>
      <xdr:colOff>0</xdr:colOff>
      <xdr:row>61</xdr:row>
      <xdr:rowOff>152400</xdr:rowOff>
    </xdr:from>
    <xdr:to>
      <xdr:col>6</xdr:col>
      <xdr:colOff>371475</xdr:colOff>
      <xdr:row>61</xdr:row>
      <xdr:rowOff>152400</xdr:rowOff>
    </xdr:to>
    <xdr:cxnSp macro="">
      <xdr:nvCxnSpPr>
        <xdr:cNvPr id="68" name="Conector de seta reta 25">
          <a:extLst>
            <a:ext uri="{FF2B5EF4-FFF2-40B4-BE49-F238E27FC236}">
              <a16:creationId xmlns:a16="http://schemas.microsoft.com/office/drawing/2014/main" id="{C04E783E-F6E8-4F80-AE7B-738F2D11D0B0}"/>
            </a:ext>
          </a:extLst>
        </xdr:cNvPr>
        <xdr:cNvCxnSpPr/>
      </xdr:nvCxnSpPr>
      <xdr:spPr>
        <a:xfrm>
          <a:off x="2438400" y="11856720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9525</xdr:colOff>
      <xdr:row>57</xdr:row>
      <xdr:rowOff>171450</xdr:rowOff>
    </xdr:from>
    <xdr:to>
      <xdr:col>7</xdr:col>
      <xdr:colOff>238125</xdr:colOff>
      <xdr:row>57</xdr:row>
      <xdr:rowOff>171450</xdr:rowOff>
    </xdr:to>
    <xdr:cxnSp macro="">
      <xdr:nvCxnSpPr>
        <xdr:cNvPr id="69" name="Conector de seta reta 26">
          <a:extLst>
            <a:ext uri="{FF2B5EF4-FFF2-40B4-BE49-F238E27FC236}">
              <a16:creationId xmlns:a16="http://schemas.microsoft.com/office/drawing/2014/main" id="{B30F37A6-A263-4CE0-B8A1-C115FA6ADF85}"/>
            </a:ext>
          </a:extLst>
        </xdr:cNvPr>
        <xdr:cNvCxnSpPr/>
      </xdr:nvCxnSpPr>
      <xdr:spPr>
        <a:xfrm>
          <a:off x="2447925" y="11144250"/>
          <a:ext cx="266700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600075</xdr:colOff>
      <xdr:row>62</xdr:row>
      <xdr:rowOff>0</xdr:rowOff>
    </xdr:from>
    <xdr:to>
      <xdr:col>10</xdr:col>
      <xdr:colOff>361950</xdr:colOff>
      <xdr:row>62</xdr:row>
      <xdr:rowOff>0</xdr:rowOff>
    </xdr:to>
    <xdr:cxnSp macro="">
      <xdr:nvCxnSpPr>
        <xdr:cNvPr id="70" name="Conector de seta reta 27">
          <a:extLst>
            <a:ext uri="{FF2B5EF4-FFF2-40B4-BE49-F238E27FC236}">
              <a16:creationId xmlns:a16="http://schemas.microsoft.com/office/drawing/2014/main" id="{BD02F4CD-AD2B-4665-BB97-CC1AE96383CE}"/>
            </a:ext>
          </a:extLst>
        </xdr:cNvPr>
        <xdr:cNvCxnSpPr/>
      </xdr:nvCxnSpPr>
      <xdr:spPr>
        <a:xfrm>
          <a:off x="4867275" y="11887200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457200</xdr:colOff>
      <xdr:row>57</xdr:row>
      <xdr:rowOff>180975</xdr:rowOff>
    </xdr:from>
    <xdr:to>
      <xdr:col>11</xdr:col>
      <xdr:colOff>247650</xdr:colOff>
      <xdr:row>57</xdr:row>
      <xdr:rowOff>180975</xdr:rowOff>
    </xdr:to>
    <xdr:cxnSp macro="">
      <xdr:nvCxnSpPr>
        <xdr:cNvPr id="71" name="Conector de seta reta 28">
          <a:extLst>
            <a:ext uri="{FF2B5EF4-FFF2-40B4-BE49-F238E27FC236}">
              <a16:creationId xmlns:a16="http://schemas.microsoft.com/office/drawing/2014/main" id="{9F858967-E5CF-43FD-8E2B-595DCF8789D0}"/>
            </a:ext>
          </a:extLst>
        </xdr:cNvPr>
        <xdr:cNvCxnSpPr/>
      </xdr:nvCxnSpPr>
      <xdr:spPr>
        <a:xfrm>
          <a:off x="5334000" y="11153775"/>
          <a:ext cx="222885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62</xdr:row>
      <xdr:rowOff>19050</xdr:rowOff>
    </xdr:from>
    <xdr:to>
      <xdr:col>6</xdr:col>
      <xdr:colOff>200024</xdr:colOff>
      <xdr:row>65</xdr:row>
      <xdr:rowOff>133349</xdr:rowOff>
    </xdr:to>
    <xdr:sp macro="" textlink="" fLocksText="0">
      <xdr:nvSpPr>
        <xdr:cNvPr id="72" name="CaixaDeTexto 29">
          <a:extLst>
            <a:ext uri="{FF2B5EF4-FFF2-40B4-BE49-F238E27FC236}">
              <a16:creationId xmlns:a16="http://schemas.microsoft.com/office/drawing/2014/main" id="{3D8C03FA-43DE-4A08-B579-24C82E9A411D}"/>
            </a:ext>
          </a:extLst>
        </xdr:cNvPr>
        <xdr:cNvSpPr txBox="1"/>
      </xdr:nvSpPr>
      <xdr:spPr>
        <a:xfrm>
          <a:off x="2438400" y="11906250"/>
          <a:ext cx="2028824" cy="66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 problem</a:t>
          </a:r>
          <a:endParaRPr lang="en-US">
            <a:effectLst/>
          </a:endParaRPr>
        </a:p>
      </xdr:txBody>
    </xdr:sp>
    <xdr:clientData/>
  </xdr:twoCellAnchor>
  <xdr:twoCellAnchor editAs="oneCell">
    <xdr:from>
      <xdr:col>3</xdr:col>
      <xdr:colOff>0</xdr:colOff>
      <xdr:row>58</xdr:row>
      <xdr:rowOff>19050</xdr:rowOff>
    </xdr:from>
    <xdr:to>
      <xdr:col>6</xdr:col>
      <xdr:colOff>561974</xdr:colOff>
      <xdr:row>61</xdr:row>
      <xdr:rowOff>142875</xdr:rowOff>
    </xdr:to>
    <xdr:sp macro="" textlink="" fLocksText="0">
      <xdr:nvSpPr>
        <xdr:cNvPr id="73" name="CaixaDeTexto 30">
          <a:extLst>
            <a:ext uri="{FF2B5EF4-FFF2-40B4-BE49-F238E27FC236}">
              <a16:creationId xmlns:a16="http://schemas.microsoft.com/office/drawing/2014/main" id="{4D8E5716-0F99-40DD-A2B0-599D7460D445}"/>
            </a:ext>
          </a:extLst>
        </xdr:cNvPr>
        <xdr:cNvSpPr txBox="1"/>
      </xdr:nvSpPr>
      <xdr:spPr>
        <a:xfrm>
          <a:off x="2438400" y="11174730"/>
          <a:ext cx="2390774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heating device not working</a:t>
          </a:r>
          <a:endParaRPr lang="en-US">
            <a:effectLst/>
          </a:endParaRPr>
        </a:p>
      </xdr:txBody>
    </xdr:sp>
    <xdr:clientData/>
  </xdr:twoCellAnchor>
  <xdr:twoCellAnchor editAs="oneCell">
    <xdr:from>
      <xdr:col>3</xdr:col>
      <xdr:colOff>0</xdr:colOff>
      <xdr:row>54</xdr:row>
      <xdr:rowOff>95250</xdr:rowOff>
    </xdr:from>
    <xdr:to>
      <xdr:col>7</xdr:col>
      <xdr:colOff>304798</xdr:colOff>
      <xdr:row>57</xdr:row>
      <xdr:rowOff>171450</xdr:rowOff>
    </xdr:to>
    <xdr:sp macro="" textlink="" fLocksText="0">
      <xdr:nvSpPr>
        <xdr:cNvPr id="74" name="CaixaDeTexto 31">
          <a:extLst>
            <a:ext uri="{FF2B5EF4-FFF2-40B4-BE49-F238E27FC236}">
              <a16:creationId xmlns:a16="http://schemas.microsoft.com/office/drawing/2014/main" id="{4C356A99-C1BA-4EFF-B3CD-7FCC9CA6F6E9}"/>
            </a:ext>
          </a:extLst>
        </xdr:cNvPr>
        <xdr:cNvSpPr txBox="1"/>
      </xdr:nvSpPr>
      <xdr:spPr>
        <a:xfrm>
          <a:off x="2438400" y="10519410"/>
          <a:ext cx="2743198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coffe machine not working</a:t>
          </a:r>
          <a:endParaRPr lang="en-US">
            <a:effectLst/>
          </a:endParaRPr>
        </a:p>
      </xdr:txBody>
    </xdr:sp>
    <xdr:clientData/>
  </xdr:twoCellAnchor>
  <xdr:twoCellAnchor editAs="oneCell">
    <xdr:from>
      <xdr:col>6</xdr:col>
      <xdr:colOff>495299</xdr:colOff>
      <xdr:row>62</xdr:row>
      <xdr:rowOff>57150</xdr:rowOff>
    </xdr:from>
    <xdr:to>
      <xdr:col>10</xdr:col>
      <xdr:colOff>180974</xdr:colOff>
      <xdr:row>66</xdr:row>
      <xdr:rowOff>19049</xdr:rowOff>
    </xdr:to>
    <xdr:sp macro="" textlink="" fLocksText="0">
      <xdr:nvSpPr>
        <xdr:cNvPr id="75" name="CaixaDeTexto 32">
          <a:extLst>
            <a:ext uri="{FF2B5EF4-FFF2-40B4-BE49-F238E27FC236}">
              <a16:creationId xmlns:a16="http://schemas.microsoft.com/office/drawing/2014/main" id="{81B0B686-9E7B-4C0A-88CB-9C33FDE2A540}"/>
            </a:ext>
          </a:extLst>
        </xdr:cNvPr>
        <xdr:cNvSpPr txBox="1"/>
      </xdr:nvSpPr>
      <xdr:spPr>
        <a:xfrm>
          <a:off x="4762499" y="11944350"/>
          <a:ext cx="2124075" cy="693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 traffic</a:t>
          </a:r>
          <a:endParaRPr lang="en-US">
            <a:effectLst/>
          </a:endParaRPr>
        </a:p>
      </xdr:txBody>
    </xdr:sp>
    <xdr:clientData/>
  </xdr:twoCellAnchor>
  <xdr:twoCellAnchor editAs="oneCell">
    <xdr:from>
      <xdr:col>7</xdr:col>
      <xdr:colOff>361950</xdr:colOff>
      <xdr:row>58</xdr:row>
      <xdr:rowOff>38100</xdr:rowOff>
    </xdr:from>
    <xdr:to>
      <xdr:col>11</xdr:col>
      <xdr:colOff>152400</xdr:colOff>
      <xdr:row>61</xdr:row>
      <xdr:rowOff>161925</xdr:rowOff>
    </xdr:to>
    <xdr:sp macro="" textlink="" fLocksText="0">
      <xdr:nvSpPr>
        <xdr:cNvPr id="76" name="CaixaDeTexto 33">
          <a:extLst>
            <a:ext uri="{FF2B5EF4-FFF2-40B4-BE49-F238E27FC236}">
              <a16:creationId xmlns:a16="http://schemas.microsoft.com/office/drawing/2014/main" id="{A153C87D-5DBB-43A4-B921-ADC66B0174CE}"/>
            </a:ext>
          </a:extLst>
        </xdr:cNvPr>
        <xdr:cNvSpPr txBox="1"/>
      </xdr:nvSpPr>
      <xdr:spPr>
        <a:xfrm>
          <a:off x="5238750" y="11193780"/>
          <a:ext cx="2228850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heavy rain</a:t>
          </a:r>
          <a:endParaRPr lang="en-US">
            <a:effectLst/>
          </a:endParaRPr>
        </a:p>
      </xdr:txBody>
    </xdr:sp>
    <xdr:clientData/>
  </xdr:twoCellAnchor>
  <xdr:twoCellAnchor editAs="oneCell">
    <xdr:from>
      <xdr:col>8</xdr:col>
      <xdr:colOff>76200</xdr:colOff>
      <xdr:row>54</xdr:row>
      <xdr:rowOff>104775</xdr:rowOff>
    </xdr:from>
    <xdr:to>
      <xdr:col>11</xdr:col>
      <xdr:colOff>371475</xdr:colOff>
      <xdr:row>57</xdr:row>
      <xdr:rowOff>161925</xdr:rowOff>
    </xdr:to>
    <xdr:sp macro="" textlink="" fLocksText="0">
      <xdr:nvSpPr>
        <xdr:cNvPr id="77" name="CaixaDeTexto 34">
          <a:extLst>
            <a:ext uri="{FF2B5EF4-FFF2-40B4-BE49-F238E27FC236}">
              <a16:creationId xmlns:a16="http://schemas.microsoft.com/office/drawing/2014/main" id="{B0FEC1D0-121A-4C60-8819-CD6614A622EF}"/>
            </a:ext>
          </a:extLst>
        </xdr:cNvPr>
        <xdr:cNvSpPr txBox="1"/>
      </xdr:nvSpPr>
      <xdr:spPr>
        <a:xfrm>
          <a:off x="5562600" y="10528935"/>
          <a:ext cx="2124075" cy="605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tempurature</a:t>
          </a:r>
          <a:endParaRPr lang="en-US">
            <a:effectLst/>
          </a:endParaRPr>
        </a:p>
      </xdr:txBody>
    </xdr:sp>
    <xdr:clientData/>
  </xdr:twoCellAnchor>
  <xdr:twoCellAnchor editAs="oneCell">
    <xdr:from>
      <xdr:col>11</xdr:col>
      <xdr:colOff>0</xdr:colOff>
      <xdr:row>62</xdr:row>
      <xdr:rowOff>0</xdr:rowOff>
    </xdr:from>
    <xdr:to>
      <xdr:col>14</xdr:col>
      <xdr:colOff>371475</xdr:colOff>
      <xdr:row>62</xdr:row>
      <xdr:rowOff>0</xdr:rowOff>
    </xdr:to>
    <xdr:cxnSp macro="">
      <xdr:nvCxnSpPr>
        <xdr:cNvPr id="78" name="Conector de seta reta 35">
          <a:extLst>
            <a:ext uri="{FF2B5EF4-FFF2-40B4-BE49-F238E27FC236}">
              <a16:creationId xmlns:a16="http://schemas.microsoft.com/office/drawing/2014/main" id="{0B505472-6C32-42D5-8EC9-4A476E893E93}"/>
            </a:ext>
          </a:extLst>
        </xdr:cNvPr>
        <xdr:cNvCxnSpPr/>
      </xdr:nvCxnSpPr>
      <xdr:spPr>
        <a:xfrm>
          <a:off x="7315200" y="11887200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466725</xdr:colOff>
      <xdr:row>57</xdr:row>
      <xdr:rowOff>180975</xdr:rowOff>
    </xdr:from>
    <xdr:to>
      <xdr:col>15</xdr:col>
      <xdr:colOff>257175</xdr:colOff>
      <xdr:row>57</xdr:row>
      <xdr:rowOff>180975</xdr:rowOff>
    </xdr:to>
    <xdr:cxnSp macro="">
      <xdr:nvCxnSpPr>
        <xdr:cNvPr id="79" name="Conector de seta reta 36">
          <a:extLst>
            <a:ext uri="{FF2B5EF4-FFF2-40B4-BE49-F238E27FC236}">
              <a16:creationId xmlns:a16="http://schemas.microsoft.com/office/drawing/2014/main" id="{FE5916DC-3B53-4122-A9A7-207788781B3C}"/>
            </a:ext>
          </a:extLst>
        </xdr:cNvPr>
        <xdr:cNvCxnSpPr/>
      </xdr:nvCxnSpPr>
      <xdr:spPr>
        <a:xfrm>
          <a:off x="7781925" y="11153775"/>
          <a:ext cx="222885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504824</xdr:colOff>
      <xdr:row>62</xdr:row>
      <xdr:rowOff>57150</xdr:rowOff>
    </xdr:from>
    <xdr:to>
      <xdr:col>14</xdr:col>
      <xdr:colOff>190499</xdr:colOff>
      <xdr:row>66</xdr:row>
      <xdr:rowOff>19049</xdr:rowOff>
    </xdr:to>
    <xdr:sp macro="" textlink="" fLocksText="0">
      <xdr:nvSpPr>
        <xdr:cNvPr id="80" name="CaixaDeTexto 37">
          <a:extLst>
            <a:ext uri="{FF2B5EF4-FFF2-40B4-BE49-F238E27FC236}">
              <a16:creationId xmlns:a16="http://schemas.microsoft.com/office/drawing/2014/main" id="{5047AEED-C4A6-4C84-AABD-E339FEC22953}"/>
            </a:ext>
          </a:extLst>
        </xdr:cNvPr>
        <xdr:cNvSpPr txBox="1"/>
      </xdr:nvSpPr>
      <xdr:spPr>
        <a:xfrm>
          <a:off x="7210424" y="11944350"/>
          <a:ext cx="2124075" cy="693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 in finding shoes, watch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pen</a:t>
          </a:r>
          <a:endParaRPr lang="en-US">
            <a:effectLst/>
          </a:endParaRPr>
        </a:p>
      </xdr:txBody>
    </xdr:sp>
    <xdr:clientData/>
  </xdr:twoCellAnchor>
  <xdr:twoCellAnchor editAs="oneCell">
    <xdr:from>
      <xdr:col>11</xdr:col>
      <xdr:colOff>371475</xdr:colOff>
      <xdr:row>58</xdr:row>
      <xdr:rowOff>38100</xdr:rowOff>
    </xdr:from>
    <xdr:to>
      <xdr:col>15</xdr:col>
      <xdr:colOff>161925</xdr:colOff>
      <xdr:row>61</xdr:row>
      <xdr:rowOff>161925</xdr:rowOff>
    </xdr:to>
    <xdr:sp macro="" textlink="" fLocksText="0">
      <xdr:nvSpPr>
        <xdr:cNvPr id="81" name="CaixaDeTexto 38">
          <a:extLst>
            <a:ext uri="{FF2B5EF4-FFF2-40B4-BE49-F238E27FC236}">
              <a16:creationId xmlns:a16="http://schemas.microsoft.com/office/drawing/2014/main" id="{C972FA71-66E4-4F8B-8F0D-BC0E257096B5}"/>
            </a:ext>
          </a:extLst>
        </xdr:cNvPr>
        <xdr:cNvSpPr txBox="1"/>
      </xdr:nvSpPr>
      <xdr:spPr>
        <a:xfrm>
          <a:off x="7686675" y="11193780"/>
          <a:ext cx="2228850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unwashed clothes </a:t>
          </a:r>
          <a:endParaRPr lang="en-US">
            <a:effectLst/>
          </a:endParaRPr>
        </a:p>
      </xdr:txBody>
    </xdr:sp>
    <xdr:clientData/>
  </xdr:twoCellAnchor>
  <xdr:twoCellAnchor editAs="oneCell">
    <xdr:from>
      <xdr:col>12</xdr:col>
      <xdr:colOff>85725</xdr:colOff>
      <xdr:row>54</xdr:row>
      <xdr:rowOff>95250</xdr:rowOff>
    </xdr:from>
    <xdr:to>
      <xdr:col>15</xdr:col>
      <xdr:colOff>381000</xdr:colOff>
      <xdr:row>57</xdr:row>
      <xdr:rowOff>152400</xdr:rowOff>
    </xdr:to>
    <xdr:sp macro="" textlink="" fLocksText="0">
      <xdr:nvSpPr>
        <xdr:cNvPr id="82" name="CaixaDeTexto 39">
          <a:extLst>
            <a:ext uri="{FF2B5EF4-FFF2-40B4-BE49-F238E27FC236}">
              <a16:creationId xmlns:a16="http://schemas.microsoft.com/office/drawing/2014/main" id="{2A0E60BD-503B-41C6-ACEA-3B45756850CB}"/>
            </a:ext>
          </a:extLst>
        </xdr:cNvPr>
        <xdr:cNvSpPr txBox="1"/>
      </xdr:nvSpPr>
      <xdr:spPr>
        <a:xfrm>
          <a:off x="8010525" y="10519410"/>
          <a:ext cx="2124075" cy="605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alarm not working</a:t>
          </a:r>
          <a:endParaRPr lang="en-US">
            <a:effectLst/>
          </a:endParaRPr>
        </a:p>
      </xdr:txBody>
    </xdr:sp>
    <xdr:clientData/>
  </xdr:twoCellAnchor>
  <xdr:twoCellAnchor editAs="oneCell">
    <xdr:from>
      <xdr:col>3</xdr:col>
      <xdr:colOff>0</xdr:colOff>
      <xdr:row>80</xdr:row>
      <xdr:rowOff>9525</xdr:rowOff>
    </xdr:from>
    <xdr:to>
      <xdr:col>6</xdr:col>
      <xdr:colOff>200023</xdr:colOff>
      <xdr:row>83</xdr:row>
      <xdr:rowOff>123824</xdr:rowOff>
    </xdr:to>
    <xdr:sp macro="" textlink="" fLocksText="0">
      <xdr:nvSpPr>
        <xdr:cNvPr id="83" name="CaixaDeTexto 1">
          <a:extLst>
            <a:ext uri="{FF2B5EF4-FFF2-40B4-BE49-F238E27FC236}">
              <a16:creationId xmlns:a16="http://schemas.microsoft.com/office/drawing/2014/main" id="{4DF215D2-21BD-4F15-B831-BF5F15D18D7A}"/>
            </a:ext>
          </a:extLst>
        </xdr:cNvPr>
        <xdr:cNvSpPr txBox="1"/>
      </xdr:nvSpPr>
      <xdr:spPr>
        <a:xfrm>
          <a:off x="3657600" y="17863185"/>
          <a:ext cx="2028823" cy="66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2">
                  <a:lumMod val="25000"/>
                </a:schemeClr>
              </a:solidFill>
              <a:effectLst/>
              <a:latin typeface="+mn-lt"/>
              <a:ea typeface="+mn-ea"/>
              <a:cs typeface="+mn-cs"/>
            </a:rPr>
            <a:t>DELIVERY AT WRONG TIME</a:t>
          </a:r>
          <a:endParaRPr lang="pt-B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0</xdr:colOff>
      <xdr:row>78</xdr:row>
      <xdr:rowOff>38100</xdr:rowOff>
    </xdr:from>
    <xdr:to>
      <xdr:col>6</xdr:col>
      <xdr:colOff>155713</xdr:colOff>
      <xdr:row>79</xdr:row>
      <xdr:rowOff>180975</xdr:rowOff>
    </xdr:to>
    <xdr:sp macro="" textlink="">
      <xdr:nvSpPr>
        <xdr:cNvPr id="84" name="Texto Explicativo 2 2">
          <a:extLst>
            <a:ext uri="{FF2B5EF4-FFF2-40B4-BE49-F238E27FC236}">
              <a16:creationId xmlns:a16="http://schemas.microsoft.com/office/drawing/2014/main" id="{13BFC036-2982-4D32-9D1E-5406C4EB2ADC}"/>
            </a:ext>
          </a:extLst>
        </xdr:cNvPr>
        <xdr:cNvSpPr/>
      </xdr:nvSpPr>
      <xdr:spPr>
        <a:xfrm flipH="1">
          <a:off x="3657600" y="17526000"/>
          <a:ext cx="1984513" cy="325755"/>
        </a:xfrm>
        <a:prstGeom prst="borderCallout2">
          <a:avLst>
            <a:gd name="adj1" fmla="val 96924"/>
            <a:gd name="adj2" fmla="val 9589"/>
            <a:gd name="adj3" fmla="val 208496"/>
            <a:gd name="adj4" fmla="val -2307"/>
            <a:gd name="adj5" fmla="val 766643"/>
            <a:gd name="adj6" fmla="val -61233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DELIVERY</a:t>
          </a:r>
        </a:p>
      </xdr:txBody>
    </xdr:sp>
    <xdr:clientData/>
  </xdr:twoCellAnchor>
  <xdr:twoCellAnchor>
    <xdr:from>
      <xdr:col>3</xdr:col>
      <xdr:colOff>28575</xdr:colOff>
      <xdr:row>91</xdr:row>
      <xdr:rowOff>54219</xdr:rowOff>
    </xdr:from>
    <xdr:to>
      <xdr:col>17</xdr:col>
      <xdr:colOff>485775</xdr:colOff>
      <xdr:row>91</xdr:row>
      <xdr:rowOff>54219</xdr:rowOff>
    </xdr:to>
    <xdr:cxnSp macro="">
      <xdr:nvCxnSpPr>
        <xdr:cNvPr id="85" name="Conector reto 3">
          <a:extLst>
            <a:ext uri="{FF2B5EF4-FFF2-40B4-BE49-F238E27FC236}">
              <a16:creationId xmlns:a16="http://schemas.microsoft.com/office/drawing/2014/main" id="{21B16914-0F51-4695-A54C-5C5C3DF3EFF9}"/>
            </a:ext>
          </a:extLst>
        </xdr:cNvPr>
        <xdr:cNvCxnSpPr/>
      </xdr:nvCxnSpPr>
      <xdr:spPr>
        <a:xfrm>
          <a:off x="3686175" y="19919559"/>
          <a:ext cx="8991600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568504</xdr:colOff>
      <xdr:row>89</xdr:row>
      <xdr:rowOff>103052</xdr:rowOff>
    </xdr:from>
    <xdr:to>
      <xdr:col>18</xdr:col>
      <xdr:colOff>49071</xdr:colOff>
      <xdr:row>93</xdr:row>
      <xdr:rowOff>40819</xdr:rowOff>
    </xdr:to>
    <xdr:sp macro="" textlink="">
      <xdr:nvSpPr>
        <xdr:cNvPr id="86" name="Triângulo isósceles 4">
          <a:extLst>
            <a:ext uri="{FF2B5EF4-FFF2-40B4-BE49-F238E27FC236}">
              <a16:creationId xmlns:a16="http://schemas.microsoft.com/office/drawing/2014/main" id="{B41F5E79-6073-45D6-9DF5-DD601F16B804}"/>
            </a:ext>
          </a:extLst>
        </xdr:cNvPr>
        <xdr:cNvSpPr/>
      </xdr:nvSpPr>
      <xdr:spPr>
        <a:xfrm rot="5400000">
          <a:off x="12166144" y="19587392"/>
          <a:ext cx="669287" cy="699767"/>
        </a:xfrm>
        <a:prstGeom prst="triangle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609598</xdr:colOff>
      <xdr:row>77</xdr:row>
      <xdr:rowOff>180975</xdr:rowOff>
    </xdr:from>
    <xdr:to>
      <xdr:col>10</xdr:col>
      <xdr:colOff>155711</xdr:colOff>
      <xdr:row>79</xdr:row>
      <xdr:rowOff>133350</xdr:rowOff>
    </xdr:to>
    <xdr:sp macro="" textlink="">
      <xdr:nvSpPr>
        <xdr:cNvPr id="87" name="Texto Explicativo 2 5">
          <a:extLst>
            <a:ext uri="{FF2B5EF4-FFF2-40B4-BE49-F238E27FC236}">
              <a16:creationId xmlns:a16="http://schemas.microsoft.com/office/drawing/2014/main" id="{A3EA73F7-16A5-4B9E-8876-4469A50F0253}"/>
            </a:ext>
          </a:extLst>
        </xdr:cNvPr>
        <xdr:cNvSpPr/>
      </xdr:nvSpPr>
      <xdr:spPr>
        <a:xfrm flipH="1">
          <a:off x="6095998" y="17485995"/>
          <a:ext cx="1984513" cy="318135"/>
        </a:xfrm>
        <a:prstGeom prst="borderCallout2">
          <a:avLst>
            <a:gd name="adj1" fmla="val 96924"/>
            <a:gd name="adj2" fmla="val 9589"/>
            <a:gd name="adj3" fmla="val 208496"/>
            <a:gd name="adj4" fmla="val -2307"/>
            <a:gd name="adj5" fmla="val 758662"/>
            <a:gd name="adj6" fmla="val -61594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METHOD</a:t>
          </a:r>
        </a:p>
      </xdr:txBody>
    </xdr:sp>
    <xdr:clientData/>
  </xdr:twoCellAnchor>
  <xdr:twoCellAnchor editAs="oneCell">
    <xdr:from>
      <xdr:col>10</xdr:col>
      <xdr:colOff>609598</xdr:colOff>
      <xdr:row>77</xdr:row>
      <xdr:rowOff>171450</xdr:rowOff>
    </xdr:from>
    <xdr:to>
      <xdr:col>14</xdr:col>
      <xdr:colOff>155711</xdr:colOff>
      <xdr:row>79</xdr:row>
      <xdr:rowOff>123825</xdr:rowOff>
    </xdr:to>
    <xdr:sp macro="" textlink="">
      <xdr:nvSpPr>
        <xdr:cNvPr id="88" name="Texto Explicativo 2 6">
          <a:extLst>
            <a:ext uri="{FF2B5EF4-FFF2-40B4-BE49-F238E27FC236}">
              <a16:creationId xmlns:a16="http://schemas.microsoft.com/office/drawing/2014/main" id="{ACFAC19B-87A2-4462-9B3C-FB749587E158}"/>
            </a:ext>
          </a:extLst>
        </xdr:cNvPr>
        <xdr:cNvSpPr/>
      </xdr:nvSpPr>
      <xdr:spPr>
        <a:xfrm flipH="1">
          <a:off x="8534398" y="17476470"/>
          <a:ext cx="1984513" cy="318135"/>
        </a:xfrm>
        <a:prstGeom prst="borderCallout2">
          <a:avLst>
            <a:gd name="adj1" fmla="val 96924"/>
            <a:gd name="adj2" fmla="val 9589"/>
            <a:gd name="adj3" fmla="val 208496"/>
            <a:gd name="adj4" fmla="val -2307"/>
            <a:gd name="adj5" fmla="val 758662"/>
            <a:gd name="adj6" fmla="val -60154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PEOPLE</a:t>
          </a:r>
        </a:p>
      </xdr:txBody>
    </xdr:sp>
    <xdr:clientData/>
  </xdr:twoCellAnchor>
  <xdr:twoCellAnchor editAs="oneCell">
    <xdr:from>
      <xdr:col>3</xdr:col>
      <xdr:colOff>0</xdr:colOff>
      <xdr:row>102</xdr:row>
      <xdr:rowOff>153057</xdr:rowOff>
    </xdr:from>
    <xdr:to>
      <xdr:col>6</xdr:col>
      <xdr:colOff>178019</xdr:colOff>
      <xdr:row>104</xdr:row>
      <xdr:rowOff>118898</xdr:rowOff>
    </xdr:to>
    <xdr:sp macro="" textlink="">
      <xdr:nvSpPr>
        <xdr:cNvPr id="89" name="Texto Explicativo 1 7">
          <a:extLst>
            <a:ext uri="{FF2B5EF4-FFF2-40B4-BE49-F238E27FC236}">
              <a16:creationId xmlns:a16="http://schemas.microsoft.com/office/drawing/2014/main" id="{6F6AA184-A984-4C61-9482-5FB23B86AC09}"/>
            </a:ext>
          </a:extLst>
        </xdr:cNvPr>
        <xdr:cNvSpPr/>
      </xdr:nvSpPr>
      <xdr:spPr>
        <a:xfrm>
          <a:off x="3657600" y="22030077"/>
          <a:ext cx="2006819" cy="331601"/>
        </a:xfrm>
        <a:prstGeom prst="borderCallout1">
          <a:avLst>
            <a:gd name="adj1" fmla="val 12280"/>
            <a:gd name="adj2" fmla="val 88442"/>
            <a:gd name="adj3" fmla="val -640023"/>
            <a:gd name="adj4" fmla="val 160087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OTHER</a:t>
          </a:r>
        </a:p>
      </xdr:txBody>
    </xdr:sp>
    <xdr:clientData/>
  </xdr:twoCellAnchor>
  <xdr:twoCellAnchor editAs="oneCell">
    <xdr:from>
      <xdr:col>7</xdr:col>
      <xdr:colOff>7883</xdr:colOff>
      <xdr:row>102</xdr:row>
      <xdr:rowOff>182288</xdr:rowOff>
    </xdr:from>
    <xdr:to>
      <xdr:col>10</xdr:col>
      <xdr:colOff>185902</xdr:colOff>
      <xdr:row>104</xdr:row>
      <xdr:rowOff>148129</xdr:rowOff>
    </xdr:to>
    <xdr:sp macro="" textlink="">
      <xdr:nvSpPr>
        <xdr:cNvPr id="90" name="Texto Explicativo 1 8">
          <a:extLst>
            <a:ext uri="{FF2B5EF4-FFF2-40B4-BE49-F238E27FC236}">
              <a16:creationId xmlns:a16="http://schemas.microsoft.com/office/drawing/2014/main" id="{CA4D9FF9-4BFF-4870-8F12-33E0D9E29906}"/>
            </a:ext>
          </a:extLst>
        </xdr:cNvPr>
        <xdr:cNvSpPr/>
      </xdr:nvSpPr>
      <xdr:spPr>
        <a:xfrm>
          <a:off x="6103883" y="22059308"/>
          <a:ext cx="2006819" cy="331601"/>
        </a:xfrm>
        <a:prstGeom prst="borderCallout1">
          <a:avLst>
            <a:gd name="adj1" fmla="val 12280"/>
            <a:gd name="adj2" fmla="val 88442"/>
            <a:gd name="adj3" fmla="val -632732"/>
            <a:gd name="adj4" fmla="val 158960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 b="1">
              <a:solidFill>
                <a:schemeClr val="lt1"/>
              </a:solidFill>
              <a:latin typeface="+mn-lt"/>
              <a:ea typeface="+mn-ea"/>
              <a:cs typeface="+mn-cs"/>
            </a:rPr>
            <a:t>ENVIRONMENT</a:t>
          </a:r>
        </a:p>
      </xdr:txBody>
    </xdr:sp>
    <xdr:clientData/>
  </xdr:twoCellAnchor>
  <xdr:twoCellAnchor editAs="oneCell">
    <xdr:from>
      <xdr:col>11</xdr:col>
      <xdr:colOff>16423</xdr:colOff>
      <xdr:row>102</xdr:row>
      <xdr:rowOff>183602</xdr:rowOff>
    </xdr:from>
    <xdr:to>
      <xdr:col>14</xdr:col>
      <xdr:colOff>194441</xdr:colOff>
      <xdr:row>104</xdr:row>
      <xdr:rowOff>149443</xdr:rowOff>
    </xdr:to>
    <xdr:sp macro="" textlink="">
      <xdr:nvSpPr>
        <xdr:cNvPr id="91" name="Texto Explicativo 1 9">
          <a:extLst>
            <a:ext uri="{FF2B5EF4-FFF2-40B4-BE49-F238E27FC236}">
              <a16:creationId xmlns:a16="http://schemas.microsoft.com/office/drawing/2014/main" id="{2AB3E548-7A5B-435D-A785-F1158A96AA5B}"/>
            </a:ext>
          </a:extLst>
        </xdr:cNvPr>
        <xdr:cNvSpPr/>
      </xdr:nvSpPr>
      <xdr:spPr>
        <a:xfrm>
          <a:off x="8550823" y="22060622"/>
          <a:ext cx="2006818" cy="331601"/>
        </a:xfrm>
        <a:prstGeom prst="borderCallout1">
          <a:avLst>
            <a:gd name="adj1" fmla="val 12280"/>
            <a:gd name="adj2" fmla="val 88442"/>
            <a:gd name="adj3" fmla="val -638224"/>
            <a:gd name="adj4" fmla="val 158485"/>
          </a:avLst>
        </a:prstGeom>
        <a:solidFill>
          <a:schemeClr val="accent1"/>
        </a:solidFill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DEVICE</a:t>
          </a:r>
          <a:endParaRPr lang="pt-BR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0</xdr:colOff>
      <xdr:row>83</xdr:row>
      <xdr:rowOff>142875</xdr:rowOff>
    </xdr:from>
    <xdr:to>
      <xdr:col>6</xdr:col>
      <xdr:colOff>371475</xdr:colOff>
      <xdr:row>83</xdr:row>
      <xdr:rowOff>142875</xdr:rowOff>
    </xdr:to>
    <xdr:cxnSp macro="">
      <xdr:nvCxnSpPr>
        <xdr:cNvPr id="92" name="Conector de seta reta 11">
          <a:extLst>
            <a:ext uri="{FF2B5EF4-FFF2-40B4-BE49-F238E27FC236}">
              <a16:creationId xmlns:a16="http://schemas.microsoft.com/office/drawing/2014/main" id="{3535ABAB-29EB-4E42-9AAC-BC41AE0C4E2D}"/>
            </a:ext>
          </a:extLst>
        </xdr:cNvPr>
        <xdr:cNvCxnSpPr/>
      </xdr:nvCxnSpPr>
      <xdr:spPr>
        <a:xfrm>
          <a:off x="3657600" y="18545175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9525</xdr:colOff>
      <xdr:row>87</xdr:row>
      <xdr:rowOff>114300</xdr:rowOff>
    </xdr:from>
    <xdr:to>
      <xdr:col>7</xdr:col>
      <xdr:colOff>238125</xdr:colOff>
      <xdr:row>87</xdr:row>
      <xdr:rowOff>114300</xdr:rowOff>
    </xdr:to>
    <xdr:cxnSp macro="">
      <xdr:nvCxnSpPr>
        <xdr:cNvPr id="93" name="Conector de seta reta 12">
          <a:extLst>
            <a:ext uri="{FF2B5EF4-FFF2-40B4-BE49-F238E27FC236}">
              <a16:creationId xmlns:a16="http://schemas.microsoft.com/office/drawing/2014/main" id="{AF84B151-865F-4AC9-9EF4-F52C48266A39}"/>
            </a:ext>
          </a:extLst>
        </xdr:cNvPr>
        <xdr:cNvCxnSpPr/>
      </xdr:nvCxnSpPr>
      <xdr:spPr>
        <a:xfrm>
          <a:off x="3667125" y="19248120"/>
          <a:ext cx="266700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83</xdr:row>
      <xdr:rowOff>180975</xdr:rowOff>
    </xdr:from>
    <xdr:to>
      <xdr:col>6</xdr:col>
      <xdr:colOff>561974</xdr:colOff>
      <xdr:row>87</xdr:row>
      <xdr:rowOff>114300</xdr:rowOff>
    </xdr:to>
    <xdr:sp macro="" textlink="" fLocksText="0">
      <xdr:nvSpPr>
        <xdr:cNvPr id="94" name="CaixaDeTexto 13">
          <a:extLst>
            <a:ext uri="{FF2B5EF4-FFF2-40B4-BE49-F238E27FC236}">
              <a16:creationId xmlns:a16="http://schemas.microsoft.com/office/drawing/2014/main" id="{23AFF4D8-65A9-497A-AF13-23A4F13B4C0B}"/>
            </a:ext>
          </a:extLst>
        </xdr:cNvPr>
        <xdr:cNvSpPr txBox="1"/>
      </xdr:nvSpPr>
      <xdr:spPr>
        <a:xfrm>
          <a:off x="3657600" y="18583275"/>
          <a:ext cx="2390774" cy="664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WRONG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STORAGE DURING DELIVERY</a:t>
          </a:r>
          <a:endParaRPr lang="pt-BR">
            <a:effectLst/>
          </a:endParaRPr>
        </a:p>
      </xdr:txBody>
    </xdr:sp>
    <xdr:clientData/>
  </xdr:twoCellAnchor>
  <xdr:twoCellAnchor editAs="oneCell">
    <xdr:from>
      <xdr:col>3</xdr:col>
      <xdr:colOff>0</xdr:colOff>
      <xdr:row>87</xdr:row>
      <xdr:rowOff>142875</xdr:rowOff>
    </xdr:from>
    <xdr:to>
      <xdr:col>7</xdr:col>
      <xdr:colOff>304798</xdr:colOff>
      <xdr:row>91</xdr:row>
      <xdr:rowOff>85725</xdr:rowOff>
    </xdr:to>
    <xdr:sp macro="" textlink="" fLocksText="0">
      <xdr:nvSpPr>
        <xdr:cNvPr id="95" name="CaixaDeTexto 14">
          <a:extLst>
            <a:ext uri="{FF2B5EF4-FFF2-40B4-BE49-F238E27FC236}">
              <a16:creationId xmlns:a16="http://schemas.microsoft.com/office/drawing/2014/main" id="{4E5C4A90-56D2-4B55-9F3C-1E49FD1A6FC6}"/>
            </a:ext>
          </a:extLst>
        </xdr:cNvPr>
        <xdr:cNvSpPr txBox="1"/>
      </xdr:nvSpPr>
      <xdr:spPr>
        <a:xfrm>
          <a:off x="3657600" y="19276695"/>
          <a:ext cx="2743198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BAD DELIVERY ROUTE</a:t>
          </a:r>
          <a:endParaRPr lang="en-US">
            <a:effectLst/>
          </a:endParaRPr>
        </a:p>
      </xdr:txBody>
    </xdr:sp>
    <xdr:clientData/>
  </xdr:twoCellAnchor>
  <xdr:twoCellAnchor editAs="oneCell">
    <xdr:from>
      <xdr:col>6</xdr:col>
      <xdr:colOff>523875</xdr:colOff>
      <xdr:row>80</xdr:row>
      <xdr:rowOff>9525</xdr:rowOff>
    </xdr:from>
    <xdr:to>
      <xdr:col>10</xdr:col>
      <xdr:colOff>95250</xdr:colOff>
      <xdr:row>83</xdr:row>
      <xdr:rowOff>161924</xdr:rowOff>
    </xdr:to>
    <xdr:sp macro="" textlink="" fLocksText="0">
      <xdr:nvSpPr>
        <xdr:cNvPr id="96" name="CaixaDeTexto 15">
          <a:extLst>
            <a:ext uri="{FF2B5EF4-FFF2-40B4-BE49-F238E27FC236}">
              <a16:creationId xmlns:a16="http://schemas.microsoft.com/office/drawing/2014/main" id="{B3F486B9-A6A0-40F8-80CE-0BAEB3254AC4}"/>
            </a:ext>
          </a:extLst>
        </xdr:cNvPr>
        <xdr:cNvSpPr txBox="1"/>
      </xdr:nvSpPr>
      <xdr:spPr>
        <a:xfrm>
          <a:off x="6010275" y="17863185"/>
          <a:ext cx="2009775" cy="7010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WRONG WAY TO USE</a:t>
          </a:r>
          <a:endParaRPr lang="en-IN">
            <a:effectLst/>
          </a:endParaRPr>
        </a:p>
      </xdr:txBody>
    </xdr:sp>
    <xdr:clientData/>
  </xdr:twoCellAnchor>
  <xdr:twoCellAnchor editAs="oneCell">
    <xdr:from>
      <xdr:col>6</xdr:col>
      <xdr:colOff>581025</xdr:colOff>
      <xdr:row>83</xdr:row>
      <xdr:rowOff>142875</xdr:rowOff>
    </xdr:from>
    <xdr:to>
      <xdr:col>10</xdr:col>
      <xdr:colOff>342900</xdr:colOff>
      <xdr:row>83</xdr:row>
      <xdr:rowOff>142875</xdr:rowOff>
    </xdr:to>
    <xdr:cxnSp macro="">
      <xdr:nvCxnSpPr>
        <xdr:cNvPr id="97" name="Conector de seta reta 16">
          <a:extLst>
            <a:ext uri="{FF2B5EF4-FFF2-40B4-BE49-F238E27FC236}">
              <a16:creationId xmlns:a16="http://schemas.microsoft.com/office/drawing/2014/main" id="{79CF6100-1581-452F-9AE1-E1D7F77A6621}"/>
            </a:ext>
          </a:extLst>
        </xdr:cNvPr>
        <xdr:cNvCxnSpPr/>
      </xdr:nvCxnSpPr>
      <xdr:spPr>
        <a:xfrm>
          <a:off x="6067425" y="18545175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419100</xdr:colOff>
      <xdr:row>87</xdr:row>
      <xdr:rowOff>114300</xdr:rowOff>
    </xdr:from>
    <xdr:to>
      <xdr:col>11</xdr:col>
      <xdr:colOff>228600</xdr:colOff>
      <xdr:row>87</xdr:row>
      <xdr:rowOff>114300</xdr:rowOff>
    </xdr:to>
    <xdr:cxnSp macro="">
      <xdr:nvCxnSpPr>
        <xdr:cNvPr id="98" name="Conector de seta reta 17">
          <a:extLst>
            <a:ext uri="{FF2B5EF4-FFF2-40B4-BE49-F238E27FC236}">
              <a16:creationId xmlns:a16="http://schemas.microsoft.com/office/drawing/2014/main" id="{6D166EDE-18CE-4D44-8A78-086F6F0C72DC}"/>
            </a:ext>
          </a:extLst>
        </xdr:cNvPr>
        <xdr:cNvCxnSpPr/>
      </xdr:nvCxnSpPr>
      <xdr:spPr>
        <a:xfrm>
          <a:off x="6515100" y="19248120"/>
          <a:ext cx="224790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314325</xdr:colOff>
      <xdr:row>84</xdr:row>
      <xdr:rowOff>19050</xdr:rowOff>
    </xdr:from>
    <xdr:to>
      <xdr:col>10</xdr:col>
      <xdr:colOff>457201</xdr:colOff>
      <xdr:row>87</xdr:row>
      <xdr:rowOff>142875</xdr:rowOff>
    </xdr:to>
    <xdr:sp macro="" textlink="" fLocksText="0">
      <xdr:nvSpPr>
        <xdr:cNvPr id="99" name="CaixaDeTexto 18">
          <a:extLst>
            <a:ext uri="{FF2B5EF4-FFF2-40B4-BE49-F238E27FC236}">
              <a16:creationId xmlns:a16="http://schemas.microsoft.com/office/drawing/2014/main" id="{0664AFBC-BFD3-498B-BE76-8CD976212331}"/>
            </a:ext>
          </a:extLst>
        </xdr:cNvPr>
        <xdr:cNvSpPr txBox="1"/>
      </xdr:nvSpPr>
      <xdr:spPr>
        <a:xfrm>
          <a:off x="6410325" y="18604230"/>
          <a:ext cx="1971676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USED WITH WRONG IDEA</a:t>
          </a:r>
          <a:endParaRPr lang="en-IN">
            <a:effectLst/>
          </a:endParaRPr>
        </a:p>
      </xdr:txBody>
    </xdr:sp>
    <xdr:clientData/>
  </xdr:twoCellAnchor>
  <xdr:twoCellAnchor editAs="oneCell">
    <xdr:from>
      <xdr:col>8</xdr:col>
      <xdr:colOff>76200</xdr:colOff>
      <xdr:row>87</xdr:row>
      <xdr:rowOff>133349</xdr:rowOff>
    </xdr:from>
    <xdr:to>
      <xdr:col>11</xdr:col>
      <xdr:colOff>371475</xdr:colOff>
      <xdr:row>91</xdr:row>
      <xdr:rowOff>38100</xdr:rowOff>
    </xdr:to>
    <xdr:sp macro="" textlink="" fLocksText="0">
      <xdr:nvSpPr>
        <xdr:cNvPr id="100" name="CaixaDeTexto 19">
          <a:extLst>
            <a:ext uri="{FF2B5EF4-FFF2-40B4-BE49-F238E27FC236}">
              <a16:creationId xmlns:a16="http://schemas.microsoft.com/office/drawing/2014/main" id="{1C080757-96BC-4053-9B07-D6FB95EA63DE}"/>
            </a:ext>
          </a:extLst>
        </xdr:cNvPr>
        <xdr:cNvSpPr txBox="1"/>
      </xdr:nvSpPr>
      <xdr:spPr>
        <a:xfrm>
          <a:off x="6781800" y="19267169"/>
          <a:ext cx="2124075" cy="6362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WRONG FUNCTION</a:t>
          </a:r>
          <a:endParaRPr lang="en-IN">
            <a:effectLst/>
          </a:endParaRPr>
        </a:p>
      </xdr:txBody>
    </xdr:sp>
    <xdr:clientData/>
  </xdr:twoCellAnchor>
  <xdr:twoCellAnchor editAs="oneCell">
    <xdr:from>
      <xdr:col>10</xdr:col>
      <xdr:colOff>523875</xdr:colOff>
      <xdr:row>80</xdr:row>
      <xdr:rowOff>9525</xdr:rowOff>
    </xdr:from>
    <xdr:to>
      <xdr:col>14</xdr:col>
      <xdr:colOff>95250</xdr:colOff>
      <xdr:row>83</xdr:row>
      <xdr:rowOff>123824</xdr:rowOff>
    </xdr:to>
    <xdr:sp macro="" textlink="" fLocksText="0">
      <xdr:nvSpPr>
        <xdr:cNvPr id="101" name="CaixaDeTexto 20">
          <a:extLst>
            <a:ext uri="{FF2B5EF4-FFF2-40B4-BE49-F238E27FC236}">
              <a16:creationId xmlns:a16="http://schemas.microsoft.com/office/drawing/2014/main" id="{4698F021-3F47-490A-89C5-F1218C28DA8B}"/>
            </a:ext>
          </a:extLst>
        </xdr:cNvPr>
        <xdr:cNvSpPr txBox="1"/>
      </xdr:nvSpPr>
      <xdr:spPr>
        <a:xfrm>
          <a:off x="8448675" y="17863185"/>
          <a:ext cx="2009775" cy="66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IMPROPER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HANDLING</a:t>
          </a:r>
          <a:endParaRPr lang="en-IN">
            <a:effectLst/>
          </a:endParaRPr>
        </a:p>
      </xdr:txBody>
    </xdr:sp>
    <xdr:clientData/>
  </xdr:twoCellAnchor>
  <xdr:twoCellAnchor editAs="oneCell">
    <xdr:from>
      <xdr:col>10</xdr:col>
      <xdr:colOff>581025</xdr:colOff>
      <xdr:row>83</xdr:row>
      <xdr:rowOff>142875</xdr:rowOff>
    </xdr:from>
    <xdr:to>
      <xdr:col>14</xdr:col>
      <xdr:colOff>342900</xdr:colOff>
      <xdr:row>83</xdr:row>
      <xdr:rowOff>142875</xdr:rowOff>
    </xdr:to>
    <xdr:cxnSp macro="">
      <xdr:nvCxnSpPr>
        <xdr:cNvPr id="102" name="Conector de seta reta 21">
          <a:extLst>
            <a:ext uri="{FF2B5EF4-FFF2-40B4-BE49-F238E27FC236}">
              <a16:creationId xmlns:a16="http://schemas.microsoft.com/office/drawing/2014/main" id="{8F92D7CA-32FD-46C6-A90B-575BB7547320}"/>
            </a:ext>
          </a:extLst>
        </xdr:cNvPr>
        <xdr:cNvCxnSpPr/>
      </xdr:nvCxnSpPr>
      <xdr:spPr>
        <a:xfrm>
          <a:off x="8505825" y="18545175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428625</xdr:colOff>
      <xdr:row>87</xdr:row>
      <xdr:rowOff>114300</xdr:rowOff>
    </xdr:from>
    <xdr:to>
      <xdr:col>15</xdr:col>
      <xdr:colOff>228600</xdr:colOff>
      <xdr:row>87</xdr:row>
      <xdr:rowOff>114300</xdr:rowOff>
    </xdr:to>
    <xdr:cxnSp macro="">
      <xdr:nvCxnSpPr>
        <xdr:cNvPr id="103" name="Conector de seta reta 22">
          <a:extLst>
            <a:ext uri="{FF2B5EF4-FFF2-40B4-BE49-F238E27FC236}">
              <a16:creationId xmlns:a16="http://schemas.microsoft.com/office/drawing/2014/main" id="{0C541797-A28D-4B14-8870-CA8CFFB89D1B}"/>
            </a:ext>
          </a:extLst>
        </xdr:cNvPr>
        <xdr:cNvCxnSpPr/>
      </xdr:nvCxnSpPr>
      <xdr:spPr>
        <a:xfrm>
          <a:off x="8963025" y="19248120"/>
          <a:ext cx="22383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314325</xdr:colOff>
      <xdr:row>83</xdr:row>
      <xdr:rowOff>171450</xdr:rowOff>
    </xdr:from>
    <xdr:to>
      <xdr:col>14</xdr:col>
      <xdr:colOff>457201</xdr:colOff>
      <xdr:row>87</xdr:row>
      <xdr:rowOff>104775</xdr:rowOff>
    </xdr:to>
    <xdr:sp macro="" textlink="" fLocksText="0">
      <xdr:nvSpPr>
        <xdr:cNvPr id="104" name="CaixaDeTexto 23">
          <a:extLst>
            <a:ext uri="{FF2B5EF4-FFF2-40B4-BE49-F238E27FC236}">
              <a16:creationId xmlns:a16="http://schemas.microsoft.com/office/drawing/2014/main" id="{2055CF6F-7BCD-4373-B0D4-B6FD82585D11}"/>
            </a:ext>
          </a:extLst>
        </xdr:cNvPr>
        <xdr:cNvSpPr txBox="1"/>
      </xdr:nvSpPr>
      <xdr:spPr>
        <a:xfrm>
          <a:off x="8848725" y="18573750"/>
          <a:ext cx="1971676" cy="664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KNOWLEDGE ABOUT DEVICE</a:t>
          </a:r>
          <a:endParaRPr lang="en-IN">
            <a:effectLst/>
          </a:endParaRPr>
        </a:p>
      </xdr:txBody>
    </xdr:sp>
    <xdr:clientData/>
  </xdr:twoCellAnchor>
  <xdr:twoCellAnchor>
    <xdr:from>
      <xdr:col>12</xdr:col>
      <xdr:colOff>76200</xdr:colOff>
      <xdr:row>87</xdr:row>
      <xdr:rowOff>133350</xdr:rowOff>
    </xdr:from>
    <xdr:to>
      <xdr:col>15</xdr:col>
      <xdr:colOff>371475</xdr:colOff>
      <xdr:row>91</xdr:row>
      <xdr:rowOff>76200</xdr:rowOff>
    </xdr:to>
    <xdr:sp macro="" textlink="" fLocksText="0">
      <xdr:nvSpPr>
        <xdr:cNvPr id="105" name="CaixaDeTexto 24">
          <a:extLst>
            <a:ext uri="{FF2B5EF4-FFF2-40B4-BE49-F238E27FC236}">
              <a16:creationId xmlns:a16="http://schemas.microsoft.com/office/drawing/2014/main" id="{9BADA4EC-E91F-4CEC-8830-89B8E731F696}"/>
            </a:ext>
          </a:extLst>
        </xdr:cNvPr>
        <xdr:cNvSpPr txBox="1"/>
      </xdr:nvSpPr>
      <xdr:spPr>
        <a:xfrm>
          <a:off x="9220200" y="19267170"/>
          <a:ext cx="2124075" cy="6743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WRONG UNDERSTANDING</a:t>
          </a:r>
          <a:endParaRPr lang="en-IN">
            <a:effectLst/>
          </a:endParaRPr>
        </a:p>
      </xdr:txBody>
    </xdr:sp>
    <xdr:clientData/>
  </xdr:twoCellAnchor>
  <xdr:twoCellAnchor editAs="oneCell">
    <xdr:from>
      <xdr:col>3</xdr:col>
      <xdr:colOff>0</xdr:colOff>
      <xdr:row>98</xdr:row>
      <xdr:rowOff>152400</xdr:rowOff>
    </xdr:from>
    <xdr:to>
      <xdr:col>6</xdr:col>
      <xdr:colOff>371475</xdr:colOff>
      <xdr:row>98</xdr:row>
      <xdr:rowOff>152400</xdr:rowOff>
    </xdr:to>
    <xdr:cxnSp macro="">
      <xdr:nvCxnSpPr>
        <xdr:cNvPr id="106" name="Conector de seta reta 25">
          <a:extLst>
            <a:ext uri="{FF2B5EF4-FFF2-40B4-BE49-F238E27FC236}">
              <a16:creationId xmlns:a16="http://schemas.microsoft.com/office/drawing/2014/main" id="{7B74EFB2-F1BE-400A-9A6C-1D3F20E41279}"/>
            </a:ext>
          </a:extLst>
        </xdr:cNvPr>
        <xdr:cNvCxnSpPr/>
      </xdr:nvCxnSpPr>
      <xdr:spPr>
        <a:xfrm>
          <a:off x="3657600" y="21297900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9525</xdr:colOff>
      <xdr:row>94</xdr:row>
      <xdr:rowOff>171450</xdr:rowOff>
    </xdr:from>
    <xdr:to>
      <xdr:col>7</xdr:col>
      <xdr:colOff>238125</xdr:colOff>
      <xdr:row>94</xdr:row>
      <xdr:rowOff>171450</xdr:rowOff>
    </xdr:to>
    <xdr:cxnSp macro="">
      <xdr:nvCxnSpPr>
        <xdr:cNvPr id="107" name="Conector de seta reta 26">
          <a:extLst>
            <a:ext uri="{FF2B5EF4-FFF2-40B4-BE49-F238E27FC236}">
              <a16:creationId xmlns:a16="http://schemas.microsoft.com/office/drawing/2014/main" id="{E0385B39-6ADC-4C62-BB74-E066B41E31E9}"/>
            </a:ext>
          </a:extLst>
        </xdr:cNvPr>
        <xdr:cNvCxnSpPr/>
      </xdr:nvCxnSpPr>
      <xdr:spPr>
        <a:xfrm>
          <a:off x="3667125" y="20585430"/>
          <a:ext cx="266700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600075</xdr:colOff>
      <xdr:row>99</xdr:row>
      <xdr:rowOff>0</xdr:rowOff>
    </xdr:from>
    <xdr:to>
      <xdr:col>10</xdr:col>
      <xdr:colOff>361950</xdr:colOff>
      <xdr:row>99</xdr:row>
      <xdr:rowOff>0</xdr:rowOff>
    </xdr:to>
    <xdr:cxnSp macro="">
      <xdr:nvCxnSpPr>
        <xdr:cNvPr id="108" name="Conector de seta reta 27">
          <a:extLst>
            <a:ext uri="{FF2B5EF4-FFF2-40B4-BE49-F238E27FC236}">
              <a16:creationId xmlns:a16="http://schemas.microsoft.com/office/drawing/2014/main" id="{31FFD5A7-F52F-45E9-9C23-7CB32AD9F7E2}"/>
            </a:ext>
          </a:extLst>
        </xdr:cNvPr>
        <xdr:cNvCxnSpPr/>
      </xdr:nvCxnSpPr>
      <xdr:spPr>
        <a:xfrm>
          <a:off x="6086475" y="21328380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457200</xdr:colOff>
      <xdr:row>94</xdr:row>
      <xdr:rowOff>180975</xdr:rowOff>
    </xdr:from>
    <xdr:to>
      <xdr:col>11</xdr:col>
      <xdr:colOff>247650</xdr:colOff>
      <xdr:row>94</xdr:row>
      <xdr:rowOff>180975</xdr:rowOff>
    </xdr:to>
    <xdr:cxnSp macro="">
      <xdr:nvCxnSpPr>
        <xdr:cNvPr id="109" name="Conector de seta reta 28">
          <a:extLst>
            <a:ext uri="{FF2B5EF4-FFF2-40B4-BE49-F238E27FC236}">
              <a16:creationId xmlns:a16="http://schemas.microsoft.com/office/drawing/2014/main" id="{3694CE94-B792-4689-956A-1F1831484CAC}"/>
            </a:ext>
          </a:extLst>
        </xdr:cNvPr>
        <xdr:cNvCxnSpPr/>
      </xdr:nvCxnSpPr>
      <xdr:spPr>
        <a:xfrm>
          <a:off x="6553200" y="20594955"/>
          <a:ext cx="222885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99</xdr:row>
      <xdr:rowOff>19050</xdr:rowOff>
    </xdr:from>
    <xdr:to>
      <xdr:col>6</xdr:col>
      <xdr:colOff>200024</xdr:colOff>
      <xdr:row>102</xdr:row>
      <xdr:rowOff>133349</xdr:rowOff>
    </xdr:to>
    <xdr:sp macro="" textlink="" fLocksText="0">
      <xdr:nvSpPr>
        <xdr:cNvPr id="110" name="CaixaDeTexto 29">
          <a:extLst>
            <a:ext uri="{FF2B5EF4-FFF2-40B4-BE49-F238E27FC236}">
              <a16:creationId xmlns:a16="http://schemas.microsoft.com/office/drawing/2014/main" id="{F9C8ACED-B0BC-4989-9443-925A78AD4BD1}"/>
            </a:ext>
          </a:extLst>
        </xdr:cNvPr>
        <xdr:cNvSpPr txBox="1"/>
      </xdr:nvSpPr>
      <xdr:spPr>
        <a:xfrm>
          <a:off x="3657600" y="21347430"/>
          <a:ext cx="2028824" cy="66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DESIGNED FOR USER'S COUNTRY</a:t>
          </a:r>
          <a:endParaRPr lang="en-US">
            <a:effectLst/>
          </a:endParaRPr>
        </a:p>
      </xdr:txBody>
    </xdr:sp>
    <xdr:clientData/>
  </xdr:twoCellAnchor>
  <xdr:twoCellAnchor editAs="oneCell">
    <xdr:from>
      <xdr:col>3</xdr:col>
      <xdr:colOff>0</xdr:colOff>
      <xdr:row>95</xdr:row>
      <xdr:rowOff>19050</xdr:rowOff>
    </xdr:from>
    <xdr:to>
      <xdr:col>6</xdr:col>
      <xdr:colOff>561974</xdr:colOff>
      <xdr:row>98</xdr:row>
      <xdr:rowOff>142875</xdr:rowOff>
    </xdr:to>
    <xdr:sp macro="" textlink="" fLocksText="0">
      <xdr:nvSpPr>
        <xdr:cNvPr id="111" name="CaixaDeTexto 30">
          <a:extLst>
            <a:ext uri="{FF2B5EF4-FFF2-40B4-BE49-F238E27FC236}">
              <a16:creationId xmlns:a16="http://schemas.microsoft.com/office/drawing/2014/main" id="{CF7C9BBF-884D-4D38-B1A1-4705C6B4C920}"/>
            </a:ext>
          </a:extLst>
        </xdr:cNvPr>
        <xdr:cNvSpPr txBox="1"/>
      </xdr:nvSpPr>
      <xdr:spPr>
        <a:xfrm>
          <a:off x="3657600" y="20615910"/>
          <a:ext cx="2390774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COFFEE SPILL</a:t>
          </a:r>
          <a:endParaRPr lang="en-US">
            <a:effectLst/>
          </a:endParaRPr>
        </a:p>
      </xdr:txBody>
    </xdr:sp>
    <xdr:clientData/>
  </xdr:twoCellAnchor>
  <xdr:twoCellAnchor editAs="oneCell">
    <xdr:from>
      <xdr:col>3</xdr:col>
      <xdr:colOff>0</xdr:colOff>
      <xdr:row>91</xdr:row>
      <xdr:rowOff>95250</xdr:rowOff>
    </xdr:from>
    <xdr:to>
      <xdr:col>7</xdr:col>
      <xdr:colOff>304798</xdr:colOff>
      <xdr:row>94</xdr:row>
      <xdr:rowOff>171450</xdr:rowOff>
    </xdr:to>
    <xdr:sp macro="" textlink="" fLocksText="0">
      <xdr:nvSpPr>
        <xdr:cNvPr id="112" name="CaixaDeTexto 31">
          <a:extLst>
            <a:ext uri="{FF2B5EF4-FFF2-40B4-BE49-F238E27FC236}">
              <a16:creationId xmlns:a16="http://schemas.microsoft.com/office/drawing/2014/main" id="{C48E3561-9FED-46EA-85AD-6093716C5D20}"/>
            </a:ext>
          </a:extLst>
        </xdr:cNvPr>
        <xdr:cNvSpPr txBox="1"/>
      </xdr:nvSpPr>
      <xdr:spPr>
        <a:xfrm>
          <a:off x="3657600" y="19960590"/>
          <a:ext cx="2743198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UNKNOWINGLY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BUMPED BY USER</a:t>
          </a:r>
          <a:endParaRPr lang="en-US">
            <a:effectLst/>
          </a:endParaRPr>
        </a:p>
      </xdr:txBody>
    </xdr:sp>
    <xdr:clientData/>
  </xdr:twoCellAnchor>
  <xdr:twoCellAnchor editAs="oneCell">
    <xdr:from>
      <xdr:col>6</xdr:col>
      <xdr:colOff>495299</xdr:colOff>
      <xdr:row>99</xdr:row>
      <xdr:rowOff>57150</xdr:rowOff>
    </xdr:from>
    <xdr:to>
      <xdr:col>10</xdr:col>
      <xdr:colOff>180974</xdr:colOff>
      <xdr:row>103</xdr:row>
      <xdr:rowOff>19049</xdr:rowOff>
    </xdr:to>
    <xdr:sp macro="" textlink="" fLocksText="0">
      <xdr:nvSpPr>
        <xdr:cNvPr id="113" name="CaixaDeTexto 32">
          <a:extLst>
            <a:ext uri="{FF2B5EF4-FFF2-40B4-BE49-F238E27FC236}">
              <a16:creationId xmlns:a16="http://schemas.microsoft.com/office/drawing/2014/main" id="{63FF936B-18AF-4690-9D4B-032AEACE9344}"/>
            </a:ext>
          </a:extLst>
        </xdr:cNvPr>
        <xdr:cNvSpPr txBox="1"/>
      </xdr:nvSpPr>
      <xdr:spPr>
        <a:xfrm>
          <a:off x="5981699" y="21385530"/>
          <a:ext cx="2124075" cy="693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WRONG ENVIRONMENT</a:t>
          </a:r>
          <a:endParaRPr lang="en-IN">
            <a:effectLst/>
          </a:endParaRPr>
        </a:p>
      </xdr:txBody>
    </xdr:sp>
    <xdr:clientData/>
  </xdr:twoCellAnchor>
  <xdr:twoCellAnchor editAs="oneCell">
    <xdr:from>
      <xdr:col>7</xdr:col>
      <xdr:colOff>361950</xdr:colOff>
      <xdr:row>95</xdr:row>
      <xdr:rowOff>38100</xdr:rowOff>
    </xdr:from>
    <xdr:to>
      <xdr:col>11</xdr:col>
      <xdr:colOff>152400</xdr:colOff>
      <xdr:row>98</xdr:row>
      <xdr:rowOff>161925</xdr:rowOff>
    </xdr:to>
    <xdr:sp macro="" textlink="" fLocksText="0">
      <xdr:nvSpPr>
        <xdr:cNvPr id="114" name="CaixaDeTexto 33">
          <a:extLst>
            <a:ext uri="{FF2B5EF4-FFF2-40B4-BE49-F238E27FC236}">
              <a16:creationId xmlns:a16="http://schemas.microsoft.com/office/drawing/2014/main" id="{03F13A2C-56DA-4E37-AD80-DB10CA37A47B}"/>
            </a:ext>
          </a:extLst>
        </xdr:cNvPr>
        <xdr:cNvSpPr txBox="1"/>
      </xdr:nvSpPr>
      <xdr:spPr>
        <a:xfrm>
          <a:off x="6457950" y="20634960"/>
          <a:ext cx="2228850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 TEMP CONDITIONS</a:t>
          </a:r>
          <a:endParaRPr lang="en-IN">
            <a:effectLst/>
          </a:endParaRPr>
        </a:p>
      </xdr:txBody>
    </xdr:sp>
    <xdr:clientData/>
  </xdr:twoCellAnchor>
  <xdr:twoCellAnchor editAs="oneCell">
    <xdr:from>
      <xdr:col>8</xdr:col>
      <xdr:colOff>76200</xdr:colOff>
      <xdr:row>91</xdr:row>
      <xdr:rowOff>104775</xdr:rowOff>
    </xdr:from>
    <xdr:to>
      <xdr:col>11</xdr:col>
      <xdr:colOff>371475</xdr:colOff>
      <xdr:row>94</xdr:row>
      <xdr:rowOff>161925</xdr:rowOff>
    </xdr:to>
    <xdr:sp macro="" textlink="" fLocksText="0">
      <xdr:nvSpPr>
        <xdr:cNvPr id="115" name="CaixaDeTexto 34">
          <a:extLst>
            <a:ext uri="{FF2B5EF4-FFF2-40B4-BE49-F238E27FC236}">
              <a16:creationId xmlns:a16="http://schemas.microsoft.com/office/drawing/2014/main" id="{BB9EB4DA-F728-4584-898E-D98233380758}"/>
            </a:ext>
          </a:extLst>
        </xdr:cNvPr>
        <xdr:cNvSpPr txBox="1"/>
      </xdr:nvSpPr>
      <xdr:spPr>
        <a:xfrm>
          <a:off x="6781800" y="19970115"/>
          <a:ext cx="2124075" cy="605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MOIST CONDITIONS</a:t>
          </a:r>
          <a:endParaRPr lang="en-IN">
            <a:effectLst/>
          </a:endParaRPr>
        </a:p>
      </xdr:txBody>
    </xdr:sp>
    <xdr:clientData/>
  </xdr:twoCellAnchor>
  <xdr:twoCellAnchor editAs="oneCell">
    <xdr:from>
      <xdr:col>11</xdr:col>
      <xdr:colOff>0</xdr:colOff>
      <xdr:row>99</xdr:row>
      <xdr:rowOff>0</xdr:rowOff>
    </xdr:from>
    <xdr:to>
      <xdr:col>14</xdr:col>
      <xdr:colOff>371475</xdr:colOff>
      <xdr:row>99</xdr:row>
      <xdr:rowOff>0</xdr:rowOff>
    </xdr:to>
    <xdr:cxnSp macro="">
      <xdr:nvCxnSpPr>
        <xdr:cNvPr id="116" name="Conector de seta reta 35">
          <a:extLst>
            <a:ext uri="{FF2B5EF4-FFF2-40B4-BE49-F238E27FC236}">
              <a16:creationId xmlns:a16="http://schemas.microsoft.com/office/drawing/2014/main" id="{835160F9-33DE-40A2-AE3E-EA4C75CD2F5D}"/>
            </a:ext>
          </a:extLst>
        </xdr:cNvPr>
        <xdr:cNvCxnSpPr/>
      </xdr:nvCxnSpPr>
      <xdr:spPr>
        <a:xfrm>
          <a:off x="8534400" y="21328380"/>
          <a:ext cx="2200275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466725</xdr:colOff>
      <xdr:row>94</xdr:row>
      <xdr:rowOff>180975</xdr:rowOff>
    </xdr:from>
    <xdr:to>
      <xdr:col>15</xdr:col>
      <xdr:colOff>257175</xdr:colOff>
      <xdr:row>94</xdr:row>
      <xdr:rowOff>180975</xdr:rowOff>
    </xdr:to>
    <xdr:cxnSp macro="">
      <xdr:nvCxnSpPr>
        <xdr:cNvPr id="117" name="Conector de seta reta 36">
          <a:extLst>
            <a:ext uri="{FF2B5EF4-FFF2-40B4-BE49-F238E27FC236}">
              <a16:creationId xmlns:a16="http://schemas.microsoft.com/office/drawing/2014/main" id="{A1F0F1F3-0F26-4FEE-91D5-5A56CB075F1C}"/>
            </a:ext>
          </a:extLst>
        </xdr:cNvPr>
        <xdr:cNvCxnSpPr/>
      </xdr:nvCxnSpPr>
      <xdr:spPr>
        <a:xfrm>
          <a:off x="9001125" y="20594955"/>
          <a:ext cx="2228850" cy="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504824</xdr:colOff>
      <xdr:row>99</xdr:row>
      <xdr:rowOff>57150</xdr:rowOff>
    </xdr:from>
    <xdr:to>
      <xdr:col>14</xdr:col>
      <xdr:colOff>190499</xdr:colOff>
      <xdr:row>103</xdr:row>
      <xdr:rowOff>19049</xdr:rowOff>
    </xdr:to>
    <xdr:sp macro="" textlink="" fLocksText="0">
      <xdr:nvSpPr>
        <xdr:cNvPr id="118" name="CaixaDeTexto 37">
          <a:extLst>
            <a:ext uri="{FF2B5EF4-FFF2-40B4-BE49-F238E27FC236}">
              <a16:creationId xmlns:a16="http://schemas.microsoft.com/office/drawing/2014/main" id="{DC24AF76-B516-4BA4-98F8-1149C4F038F9}"/>
            </a:ext>
          </a:extLst>
        </xdr:cNvPr>
        <xdr:cNvSpPr txBox="1"/>
      </xdr:nvSpPr>
      <xdr:spPr>
        <a:xfrm>
          <a:off x="8429624" y="21385530"/>
          <a:ext cx="2124075" cy="693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FAULTY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DEVICE</a:t>
          </a:r>
          <a:endParaRPr lang="en-IN">
            <a:effectLst/>
          </a:endParaRPr>
        </a:p>
      </xdr:txBody>
    </xdr:sp>
    <xdr:clientData/>
  </xdr:twoCellAnchor>
  <xdr:twoCellAnchor editAs="oneCell">
    <xdr:from>
      <xdr:col>11</xdr:col>
      <xdr:colOff>371475</xdr:colOff>
      <xdr:row>95</xdr:row>
      <xdr:rowOff>38100</xdr:rowOff>
    </xdr:from>
    <xdr:to>
      <xdr:col>15</xdr:col>
      <xdr:colOff>161925</xdr:colOff>
      <xdr:row>98</xdr:row>
      <xdr:rowOff>161925</xdr:rowOff>
    </xdr:to>
    <xdr:sp macro="" textlink="" fLocksText="0">
      <xdr:nvSpPr>
        <xdr:cNvPr id="119" name="CaixaDeTexto 38">
          <a:extLst>
            <a:ext uri="{FF2B5EF4-FFF2-40B4-BE49-F238E27FC236}">
              <a16:creationId xmlns:a16="http://schemas.microsoft.com/office/drawing/2014/main" id="{060613C9-09B7-47D1-ADE5-2E9530495422}"/>
            </a:ext>
          </a:extLst>
        </xdr:cNvPr>
        <xdr:cNvSpPr txBox="1"/>
      </xdr:nvSpPr>
      <xdr:spPr>
        <a:xfrm>
          <a:off x="8905875" y="20634960"/>
          <a:ext cx="2228850" cy="672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CHEAP MATERIAL</a:t>
          </a:r>
          <a:endParaRPr lang="en-IN">
            <a:effectLst/>
          </a:endParaRPr>
        </a:p>
      </xdr:txBody>
    </xdr:sp>
    <xdr:clientData/>
  </xdr:twoCellAnchor>
  <xdr:twoCellAnchor editAs="oneCell">
    <xdr:from>
      <xdr:col>12</xdr:col>
      <xdr:colOff>85725</xdr:colOff>
      <xdr:row>91</xdr:row>
      <xdr:rowOff>95250</xdr:rowOff>
    </xdr:from>
    <xdr:to>
      <xdr:col>15</xdr:col>
      <xdr:colOff>381000</xdr:colOff>
      <xdr:row>94</xdr:row>
      <xdr:rowOff>152400</xdr:rowOff>
    </xdr:to>
    <xdr:sp macro="" textlink="" fLocksText="0">
      <xdr:nvSpPr>
        <xdr:cNvPr id="120" name="CaixaDeTexto 39">
          <a:extLst>
            <a:ext uri="{FF2B5EF4-FFF2-40B4-BE49-F238E27FC236}">
              <a16:creationId xmlns:a16="http://schemas.microsoft.com/office/drawing/2014/main" id="{A9FA0F43-4220-4925-A2D8-1D435205D956}"/>
            </a:ext>
          </a:extLst>
        </xdr:cNvPr>
        <xdr:cNvSpPr txBox="1"/>
      </xdr:nvSpPr>
      <xdr:spPr>
        <a:xfrm>
          <a:off x="9229725" y="19960590"/>
          <a:ext cx="2124075" cy="605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TECHNOLOGY WITH BUGS</a:t>
          </a:r>
          <a:endParaRPr lang="en-IN">
            <a:effectLst/>
          </a:endParaRPr>
        </a:p>
      </xdr:txBody>
    </xdr:sp>
    <xdr:clientData/>
  </xdr:twoCellAnchor>
  <xdr:twoCellAnchor editAs="oneCell">
    <xdr:from>
      <xdr:col>18</xdr:col>
      <xdr:colOff>161925</xdr:colOff>
      <xdr:row>89</xdr:row>
      <xdr:rowOff>57150</xdr:rowOff>
    </xdr:from>
    <xdr:to>
      <xdr:col>22</xdr:col>
      <xdr:colOff>66675</xdr:colOff>
      <xdr:row>95</xdr:row>
      <xdr:rowOff>66675</xdr:rowOff>
    </xdr:to>
    <xdr:sp macro="" textlink="" fLocksText="0">
      <xdr:nvSpPr>
        <xdr:cNvPr id="121" name="Retângulo de cantos arredondados 10">
          <a:extLst>
            <a:ext uri="{FF2B5EF4-FFF2-40B4-BE49-F238E27FC236}">
              <a16:creationId xmlns:a16="http://schemas.microsoft.com/office/drawing/2014/main" id="{09A1CDEF-FBCD-4A05-A802-96A9CC4D52AE}"/>
            </a:ext>
          </a:extLst>
        </xdr:cNvPr>
        <xdr:cNvSpPr/>
      </xdr:nvSpPr>
      <xdr:spPr>
        <a:xfrm>
          <a:off x="12963525" y="19373850"/>
          <a:ext cx="2343150" cy="1106805"/>
        </a:xfrm>
        <a:prstGeom prst="roundRect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lang="pt-BR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APPLIANCE</a:t>
          </a:r>
          <a:r>
            <a:rPr lang="pt-BR" sz="20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NOT WORKING</a:t>
          </a:r>
          <a:endParaRPr lang="en-IN" sz="36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129623</xdr:colOff>
      <xdr:row>34</xdr:row>
      <xdr:rowOff>158198</xdr:rowOff>
    </xdr:from>
    <xdr:to>
      <xdr:col>17</xdr:col>
      <xdr:colOff>291548</xdr:colOff>
      <xdr:row>49</xdr:row>
      <xdr:rowOff>43898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DDDC9F-C209-4A8A-A5D5-44D8C121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53</xdr:row>
      <xdr:rowOff>161925</xdr:rowOff>
    </xdr:from>
    <xdr:to>
      <xdr:col>18</xdr:col>
      <xdr:colOff>152400</xdr:colOff>
      <xdr:row>68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D1CF33-90D5-4577-903C-2E5A1078D98C}"/>
            </a:ext>
            <a:ext uri="{147F2762-F138-4A5C-976F-8EAC2B608ADB}">
              <a16:predDERef xmlns:a16="http://schemas.microsoft.com/office/drawing/2014/main" pred="{83DDDC9F-C209-4A8A-A5D5-44D8C121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1</xdr:row>
      <xdr:rowOff>19050</xdr:rowOff>
    </xdr:from>
    <xdr:to>
      <xdr:col>16</xdr:col>
      <xdr:colOff>419100</xdr:colOff>
      <xdr:row>19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E9186C8-CF38-4544-B3E7-8547DF2E157D}"/>
            </a:ext>
            <a:ext uri="{147F2762-F138-4A5C-976F-8EAC2B608ADB}">
              <a16:predDERef xmlns:a16="http://schemas.microsoft.com/office/drawing/2014/main" pred="{39D1CF33-90D5-4577-903C-2E5A1078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95250</xdr:rowOff>
    </xdr:from>
    <xdr:to>
      <xdr:col>12</xdr:col>
      <xdr:colOff>66675</xdr:colOff>
      <xdr:row>12</xdr:row>
      <xdr:rowOff>117231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82F1A53-3904-4DA3-8483-E97A217F33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275" y="95250"/>
              <a:ext cx="4933950" cy="23079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200025</xdr:colOff>
      <xdr:row>4</xdr:row>
      <xdr:rowOff>76200</xdr:rowOff>
    </xdr:from>
    <xdr:to>
      <xdr:col>11</xdr:col>
      <xdr:colOff>257175</xdr:colOff>
      <xdr:row>4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4175961C-8B1D-4248-980D-49D7F9D8A135}"/>
                </a:ext>
                <a:ext uri="{147F2762-F138-4A5C-976F-8EAC2B608ADB}">
                  <a16:predDERef xmlns:a16="http://schemas.microsoft.com/office/drawing/2014/main" pred="{B82F1A53-3904-4DA3-8483-E97A217F3361}"/>
                </a:ext>
              </a:extLst>
            </xdr14:cNvPr>
            <xdr14:cNvContentPartPr/>
          </xdr14:nvContentPartPr>
          <xdr14:nvPr macro=""/>
          <xdr14:xfrm>
            <a:off x="8562975" y="838200"/>
            <a:ext cx="57150" cy="9525"/>
          </xdr14:xfrm>
        </xdr:contentPart>
      </mc:Choice>
      <mc:Fallback xmlns="">
        <xdr:pic>
          <xdr:nvPicPr>
            <xdr:cNvPr id="7" name="">
              <a:extLst>
                <a:ext uri="{FF2B5EF4-FFF2-40B4-BE49-F238E27FC236}">
                  <a16:creationId xmlns:a16="http://schemas.microsoft.com/office/drawing/2014/main" id="{4175961C-8B1D-4248-980D-49D7F9D8A135}"/>
                </a:ext>
                <a:ext uri="{147F2762-F138-4A5C-976F-8EAC2B608ADB}">
                  <a16:predDERef xmlns:a16="http://schemas.microsoft.com/office/drawing/2014/main" pred="{B82F1A53-3904-4DA3-8483-E97A217F336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554316" y="824193"/>
              <a:ext cx="74122" cy="36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485775</xdr:colOff>
      <xdr:row>4</xdr:row>
      <xdr:rowOff>76200</xdr:rowOff>
    </xdr:from>
    <xdr:to>
      <xdr:col>11</xdr:col>
      <xdr:colOff>152400</xdr:colOff>
      <xdr:row>4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5AF1CF4-1C56-42C2-B092-21DF23169C51}"/>
                </a:ext>
                <a:ext uri="{147F2762-F138-4A5C-976F-8EAC2B608ADB}">
                  <a16:predDERef xmlns:a16="http://schemas.microsoft.com/office/drawing/2014/main" pred="{4175961C-8B1D-4248-980D-49D7F9D8A135}"/>
                </a:ext>
              </a:extLst>
            </xdr14:cNvPr>
            <xdr14:cNvContentPartPr/>
          </xdr14:nvContentPartPr>
          <xdr14:nvPr macro=""/>
          <xdr14:xfrm>
            <a:off x="8239125" y="838200"/>
            <a:ext cx="276225" cy="19050"/>
          </xdr14:xfrm>
        </xdr:contentPart>
      </mc:Choice>
      <mc:Fallback xmlns="">
        <xdr:pic>
          <xdr:nvPicPr>
            <xdr:cNvPr id="8" name="">
              <a:extLst>
                <a:ext uri="{FF2B5EF4-FFF2-40B4-BE49-F238E27FC236}">
                  <a16:creationId xmlns:a16="http://schemas.microsoft.com/office/drawing/2014/main" id="{75AF1CF4-1C56-42C2-B092-21DF23169C51}"/>
                </a:ext>
                <a:ext uri="{147F2762-F138-4A5C-976F-8EAC2B608ADB}">
                  <a16:predDERef xmlns:a16="http://schemas.microsoft.com/office/drawing/2014/main" pred="{4175961C-8B1D-4248-980D-49D7F9D8A13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230086" y="827617"/>
              <a:ext cx="293941" cy="397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38100</xdr:colOff>
      <xdr:row>4</xdr:row>
      <xdr:rowOff>47625</xdr:rowOff>
    </xdr:from>
    <xdr:to>
      <xdr:col>10</xdr:col>
      <xdr:colOff>428625</xdr:colOff>
      <xdr:row>4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C4EDC458-9FA1-4B1C-B03F-81B5F044FD1A}"/>
                </a:ext>
                <a:ext uri="{147F2762-F138-4A5C-976F-8EAC2B608ADB}">
                  <a16:predDERef xmlns:a16="http://schemas.microsoft.com/office/drawing/2014/main" pred="{75AF1CF4-1C56-42C2-B092-21DF23169C51}"/>
                </a:ext>
              </a:extLst>
            </xdr14:cNvPr>
            <xdr14:cNvContentPartPr/>
          </xdr14:nvContentPartPr>
          <xdr14:nvPr macro=""/>
          <xdr14:xfrm>
            <a:off x="7181850" y="809625"/>
            <a:ext cx="1000125" cy="28575"/>
          </xdr14:xfrm>
        </xdr:contentPart>
      </mc:Choice>
      <mc:Fallback xmlns="">
        <xdr:pic>
          <xdr:nvPicPr>
            <xdr:cNvPr id="11" name="">
              <a:extLst>
                <a:ext uri="{FF2B5EF4-FFF2-40B4-BE49-F238E27FC236}">
                  <a16:creationId xmlns:a16="http://schemas.microsoft.com/office/drawing/2014/main" id="{C4EDC458-9FA1-4B1C-B03F-81B5F044FD1A}"/>
                </a:ext>
                <a:ext uri="{147F2762-F138-4A5C-976F-8EAC2B608ADB}">
                  <a16:predDERef xmlns:a16="http://schemas.microsoft.com/office/drawing/2014/main" pred="{75AF1CF4-1C56-42C2-B092-21DF23169C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172843" y="801362"/>
              <a:ext cx="1017779" cy="45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285750</xdr:colOff>
      <xdr:row>4</xdr:row>
      <xdr:rowOff>66675</xdr:rowOff>
    </xdr:from>
    <xdr:to>
      <xdr:col>8</xdr:col>
      <xdr:colOff>628650</xdr:colOff>
      <xdr:row>4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700170CE-24C4-4EC6-9640-50649C6F4023}"/>
                </a:ext>
                <a:ext uri="{147F2762-F138-4A5C-976F-8EAC2B608ADB}">
                  <a16:predDERef xmlns:a16="http://schemas.microsoft.com/office/drawing/2014/main" pred="{C4EDC458-9FA1-4B1C-B03F-81B5F044FD1A}"/>
                </a:ext>
              </a:extLst>
            </xdr14:cNvPr>
            <xdr14:cNvContentPartPr/>
          </xdr14:nvContentPartPr>
          <xdr14:nvPr macro=""/>
          <xdr14:xfrm>
            <a:off x="6781800" y="828675"/>
            <a:ext cx="342900" cy="19050"/>
          </xdr14:xfrm>
        </xdr:contentPart>
      </mc:Choice>
      <mc:Fallback xmlns="">
        <xdr:pic>
          <xdr:nvPicPr>
            <xdr:cNvPr id="14" name="">
              <a:extLst>
                <a:ext uri="{FF2B5EF4-FFF2-40B4-BE49-F238E27FC236}">
                  <a16:creationId xmlns:a16="http://schemas.microsoft.com/office/drawing/2014/main" id="{700170CE-24C4-4EC6-9640-50649C6F4023}"/>
                </a:ext>
                <a:ext uri="{147F2762-F138-4A5C-976F-8EAC2B608ADB}">
                  <a16:predDERef xmlns:a16="http://schemas.microsoft.com/office/drawing/2014/main" pred="{C4EDC458-9FA1-4B1C-B03F-81B5F044FD1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772776" y="818515"/>
              <a:ext cx="360586" cy="397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28575</xdr:colOff>
      <xdr:row>4</xdr:row>
      <xdr:rowOff>76200</xdr:rowOff>
    </xdr:from>
    <xdr:to>
      <xdr:col>8</xdr:col>
      <xdr:colOff>209550</xdr:colOff>
      <xdr:row>4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919E37F-5E35-414D-846C-741750BAFCFC}"/>
                </a:ext>
                <a:ext uri="{147F2762-F138-4A5C-976F-8EAC2B608ADB}">
                  <a16:predDERef xmlns:a16="http://schemas.microsoft.com/office/drawing/2014/main" pred="{700170CE-24C4-4EC6-9640-50649C6F4023}"/>
                </a:ext>
              </a:extLst>
            </xdr14:cNvPr>
            <xdr14:cNvContentPartPr/>
          </xdr14:nvContentPartPr>
          <xdr14:nvPr macro=""/>
          <xdr14:xfrm>
            <a:off x="6524625" y="838200"/>
            <a:ext cx="180975" cy="0"/>
          </xdr14:xfrm>
        </xdr:contentPart>
      </mc:Choice>
      <mc:Fallback xmlns="">
        <xdr:pic>
          <xdr:nvPicPr>
            <xdr:cNvPr id="15" name="">
              <a:extLst>
                <a:ext uri="{FF2B5EF4-FFF2-40B4-BE49-F238E27FC236}">
                  <a16:creationId xmlns:a16="http://schemas.microsoft.com/office/drawing/2014/main" id="{5919E37F-5E35-414D-846C-741750BAFCFC}"/>
                </a:ext>
                <a:ext uri="{147F2762-F138-4A5C-976F-8EAC2B608ADB}">
                  <a16:predDERef xmlns:a16="http://schemas.microsoft.com/office/drawing/2014/main" pred="{700170CE-24C4-4EC6-9640-50649C6F402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515956" y="838200"/>
              <a:ext cx="198675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409575</xdr:colOff>
      <xdr:row>4</xdr:row>
      <xdr:rowOff>66675</xdr:rowOff>
    </xdr:from>
    <xdr:to>
      <xdr:col>7</xdr:col>
      <xdr:colOff>590550</xdr:colOff>
      <xdr:row>4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524388C-BA9C-44F4-933A-EF79175888CC}"/>
                </a:ext>
                <a:ext uri="{147F2762-F138-4A5C-976F-8EAC2B608ADB}">
                  <a16:predDERef xmlns:a16="http://schemas.microsoft.com/office/drawing/2014/main" pred="{5919E37F-5E35-414D-846C-741750BAFCFC}"/>
                </a:ext>
              </a:extLst>
            </xdr14:cNvPr>
            <xdr14:cNvContentPartPr/>
          </xdr14:nvContentPartPr>
          <xdr14:nvPr macro=""/>
          <xdr14:xfrm>
            <a:off x="6257925" y="828675"/>
            <a:ext cx="180975" cy="9525"/>
          </xdr14:xfrm>
        </xdr:contentPart>
      </mc:Choice>
      <mc:Fallback xmlns="">
        <xdr:pic>
          <xdr:nvPicPr>
            <xdr:cNvPr id="16" name="">
              <a:extLst>
                <a:ext uri="{FF2B5EF4-FFF2-40B4-BE49-F238E27FC236}">
                  <a16:creationId xmlns:a16="http://schemas.microsoft.com/office/drawing/2014/main" id="{B524388C-BA9C-44F4-933A-EF79175888CC}"/>
                </a:ext>
                <a:ext uri="{147F2762-F138-4A5C-976F-8EAC2B608ADB}">
                  <a16:predDERef xmlns:a16="http://schemas.microsoft.com/office/drawing/2014/main" pred="{5919E37F-5E35-414D-846C-741750BAFCF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249123" y="814668"/>
              <a:ext cx="198227" cy="36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342900</xdr:colOff>
      <xdr:row>4</xdr:row>
      <xdr:rowOff>38100</xdr:rowOff>
    </xdr:from>
    <xdr:to>
      <xdr:col>7</xdr:col>
      <xdr:colOff>352425</xdr:colOff>
      <xdr:row>4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B34DF821-E698-4CA5-84C4-D9FACFA513A1}"/>
                </a:ext>
                <a:ext uri="{147F2762-F138-4A5C-976F-8EAC2B608ADB}">
                  <a16:predDERef xmlns:a16="http://schemas.microsoft.com/office/drawing/2014/main" pred="{B524388C-BA9C-44F4-933A-EF79175888CC}"/>
                </a:ext>
              </a:extLst>
            </xdr14:cNvPr>
            <xdr14:cNvContentPartPr/>
          </xdr14:nvContentPartPr>
          <xdr14:nvPr macro=""/>
          <xdr14:xfrm>
            <a:off x="4248150" y="800100"/>
            <a:ext cx="1952625" cy="38100"/>
          </xdr14:xfrm>
        </xdr:contentPart>
      </mc:Choice>
      <mc:Fallback xmlns="">
        <xdr:pic>
          <xdr:nvPicPr>
            <xdr:cNvPr id="17" name="">
              <a:extLst>
                <a:ext uri="{FF2B5EF4-FFF2-40B4-BE49-F238E27FC236}">
                  <a16:creationId xmlns:a16="http://schemas.microsoft.com/office/drawing/2014/main" id="{B34DF821-E698-4CA5-84C4-D9FACFA513A1}"/>
                </a:ext>
                <a:ext uri="{147F2762-F138-4A5C-976F-8EAC2B608ADB}">
                  <a16:predDERef xmlns:a16="http://schemas.microsoft.com/office/drawing/2014/main" pred="{B524388C-BA9C-44F4-933A-EF79175888C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239147" y="791474"/>
              <a:ext cx="1970271" cy="557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504825</xdr:colOff>
      <xdr:row>2</xdr:row>
      <xdr:rowOff>180975</xdr:rowOff>
    </xdr:from>
    <xdr:to>
      <xdr:col>7</xdr:col>
      <xdr:colOff>514350</xdr:colOff>
      <xdr:row>4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2207EA6A-A1A6-46A2-B3B7-454D01CD09CF}"/>
                </a:ext>
                <a:ext uri="{147F2762-F138-4A5C-976F-8EAC2B608ADB}">
                  <a16:predDERef xmlns:a16="http://schemas.microsoft.com/office/drawing/2014/main" pred="{B34DF821-E698-4CA5-84C4-D9FACFA513A1}"/>
                </a:ext>
              </a:extLst>
            </xdr14:cNvPr>
            <xdr14:cNvContentPartPr/>
          </xdr14:nvContentPartPr>
          <xdr14:nvPr macro=""/>
          <xdr14:xfrm>
            <a:off x="6353175" y="561975"/>
            <a:ext cx="9525" cy="228600"/>
          </xdr14:xfrm>
        </xdr:contentPart>
      </mc:Choice>
      <mc:Fallback xmlns="">
        <xdr:pic>
          <xdr:nvPicPr>
            <xdr:cNvPr id="18" name="">
              <a:extLst>
                <a:ext uri="{FF2B5EF4-FFF2-40B4-BE49-F238E27FC236}">
                  <a16:creationId xmlns:a16="http://schemas.microsoft.com/office/drawing/2014/main" id="{2207EA6A-A1A6-46A2-B3B7-454D01CD09CF}"/>
                </a:ext>
                <a:ext uri="{147F2762-F138-4A5C-976F-8EAC2B608ADB}">
                  <a16:predDERef xmlns:a16="http://schemas.microsoft.com/office/drawing/2014/main" pred="{B34DF821-E698-4CA5-84C4-D9FACFA513A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345292" y="553308"/>
              <a:ext cx="25619" cy="246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466725</xdr:colOff>
      <xdr:row>4</xdr:row>
      <xdr:rowOff>114300</xdr:rowOff>
    </xdr:from>
    <xdr:to>
      <xdr:col>7</xdr:col>
      <xdr:colOff>495300</xdr:colOff>
      <xdr:row>6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43A9C02-8AA4-433D-B1AF-1F3A5CE56354}"/>
                </a:ext>
                <a:ext uri="{147F2762-F138-4A5C-976F-8EAC2B608ADB}">
                  <a16:predDERef xmlns:a16="http://schemas.microsoft.com/office/drawing/2014/main" pred="{2207EA6A-A1A6-46A2-B3B7-454D01CD09CF}"/>
                </a:ext>
              </a:extLst>
            </xdr14:cNvPr>
            <xdr14:cNvContentPartPr/>
          </xdr14:nvContentPartPr>
          <xdr14:nvPr macro=""/>
          <xdr14:xfrm>
            <a:off x="6315075" y="876300"/>
            <a:ext cx="28575" cy="304800"/>
          </xdr14:xfrm>
        </xdr:contentPart>
      </mc:Choice>
      <mc:Fallback xmlns="">
        <xdr:pic>
          <xdr:nvPicPr>
            <xdr:cNvPr id="19" name="">
              <a:extLst>
                <a:ext uri="{FF2B5EF4-FFF2-40B4-BE49-F238E27FC236}">
                  <a16:creationId xmlns:a16="http://schemas.microsoft.com/office/drawing/2014/main" id="{243A9C02-8AA4-433D-B1AF-1F3A5CE56354}"/>
                </a:ext>
                <a:ext uri="{147F2762-F138-4A5C-976F-8EAC2B608ADB}">
                  <a16:predDERef xmlns:a16="http://schemas.microsoft.com/office/drawing/2014/main" pred="{2207EA6A-A1A6-46A2-B3B7-454D01CD09C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305013" y="867272"/>
              <a:ext cx="48296" cy="3224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466725</xdr:colOff>
      <xdr:row>6</xdr:row>
      <xdr:rowOff>95250</xdr:rowOff>
    </xdr:from>
    <xdr:to>
      <xdr:col>7</xdr:col>
      <xdr:colOff>466725</xdr:colOff>
      <xdr:row>6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D571E1E-6762-47DF-9B30-B9CC388FB88B}"/>
                </a:ext>
                <a:ext uri="{147F2762-F138-4A5C-976F-8EAC2B608ADB}">
                  <a16:predDERef xmlns:a16="http://schemas.microsoft.com/office/drawing/2014/main" pred="{243A9C02-8AA4-433D-B1AF-1F3A5CE56354}"/>
                </a:ext>
              </a:extLst>
            </xdr14:cNvPr>
            <xdr14:cNvContentPartPr/>
          </xdr14:nvContentPartPr>
          <xdr14:nvPr macro=""/>
          <xdr14:xfrm>
            <a:off x="6315075" y="1238250"/>
            <a:ext cx="0" cy="57150"/>
          </xdr14:xfrm>
        </xdr:contentPart>
      </mc:Choice>
      <mc:Fallback xmlns="">
        <xdr:pic>
          <xdr:nvPicPr>
            <xdr:cNvPr id="20" name="">
              <a:extLst>
                <a:ext uri="{FF2B5EF4-FFF2-40B4-BE49-F238E27FC236}">
                  <a16:creationId xmlns:a16="http://schemas.microsoft.com/office/drawing/2014/main" id="{AD571E1E-6762-47DF-9B30-B9CC388FB88B}"/>
                </a:ext>
                <a:ext uri="{147F2762-F138-4A5C-976F-8EAC2B608ADB}">
                  <a16:predDERef xmlns:a16="http://schemas.microsoft.com/office/drawing/2014/main" pred="{243A9C02-8AA4-433D-B1AF-1F3A5CE5635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315075" y="1229285"/>
              <a:ext cx="0" cy="754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466725</xdr:colOff>
      <xdr:row>7</xdr:row>
      <xdr:rowOff>19050</xdr:rowOff>
    </xdr:from>
    <xdr:to>
      <xdr:col>7</xdr:col>
      <xdr:colOff>495300</xdr:colOff>
      <xdr:row>11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7FD02C00-60CD-421B-9E82-5FAC22DD086F}"/>
                </a:ext>
                <a:ext uri="{147F2762-F138-4A5C-976F-8EAC2B608ADB}">
                  <a16:predDERef xmlns:a16="http://schemas.microsoft.com/office/drawing/2014/main" pred="{AD571E1E-6762-47DF-9B30-B9CC388FB88B}"/>
                </a:ext>
              </a:extLst>
            </xdr14:cNvPr>
            <xdr14:cNvContentPartPr/>
          </xdr14:nvContentPartPr>
          <xdr14:nvPr macro=""/>
          <xdr14:xfrm>
            <a:off x="6315075" y="1352550"/>
            <a:ext cx="28575" cy="866775"/>
          </xdr14:xfrm>
        </xdr:contentPart>
      </mc:Choice>
      <mc:Fallback xmlns="">
        <xdr:pic>
          <xdr:nvPicPr>
            <xdr:cNvPr id="21" name="">
              <a:extLst>
                <a:ext uri="{FF2B5EF4-FFF2-40B4-BE49-F238E27FC236}">
                  <a16:creationId xmlns:a16="http://schemas.microsoft.com/office/drawing/2014/main" id="{7FD02C00-60CD-421B-9E82-5FAC22DD086F}"/>
                </a:ext>
                <a:ext uri="{147F2762-F138-4A5C-976F-8EAC2B608ADB}">
                  <a16:predDERef xmlns:a16="http://schemas.microsoft.com/office/drawing/2014/main" pred="{AD571E1E-6762-47DF-9B30-B9CC388FB88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306712" y="1343555"/>
              <a:ext cx="45650" cy="8844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476250</xdr:colOff>
      <xdr:row>4</xdr:row>
      <xdr:rowOff>66675</xdr:rowOff>
    </xdr:from>
    <xdr:to>
      <xdr:col>7</xdr:col>
      <xdr:colOff>495300</xdr:colOff>
      <xdr:row>4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0FAD27B-CD2A-40E6-8CF2-D08DB68B5A7B}"/>
                </a:ext>
                <a:ext uri="{147F2762-F138-4A5C-976F-8EAC2B608ADB}">
                  <a16:predDERef xmlns:a16="http://schemas.microsoft.com/office/drawing/2014/main" pred="{7FD02C00-60CD-421B-9E82-5FAC22DD086F}"/>
                </a:ext>
              </a:extLst>
            </xdr14:cNvPr>
            <xdr14:cNvContentPartPr/>
          </xdr14:nvContentPartPr>
          <xdr14:nvPr macro=""/>
          <xdr14:xfrm>
            <a:off x="6324600" y="828675"/>
            <a:ext cx="19050" cy="38100"/>
          </xdr14:xfrm>
        </xdr:contentPart>
      </mc:Choice>
      <mc:Fallback xmlns="">
        <xdr:pic>
          <xdr:nvPicPr>
            <xdr:cNvPr id="22" name="">
              <a:extLst>
                <a:ext uri="{FF2B5EF4-FFF2-40B4-BE49-F238E27FC236}">
                  <a16:creationId xmlns:a16="http://schemas.microsoft.com/office/drawing/2014/main" id="{C0FAD27B-CD2A-40E6-8CF2-D08DB68B5A7B}"/>
                </a:ext>
                <a:ext uri="{147F2762-F138-4A5C-976F-8EAC2B608ADB}">
                  <a16:predDERef xmlns:a16="http://schemas.microsoft.com/office/drawing/2014/main" pred="{7FD02C00-60CD-421B-9E82-5FAC22DD086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315808" y="820049"/>
              <a:ext cx="37001" cy="5571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438150</xdr:colOff>
      <xdr:row>15</xdr:row>
      <xdr:rowOff>47625</xdr:rowOff>
    </xdr:from>
    <xdr:to>
      <xdr:col>14</xdr:col>
      <xdr:colOff>161925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2DD2F1B8-1613-498C-9107-8BFB43DA1332}"/>
                </a:ext>
                <a:ext uri="{147F2762-F138-4A5C-976F-8EAC2B608ADB}">
                  <a16:predDERef xmlns:a16="http://schemas.microsoft.com/office/drawing/2014/main" pred="{C0FAD27B-CD2A-40E6-8CF2-D08DB68B5A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0" y="2905125"/>
              <a:ext cx="4800600" cy="245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247650</xdr:colOff>
      <xdr:row>19</xdr:row>
      <xdr:rowOff>19050</xdr:rowOff>
    </xdr:from>
    <xdr:to>
      <xdr:col>13</xdr:col>
      <xdr:colOff>466725</xdr:colOff>
      <xdr:row>19</xdr:row>
      <xdr:rowOff>19050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F6DFA5D-FFA1-491C-A2A4-C06AF4A1343B}"/>
                </a:ext>
                <a:ext uri="{147F2762-F138-4A5C-976F-8EAC2B608ADB}">
                  <a16:predDERef xmlns:a16="http://schemas.microsoft.com/office/drawing/2014/main" pred="{2DD2F1B8-1613-498C-9107-8BFB43DA1332}"/>
                </a:ext>
              </a:extLst>
            </xdr14:cNvPr>
            <xdr14:cNvContentPartPr/>
          </xdr14:nvContentPartPr>
          <xdr14:nvPr macro=""/>
          <xdr14:xfrm>
            <a:off x="9829800" y="3638550"/>
            <a:ext cx="219075" cy="0"/>
          </xdr14:xfrm>
        </xdr:contentPart>
      </mc:Choice>
      <mc:Fallback xmlns="">
        <xdr:pic>
          <xdr:nvPicPr>
            <xdr:cNvPr id="33" name="">
              <a:extLst>
                <a:ext uri="{FF2B5EF4-FFF2-40B4-BE49-F238E27FC236}">
                  <a16:creationId xmlns:a16="http://schemas.microsoft.com/office/drawing/2014/main" id="{AF6DFA5D-FFA1-491C-A2A4-C06AF4A1343B}"/>
                </a:ext>
                <a:ext uri="{147F2762-F138-4A5C-976F-8EAC2B608ADB}">
                  <a16:predDERef xmlns:a16="http://schemas.microsoft.com/office/drawing/2014/main" pred="{2DD2F1B8-1613-498C-9107-8BFB43DA133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821008" y="3638550"/>
              <a:ext cx="237026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599535</xdr:colOff>
      <xdr:row>19</xdr:row>
      <xdr:rowOff>19440</xdr:rowOff>
    </xdr:from>
    <xdr:to>
      <xdr:col>13</xdr:col>
      <xdr:colOff>208455</xdr:colOff>
      <xdr:row>19</xdr:row>
      <xdr:rowOff>19800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82F4C99B-C450-474C-8637-B05EDDDE2DFF}"/>
                </a:ext>
                <a:ext uri="{147F2762-F138-4A5C-976F-8EAC2B608ADB}">
                  <a16:predDERef xmlns:a16="http://schemas.microsoft.com/office/drawing/2014/main" pred="{AF6DFA5D-FFA1-491C-A2A4-C06AF4A1343B}"/>
                </a:ext>
              </a:extLst>
            </xdr14:cNvPr>
            <xdr14:cNvContentPartPr/>
          </xdr14:nvContentPartPr>
          <xdr14:nvPr macro=""/>
          <xdr14:xfrm>
            <a:off x="9572085" y="3638940"/>
            <a:ext cx="218520" cy="360"/>
          </xdr14:xfrm>
        </xdr:contentPart>
      </mc:Choice>
      <mc:Fallback xmlns="">
        <xdr:pic>
          <xdr:nvPicPr>
            <xdr:cNvPr id="35" name="">
              <a:extLst>
                <a:ext uri="{FF2B5EF4-FFF2-40B4-BE49-F238E27FC236}">
                  <a16:creationId xmlns:a16="http://schemas.microsoft.com/office/drawing/2014/main" id="{82F4C99B-C450-474C-8637-B05EDDDE2DFF}"/>
                </a:ext>
                <a:ext uri="{147F2762-F138-4A5C-976F-8EAC2B608ADB}">
                  <a16:predDERef xmlns:a16="http://schemas.microsoft.com/office/drawing/2014/main" pred="{AF6DFA5D-FFA1-491C-A2A4-C06AF4A1343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563445" y="3630300"/>
              <a:ext cx="2361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247650</xdr:colOff>
      <xdr:row>19</xdr:row>
      <xdr:rowOff>28575</xdr:rowOff>
    </xdr:from>
    <xdr:to>
      <xdr:col>12</xdr:col>
      <xdr:colOff>552450</xdr:colOff>
      <xdr:row>19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D736D5DB-CA20-4469-9385-C7FAB1546534}"/>
                </a:ext>
                <a:ext uri="{147F2762-F138-4A5C-976F-8EAC2B608ADB}">
                  <a16:predDERef xmlns:a16="http://schemas.microsoft.com/office/drawing/2014/main" pred="{82F4C99B-C450-474C-8637-B05EDDDE2DFF}"/>
                </a:ext>
              </a:extLst>
            </xdr14:cNvPr>
            <xdr14:cNvContentPartPr/>
          </xdr14:nvContentPartPr>
          <xdr14:nvPr macro=""/>
          <xdr14:xfrm>
            <a:off x="9220200" y="3648075"/>
            <a:ext cx="304800" cy="0"/>
          </xdr14:xfrm>
        </xdr:contentPart>
      </mc:Choice>
      <mc:Fallback xmlns="">
        <xdr:pic>
          <xdr:nvPicPr>
            <xdr:cNvPr id="38" name="">
              <a:extLst>
                <a:ext uri="{FF2B5EF4-FFF2-40B4-BE49-F238E27FC236}">
                  <a16:creationId xmlns:a16="http://schemas.microsoft.com/office/drawing/2014/main" id="{D736D5DB-CA20-4469-9385-C7FAB1546534}"/>
                </a:ext>
                <a:ext uri="{147F2762-F138-4A5C-976F-8EAC2B608ADB}">
                  <a16:predDERef xmlns:a16="http://schemas.microsoft.com/office/drawing/2014/main" pred="{82F4C99B-C450-474C-8637-B05EDDDE2DF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9211543" y="3648075"/>
              <a:ext cx="322475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190500</xdr:colOff>
      <xdr:row>19</xdr:row>
      <xdr:rowOff>9525</xdr:rowOff>
    </xdr:from>
    <xdr:to>
      <xdr:col>12</xdr:col>
      <xdr:colOff>209550</xdr:colOff>
      <xdr:row>19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9A30B86-93C6-4C44-BEE1-9F78C469AF4C}"/>
                </a:ext>
                <a:ext uri="{147F2762-F138-4A5C-976F-8EAC2B608ADB}">
                  <a16:predDERef xmlns:a16="http://schemas.microsoft.com/office/drawing/2014/main" pred="{D736D5DB-CA20-4469-9385-C7FAB1546534}"/>
                </a:ext>
              </a:extLst>
            </xdr14:cNvPr>
            <xdr14:cNvContentPartPr/>
          </xdr14:nvContentPartPr>
          <xdr14:nvPr macro=""/>
          <xdr14:xfrm>
            <a:off x="7943850" y="3629025"/>
            <a:ext cx="1238250" cy="19050"/>
          </xdr14:xfrm>
        </xdr:contentPart>
      </mc:Choice>
      <mc:Fallback xmlns="">
        <xdr:pic>
          <xdr:nvPicPr>
            <xdr:cNvPr id="42" name="">
              <a:extLst>
                <a:ext uri="{FF2B5EF4-FFF2-40B4-BE49-F238E27FC236}">
                  <a16:creationId xmlns:a16="http://schemas.microsoft.com/office/drawing/2014/main" id="{69A30B86-93C6-4C44-BEE1-9F78C469AF4C}"/>
                </a:ext>
                <a:ext uri="{147F2762-F138-4A5C-976F-8EAC2B608ADB}">
                  <a16:predDERef xmlns:a16="http://schemas.microsoft.com/office/drawing/2014/main" pred="{D736D5DB-CA20-4469-9385-C7FAB154653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7934888" y="3620861"/>
              <a:ext cx="1255816" cy="357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285750</xdr:colOff>
      <xdr:row>18</xdr:row>
      <xdr:rowOff>180975</xdr:rowOff>
    </xdr:from>
    <xdr:to>
      <xdr:col>10</xdr:col>
      <xdr:colOff>133350</xdr:colOff>
      <xdr:row>19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B2BE0D0-00B9-43A8-ACDD-12D942279A7D}"/>
                </a:ext>
                <a:ext uri="{147F2762-F138-4A5C-976F-8EAC2B608ADB}">
                  <a16:predDERef xmlns:a16="http://schemas.microsoft.com/office/drawing/2014/main" pred="{69A30B86-93C6-4C44-BEE1-9F78C469AF4C}"/>
                </a:ext>
              </a:extLst>
            </xdr14:cNvPr>
            <xdr14:cNvContentPartPr/>
          </xdr14:nvContentPartPr>
          <xdr14:nvPr macro=""/>
          <xdr14:xfrm>
            <a:off x="6781800" y="3609975"/>
            <a:ext cx="1104900" cy="38100"/>
          </xdr14:xfrm>
        </xdr:contentPart>
      </mc:Choice>
      <mc:Fallback xmlns="">
        <xdr:pic>
          <xdr:nvPicPr>
            <xdr:cNvPr id="43" name="">
              <a:extLst>
                <a:ext uri="{FF2B5EF4-FFF2-40B4-BE49-F238E27FC236}">
                  <a16:creationId xmlns:a16="http://schemas.microsoft.com/office/drawing/2014/main" id="{1B2BE0D0-00B9-43A8-ACDD-12D942279A7D}"/>
                </a:ext>
                <a:ext uri="{147F2762-F138-4A5C-976F-8EAC2B608ADB}">
                  <a16:predDERef xmlns:a16="http://schemas.microsoft.com/office/drawing/2014/main" pred="{69A30B86-93C6-4C44-BEE1-9F78C469AF4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773157" y="3601156"/>
              <a:ext cx="1122547" cy="553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419100</xdr:colOff>
      <xdr:row>17</xdr:row>
      <xdr:rowOff>47625</xdr:rowOff>
    </xdr:from>
    <xdr:to>
      <xdr:col>10</xdr:col>
      <xdr:colOff>438150</xdr:colOff>
      <xdr:row>19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55A61F62-1519-4748-ABF7-494F9905D178}"/>
                </a:ext>
                <a:ext uri="{147F2762-F138-4A5C-976F-8EAC2B608ADB}">
                  <a16:predDERef xmlns:a16="http://schemas.microsoft.com/office/drawing/2014/main" pred="{1B2BE0D0-00B9-43A8-ACDD-12D942279A7D}"/>
                </a:ext>
              </a:extLst>
            </xdr14:cNvPr>
            <xdr14:cNvContentPartPr/>
          </xdr14:nvContentPartPr>
          <xdr14:nvPr macro=""/>
          <xdr14:xfrm>
            <a:off x="8172450" y="3286125"/>
            <a:ext cx="19050" cy="333375"/>
          </xdr14:xfrm>
        </xdr:contentPart>
      </mc:Choice>
      <mc:Fallback xmlns="">
        <xdr:pic>
          <xdr:nvPicPr>
            <xdr:cNvPr id="44" name="">
              <a:extLst>
                <a:ext uri="{FF2B5EF4-FFF2-40B4-BE49-F238E27FC236}">
                  <a16:creationId xmlns:a16="http://schemas.microsoft.com/office/drawing/2014/main" id="{55A61F62-1519-4748-ABF7-494F9905D178}"/>
                </a:ext>
                <a:ext uri="{147F2762-F138-4A5C-976F-8EAC2B608ADB}">
                  <a16:predDERef xmlns:a16="http://schemas.microsoft.com/office/drawing/2014/main" pred="{1B2BE0D0-00B9-43A8-ACDD-12D942279A7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163631" y="3277466"/>
              <a:ext cx="36336" cy="3510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438150</xdr:colOff>
      <xdr:row>19</xdr:row>
      <xdr:rowOff>76200</xdr:rowOff>
    </xdr:from>
    <xdr:to>
      <xdr:col>10</xdr:col>
      <xdr:colOff>457200</xdr:colOff>
      <xdr:row>21</xdr:row>
      <xdr:rowOff>57150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65AEF3AE-4671-4632-95F6-9912EAA44895}"/>
                </a:ext>
                <a:ext uri="{147F2762-F138-4A5C-976F-8EAC2B608ADB}">
                  <a16:predDERef xmlns:a16="http://schemas.microsoft.com/office/drawing/2014/main" pred="{55A61F62-1519-4748-ABF7-494F9905D178}"/>
                </a:ext>
              </a:extLst>
            </xdr14:cNvPr>
            <xdr14:cNvContentPartPr/>
          </xdr14:nvContentPartPr>
          <xdr14:nvPr macro=""/>
          <xdr14:xfrm>
            <a:off x="8191500" y="3695700"/>
            <a:ext cx="19050" cy="361950"/>
          </xdr14:xfrm>
        </xdr:contentPart>
      </mc:Choice>
      <mc:Fallback xmlns="">
        <xdr:pic>
          <xdr:nvPicPr>
            <xdr:cNvPr id="50" name="">
              <a:extLst>
                <a:ext uri="{FF2B5EF4-FFF2-40B4-BE49-F238E27FC236}">
                  <a16:creationId xmlns:a16="http://schemas.microsoft.com/office/drawing/2014/main" id="{65AEF3AE-4671-4632-95F6-9912EAA44895}"/>
                </a:ext>
                <a:ext uri="{147F2762-F138-4A5C-976F-8EAC2B608ADB}">
                  <a16:predDERef xmlns:a16="http://schemas.microsoft.com/office/drawing/2014/main" pred="{55A61F62-1519-4748-ABF7-494F9905D17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182681" y="3687039"/>
              <a:ext cx="36336" cy="379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457200</xdr:colOff>
      <xdr:row>21</xdr:row>
      <xdr:rowOff>114300</xdr:rowOff>
    </xdr:from>
    <xdr:to>
      <xdr:col>10</xdr:col>
      <xdr:colOff>476250</xdr:colOff>
      <xdr:row>26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EDC26E6-3565-4A43-B49C-5114A4411176}"/>
                </a:ext>
                <a:ext uri="{147F2762-F138-4A5C-976F-8EAC2B608ADB}">
                  <a16:predDERef xmlns:a16="http://schemas.microsoft.com/office/drawing/2014/main" pred="{65AEF3AE-4671-4632-95F6-9912EAA44895}"/>
                </a:ext>
              </a:extLst>
            </xdr14:cNvPr>
            <xdr14:cNvContentPartPr/>
          </xdr14:nvContentPartPr>
          <xdr14:nvPr macro=""/>
          <xdr14:xfrm>
            <a:off x="8210550" y="4114800"/>
            <a:ext cx="19050" cy="904875"/>
          </xdr14:xfrm>
        </xdr:contentPart>
      </mc:Choice>
      <mc:Fallback xmlns="">
        <xdr:pic>
          <xdr:nvPicPr>
            <xdr:cNvPr id="51" name="">
              <a:extLst>
                <a:ext uri="{FF2B5EF4-FFF2-40B4-BE49-F238E27FC236}">
                  <a16:creationId xmlns:a16="http://schemas.microsoft.com/office/drawing/2014/main" id="{CEDC26E6-3565-4A43-B49C-5114A4411176}"/>
                </a:ext>
                <a:ext uri="{147F2762-F138-4A5C-976F-8EAC2B608ADB}">
                  <a16:predDERef xmlns:a16="http://schemas.microsoft.com/office/drawing/2014/main" pred="{65AEF3AE-4671-4632-95F6-9912EAA4489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201731" y="4106155"/>
              <a:ext cx="36336" cy="922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361950</xdr:colOff>
      <xdr:row>18</xdr:row>
      <xdr:rowOff>114300</xdr:rowOff>
    </xdr:from>
    <xdr:to>
      <xdr:col>10</xdr:col>
      <xdr:colOff>552450</xdr:colOff>
      <xdr:row>19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12F4FD15-7513-4774-8A71-08E9F910B3FD}"/>
                </a:ext>
                <a:ext uri="{147F2762-F138-4A5C-976F-8EAC2B608ADB}">
                  <a16:predDERef xmlns:a16="http://schemas.microsoft.com/office/drawing/2014/main" pred="{CEDC26E6-3565-4A43-B49C-5114A4411176}"/>
                </a:ext>
              </a:extLst>
            </xdr14:cNvPr>
            <xdr14:cNvContentPartPr/>
          </xdr14:nvContentPartPr>
          <xdr14:nvPr macro=""/>
          <xdr14:xfrm>
            <a:off x="8115300" y="3543300"/>
            <a:ext cx="190500" cy="180975"/>
          </xdr14:xfrm>
        </xdr:contentPart>
      </mc:Choice>
      <mc:Fallback xmlns="">
        <xdr:pic>
          <xdr:nvPicPr>
            <xdr:cNvPr id="52" name="">
              <a:extLst>
                <a:ext uri="{FF2B5EF4-FFF2-40B4-BE49-F238E27FC236}">
                  <a16:creationId xmlns:a16="http://schemas.microsoft.com/office/drawing/2014/main" id="{12F4FD15-7513-4774-8A71-08E9F910B3FD}"/>
                </a:ext>
                <a:ext uri="{147F2762-F138-4A5C-976F-8EAC2B608ADB}">
                  <a16:predDERef xmlns:a16="http://schemas.microsoft.com/office/drawing/2014/main" pred="{CEDC26E6-3565-4A43-B49C-5114A4411176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106159" y="3534429"/>
              <a:ext cx="208417" cy="1983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438150</xdr:colOff>
      <xdr:row>19</xdr:row>
      <xdr:rowOff>9525</xdr:rowOff>
    </xdr:from>
    <xdr:to>
      <xdr:col>8</xdr:col>
      <xdr:colOff>238125</xdr:colOff>
      <xdr:row>19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4B77C056-F419-4891-8E08-43270EE5680D}"/>
                </a:ext>
                <a:ext uri="{147F2762-F138-4A5C-976F-8EAC2B608ADB}">
                  <a16:predDERef xmlns:a16="http://schemas.microsoft.com/office/drawing/2014/main" pred="{12F4FD15-7513-4774-8A71-08E9F910B3FD}"/>
                </a:ext>
              </a:extLst>
            </xdr14:cNvPr>
            <xdr14:cNvContentPartPr/>
          </xdr14:nvContentPartPr>
          <xdr14:nvPr macro=""/>
          <xdr14:xfrm>
            <a:off x="6286500" y="3629025"/>
            <a:ext cx="447675" cy="28575"/>
          </xdr14:xfrm>
        </xdr:contentPart>
      </mc:Choice>
      <mc:Fallback xmlns="">
        <xdr:pic>
          <xdr:nvPicPr>
            <xdr:cNvPr id="53" name="">
              <a:extLst>
                <a:ext uri="{FF2B5EF4-FFF2-40B4-BE49-F238E27FC236}">
                  <a16:creationId xmlns:a16="http://schemas.microsoft.com/office/drawing/2014/main" id="{4B77C056-F419-4891-8E08-43270EE5680D}"/>
                </a:ext>
                <a:ext uri="{147F2762-F138-4A5C-976F-8EAC2B608ADB}">
                  <a16:predDERef xmlns:a16="http://schemas.microsoft.com/office/drawing/2014/main" pred="{12F4FD15-7513-4774-8A71-08E9F910B3F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277482" y="3620762"/>
              <a:ext cx="465351" cy="454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0</xdr:colOff>
      <xdr:row>19</xdr:row>
      <xdr:rowOff>9525</xdr:rowOff>
    </xdr:from>
    <xdr:to>
      <xdr:col>7</xdr:col>
      <xdr:colOff>371475</xdr:colOff>
      <xdr:row>19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F08B135-55DF-43DA-9263-5F8E288FB9D1}"/>
                </a:ext>
                <a:ext uri="{147F2762-F138-4A5C-976F-8EAC2B608ADB}">
                  <a16:predDERef xmlns:a16="http://schemas.microsoft.com/office/drawing/2014/main" pred="{4B77C056-F419-4891-8E08-43270EE5680D}"/>
                </a:ext>
              </a:extLst>
            </xdr14:cNvPr>
            <xdr14:cNvContentPartPr/>
          </xdr14:nvContentPartPr>
          <xdr14:nvPr macro=""/>
          <xdr14:xfrm>
            <a:off x="5848350" y="3629025"/>
            <a:ext cx="371475" cy="19050"/>
          </xdr14:xfrm>
        </xdr:contentPart>
      </mc:Choice>
      <mc:Fallback xmlns="">
        <xdr:pic>
          <xdr:nvPicPr>
            <xdr:cNvPr id="54" name="">
              <a:extLst>
                <a:ext uri="{FF2B5EF4-FFF2-40B4-BE49-F238E27FC236}">
                  <a16:creationId xmlns:a16="http://schemas.microsoft.com/office/drawing/2014/main" id="{DF08B135-55DF-43DA-9263-5F8E288FB9D1}"/>
                </a:ext>
                <a:ext uri="{147F2762-F138-4A5C-976F-8EAC2B608ADB}">
                  <a16:predDERef xmlns:a16="http://schemas.microsoft.com/office/drawing/2014/main" pred="{4B77C056-F419-4891-8E08-43270EE5680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839334" y="3620521"/>
              <a:ext cx="389147" cy="3571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295275</xdr:colOff>
      <xdr:row>30</xdr:row>
      <xdr:rowOff>28575</xdr:rowOff>
    </xdr:from>
    <xdr:to>
      <xdr:col>15</xdr:col>
      <xdr:colOff>276225</xdr:colOff>
      <xdr:row>47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5" name="Chart 54">
              <a:extLst>
                <a:ext uri="{FF2B5EF4-FFF2-40B4-BE49-F238E27FC236}">
                  <a16:creationId xmlns:a16="http://schemas.microsoft.com/office/drawing/2014/main" id="{F3BBF8B2-02A4-4AEF-B618-BF07FF596621}"/>
                </a:ext>
                <a:ext uri="{147F2762-F138-4A5C-976F-8EAC2B608ADB}">
                  <a16:predDERef xmlns:a16="http://schemas.microsoft.com/office/drawing/2014/main" pred="{DF08B135-55DF-43DA-9263-5F8E288FB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3625" y="5743575"/>
              <a:ext cx="5019675" cy="337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38100</xdr:colOff>
      <xdr:row>34</xdr:row>
      <xdr:rowOff>66675</xdr:rowOff>
    </xdr:from>
    <xdr:to>
      <xdr:col>14</xdr:col>
      <xdr:colOff>485775</xdr:colOff>
      <xdr:row>34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3DAA4E08-07BE-4EAB-8C22-7A3D63D8D526}"/>
                </a:ext>
                <a:ext uri="{147F2762-F138-4A5C-976F-8EAC2B608ADB}">
                  <a16:predDERef xmlns:a16="http://schemas.microsoft.com/office/drawing/2014/main" pred="{F3BBF8B2-02A4-4AEF-B618-BF07FF596621}"/>
                </a:ext>
              </a:extLst>
            </xdr14:cNvPr>
            <xdr14:cNvContentPartPr/>
          </xdr14:nvContentPartPr>
          <xdr14:nvPr macro=""/>
          <xdr14:xfrm>
            <a:off x="9620250" y="6543675"/>
            <a:ext cx="1143000" cy="19050"/>
          </xdr14:xfrm>
        </xdr:contentPart>
      </mc:Choice>
      <mc:Fallback xmlns="">
        <xdr:pic>
          <xdr:nvPicPr>
            <xdr:cNvPr id="56" name="">
              <a:extLst>
                <a:ext uri="{FF2B5EF4-FFF2-40B4-BE49-F238E27FC236}">
                  <a16:creationId xmlns:a16="http://schemas.microsoft.com/office/drawing/2014/main" id="{3DAA4E08-07BE-4EAB-8C22-7A3D63D8D526}"/>
                </a:ext>
                <a:ext uri="{147F2762-F138-4A5C-976F-8EAC2B608ADB}">
                  <a16:predDERef xmlns:a16="http://schemas.microsoft.com/office/drawing/2014/main" pred="{F3BBF8B2-02A4-4AEF-B618-BF07FF596621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9611610" y="6535171"/>
              <a:ext cx="1160640" cy="357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266700</xdr:colOff>
      <xdr:row>34</xdr:row>
      <xdr:rowOff>57150</xdr:rowOff>
    </xdr:from>
    <xdr:to>
      <xdr:col>12</xdr:col>
      <xdr:colOff>590550</xdr:colOff>
      <xdr:row>34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6CB8D88-4F74-46B5-B301-A27813362F64}"/>
                </a:ext>
                <a:ext uri="{147F2762-F138-4A5C-976F-8EAC2B608ADB}">
                  <a16:predDERef xmlns:a16="http://schemas.microsoft.com/office/drawing/2014/main" pred="{3DAA4E08-07BE-4EAB-8C22-7A3D63D8D526}"/>
                </a:ext>
              </a:extLst>
            </xdr14:cNvPr>
            <xdr14:cNvContentPartPr/>
          </xdr14:nvContentPartPr>
          <xdr14:nvPr macro=""/>
          <xdr14:xfrm>
            <a:off x="7410450" y="6534150"/>
            <a:ext cx="2152650" cy="19050"/>
          </xdr14:xfrm>
        </xdr:contentPart>
      </mc:Choice>
      <mc:Fallback xmlns="">
        <xdr:pic>
          <xdr:nvPicPr>
            <xdr:cNvPr id="57" name="">
              <a:extLst>
                <a:ext uri="{FF2B5EF4-FFF2-40B4-BE49-F238E27FC236}">
                  <a16:creationId xmlns:a16="http://schemas.microsoft.com/office/drawing/2014/main" id="{56CB8D88-4F74-46B5-B301-A27813362F64}"/>
                </a:ext>
                <a:ext uri="{147F2762-F138-4A5C-976F-8EAC2B608ADB}">
                  <a16:predDERef xmlns:a16="http://schemas.microsoft.com/office/drawing/2014/main" pred="{3DAA4E08-07BE-4EAB-8C22-7A3D63D8D526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7401446" y="6525986"/>
              <a:ext cx="2170298" cy="357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514350</xdr:colOff>
      <xdr:row>34</xdr:row>
      <xdr:rowOff>47625</xdr:rowOff>
    </xdr:from>
    <xdr:to>
      <xdr:col>9</xdr:col>
      <xdr:colOff>180975</xdr:colOff>
      <xdr:row>34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A798909F-894A-41C4-8F11-49BABD851A58}"/>
                </a:ext>
                <a:ext uri="{147F2762-F138-4A5C-976F-8EAC2B608ADB}">
                  <a16:predDERef xmlns:a16="http://schemas.microsoft.com/office/drawing/2014/main" pred="{56CB8D88-4F74-46B5-B301-A27813362F64}"/>
                </a:ext>
              </a:extLst>
            </xdr14:cNvPr>
            <xdr14:cNvContentPartPr/>
          </xdr14:nvContentPartPr>
          <xdr14:nvPr macro=""/>
          <xdr14:xfrm>
            <a:off x="7010400" y="6524625"/>
            <a:ext cx="314325" cy="19050"/>
          </xdr14:xfrm>
        </xdr:contentPart>
      </mc:Choice>
      <mc:Fallback xmlns="">
        <xdr:pic>
          <xdr:nvPicPr>
            <xdr:cNvPr id="58" name="">
              <a:extLst>
                <a:ext uri="{FF2B5EF4-FFF2-40B4-BE49-F238E27FC236}">
                  <a16:creationId xmlns:a16="http://schemas.microsoft.com/office/drawing/2014/main" id="{A798909F-894A-41C4-8F11-49BABD851A58}"/>
                </a:ext>
                <a:ext uri="{147F2762-F138-4A5C-976F-8EAC2B608ADB}">
                  <a16:predDERef xmlns:a16="http://schemas.microsoft.com/office/drawing/2014/main" pred="{56CB8D88-4F74-46B5-B301-A27813362F6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7001368" y="6514906"/>
              <a:ext cx="332028" cy="381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276225</xdr:colOff>
      <xdr:row>34</xdr:row>
      <xdr:rowOff>28575</xdr:rowOff>
    </xdr:from>
    <xdr:to>
      <xdr:col>8</xdr:col>
      <xdr:colOff>466725</xdr:colOff>
      <xdr:row>34</xdr:row>
      <xdr:rowOff>47625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276C01DA-5958-4C68-BEB9-30A322F473C5}"/>
                </a:ext>
                <a:ext uri="{147F2762-F138-4A5C-976F-8EAC2B608ADB}">
                  <a16:predDERef xmlns:a16="http://schemas.microsoft.com/office/drawing/2014/main" pred="{A798909F-894A-41C4-8F11-49BABD851A58}"/>
                </a:ext>
              </a:extLst>
            </xdr14:cNvPr>
            <xdr14:cNvContentPartPr/>
          </xdr14:nvContentPartPr>
          <xdr14:nvPr macro=""/>
          <xdr14:xfrm>
            <a:off x="6772275" y="6505575"/>
            <a:ext cx="190500" cy="19050"/>
          </xdr14:xfrm>
        </xdr:contentPart>
      </mc:Choice>
      <mc:Fallback xmlns="">
        <xdr:pic>
          <xdr:nvPicPr>
            <xdr:cNvPr id="59" name="">
              <a:extLst>
                <a:ext uri="{FF2B5EF4-FFF2-40B4-BE49-F238E27FC236}">
                  <a16:creationId xmlns:a16="http://schemas.microsoft.com/office/drawing/2014/main" id="{276C01DA-5958-4C68-BEB9-30A322F473C5}"/>
                </a:ext>
                <a:ext uri="{147F2762-F138-4A5C-976F-8EAC2B608ADB}">
                  <a16:predDERef xmlns:a16="http://schemas.microsoft.com/office/drawing/2014/main" pred="{A798909F-894A-41C4-8F11-49BABD851A5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6763439" y="6495184"/>
              <a:ext cx="207818" cy="402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123825</xdr:colOff>
      <xdr:row>32</xdr:row>
      <xdr:rowOff>114300</xdr:rowOff>
    </xdr:from>
    <xdr:to>
      <xdr:col>11</xdr:col>
      <xdr:colOff>180975</xdr:colOff>
      <xdr:row>43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8F80136C-AB28-4AFA-8E84-456674E2C663}"/>
                </a:ext>
                <a:ext uri="{147F2762-F138-4A5C-976F-8EAC2B608ADB}">
                  <a16:predDERef xmlns:a16="http://schemas.microsoft.com/office/drawing/2014/main" pred="{276C01DA-5958-4C68-BEB9-30A322F473C5}"/>
                </a:ext>
              </a:extLst>
            </xdr14:cNvPr>
            <xdr14:cNvContentPartPr/>
          </xdr14:nvContentPartPr>
          <xdr14:nvPr macro=""/>
          <xdr14:xfrm>
            <a:off x="8486775" y="6210300"/>
            <a:ext cx="57150" cy="2009775"/>
          </xdr14:xfrm>
        </xdr:contentPart>
      </mc:Choice>
      <mc:Fallback xmlns="">
        <xdr:pic>
          <xdr:nvPicPr>
            <xdr:cNvPr id="60" name="">
              <a:extLst>
                <a:ext uri="{FF2B5EF4-FFF2-40B4-BE49-F238E27FC236}">
                  <a16:creationId xmlns:a16="http://schemas.microsoft.com/office/drawing/2014/main" id="{8F80136C-AB28-4AFA-8E84-456674E2C663}"/>
                </a:ext>
                <a:ext uri="{147F2762-F138-4A5C-976F-8EAC2B608ADB}">
                  <a16:predDERef xmlns:a16="http://schemas.microsoft.com/office/drawing/2014/main" pred="{276C01DA-5958-4C68-BEB9-30A322F473C5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477956" y="6201323"/>
              <a:ext cx="74436" cy="2027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66675</xdr:colOff>
      <xdr:row>33</xdr:row>
      <xdr:rowOff>152400</xdr:rowOff>
    </xdr:from>
    <xdr:to>
      <xdr:col>11</xdr:col>
      <xdr:colOff>228600</xdr:colOff>
      <xdr:row>34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90C86418-2F46-40F1-9383-2223ED160177}"/>
                </a:ext>
                <a:ext uri="{147F2762-F138-4A5C-976F-8EAC2B608ADB}">
                  <a16:predDERef xmlns:a16="http://schemas.microsoft.com/office/drawing/2014/main" pred="{8F80136C-AB28-4AFA-8E84-456674E2C663}"/>
                </a:ext>
              </a:extLst>
            </xdr14:cNvPr>
            <xdr14:cNvContentPartPr/>
          </xdr14:nvContentPartPr>
          <xdr14:nvPr macro=""/>
          <xdr14:xfrm>
            <a:off x="8429625" y="6438900"/>
            <a:ext cx="161925" cy="171450"/>
          </xdr14:xfrm>
        </xdr:contentPart>
      </mc:Choice>
      <mc:Fallback xmlns="">
        <xdr:pic>
          <xdr:nvPicPr>
            <xdr:cNvPr id="61" name="">
              <a:extLst>
                <a:ext uri="{FF2B5EF4-FFF2-40B4-BE49-F238E27FC236}">
                  <a16:creationId xmlns:a16="http://schemas.microsoft.com/office/drawing/2014/main" id="{90C86418-2F46-40F1-9383-2223ED160177}"/>
                </a:ext>
                <a:ext uri="{147F2762-F138-4A5C-976F-8EAC2B608ADB}">
                  <a16:predDERef xmlns:a16="http://schemas.microsoft.com/office/drawing/2014/main" pred="{8F80136C-AB28-4AFA-8E84-456674E2C66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8420466" y="6430007"/>
              <a:ext cx="179876" cy="188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4</xdr:col>
      <xdr:colOff>282575</xdr:colOff>
      <xdr:row>34</xdr:row>
      <xdr:rowOff>177800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3A51164-505F-4996-809E-23EAE233365B}"/>
            </a:ext>
          </a:extLst>
        </xdr:cNvPr>
        <xdr:cNvSpPr>
          <a:spLocks noChangeArrowheads="1"/>
        </xdr:cNvSpPr>
      </xdr:nvSpPr>
      <xdr:spPr bwMode="auto">
        <a:xfrm>
          <a:off x="600075" y="6353175"/>
          <a:ext cx="2425700" cy="749300"/>
        </a:xfrm>
        <a:prstGeom prst="rect">
          <a:avLst/>
        </a:prstGeom>
        <a:solidFill>
          <a:srgbClr val="FFFFCC"/>
        </a:solidFill>
        <a:ln w="12700">
          <a:solidFill>
            <a:schemeClr val="tx1"/>
          </a:solidFill>
          <a:miter lim="800000"/>
          <a:headEnd/>
          <a:tailEnd/>
        </a:ln>
        <a:effectLst>
          <a:outerShdw dist="107763" dir="2700000" algn="ctr" rotWithShape="0">
            <a:schemeClr val="bg2"/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1</xdr:col>
      <xdr:colOff>76200</xdr:colOff>
      <xdr:row>31</xdr:row>
      <xdr:rowOff>76200</xdr:rowOff>
    </xdr:from>
    <xdr:to>
      <xdr:col>4</xdr:col>
      <xdr:colOff>77788</xdr:colOff>
      <xdr:row>34</xdr:row>
      <xdr:rowOff>119063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A7BD8C6-3BE1-4846-8CCA-2E7DF197B91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6429375"/>
          <a:ext cx="2144713" cy="6143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0</xdr:colOff>
      <xdr:row>35</xdr:row>
      <xdr:rowOff>152400</xdr:rowOff>
    </xdr:from>
    <xdr:to>
      <xdr:col>5</xdr:col>
      <xdr:colOff>266700</xdr:colOff>
      <xdr:row>40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2548382-5BA0-4C2A-8CF8-AA96AA753E79}"/>
            </a:ext>
          </a:extLst>
        </xdr:cNvPr>
        <xdr:cNvSpPr>
          <a:spLocks noChangeArrowheads="1"/>
        </xdr:cNvSpPr>
      </xdr:nvSpPr>
      <xdr:spPr bwMode="auto">
        <a:xfrm>
          <a:off x="600075" y="7267575"/>
          <a:ext cx="3124200" cy="838200"/>
        </a:xfrm>
        <a:prstGeom prst="rect">
          <a:avLst/>
        </a:prstGeom>
        <a:solidFill>
          <a:srgbClr val="99FFFF"/>
        </a:solidFill>
        <a:ln w="12700">
          <a:solidFill>
            <a:schemeClr val="tx1"/>
          </a:solidFill>
          <a:miter lim="800000"/>
          <a:headEnd/>
          <a:tailEnd/>
        </a:ln>
        <a:effectLst>
          <a:outerShdw dist="107763" dir="2700000" algn="ctr" rotWithShape="0">
            <a:schemeClr val="bg2"/>
          </a:outerShdw>
        </a:effectLst>
      </xdr:spPr>
      <xdr:txBody>
        <a:bodyPr wrap="square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ahoma" panose="020B0604030504040204" pitchFamily="34" charset="0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 editAs="oneCell">
    <xdr:from>
      <xdr:col>1</xdr:col>
      <xdr:colOff>76200</xdr:colOff>
      <xdr:row>36</xdr:row>
      <xdr:rowOff>114300</xdr:rowOff>
    </xdr:from>
    <xdr:to>
      <xdr:col>5</xdr:col>
      <xdr:colOff>114300</xdr:colOff>
      <xdr:row>39</xdr:row>
      <xdr:rowOff>76200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A145FD1-6195-4630-AAD3-8657D358910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7419975"/>
          <a:ext cx="2895600" cy="5334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14</xdr:col>
      <xdr:colOff>19050</xdr:colOff>
      <xdr:row>44</xdr:row>
      <xdr:rowOff>38100</xdr:rowOff>
    </xdr:from>
    <xdr:to>
      <xdr:col>18</xdr:col>
      <xdr:colOff>161925</xdr:colOff>
      <xdr:row>55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76BAB2-6A3E-4271-821E-45E0BA6626E9}"/>
            </a:ext>
            <a:ext uri="{147F2762-F138-4A5C-976F-8EAC2B608ADB}">
              <a16:predDERef xmlns:a16="http://schemas.microsoft.com/office/drawing/2014/main" pred="{7A145FD1-6195-4630-AAD3-8657D3589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34525" y="8867775"/>
          <a:ext cx="2581275" cy="2171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85725</xdr:colOff>
      <xdr:row>16</xdr:row>
      <xdr:rowOff>57150</xdr:rowOff>
    </xdr:from>
    <xdr:to>
      <xdr:col>18</xdr:col>
      <xdr:colOff>19050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E482A-DEBB-4F3D-BC60-032B3ACE16E2}"/>
            </a:ext>
            <a:ext uri="{147F2762-F138-4A5C-976F-8EAC2B608ADB}">
              <a16:predDERef xmlns:a16="http://schemas.microsoft.com/office/drawing/2014/main" pred="{F076BAB2-6A3E-4271-821E-45E0BA662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409575</xdr:colOff>
      <xdr:row>57</xdr:row>
      <xdr:rowOff>85725</xdr:rowOff>
    </xdr:from>
    <xdr:to>
      <xdr:col>6</xdr:col>
      <xdr:colOff>657225</xdr:colOff>
      <xdr:row>71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14D0E-BC26-4798-B512-27211AD1BF76}"/>
            </a:ext>
            <a:ext uri="{147F2762-F138-4A5C-976F-8EAC2B608ADB}">
              <a16:predDERef xmlns:a16="http://schemas.microsoft.com/office/drawing/2014/main" pred="{C7BE482A-DEBB-4F3D-BC60-032B3ACE1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85725</xdr:colOff>
      <xdr:row>0</xdr:row>
      <xdr:rowOff>104775</xdr:rowOff>
    </xdr:from>
    <xdr:to>
      <xdr:col>18</xdr:col>
      <xdr:colOff>19050</xdr:colOff>
      <xdr:row>15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8D6ECC-39F4-449C-AA45-B8ED7E177AEE}"/>
            </a:ext>
            <a:ext uri="{147F2762-F138-4A5C-976F-8EAC2B608ADB}">
              <a16:predDERef xmlns:a16="http://schemas.microsoft.com/office/drawing/2014/main" pred="{9F014D0E-BC26-4798-B512-27211AD1B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57</xdr:row>
      <xdr:rowOff>104775</xdr:rowOff>
    </xdr:from>
    <xdr:to>
      <xdr:col>14</xdr:col>
      <xdr:colOff>542925</xdr:colOff>
      <xdr:row>71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DC8411-F47A-4A8F-9E9A-B4ABE78F4970}"/>
            </a:ext>
            <a:ext uri="{147F2762-F138-4A5C-976F-8EAC2B608ADB}">
              <a16:predDERef xmlns:a16="http://schemas.microsoft.com/office/drawing/2014/main" pred="{178D6ECC-39F4-449C-AA45-B8ED7E177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0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23939 2328 16383 0 0,'-5'0'0'0'0,"-4"0"0"0"0,-7 0 0 0 0,-4 0 0 0 0,-3 0 0 0 0,-2 0 0 0 0,3 7 0 0 0,0 2 0 0 0,6 0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17542 3440 16383 0 0,'0'4'0'0'0,"0"7"0"0"0,0 5 0 0 0,0 5 0 0 0,0 3 0 0 0,0 2 0 0 0,0 1 0 0 0,0-4 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17542 3757 16383 0 0,'0'5'0'0'0,"0"4"0"0"0,0 8 0 0 0,0 2 0 0 0,0 5 0 0 0,0 0 0 0 0,0 3 0 0 0,0 0 0 0 0,0-1 0 0 0,0 0 0 0 0,0 0 0 0 0,0 0 0 0 0,0 1 0 0 0,0-3 0 0 0,0 3 0 0 0,0-2 0 0 0,0 1 0 0 0,0-1 0 0 0,0 0 0 0 0,0 2 0 0 0,0-4 0 0 0,0 4 0 0 0,4-5 0 0 0,2-3 0 0 0,0 1 0 0 0,-1-4 0 0 0</inkml:trace>
  <inkml:trace contextRef="#ctx0" brushRef="#br0" timeOffset="36.46">17568 4420 16383 0 0,'0'4'0'0'0,"0"6"0"0"0,0 7 0 0 0,0 3 0 0 0,0 3 0 0 0,0 2 0 0 0,0 1 0 0 0,0 1 0 0 0,0 0 0 0 0,0-2 0 0 0,0 2 0 0 0,0-2 0 0 0,0 2 0 0 0,0-2 0 0 0,0 1 0 0 0,0 0 0 0 0,5-6 0 0 0,1 0 0 0 0,-2 0 0 0 0,0-3 0 0 0</inkml:trace>
  <inkml:trace contextRef="#ctx0" brushRef="#br0" timeOffset="36.46">17593 5084 16383 0 0,'0'4'0'0'0,"0"6"0"0"0,0 6 0 0 0,0 13 0 0 0,0 5 0 0 0,0 3 0 0 0,0-3 0 0 0,0 0 0 0 0,4-8 0 0 0,2-3 0 0 0,0-1 0 0 0,-1-2 0 0 0,-2 3 0 0 0,-1 0 0 0 0,-1 1 0 0 0,-1 1 0 0 0,0 0 0 0 0,0 0 0 0 0,0 2 0 0 0,0-2 0 0 0,0 0 0 0 0,-1-4 0 0 0</inkml:trace>
  <inkml:trace contextRef="#ctx0" brushRef="#br0" timeOffset="36.46">17619 5773 16383 0 0,'0'5'0'0'0,"0"4"0"0"0,0 6 0 0 0,0 6 0 0 0,0 2 0 0 0,0 2 0 0 0,0 2 0 0 0,0-1 0 0 0,0 0 0 0 0,0 1 0 0 0,0-2 0 0 0,0 2 0 0 0,0-7 0 0 0</inkml:trace>
  <inkml:trace contextRef="#ctx0" brushRef="#br0" timeOffset="36.46">17619 6079 16383 0 0,'0'0'0'0'0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17623 2302 16383 0 0,'0'0'0'0'0</inkml:trace>
  <inkml:trace contextRef="#ctx0" brushRef="#br0" timeOffset="36.46">17623 2302 16383 0 0,'0'4'0'0'0,"0"7"0"0"0,0 5 0 0 0,0 5 0 0 0,-4-2 0 0 0,-8-3 0 0 0,-4-5 0 0 0,3-4 0 0 0,6-8 0 0 0,7-4 0 0 0,9-1 0 0 0,3-3 0 0 0,-1-6 0 0 0,-7 0 0 0 0,-8 3 0 0 0,0 4 0 0 0,2 2 0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27914 3334 16383 0 0,'-9'0'0'0'0,"-8"0"0"0"0,-5 0 0 0 0,-3 0 0 0 0,-7 0 0 0 0,-7 0 0 0 0,-1 0 0 0 0,-2 0 0 0 0,0 0 0 0 0,4 0 0 0 0,3 0 0 0 0,4 0 0 0 0,-3 0 0 0 0,1 0 0 0 0,1 0 0 0 0,1 0 0 0 0,-2 0 0 0 0,-1 0 0 0 0,6 0 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27199 3334 16383 0 0,'-4'0'0'0'0,"-7"0"0"0"0,-5 0 0 0 0,-9 0 0 0 0,-14 0 0 0 0,-10 0 0 0 0,-9 0 0 0 0,1 0 0 0 0,4 0 0 0 0,8 0 0 0 0,7 0 0 0 0,5 0 0 0 0,4 0 0 0 0,2 0 0 0 0,2 0 0 0 0,-1 0 0 0 0,1 0 0 0 0,0 0 0 0 0,4 0 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26458 3360 16383 0 0,'-4'0'0'0'0,"-7"0"0"0"0,-5 0 0 0 0,-5 0 0 0 0,-3 0 0 0 0,-2 0 0 0 0,-1 0 0 0 0,-1 0 0 0 0,1 0 0 0 0,-1 0 0 0 0,1 0 0 0 0,0 0 0 0 0,1 0 0 0 0,-1 0 0 0 0,1 0 0 0 0,-1 0 0 0 0,1 0 0 0 0,-1 0 0 0 0,1 0 0 0 0,0 0 0 0 0,-1 0 0 0 0,1 0 0 0 0,-1 0 0 0 0,1 0 0 0 0,-1 0 0 0 0,1 0 0 0 0,-1 0 0 0 0,1 0 0 0 0,-1 0 0 0 0,1 0 0 0 0,-1 0 0 0 0,1 0 0 0 0,0 0 0 0 0,4 0 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7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25492 3358 16383 0 0,'-5'0'0'0'0,"-5"0"0"0"0,-6 0 0 0 0,-4 0 0 0 0,-4 0 0 0 0,-3 0 0 0 0,0 0 0 0 0,4-4 0 0 0,2-2 0 0 0,-1 1 0 0 0,0 0 0 0 0,2-2 0 0 0,3-1 0 0 0,-4 2 0 0 0,-1 1 0 0 0,-1 2 0 0 0,-1 1 0 0 0,-1 1 0 0 0,-1 1 0 0 0,-1 0 0 0 0,0 0 0 0 0,1 1 0 0 0,-1-1 0 0 0,0 0 0 0 0,5 0 0 0 0</inkml:trace>
  <inkml:trace contextRef="#ctx0" brushRef="#br0" timeOffset="36.46">24729 3333 16383 0 0,'-5'0'0'0'0,"-6"0"0"0"0,-6 0 0 0 0,-3 0 0 0 0,-4 0 0 0 0,-2 0 0 0 0,-1 0 0 0 0,0 0 0 0 0,-2 0 0 0 0,3 0 0 0 0,-2 0 0 0 0,2 0 0 0 0,-1 0 0 0 0,1 0 0 0 0,-5 0 0 0 0,-2 0 0 0 0,2 0 0 0 0,0 0 0 0 0,1 0 0 0 0,6 0 0 0 0</inkml:trace>
  <inkml:trace contextRef="#ctx0" brushRef="#br0" timeOffset="36.46">23937 3333 16383 0 0,'-5'0'0'0'0,"-4"0"0"0"0,-7 0 0 0 0,-5 0 0 0 0,-9 0 0 0 0,-2 0 0 0 0,0 0 0 0 0,-4 0 0 0 0,0 0 0 0 0,0 0 0 0 0,3 0 0 0 0,3 0 0 0 0,1 0 0 0 0,2 0 0 0 0,0 0 0 0 0,1 0 0 0 0,0 0 0 0 0,0 0 0 0 0,0 0 0 0 0,1 0 0 0 0,-1 0 0 0 0,-1 0 0 0 0,0 0 0 0 0,1 0 0 0 0,0 0 0 0 0,-1 0 0 0 0,1 0 0 0 0,0 0 0 0 0,0 0 0 0 0,-2 0 0 0 0,2 0 0 0 0,5 0 0 0 0</inkml:trace>
  <inkml:trace contextRef="#ctx0" brushRef="#br0" timeOffset="36.46">22857 3333 16383 0 0,'-4'0'0'0'0,"-7"0"0"0"0,-6 0 0 0 0,-3 0 0 0 0,-4 0 0 0 0,-2 0 0 0 0,-1 0 0 0 0,0 0 0 0 0,0 0 0 0 0,-2 0 0 0 0,2 0 0 0 0,1 0 0 0 0,-1 0 0 0 0,1 0 0 0 0,-1 0 0 0 0,2 0 0 0 0,-3 0 0 0 0,2 0 0 0 0,0 0 0 0 0,0 0 0 0 0,0 0 0 0 0,-1 0 0 0 0,1 0 0 0 0,-1 0 0 0 0,1 0 0 0 0,-1 0 0 0 0,2 0 0 0 0,-1 0 0 0 0,-1 0 0 0 0,0 0 0 0 0,1 0 0 0 0,4-5 0 0 0,6-1 0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8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21952 3317 16383 0 0,'0'-4'0'0'0,"-9"-1"0"0"0,-8 2 0 0 0,-6-1 0 0 0,-2 2 0 0 0,-4 0 0 0 0,-8 0 0 0 0,-17 6 0 0 0,-9 1 0 0 0,2-1 0 0 0,7-1 0 0 0,9 0 0 0 0,6-1 0 0 0,11 3 0 0 0,4 0 0 0 0,3 0 0 0 0,-1-2 0 0 0,1 0 0 0 0,2-3 0 0 0</inkml:trace>
  <inkml:trace contextRef="#ctx0" brushRef="#br0" timeOffset="36.46">21200 3295 16383 0 0,'-5'0'0'0'0,"-5"0"0"0"0,-6 0 0 0 0,-5 0 0 0 0,-4 0 0 0 0,-1 0 0 0 0,2 5 0 0 0,2 0 0 0 0,0-2 0 0 0,-1 1 0 0 0,-1-2 0 0 0,-1 0 0 0 0,-2-1 0 0 0,1 0 0 0 0,-1-1 0 0 0,0 0 0 0 0,0-1 0 0 0,4 5 0 0 0,3-1 0 0 0,0 3 0 0 0,-3-2 0 0 0,-1-2 0 0 0,-1-1 0 0 0,0 0 0 0 0,3-1 0 0 0</inkml:trace>
  <inkml:trace contextRef="#ctx0" brushRef="#br0" timeOffset="36.46">20475 3254 16383 0 0,'0'4'0'0'0,"-4"0"0"0"0,-7 1 0 0 0,-5 3 0 0 0,-1 2 0 0 0,-1 0 0 0 0,-3 0 0 0 0,-1-4 0 0 0,-4-2 0 0 0,1-1 0 0 0,-2-3 0 0 0,0 0 0 0 0,-1 0 0 0 0,1 0 0 0 0,0 0 0 0 0,-1-1 0 0 0,2 1 0 0 0,-2 0 0 0 0,2 0 0 0 0,-1 0 0 0 0,0 0 0 0 0,1 0 0 0 0,-1 0 0 0 0,1 0 0 0 0,-2 0 0 0 0,2 0 0 0 0,-1 0 0 0 0,0 0 0 0 0,0 0 0 0 0,0 0 0 0 0,0 0 0 0 0,1 0 0 0 0,-2 0 0 0 0,2 0 0 0 0,-1 0 0 0 0,0 0 0 0 0,1 0 0 0 0,-2 0 0 0 0,6 0 0 0 0</inkml:trace>
  <inkml:trace contextRef="#ctx0" brushRef="#br0" timeOffset="36.46">19402 3295 16383 0 0,'-5'0'0'0'0,"-6"0"0"0"0,-5 0 0 0 0,-5 0 0 0 0,-4 0 0 0 0,-1 0 0 0 0,-1 0 0 0 0,-2 0 0 0 0,2 0 0 0 0,-1 0 0 0 0,5 5 0 0 0,2 0 0 0 0,-1-2 0 0 0,0 1 0 0 0,-1-2 0 0 0,-2 0 0 0 0,0-1 0 0 0,-2 0 0 0 0,0-1 0 0 0,5 3 0 0 0,0 2 0 0 0,1-1 0 0 0,-1 0 0 0 0,-2-2 0 0 0,4-1 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22753 3241 16383 0 0,'0'-5'0'0'0,"0"-4"0"0"0,0-6 0 0 0,0-6 0 0 0,0-1 0 0 0,0-4 0 0 0,0 1 0 0 0,0-3 0 0 0,0 2 0 0 0,0 1 0 0 0,0-2 0 0 0,0 1 0 0 0,0 1 0 0 0,0 0 0 0 0,0 0 0 0 0,0-1 0 0 0,0 0 0 0 0,0 5 0 0 0</inkml:trace>
  <inkml:trace contextRef="#ctx0" brushRef="#br0" timeOffset="36.46">22701 2709 16383 0 0,'0'-4'0'0'0,"0"-7"0"0"0,0-4 0 0 0,0-5 0 0 0,0-2 0 0 0,0-3 0 0 0,0-1 0 0 0,0-1 0 0 0,0 1 0 0 0,0 0 0 0 0,0-1 0 0 0,0 2 0 0 0,0 0 0 0 0,0-2 0 0 0,0 2 0 0 0,0 5 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22754 3493 16383 0 0,'0'4'0'0'0,"0"5"0"0"0,5 3 0 0 0,1 2 0 0 0,-1 4 0 0 0,0 3 0 0 0,-2 2 0 0 0,-1 1 0 0 0,-1 1 0 0 0,-1 2 0 0 0,0-2 0 0 0,0 1 0 0 0,0 0 0 0 0,0 1 0 0 0,0-1 0 0 0,0-2 0 0 0,0 2 0 0 0,0-1 0 0 0,0-3 0 0 0</inkml:trace>
  <inkml:trace contextRef="#ctx0" brushRef="#br0" timeOffset="36.46">22806 3975 16383 0 0,'0'5'0'0'0,"0"5"0"0"0,0 5 0 0 0,0 5 0 0 0,0 2 0 0 0,0 4 0 0 0,0 0 0 0 0,0 1 0 0 0,0-1 0 0 0,0 0 0 0 0,0 0 0 0 0,0 1 0 0 0,0-2 0 0 0,0 0 0 0 0,0 1 0 0 0,0-1 0 0 0,0 1 0 0 0,0-1 0 0 0,0 2 0 0 0,0-3 0 0 0,0-3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0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23656 2360 16383 0 0,'-5'0'0'0'0,"-5"0"0"0"0,-6 0 0 0 0,-10 0 0 0 0,-4 0 0 0 0,-6 0 0 0 0,-3 0 0 0 0,4 0 0 0 0,4 5 0 0 0,5 2 0 0 0,7 0 0 0 0</inkml:trace>
  <inkml:trace contextRef="#ctx0" brushRef="#br0" timeOffset="36.46">23205 2360 16383 0 0,'-5'0'0'0'0,"-5"0"0"0"0,-7 0 0 0 0,-3 0 0 0 0,-4 0 0 0 0,-3 0 0 0 0,4-6 0 0 0,2-1 0 0 0,0 1 0 0 0,-3 0 0 0 0,0 3 0 0 0,-1 0 0 0 0,0 2 0 0 0,-2 0 0 0 0,5 1 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22834 4657 16383 0 0,'0'4'0'0'0,"0"6"0"0"0,0 7 0 0 0,0 2 0 0 0,0 4 0 0 0,0 3 0 0 0,0 0 0 0 0,0 2 0 0 0,0-3 0 0 0,0 2 0 0 0,0 0 0 0 0,0-2 0 0 0,0 1 0 0 0,0-1 0 0 0,0 1 0 0 0,0 0 0 0 0,0-2 0 0 0,0 3 0 0 0,0-2 0 0 0,0 1 0 0 0,0 0 0 0 0,0-1 0 0 0,0 1 0 0 0,0 0 0 0 0,0-1 0 0 0,0 0 0 0 0,0 1 0 0 0,0-1 0 0 0,0-3 0 0 0</inkml:trace>
  <inkml:trace contextRef="#ctx0" brushRef="#br0" timeOffset="36.46">22859 5501 16383 0 0,'0'4'0'0'0,"0"6"0"0"0,0 7 0 0 0,0 3 0 0 0,0 2 0 0 0,0 4 0 0 0,0 0 0 0 0,0 1 0 0 0,0-1 0 0 0,0 1 0 0 0,0-1 0 0 0,0 2 0 0 0,0-4 0 0 0,0 2 0 0 0,0 1 0 0 0,0-3 0 0 0,0 2 0 0 0,0-1 0 0 0,0 1 0 0 0,0 0 0 0 0,0-2 0 0 0,0 3 0 0 0,0-6 0 0 0</inkml:trace>
  <inkml:trace contextRef="#ctx0" brushRef="#br0" timeOffset="36.46">22807 6141 16383 0 0,'0'5'0'0'0,"0"4"0"0"0,0 8 0 0 0,0 2 0 0 0,0 4 0 0 0,0 3 0 0 0,0 0 0 0 0,0 1 0 0 0,0-1 0 0 0,0 2 0 0 0,5-2 0 0 0,5-1 0 0 0,2 2 0 0 0,-3-7 0 0 0</inkml:trace>
  <inkml:trace contextRef="#ctx0" brushRef="#br0" timeOffset="36.46">22859 6551 16383 0 0,'0'4'0'0'0,"0"7"0"0"0,0 3 0 0 0,0 7 0 0 0,0 3 0 0 0,0 1 0 0 0,0 1 0 0 0,0 1 0 0 0,0-1 0 0 0,0 0 0 0 0,0 1 0 0 0,0-1 0 0 0,0 0 0 0 0,0-1 0 0 0,0 1 0 0 0,0 0 0 0 0,0-2 0 0 0,0 3 0 0 0,0-2 0 0 0,0 1 0 0 0,0 0 0 0 0,0-1 0 0 0,0-4 0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22703 3269 16383 0 0,'5'0'0'0'0,"6"0"0"0"0,-4 0 0 0 0,-7 0 0 0 0,-4 4 0 0 0,-1 6 0 0 0,-5 1 0 0 0,-4-1 0 0 0,-5-2 0 0 0,6-3 0 0 0,9-2 0 0 0,10-1 0 0 0,8-2 0 0 0,7 0 0 0 0,4-1 0 0 0,-2 1 0 0 0</inkml:trace>
  <inkml:trace contextRef="#ctx0" brushRef="#br0" timeOffset="36.46">22569 3194 16383 0 0,'0'-4'0'0'0,"0"-6"0"0"0,0-5 0 0 0,4-4 0 0 0,8-1 0 0 0,0 1 0 0 0,2 3 0 0 0,5 4 0 0 0,3 5 0 0 0,2 3 0 0 0,2 2 0 0 0,1 1 0 0 0,0 2 0 0 0,1-1 0 0 0,0 1 0 0 0,-2 0 0 0 0,2 0 0 0 0,-1 3 0 0 0,-4 6 0 0 0,-7 5 0 0 0,-1 5 0 0 0,-4 2 0 0 0,2 0 0 0 0,-1-2 0 0 0,-4 0 0 0 0,-2 2 0 0 0,-3 0 0 0 0,-2 2 0 0 0,4-4 0 0 0,1 0 0 0 0,4-5 0 0 0,0 0 0 0 0,-2 2 0 0 0,4-3 0 0 0,-2 2 0 0 0,-2 1 0 0 0,-2 3 0 0 0,-3 2 0 0 0,-5-4 0 0 0,-4 2 0 0 0,-4-5 0 0 0,-6-4 0 0 0,0 1 0 0 0,-1-3 0 0 0,-3-2 0 0 0,-3-3 0 0 0,-1-1 0 0 0,-2-2 0 0 0,-1-1 0 0 0,5-5 0 0 0,0 0 0 0 0,1-1 0 0 0,3-3 0 0 0,5-4 0 0 0,0-1 0 0 0,-3 4 0 0 0,2-2 0 0 0,-1 1 0 0 0,2-3 0 0 0,1-1 0 0 0,1 1 0 0 0,1-1 0 0 0,-2 1 0 0 0,1 0 0 0 0,-2 2 0 0 0,0-2 0 0 0,3-2 0 0 0,-1 2 0 0 0,1-3 0 0 0,-2 4 0 0 0,1-1 0 0 0,1-3 0 0 0,0 2 0 0 0,0 0 0 0 0,2 0 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18751 3357 16383 0 0,'-4'0'0'0'0,"-2"-4"0"0"0,-6-2 0 0 0,-4 2 0 0 0,-3-1 0 0 0,0-2 0 0 0,-2-1 0 0 0,0 2 0 0 0,-2 1 0 0 0,-2 2 0 0 0,-2 1 0 0 0,0 1 0 0 0,-14 1 0 0 0,-4 0 0 0 0,-1 0 0 0 0,3 1 0 0 0,6-1 0 0 0,2 0 0 0 0,4 0 0 0 0,2 0 0 0 0,7 0 0 0 0</inkml:trace>
  <inkml:trace contextRef="#ctx0" brushRef="#br0" timeOffset="36.46">17928 3357 16383 0 0,'-4'0'0'0'0,"-7"0"0"0"0,-6 0 0 0 0,-5 0 0 0 0,-3 0 0 0 0,-1 0 0 0 0,-2 0 0 0 0,-1 0 0 0 0,1 0 0 0 0,-1 0 0 0 0,5 5 0 0 0,3 1 0 0 0,-1-2 0 0 0,0 1 0 0 0,-2-2 0 0 0,-3-1 0 0 0,1-1 0 0 0,-1 0 0 0 0,0-1 0 0 0,4 0 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17279 3307 16383 0 0,'-4'0'0'0'0,"-7"0"0"0"0,-5 0 0 0 0,-5 0 0 0 0,-3 0 0 0 0,-2 0 0 0 0,-1 0 0 0 0,4 5 0 0 0,1 0 0 0 0,1 0 0 0 0,3 5 0 0 0,0-2 0 0 0,-1 0 0 0 0,-3-4 0 0 0,-1 0 0 0 0,-1-2 0 0 0,-2-1 0 0 0,0-1 0 0 0,-1 0 0 0 0,1-1 0 0 0,-1 1 0 0 0,0 0 0 0 0,5-1 0 0 0</inkml:trace>
  <inkml:trace contextRef="#ctx0" brushRef="#br0" timeOffset="36.46">16564 3307 16383 0 0,'-5'0'0'0'0,"-5"0"0"0"0,-6 0 0 0 0,-5 0 0 0 0,-4 0 0 0 0,-1 0 0 0 0,-1 0 0 0 0,-1 0 0 0 0,0 0 0 0 0,1 0 0 0 0,0 0 0 0 0,0 0 0 0 0,0 0 0 0 0,5 0 0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29956 5422 16383 0 0,'-5'0'0'0'0,"-5"0"0"0"0,-7 0 0 0 0,-4 0 0 0 0,-4 0 0 0 0,-1 0 0 0 0,-1 0 0 0 0,-2 0 0 0 0,1 0 0 0 0,0 0 0 0 0,1 0 0 0 0,3 0 0 0 0</inkml:trace>
  <inkml:trace contextRef="#ctx0" brushRef="#br0" timeOffset="36.46">29606 5422 16383 0 0,'-5'0'0'0'0,"-5"0"0"0"0,-8 0 0 0 0,-2 0 0 0 0,-5 0 0 0 0,-1 0 0 0 0,-2 0 0 0 0,0 0 0 0 0,4 4 0 0 0,4 1 0 0 0,-4 1 0 0 0,3-1 0 0 0,-5-3 0 0 0,2 0 0 0 0,-3-1 0 0 0,1 0 0 0 0,4-1 0 0 0</inkml:trace>
  <inkml:trace contextRef="#ctx0" brushRef="#br0" timeOffset="36.46">29013 5446 16383 0 0,'-5'0'0'0'0,"-5"0"0"0"0,-7 0 0 0 0,-4 0 0 0 0,-3 0 0 0 0,-3 0 0 0 0,0 0 0 0 0,-2 0 0 0 0,1 0 0 0 0,0 0 0 0 0,1 0 0 0 0,-1 0 0 0 0,1 0 0 0 0,-1 0 0 0 0,2 0 0 0 0,-2 0 0 0 0,7 0 0 0 0</inkml:trace>
  <inkml:trace contextRef="#ctx0" brushRef="#br0" timeOffset="36.46">28420 5422 16383 0 0,'-4'0'0'0'0,"-6"0"0"0"0,-8 0 0 0 0,-3 0 0 0 0,-2 0 0 0 0,-5 0 0 0 0,1 0 0 0 0,-1 0 0 0 0,-1 0 0 0 0,2 0 0 0 0,-1 0 0 0 0,1 0 0 0 0,-1 0 0 0 0,2 0 0 0 0,-2 0 0 0 0,1 0 0 0 0,0 0 0 0 0,0 0 0 0 0,5 0 0 0 0</inkml:trace>
  <inkml:trace contextRef="#ctx0" brushRef="#br0" timeOffset="36.46">27746 5422 16383 0 0,'-5'0'0'0'0,"-5"0"0"0"0,-6 0 0 0 0,-7 0 0 0 0,0 0 0 0 0,-4 0 0 0 0,0 0 0 0 0,-2 0 0 0 0,2 0 0 0 0,3-5 0 0 0,3 0 0 0 0,-1 0 0 0 0,0 1 0 0 0,-2 1 0 0 0,0 1 0 0 0,-4 1 0 0 0,8 0 0 0 0</inkml:trace>
  <inkml:trace contextRef="#ctx0" brushRef="#br0" timeOffset="36.46">27181 5398 16383 0 0,'-5'0'0'0'0,"-4"0"0"0"0,-8 0 0 0 0,-5 0 0 0 0,-2 0 0 0 0,-3 0 0 0 0,0 0 0 0 0,-11 0 0 0 0,-3 0 0 0 0,2 0 0 0 0,2 0 0 0 0,3 0 0 0 0,3 0 0 0 0,2 0 0 0 0,1 0 0 0 0,0 0 0 0 0,7 0 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26567 5421 16383 0 0,'-4'0'0'0'0,"-7"0"0"0"0,-5 0 0 0 0,0-5 0 0 0,-2 0 0 0 0,-3 0 0 0 0,-2 0 0 0 0,-1 2 0 0 0,-1 2 0 0 0,-2 0 0 0 0,1 0 0 0 0,-1 1 0 0 0,0 1 0 0 0,5-1 0 0 0</inkml:trace>
  <inkml:trace contextRef="#ctx0" brushRef="#br0" timeOffset="36.46">26117 5397 16383 0 0,'-4'0'0'0'0,"-7"0"0"0"0,-5 0 0 0 0,-5 0 0 0 0,-4 0 0 0 0,-1 0 0 0 0,0 0 0 0 0,-1 0 0 0 0,-1 0 0 0 0,0 0 0 0 0,1 0 0 0 0,0 0 0 0 0,0 0 0 0 0,0 0 0 0 0,5 0 0 0 0</inkml:trace>
  <inkml:trace contextRef="#ctx0" brushRef="#br0" timeOffset="36.46">25614 5397 16383 0 0,'-5'0'0'0'0,"-5"0"0"0"0,-6 0 0 0 0,-5 0 0 0 0,-3 0 0 0 0,-1 0 0 0 0,-3 0 0 0 0,1 0 0 0 0,-2 0 0 0 0,2 0 0 0 0,0 0 0 0 0,0 0 0 0 0,0 0 0 0 0,1 0 0 0 0,0 0 0 0 0,-1 0 0 0 0,0 0 0 0 0,1 0 0 0 0,-1 0 0 0 0,5 0 0 0 0</inkml:trace>
  <inkml:trace contextRef="#ctx0" brushRef="#br0" timeOffset="36.46">25033 5397 16383 0 0,'-5'0'0'0'0,"-6"0"0"0"0,-6 0 0 0 0,-3 0 0 0 0,-4 0 0 0 0,-3 0 0 0 0,0 0 0 0 0,0 0 0 0 0,-1 0 0 0 0,2 0 0 0 0,-2 0 0 0 0,1 0 0 0 0,0 0 0 0 0,0 0 0 0 0,1 0 0 0 0,-1 0 0 0 0,1 0 0 0 0,0 0 0 0 0,4 0 0 0 0</inkml:trace>
  <inkml:trace contextRef="#ctx0" brushRef="#br0" timeOffset="36.46">24370 5397 16383 0 0,'-4'0'0'0'0,"-7"0"0"0"0,-5 0 0 0 0,-5 0 0 0 0,-3 0 0 0 0,-2 0 0 0 0,-1 0 0 0 0,-1 0 0 0 0,0 0 0 0 0,0 0 0 0 0,2 0 0 0 0,-1 0 0 0 0,0 0 0 0 0,1 0 0 0 0,-5 0 0 0 0,3 3 0 0 0,1 3 0 0 0,2 0 0 0 0,0-3 0 0 0,0 1 0 0 0,0-2 0 0 0,-1-1 0 0 0,0-1 0 0 0,4 0 0 0 0</inkml:trace>
  <inkml:trace contextRef="#ctx0" brushRef="#br0" timeOffset="36.46">23629 5397 16383 0 0,'-4'0'0'0'0,"-7"0"0"0"0,-5 0 0 0 0,-6 0 0 0 0,-2 0 0 0 0,-2 0 0 0 0,-1 0 0 0 0,-1 0 0 0 0,2 0 0 0 0,-2 0 0 0 0,1 0 0 0 0,-1 0 0 0 0,2 0 0 0 0,-1 0 0 0 0,1 0 0 0 0,-1 0 0 0 0,2 0 0 0 0,-2-5 0 0 0,1-1 0 0 0,-2 0 0 0 0,2 3 0 0 0,0-1 0 0 0,-1 2 0 0 0,1 1 0 0 0,4 1 0 0 0</inkml:trace>
  <inkml:trace contextRef="#ctx0" brushRef="#br0" timeOffset="36.46">22835 5371 16383 0 0,'-5'0'0'0'0,"-5"0"0"0"0,-7 0 0 0 0,-3 0 0 0 0,-3 0 0 0 0,-5 0 0 0 0,1 0 0 0 0,0 0 0 0 0,-1 0 0 0 0,1 0 0 0 0,-1 0 0 0 0,2 0 0 0 0,-1 0 0 0 0,0 0 0 0 0,1 0 0 0 0,-1 0 0 0 0,1 0 0 0 0,0 0 0 0 0,-1 0 0 0 0,1 0 0 0 0,3 0 0 0 0</inkml:trace>
  <inkml:trace contextRef="#ctx0" brushRef="#br0" timeOffset="36.46">22119 5371 16383 0 0,'-4'0'0'0'0,"-7"0"0"0"0,-5 0 0 0 0,-4 0 0 0 0,-4 0 0 0 0,-2 0 0 0 0,-1 0 0 0 0,-1 0 0 0 0,1 0 0 0 0,-2 0 0 0 0,2 0 0 0 0,0 0 0 0 0,1 0 0 0 0,0 0 0 0 0,-1 0 0 0 0,1 0 0 0 0,-1 0 0 0 0,0 0 0 0 0,1 0 0 0 0,-1 0 0 0 0,2 0 0 0 0,-2 0 0 0 0,1 0 0 0 0,0 0 0 0 0,3 0 0 0 0</inkml:trace>
  <inkml:trace contextRef="#ctx0" brushRef="#br0" timeOffset="36.46">21353 5397 16383 0 0,'-5'0'0'0'0,"-5"0"0"0"0,-6 0 0 0 0,-6 0 0 0 0,-2 0 0 0 0,-2 0 0 0 0,-1 0 0 0 0,-1 0 0 0 0,0 0 0 0 0,2 0 0 0 0,-1 0 0 0 0,-1 0 0 0 0,1 0 0 0 0,1 0 0 0 0,-1 0 0 0 0,1 0 0 0 0,-1 0 0 0 0,2 0 0 0 0,3 3 0 0 0,1 3 0 0 0,0 0 0 0 0,-1-3 0 0 0,-1 1 0 0 0,-2-2 0 0 0,0-1 0 0 0,-6-1 0 0 0,-1 0 0 0 0,0 0 0 0 0,0 0 0 0 0,2-1 0 0 0,6 1 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7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20391 5401 16383 0 0,'-4'0'0'0'0,"-8"0"0"0"0,-4 0 0 0 0,-5 0 0 0 0,-6 0 0 0 0,0 0 0 0 0,-6 0 0 0 0,-3 0 0 0 0,1 0 0 0 0,2 0 0 0 0,0 0 0 0 0,3 0 0 0 0,1 0 0 0 0,1 0 0 0 0,0 0 0 0 0,0 0 0 0 0,2 0 0 0 0,-2 0 0 0 0,-1 0 0 0 0,3 0 0 0 0,-8 0 0 0 0,1 0 0 0 0,-2 0 0 0 0,3 0 0 0 0,5-5 0 0 0,3-2 0 0 0,1 1 0 0 0,1 2 0 0 0,-3-1 0 0 0,-1 3 0 0 0,-1-3 0 0 0,1-2 0 0 0,-2 1 0 0 0,5 1 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8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19331 5354 16383 0 0,'-4'0'0'0'0,"-7"0"0"0"0,-4-6 0 0 0,-10-1 0 0 0,-9-1 0 0 0,-8 3 0 0 0,-1 2 0 0 0,3-1 0 0 0,4 3 0 0 0,-3 1 0 0 0,-1 0 0 0 0,1 0 0 0 0,-15-5 0 0 0,-3-2 0 0 0,8 1 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2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23574 4471 16383 0 0,'0'5'0'0'0,"0"4"0"0"0,0 8 0 0 0,0 3 0 0 0,0 2 0 0 0,0 3 0 0 0,0 2 0 0 0,0-1 0 0 0,0 2 0 0 0,0-3 0 0 0,5-2 0 0 0,1-3 0 0 0,0 0 0 0 0,-2 2 0 0 0,-1 0 0 0 0,-1 1 0 0 0,3-3 0 0 0,1-1 0 0 0,0 1 0 0 0,3-2 0 0 0,0-6 0 0 0</inkml:trace>
  <inkml:trace contextRef="#ctx0" brushRef="#br0" timeOffset="36.46">23626 5007 16383 0 0,'0'5'0'0'0,"5"0"0"0"0,1 5 0 0 0,-1 4 0 0 0,0 5 0 0 0,-2 3 0 0 0,-1 2 0 0 0,-1 1 0 0 0,0 2 0 0 0,-1-1 0 0 0,0 1 0 0 0,-1-1 0 0 0,1 0 0 0 0,0 0 0 0 0,0-2 0 0 0,0 3 0 0 0,0-2 0 0 0,0 1 0 0 0,0-1 0 0 0,0 1 0 0 0,0 0 0 0 0,0-2 0 0 0,0-2 0 0 0</inkml:trace>
  <inkml:trace contextRef="#ctx0" brushRef="#br0" timeOffset="36.46">23653 5619 16383 0 0,'0'5'0'0'0,"0"4"0"0"0,3 4 0 0 0,3 0 0 0 0,0 4 0 0 0,-1 3 0 0 0,-2 3 0 0 0,3-2 0 0 0,1 0 0 0 0,4-6 0 0 0,-1 1 0 0 0,-2 1 0 0 0,-1 3 0 0 0,-3 2 0 0 0,-2 1 0 0 0,-1 2 0 0 0,-1 0 0 0 0,0-4 0 0 0</inkml:trace>
  <inkml:trace contextRef="#ctx0" brushRef="#br0" timeOffset="36.46">23678 6155 16383 0 0,'0'4'0'0'0,"0"4"0"0"0,0 9 0 0 0,0 4 0 0 0,0 1 0 0 0,-4-1 0 0 0,-2 1 0 0 0,0-3 0 0 0,1 3 0 0 0,2 2 0 0 0,2 0 0 0 0,0 2 0 0 0,1-2 0 0 0,0 1 0 0 0,0 1 0 0 0,0 1 0 0 0,0-3 0 0 0,0 3 0 0 0,1-1 0 0 0,-1-2 0 0 0,0 3 0 0 0,0-3 0 0 0,0-2 0 0 0</inkml:trace>
  <inkml:trace contextRef="#ctx0" brushRef="#br0" timeOffset="36.46">23653 6842 16383 0 0,'0'5'0'0'0,"0"3"0"0"0,0 9 0 0 0,0 4 0 0 0,0 2 0 0 0,0 1 0 0 0,0 2 0 0 0,0 1 0 0 0,0 1 0 0 0,0-3 0 0 0,0 1 0 0 0,0 0 0 0 0,0 1 0 0 0,0-3 0 0 0,0 2 0 0 0,0-2 0 0 0,0 3 0 0 0,0-1 0 0 0,0-1 0 0 0,3-5 0 0 0,3 0 0 0 0,0-4 0 0 0</inkml:trace>
  <inkml:trace contextRef="#ctx0" brushRef="#br0" timeOffset="36.46">23678 7454 16383 0 0,'0'4'0'0'0,"0"6"0"0"0,0 5 0 0 0,0 5 0 0 0,0 4 0 0 0,0 0 0 0 0,0 3 0 0 0,0 0 0 0 0,0 0 0 0 0,0-1 0 0 0,0-1 0 0 0,0 2 0 0 0,0-1 0 0 0,0-1 0 0 0,0-4 0 0 0</inkml:trace>
  <inkml:trace contextRef="#ctx0" brushRef="#br0" timeOffset="36.46">23678 7938 16383 0 0,'0'3'0'0'0,"0"9"0"0"0,0 3 0 0 0,0 6 0 0 0,0 2 0 0 0,0 2 0 0 0,0-1 0 0 0,0 4 0 0 0,0-2 0 0 0,0 2 0 0 0,0-1 0 0 0,0-3 0 0 0,0 2 0 0 0,0-1 0 0 0,0 2 0 0 0,0-3 0 0 0,0 1 0 0 0,0 1 0 0 0,0 0 0 0 0,0-5 0 0 0</inkml:trace>
  <inkml:trace contextRef="#ctx0" brushRef="#br0" timeOffset="36.46">23705 8601 16383 0 0,'0'4'0'0'0,"0"7"0"0"0,0 3 0 0 0,0 7 0 0 0,0 2 0 0 0,0 2 0 0 0,0 2 0 0 0,0 0 0 0 0,0-2 0 0 0,0 1 0 0 0,0-4 0 0 0</inkml:trace>
  <inkml:trace contextRef="#ctx0" brushRef="#br0" timeOffset="36.46">23705 9162 16383 0 0,'0'3'0'0'0,"0"8"0"0"0,0 4 0 0 0,0 5 0 0 0,0 4 0 0 0,0 2 0 0 0,-5-5 0 0 0,-1-1 0 0 0,0 1 0 0 0,2 2 0 0 0,1 12 0 0 0,1 7 0 0 0,-4-1 0 0 0,0-2 0 0 0,0 1 0 0 0,1-5 0 0 0,3 1 0 0 0,1-5 0 0 0,0-2 0 0 0,1-2 0 0 0,0-3 0 0 0,0 2 0 0 0,0 0 0 0 0,0-2 0 0 0,1 2 0 0 0,2-6 0 0 0,3-5 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3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23631 5305 16383 0 0,'0'0'0'0'0</inkml:trace>
  <inkml:trace contextRef="#ctx0" brushRef="#br0" timeOffset="36.46">23443 5231 16383 0 0,'5'0'0'0'0,"1"-4"0"0"0,4-2 0 0 0,0-3 0 0 0,-1-5 0 0 0,2 0 0 0 0,1-3 0 0 0,0 3 0 0 0,5 3 0 0 0,-2 0 0 0 0,2 1 0 0 0,2 2 0 0 0,3 4 0 0 0,2 1 0 0 0,1 1 0 0 0,-2 7 0 0 0,-2 0 0 0 0,-5 5 0 0 0,2 1 0 0 0,0-3 0 0 0,2-1 0 0 0,-1 1 0 0 0,-6 4 0 0 0,-3 5 0 0 0,-5 4 0 0 0,-2 0 0 0 0,-3 4 0 0 0,0 0 0 0 0,-1 0 0 0 0,1 1 0 0 0,-1 0 0 0 0,0-1 0 0 0,5-3 0 0 0,2-4 0 0 0,5-2 0 0 0,0-1 0 0 0,-2 1 0 0 0,-7 0 0 0 0,-8-6 0 0 0,-8 2 0 0 0,-2 2 0 0 0,-2-1 0 0 0,-3-3 0 0 0,-3-2 0 0 0,0-5 0 0 0,-3 0 0 0 0,0-2 0 0 0,-1-1 0 0 0,1-1 0 0 0,-1 0 0 0 0,1 1 0 0 0,0-1 0 0 0,0 1 0 0 0,5-4 0 0 0,0-2 0 0 0,6-3 0 0 0,5-5 0 0 0,4-5 0 0 0,-2 2 0 0 0,1-2 0 0 0,3 0 0 0 0,1-2 0 0 0,2-2 0 0 0,0-1 0 0 0,2 0 0 0 0,5-1 0 0 0,1-1 0 0 0,0 1 0 0 0,3 4 0 0 0,6 6 0 0 0,-1 1 0 0 0,-2-2 0 0 0,1 0 0 0 0,3 0 0 0 0,-1-1 0 0 0,1 3 0 0 0,-1-1 0 0 0,-4 3 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0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22729 2325 16383 0 0,'-5'0'0'0'0,"-5"0"0"0"0,-6 0 0 0 0,-5 0 0 0 0,-3 0 0 0 0,-2 0 0 0 0,-2 0 0 0 0,0 0 0 0 0,1 0 0 0 0,0 0 0 0 0,0 0 0 0 0,4 0 0 0 0</inkml:trace>
  <inkml:trace contextRef="#ctx0" brushRef="#br0" timeOffset="36.46">22332 2300 16383 0 0,'0'4'0'0'0,"-5"2"0"0"0,-5-1 0 0 0,-20 0 0 0 0,-10-2 0 0 0,0-1 0 0 0,0-1 0 0 0,3-1 0 0 0,4 0 0 0 0,6 0 0 0 0</inkml:trace>
  <inkml:trace contextRef="#ctx0" brushRef="#br0" timeOffset="36.46">21908 2325 16383 0 0,'-5'0'0'0'0,"-5"0"0"0"0,-7 0 0 0 0,-2 0 0 0 0,-6 0 0 0 0,-1 0 0 0 0,-1 0 0 0 0,0 0 0 0 0,-1 0 0 0 0,-4 0 0 0 0,-1 0 0 0 0,-1 0 0 0 0,3 0 0 0 0,1 0 0 0 0,6 0 0 0 0</inkml:trace>
  <inkml:trace contextRef="#ctx0" brushRef="#br0" timeOffset="36.46">21379 2300 16383 0 0,'-4'0'0'0'0,"-7"0"0"0"0,-5 0 0 0 0,-6 0 0 0 0,-2 0 0 0 0,-2 0 0 0 0,-1 0 0 0 0,-1 0 0 0 0,1 0 0 0 0,0 0 0 0 0,0 0 0 0 0,0 0 0 0 0,1 0 0 0 0,-1 0 0 0 0,1 0 0 0 0,-2 0 0 0 0,2 0 0 0 0,-1 0 0 0 0,1 0 0 0 0,0 0 0 0 0,-1 0 0 0 0,5 0 0 0 0</inkml:trace>
  <inkml:trace contextRef="#ctx0" brushRef="#br0" timeOffset="36.46">20638 2300 16383 0 0,'-5'0'0'0'0,"-5"0"0"0"0,-7 0 0 0 0,-3 0 0 0 0,-5 0 0 0 0,-1-5 0 0 0,-1-1 0 0 0,0 2 0 0 0,0-1 0 0 0,0 2 0 0 0,-2 1 0 0 0,3 1 0 0 0,-1 0 0 0 0,5-3 0 0 0,1-2 0 0 0,1 2 0 0 0,-2-1 0 0 0,-1 2 0 0 0,-2 1 0 0 0,0 1 0 0 0,-1 1 0 0 0,-1 0 0 0 0,2 0 0 0 0,-3 0 0 0 0,1 1 0 0 0,1-1 0 0 0,-1 0 0 0 0,1 0 0 0 0,3 0 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0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19794 2333 16383 0 0,'-5'0'0'0'0,"-5"0"0"0"0,-6 0 0 0 0,-5 0 0 0 0,-3 0 0 0 0,-2 0 0 0 0,-1 0 0 0 0,-1 0 0 0 0,-1 0 0 0 0,2 0 0 0 0,0 0 0 0 0,4 0 0 0 0</inkml:trace>
  <inkml:trace contextRef="#ctx0" brushRef="#br0" timeOffset="36.46">19370 2302 16383 0 0,'-5'0'0'0'0,"-5"0"0"0"0,-7 0 0 0 0,-4 0 0 0 0,-8 0 0 0 0,-8 0 0 0 0,-1 0 0 0 0,0 0 0 0 0,-2 5 0 0 0,1 2 0 0 0,3 0 0 0 0,3-1 0 0 0,2-2 0 0 0,-2-2 0 0 0,0 0 0 0 0,0 4 0 0 0,3 1 0 0 0,5-1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0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18627 2328 16383 0 0,'-5'0'0'0'0,"-5"0"0"0"0,-6 0 0 0 0,-5 0 0 0 0,-3 0 0 0 0,-2 0 0 0 0,-2 0 0 0 0,1 0 0 0 0,-1 0 0 0 0,1 0 0 0 0,0 0 0 0 0,0 0 0 0 0,0 0 0 0 0,0 0 0 0 0,1 0 0 0 0,-1 0 0 0 0,1 0 0 0 0,0 0 0 0 0,-1 0 0 0 0,1 0 0 0 0,4 0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07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17874 2337 16383 0 0,'-5'0'0'0'0,"-5"0"0"0"0,-5 0 0 0 0,-11 0 0 0 0,-3 0 0 0 0,-6 0 0 0 0,-11 0 0 0 0,-1 0 0 0 0,-11 0 0 0 0,1 0 0 0 0,4 0 0 0 0,9-6 0 0 0,1-4 0 0 0,9 1 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08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17353 2302 16383 0 0,'-4'0'0'0'0,"-7"0"0"0"0,-6 0 0 0 0,-4 0 0 0 0,-4 0 0 0 0,-1 0 0 0 0,-2 0 0 0 0,0 0 0 0 0,0 0 0 0 0,-1 0 0 0 0,1 0 0 0 0,0 0 0 0 0,2 0 0 0 0,-2 0 0 0 0,2 0 0 0 0,-2 0 0 0 0,2 0 0 0 0,-2 0 0 0 0,2 0 0 0 0,-1 0 0 0 0,-2 0 0 0 0,8 0 0 0 0</inkml:trace>
  <inkml:trace contextRef="#ctx0" brushRef="#br0" timeOffset="36.46">16541 2302 16383 0 0,'-5'0'0'0'0,"-6"0"0"0"0,-9 0 0 0 0,-9 0 0 0 0,-6 0 0 0 0,-1 0 0 0 0,-2 0 0 0 0,3 0 0 0 0,3 0 0 0 0,-4 4 0 0 0,-3 2 0 0 0,-1 0 0 0 0,-2-1 0 0 0,2-2 0 0 0,5-1 0 0 0</inkml:trace>
  <inkml:trace contextRef="#ctx0" brushRef="#br0" timeOffset="36.46">15945 2275 16383 0 0,'-5'0'0'0'0,"-5"0"0"0"0,-7 0 0 0 0,-4 0 0 0 0,-3 0 0 0 0,-4 0 0 0 0,0 0 0 0 0,1 0 0 0 0,-3 0 0 0 0,3 0 0 0 0,-2 0 0 0 0,3 0 0 0 0,-1 0 0 0 0,-1 0 0 0 0,1 0 0 0 0,0 0 0 0 0,4 5 0 0 0,3 1 0 0 0,-3 0 0 0 0,2-2 0 0 0,-4-1 0 0 0,6 0 0 0 0</inkml:trace>
  <inkml:trace contextRef="#ctx0" brushRef="#br0" timeOffset="36.46">15213 2275 16383 0 0,'-4'0'0'0'0,"-8"0"0"0"0,-3 0 0 0 0,-7 0 0 0 0,-2 0 0 0 0,-4 0 0 0 0,2 0 0 0 0,-4 0 0 0 0,4 0 0 0 0,-4 0 0 0 0,2 0 0 0 0,1 0 0 0 0,-1 0 0 0 0,1 0 0 0 0,0 0 0 0 0,1 0 0 0 0,3-4 0 0 0,2-2 0 0 0,4 0 0 0 0</inkml:trace>
  <inkml:trace contextRef="#ctx0" brushRef="#br0" timeOffset="36.46">14537 2249 16383 0 0,'-6'0'0'0'0,"-4"0"0"0"0,-6 0 0 0 0,-6 0 0 0 0,-2 0 0 0 0,-3 0 0 0 0,-1 0 0 0 0,-1 0 0 0 0,1 0 0 0 0,1 0 0 0 0,-1 0 0 0 0,0 0 0 0 0,1 0 0 0 0,-1 0 0 0 0,1 0 0 0 0,1 0 0 0 0,-3 0 0 0 0,4 0 0 0 0,-4 0 0 0 0,4 0 0 0 0,1 0 0 0 0</inkml:trace>
  <inkml:trace contextRef="#ctx0" brushRef="#br0" timeOffset="36.46">13777 2223 16383 0 0,'-5'0'0'0'0,"-4"0"0"0"0,-7 0 0 0 0,-7 0 0 0 0,0 0 0 0 0,-5 0 0 0 0,1 0 0 0 0,-2 0 0 0 0,0 0 0 0 0,2 0 0 0 0,-1 0 0 0 0,1 0 0 0 0,-1 0 0 0 0,2 0 0 0 0,-3 0 0 0 0,3 0 0 0 0,-2 0 0 0 0,2 0 0 0 0,-2 0 0 0 0,1 0 0 0 0,1 0 0 0 0,-2 0 0 0 0,2 0 0 0 0,-2 0 0 0 0,6 0 0 0 0</inkml:trace>
  <inkml:trace contextRef="#ctx0" brushRef="#br0" timeOffset="36.46">12939 2223 16383 0 0,'-6'0'0'0'0,"-4"0"0"0"0,-7 0 0 0 0,-4 0 0 0 0,-3 0 0 0 0,-3 0 0 0 0,-2 0 0 0 0,2 0 0 0 0,-3 0 0 0 0,4 0 0 0 0,-2 0 0 0 0,0 0 0 0 0,1 0 0 0 0,-2 0 0 0 0,4 0 0 0 0,-4 0 0 0 0,3 0 0 0 0,-1 0 0 0 0,0 0 0 0 0,0 0 0 0 0,0 0 0 0 0,-1 0 0 0 0,1 0 0 0 0,0 0 0 0 0,1 0 0 0 0,-1 0 0 0 0,-1 0 0 0 0,2 0 0 0 0,-2 0 0 0 0,1 0 0 0 0,0 0 0 0 0,0 0 0 0 0,0 0 0 0 0,-1 0 0 0 0,1 0 0 0 0,1 0 0 0 0,-2 0 0 0 0,2 0 0 0 0,-2 0 0 0 0,1 0 0 0 0,0 0 0 0 0,0 0 0 0 0,0 0 0 0 0,4 0 0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0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17648 2156 16383 0 0,'0'-4'0'0'0,"0"-6"0"0"0,0-4 0 0 0,0-7 0 0 0,0-1 0 0 0,0-2 0 0 0,4-2 0 0 0,2 1 0 0 0,-2-2 0 0 0,0 2 0 0 0,0 0 0 0 0,-2-2 0 0 0,-1 3 0 0 0,-1-1 0 0 0,0 0 0 0 0,0 0 0 0 0,0 0 0 0 0,0 1 0 0 0,-1 0 0 0 0,1-2 0 0 0,0 2 0 0 0,0-2 0 0 0,0 2 0 0 0,0-1 0 0 0,0 0 0 0 0,0 5 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12-17T13:39:20.51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17600 2434 16383 0 0,'0'5'0'0'0,"0"4"0"0"0,0 6 0 0 0,0 6 0 0 0,0 1 0 0 0,0 3 0 0 0,0 2 0 0 0,0-1 0 0 0,0 0 0 0 0,0 0 0 0 0,5-4 0 0 0,1-2 0 0 0,1-5 0 0 0</inkml:trace>
  <inkml:trace contextRef="#ctx0" brushRef="#br0" timeOffset="36.46">17600 2888 16383 0 0,'0'5'0'0'0,"0"4"0"0"0,0 7 0 0 0,-5-1 0 0 0,-2 2 0 0 0,1 2 0 0 0,2 3 0 0 0,0 1 0 0 0,-3-3 0 0 0,-1 1 0 0 0,1-2 0 0 0,2 2 0 0 0,1 2 0 0 0,3 0 0 0 0,0 2 0 0 0,0-1 0 0 0,2 2 0 0 0,-1-5 0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45:M56" totalsRowShown="0">
  <autoFilter ref="A45:M56" xr:uid="{00000000-0009-0000-0100-000002000000}"/>
  <tableColumns count="13">
    <tableColumn id="1" xr3:uid="{00000000-0010-0000-0000-000001000000}" name="Sample No"/>
    <tableColumn id="2" xr3:uid="{00000000-0010-0000-0000-000002000000}" name="Obs 1"/>
    <tableColumn id="3" xr3:uid="{00000000-0010-0000-0000-000003000000}" name="Obs 2"/>
    <tableColumn id="4" xr3:uid="{00000000-0010-0000-0000-000004000000}" name="Obs 3"/>
    <tableColumn id="5" xr3:uid="{00000000-0010-0000-0000-000005000000}" name="Obs 4" dataDxfId="2"/>
    <tableColumn id="6" xr3:uid="{00000000-0010-0000-0000-000006000000}" name="Mean" dataDxfId="1">
      <calculatedColumnFormula>AVERAGE(B46:E46)</calculatedColumnFormula>
    </tableColumn>
    <tableColumn id="7" xr3:uid="{00000000-0010-0000-0000-000007000000}" name="X D-Bar"/>
    <tableColumn id="8" xr3:uid="{00000000-0010-0000-0000-000008000000}" name="UCLx"/>
    <tableColumn id="9" xr3:uid="{00000000-0010-0000-0000-000009000000}" name="LCLx"/>
    <tableColumn id="10" xr3:uid="{00000000-0010-0000-0000-00000A000000}" name="R" dataDxfId="0">
      <calculatedColumnFormula>MAX(B46:E46)-MIN(B46:E46)</calculatedColumnFormula>
    </tableColumn>
    <tableColumn id="11" xr3:uid="{00000000-0010-0000-0000-00000B000000}" name="R Bar"/>
    <tableColumn id="12" xr3:uid="{00000000-0010-0000-0000-00000C000000}" name="UCLr"/>
    <tableColumn id="13" xr3:uid="{00000000-0010-0000-0000-00000D000000}" name="LCL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15" zoomScaleNormal="115" workbookViewId="0">
      <selection activeCell="C14" sqref="C14"/>
    </sheetView>
  </sheetViews>
  <sheetFormatPr defaultRowHeight="15" x14ac:dyDescent="0.25"/>
  <cols>
    <col min="1" max="1" width="9.5703125" customWidth="1"/>
    <col min="2" max="2" width="10.140625" customWidth="1"/>
    <col min="3" max="3" width="31.42578125" customWidth="1"/>
    <col min="4" max="4" width="17.28515625" bestFit="1" customWidth="1"/>
  </cols>
  <sheetData>
    <row r="1" spans="1:4" ht="21" x14ac:dyDescent="0.35">
      <c r="A1" s="86" t="s">
        <v>0</v>
      </c>
      <c r="B1" s="86"/>
      <c r="C1" s="86"/>
      <c r="D1" s="86"/>
    </row>
    <row r="2" spans="1:4" x14ac:dyDescent="0.25">
      <c r="B2" s="1" t="s">
        <v>1</v>
      </c>
      <c r="C2" s="35" t="s">
        <v>2</v>
      </c>
    </row>
    <row r="3" spans="1:4" x14ac:dyDescent="0.25">
      <c r="B3" s="1" t="s">
        <v>3</v>
      </c>
      <c r="C3" s="35" t="s">
        <v>157</v>
      </c>
    </row>
    <row r="4" spans="1:4" x14ac:dyDescent="0.25">
      <c r="B4" s="1" t="s">
        <v>4</v>
      </c>
      <c r="C4" s="35">
        <v>11911180</v>
      </c>
    </row>
    <row r="5" spans="1:4" x14ac:dyDescent="0.25">
      <c r="B5" s="1" t="s">
        <v>5</v>
      </c>
      <c r="C5" s="36">
        <v>4</v>
      </c>
    </row>
    <row r="7" spans="1:4" s="1" customFormat="1" x14ac:dyDescent="0.25">
      <c r="B7" s="34" t="s">
        <v>6</v>
      </c>
      <c r="C7" s="34" t="s">
        <v>7</v>
      </c>
      <c r="D7" s="14" t="s">
        <v>8</v>
      </c>
    </row>
    <row r="8" spans="1:4" x14ac:dyDescent="0.25">
      <c r="B8" s="32">
        <v>1</v>
      </c>
      <c r="C8" s="33" t="s">
        <v>9</v>
      </c>
      <c r="D8" s="32">
        <v>3</v>
      </c>
    </row>
    <row r="9" spans="1:4" x14ac:dyDescent="0.25">
      <c r="B9" s="32">
        <v>2</v>
      </c>
      <c r="C9" s="33" t="s">
        <v>10</v>
      </c>
      <c r="D9" s="32">
        <v>3</v>
      </c>
    </row>
    <row r="10" spans="1:4" x14ac:dyDescent="0.25">
      <c r="B10" s="32">
        <v>3</v>
      </c>
      <c r="C10" s="33" t="s">
        <v>11</v>
      </c>
      <c r="D10" s="32">
        <v>3</v>
      </c>
    </row>
    <row r="11" spans="1:4" x14ac:dyDescent="0.25">
      <c r="B11" s="32">
        <v>4</v>
      </c>
      <c r="C11" s="33" t="s">
        <v>12</v>
      </c>
      <c r="D11" s="32">
        <v>3</v>
      </c>
    </row>
    <row r="12" spans="1:4" x14ac:dyDescent="0.25">
      <c r="B12" s="69">
        <v>5</v>
      </c>
      <c r="C12" s="70" t="s">
        <v>13</v>
      </c>
      <c r="D12" s="69">
        <v>2</v>
      </c>
    </row>
    <row r="20" spans="3:3" x14ac:dyDescent="0.25">
      <c r="C20" s="25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X73"/>
  <sheetViews>
    <sheetView topLeftCell="A28" zoomScale="115" zoomScaleNormal="115" workbookViewId="0">
      <selection activeCell="E50" sqref="E50"/>
    </sheetView>
  </sheetViews>
  <sheetFormatPr defaultRowHeight="15" x14ac:dyDescent="0.25"/>
  <cols>
    <col min="1" max="1" width="11.42578125" customWidth="1"/>
    <col min="2" max="2" width="16.7109375" customWidth="1"/>
    <col min="3" max="3" width="14.140625" customWidth="1"/>
    <col min="4" max="4" width="13.42578125" customWidth="1"/>
    <col min="5" max="5" width="14.28515625" customWidth="1"/>
  </cols>
  <sheetData>
    <row r="1" spans="1:6" ht="18.75" x14ac:dyDescent="0.3">
      <c r="A1" s="27" t="s">
        <v>9</v>
      </c>
    </row>
    <row r="2" spans="1:6" x14ac:dyDescent="0.25">
      <c r="A2" s="10" t="s">
        <v>14</v>
      </c>
    </row>
    <row r="3" spans="1:6" s="24" customFormat="1" ht="25.5" x14ac:dyDescent="0.25">
      <c r="B3" s="28" t="s">
        <v>15</v>
      </c>
      <c r="C3" s="28" t="s">
        <v>16</v>
      </c>
    </row>
    <row r="4" spans="1:6" x14ac:dyDescent="0.25">
      <c r="B4" s="68">
        <v>1900</v>
      </c>
      <c r="C4" s="68">
        <v>10</v>
      </c>
    </row>
    <row r="5" spans="1:6" x14ac:dyDescent="0.25">
      <c r="B5" s="68">
        <v>2450</v>
      </c>
      <c r="C5" s="68">
        <v>17</v>
      </c>
    </row>
    <row r="6" spans="1:6" x14ac:dyDescent="0.25">
      <c r="B6" s="68">
        <v>1800</v>
      </c>
      <c r="C6" s="68">
        <v>12</v>
      </c>
      <c r="F6" s="48"/>
    </row>
    <row r="7" spans="1:6" x14ac:dyDescent="0.25">
      <c r="B7" s="68">
        <v>1850</v>
      </c>
      <c r="C7" s="68">
        <v>14</v>
      </c>
      <c r="F7" s="48"/>
    </row>
    <row r="8" spans="1:6" x14ac:dyDescent="0.25">
      <c r="B8" s="68">
        <v>2000</v>
      </c>
      <c r="C8" s="68">
        <v>6</v>
      </c>
      <c r="F8" s="48"/>
    </row>
    <row r="9" spans="1:6" x14ac:dyDescent="0.25">
      <c r="B9" s="68">
        <v>2350</v>
      </c>
      <c r="C9" s="68">
        <v>15</v>
      </c>
      <c r="F9" s="48"/>
    </row>
    <row r="10" spans="1:6" x14ac:dyDescent="0.25">
      <c r="B10" s="68">
        <v>2200</v>
      </c>
      <c r="C10" s="68">
        <v>7</v>
      </c>
      <c r="F10" s="48"/>
    </row>
    <row r="11" spans="1:6" x14ac:dyDescent="0.25">
      <c r="B11" s="68">
        <v>2300</v>
      </c>
      <c r="C11" s="68">
        <v>9</v>
      </c>
      <c r="F11" s="48"/>
    </row>
    <row r="12" spans="1:6" x14ac:dyDescent="0.25">
      <c r="B12" s="68">
        <v>2550</v>
      </c>
      <c r="C12" s="68">
        <v>16</v>
      </c>
      <c r="F12" s="48"/>
    </row>
    <row r="13" spans="1:6" x14ac:dyDescent="0.25">
      <c r="B13" s="68">
        <v>2150</v>
      </c>
      <c r="C13" s="68">
        <v>6</v>
      </c>
      <c r="F13" s="48"/>
    </row>
    <row r="14" spans="1:6" x14ac:dyDescent="0.25">
      <c r="B14" s="68">
        <v>1950</v>
      </c>
      <c r="C14" s="68">
        <v>7</v>
      </c>
      <c r="F14" s="48"/>
    </row>
    <row r="15" spans="1:6" x14ac:dyDescent="0.25">
      <c r="B15" s="68">
        <v>2100</v>
      </c>
      <c r="C15" s="68">
        <v>6</v>
      </c>
      <c r="F15" s="48"/>
    </row>
    <row r="16" spans="1:6" x14ac:dyDescent="0.25">
      <c r="B16" s="68">
        <v>2400</v>
      </c>
      <c r="C16" s="68">
        <v>12</v>
      </c>
      <c r="F16" s="48"/>
    </row>
    <row r="17" spans="1:24" x14ac:dyDescent="0.25">
      <c r="B17" s="68">
        <v>2250</v>
      </c>
      <c r="C17" s="68">
        <v>7</v>
      </c>
      <c r="F17" s="48"/>
    </row>
    <row r="18" spans="1:24" x14ac:dyDescent="0.25">
      <c r="F18" s="48"/>
    </row>
    <row r="19" spans="1:24" x14ac:dyDescent="0.25">
      <c r="A19" s="29" t="s">
        <v>17</v>
      </c>
      <c r="B19" s="32">
        <f>MAX(B4:B17)</f>
        <v>2550</v>
      </c>
      <c r="C19" s="32">
        <f>MAX(C4:C17)</f>
        <v>17</v>
      </c>
      <c r="F19" s="48"/>
    </row>
    <row r="20" spans="1:24" x14ac:dyDescent="0.25">
      <c r="A20" s="29" t="s">
        <v>18</v>
      </c>
      <c r="B20" s="32">
        <f>MIN(B4:B17)</f>
        <v>1800</v>
      </c>
      <c r="C20" s="32">
        <f>MIN(C4:C17)</f>
        <v>6</v>
      </c>
    </row>
    <row r="22" spans="1:24" x14ac:dyDescent="0.25">
      <c r="B22" s="2" t="s">
        <v>19</v>
      </c>
      <c r="C22" s="3">
        <v>0.15559999999999999</v>
      </c>
    </row>
    <row r="23" spans="1:24" x14ac:dyDescent="0.25">
      <c r="E23" s="87" t="s">
        <v>148</v>
      </c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</row>
    <row r="25" spans="1:24" x14ac:dyDescent="0.25">
      <c r="A25" s="30"/>
    </row>
    <row r="27" spans="1:24" x14ac:dyDescent="0.25">
      <c r="A27" s="4" t="s">
        <v>20</v>
      </c>
    </row>
    <row r="28" spans="1:24" x14ac:dyDescent="0.25">
      <c r="B28" s="6" t="s">
        <v>21</v>
      </c>
      <c r="C28" s="6" t="s">
        <v>22</v>
      </c>
      <c r="F28" s="5"/>
    </row>
    <row r="29" spans="1:24" x14ac:dyDescent="0.25">
      <c r="B29" s="7">
        <v>800</v>
      </c>
      <c r="C29" s="7">
        <v>4.5</v>
      </c>
    </row>
    <row r="30" spans="1:24" x14ac:dyDescent="0.25">
      <c r="B30" s="7">
        <v>1500</v>
      </c>
      <c r="C30" s="7">
        <v>4</v>
      </c>
    </row>
    <row r="31" spans="1:24" x14ac:dyDescent="0.25">
      <c r="B31" s="7">
        <v>1300</v>
      </c>
      <c r="C31" s="7">
        <v>3</v>
      </c>
    </row>
    <row r="32" spans="1:24" x14ac:dyDescent="0.25">
      <c r="B32" s="7">
        <v>1550</v>
      </c>
      <c r="C32" s="7">
        <v>2</v>
      </c>
    </row>
    <row r="33" spans="1:23" x14ac:dyDescent="0.25">
      <c r="B33" s="7">
        <v>900</v>
      </c>
      <c r="C33" s="7">
        <v>2.75</v>
      </c>
    </row>
    <row r="34" spans="1:23" x14ac:dyDescent="0.25">
      <c r="B34" s="7">
        <v>875</v>
      </c>
      <c r="C34" s="7">
        <v>1.75</v>
      </c>
    </row>
    <row r="35" spans="1:23" x14ac:dyDescent="0.25">
      <c r="B35" s="7">
        <v>750</v>
      </c>
      <c r="C35" s="7">
        <v>1.75</v>
      </c>
    </row>
    <row r="36" spans="1:23" x14ac:dyDescent="0.25">
      <c r="B36" s="7">
        <v>1100</v>
      </c>
      <c r="C36" s="7">
        <v>2.25</v>
      </c>
    </row>
    <row r="37" spans="1:23" x14ac:dyDescent="0.25">
      <c r="B37" s="7">
        <v>850</v>
      </c>
      <c r="C37" s="7">
        <v>1.75</v>
      </c>
    </row>
    <row r="38" spans="1:23" x14ac:dyDescent="0.25">
      <c r="B38" s="7">
        <v>450</v>
      </c>
      <c r="C38" s="7">
        <v>1.5</v>
      </c>
    </row>
    <row r="39" spans="1:23" x14ac:dyDescent="0.25">
      <c r="B39" s="7">
        <v>900</v>
      </c>
      <c r="C39" s="7">
        <v>2.25</v>
      </c>
    </row>
    <row r="40" spans="1:23" x14ac:dyDescent="0.25">
      <c r="B40" s="7">
        <v>900</v>
      </c>
      <c r="C40" s="7">
        <v>2.25</v>
      </c>
    </row>
    <row r="41" spans="1:23" x14ac:dyDescent="0.25">
      <c r="B41" s="7">
        <v>900</v>
      </c>
      <c r="C41" s="7">
        <v>3.25</v>
      </c>
    </row>
    <row r="42" spans="1:23" x14ac:dyDescent="0.25">
      <c r="B42" s="7">
        <v>700</v>
      </c>
      <c r="C42" s="7">
        <v>2.25</v>
      </c>
    </row>
    <row r="43" spans="1:23" x14ac:dyDescent="0.25">
      <c r="B43" s="7">
        <v>800</v>
      </c>
      <c r="C43" s="7">
        <v>2.25</v>
      </c>
    </row>
    <row r="44" spans="1:23" x14ac:dyDescent="0.25">
      <c r="B44" s="7">
        <v>800</v>
      </c>
      <c r="C44" s="7">
        <v>2.5</v>
      </c>
    </row>
    <row r="45" spans="1:23" x14ac:dyDescent="0.25">
      <c r="B45" s="7">
        <v>900</v>
      </c>
      <c r="C45" s="7">
        <v>2.25</v>
      </c>
    </row>
    <row r="46" spans="1:23" x14ac:dyDescent="0.25">
      <c r="B46" s="7">
        <v>900</v>
      </c>
      <c r="C46" s="7">
        <v>2</v>
      </c>
    </row>
    <row r="47" spans="1:23" x14ac:dyDescent="0.25">
      <c r="E47" s="87" t="s">
        <v>153</v>
      </c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</row>
    <row r="48" spans="1:23" x14ac:dyDescent="0.25">
      <c r="A48" s="31" t="s">
        <v>18</v>
      </c>
      <c r="B48" s="11">
        <f>MIN(B29:B46)</f>
        <v>450</v>
      </c>
      <c r="C48" s="11">
        <f>MIN(C29:C46)</f>
        <v>1.5</v>
      </c>
    </row>
    <row r="49" spans="1:5" x14ac:dyDescent="0.25">
      <c r="A49" s="31" t="s">
        <v>17</v>
      </c>
      <c r="B49" s="11">
        <f>+MAX(B29:B46)</f>
        <v>1550</v>
      </c>
      <c r="C49" s="11">
        <f>+MAX(C29:C46)</f>
        <v>4.5</v>
      </c>
    </row>
    <row r="51" spans="1:5" x14ac:dyDescent="0.25">
      <c r="B51" s="8" t="s">
        <v>19</v>
      </c>
      <c r="C51" s="9">
        <v>0.1162</v>
      </c>
    </row>
    <row r="56" spans="1:5" x14ac:dyDescent="0.25">
      <c r="A56" s="10" t="s">
        <v>23</v>
      </c>
    </row>
    <row r="58" spans="1:5" s="24" customFormat="1" ht="30" x14ac:dyDescent="0.25">
      <c r="A58" s="23" t="s">
        <v>24</v>
      </c>
      <c r="B58" s="23" t="s">
        <v>25</v>
      </c>
      <c r="C58" s="23" t="s">
        <v>26</v>
      </c>
      <c r="D58" s="26"/>
      <c r="E58" s="26"/>
    </row>
    <row r="59" spans="1:5" x14ac:dyDescent="0.25">
      <c r="A59" s="11">
        <v>1</v>
      </c>
      <c r="B59" s="11">
        <v>33</v>
      </c>
      <c r="C59" s="11">
        <v>10</v>
      </c>
      <c r="D59" s="25"/>
      <c r="E59" s="25"/>
    </row>
    <row r="60" spans="1:5" x14ac:dyDescent="0.25">
      <c r="A60" s="11">
        <v>2</v>
      </c>
      <c r="B60" s="11">
        <v>19</v>
      </c>
      <c r="C60" s="11">
        <v>6</v>
      </c>
      <c r="D60" s="25"/>
      <c r="E60" s="25"/>
    </row>
    <row r="61" spans="1:5" x14ac:dyDescent="0.25">
      <c r="A61" s="11">
        <v>3</v>
      </c>
      <c r="B61" s="11">
        <v>32</v>
      </c>
      <c r="C61" s="11">
        <v>12</v>
      </c>
      <c r="D61" s="25"/>
      <c r="E61" s="25"/>
    </row>
    <row r="62" spans="1:5" x14ac:dyDescent="0.25">
      <c r="A62" s="11">
        <v>4</v>
      </c>
      <c r="B62" s="11">
        <v>26</v>
      </c>
      <c r="C62" s="11">
        <v>8</v>
      </c>
      <c r="D62" s="25"/>
      <c r="E62" s="25"/>
    </row>
    <row r="63" spans="1:5" x14ac:dyDescent="0.25">
      <c r="A63" s="11">
        <v>5</v>
      </c>
      <c r="B63" s="11">
        <v>15</v>
      </c>
      <c r="C63" s="11">
        <v>4</v>
      </c>
      <c r="D63" s="25"/>
      <c r="E63" s="25"/>
    </row>
    <row r="65" spans="1:22" x14ac:dyDescent="0.25">
      <c r="A65" s="31" t="s">
        <v>18</v>
      </c>
      <c r="B65" s="11">
        <f>MIN(B59:B63)</f>
        <v>15</v>
      </c>
      <c r="C65" s="11">
        <f>MIN(C59:C63)</f>
        <v>4</v>
      </c>
    </row>
    <row r="66" spans="1:22" x14ac:dyDescent="0.25">
      <c r="A66" s="31" t="s">
        <v>17</v>
      </c>
      <c r="B66" s="11">
        <f>MAX(B59:B63)</f>
        <v>33</v>
      </c>
      <c r="C66" s="11">
        <f>MAX(C59:C63)</f>
        <v>12</v>
      </c>
    </row>
    <row r="69" spans="1:22" x14ac:dyDescent="0.25">
      <c r="B69" s="8" t="s">
        <v>19</v>
      </c>
      <c r="C69" s="22">
        <v>0.92159999999999997</v>
      </c>
    </row>
    <row r="73" spans="1:22" x14ac:dyDescent="0.25">
      <c r="E73" s="87" t="s">
        <v>149</v>
      </c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</row>
  </sheetData>
  <sortState xmlns:xlrd2="http://schemas.microsoft.com/office/spreadsheetml/2017/richdata2" ref="F6:F16">
    <sortCondition ref="F6:F16"/>
  </sortState>
  <mergeCells count="3">
    <mergeCell ref="E73:V73"/>
    <mergeCell ref="E47:W47"/>
    <mergeCell ref="E23:X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108"/>
  <sheetViews>
    <sheetView topLeftCell="A52" workbookViewId="0">
      <selection activeCell="D71" sqref="D71:J71"/>
    </sheetView>
  </sheetViews>
  <sheetFormatPr defaultRowHeight="15" x14ac:dyDescent="0.25"/>
  <sheetData>
    <row r="2" spans="2:10" x14ac:dyDescent="0.25">
      <c r="B2" s="88" t="s">
        <v>27</v>
      </c>
      <c r="C2" s="88"/>
      <c r="D2" s="88"/>
      <c r="E2" s="88"/>
      <c r="F2" s="88"/>
      <c r="G2" s="88"/>
      <c r="J2" s="79"/>
    </row>
    <row r="4" spans="2:10" x14ac:dyDescent="0.25">
      <c r="G4" s="79"/>
      <c r="H4" s="79"/>
      <c r="I4" s="79"/>
    </row>
    <row r="22" spans="21:21" x14ac:dyDescent="0.25">
      <c r="U22" s="82" t="s">
        <v>150</v>
      </c>
    </row>
    <row r="38" spans="2:6" x14ac:dyDescent="0.25">
      <c r="B38" s="88" t="s">
        <v>151</v>
      </c>
      <c r="C38" s="88"/>
      <c r="D38" s="88"/>
      <c r="E38" s="88"/>
      <c r="F38" s="88"/>
    </row>
    <row r="56" spans="22:22" x14ac:dyDescent="0.25">
      <c r="V56" s="82" t="s">
        <v>150</v>
      </c>
    </row>
    <row r="71" spans="2:6" ht="23.25" x14ac:dyDescent="0.35">
      <c r="D71" s="85" t="s">
        <v>154</v>
      </c>
      <c r="F71" t="s">
        <v>156</v>
      </c>
    </row>
    <row r="75" spans="2:6" x14ac:dyDescent="0.25">
      <c r="B75" s="88" t="s">
        <v>152</v>
      </c>
      <c r="C75" s="88"/>
      <c r="D75" s="88"/>
      <c r="E75" s="88"/>
      <c r="F75" s="88"/>
    </row>
    <row r="94" spans="22:22" x14ac:dyDescent="0.25">
      <c r="V94" s="82" t="s">
        <v>150</v>
      </c>
    </row>
    <row r="108" spans="3:5" ht="21" x14ac:dyDescent="0.35">
      <c r="C108" s="84" t="s">
        <v>154</v>
      </c>
      <c r="E108" t="s">
        <v>155</v>
      </c>
    </row>
  </sheetData>
  <mergeCells count="3">
    <mergeCell ref="B2:G2"/>
    <mergeCell ref="B38:F38"/>
    <mergeCell ref="B75:F7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Y73"/>
  <sheetViews>
    <sheetView zoomScale="115" zoomScaleNormal="115" workbookViewId="0">
      <selection activeCell="L71" sqref="L71:Q73"/>
    </sheetView>
  </sheetViews>
  <sheetFormatPr defaultRowHeight="15" x14ac:dyDescent="0.25"/>
  <cols>
    <col min="6" max="6" width="14.140625" bestFit="1" customWidth="1"/>
    <col min="7" max="7" width="13.28515625" customWidth="1"/>
    <col min="8" max="8" width="14.140625" bestFit="1" customWidth="1"/>
    <col min="9" max="9" width="11.28515625" bestFit="1" customWidth="1"/>
    <col min="12" max="12" width="11.28515625" bestFit="1" customWidth="1"/>
  </cols>
  <sheetData>
    <row r="1" spans="1:9" x14ac:dyDescent="0.25">
      <c r="A1" s="10" t="s">
        <v>28</v>
      </c>
    </row>
    <row r="2" spans="1:9" x14ac:dyDescent="0.25">
      <c r="A2" s="38">
        <v>0</v>
      </c>
      <c r="B2" s="11">
        <v>2</v>
      </c>
      <c r="C2" s="11">
        <v>1</v>
      </c>
      <c r="D2" s="11">
        <v>2</v>
      </c>
      <c r="F2" s="34" t="s">
        <v>29</v>
      </c>
      <c r="G2" s="34" t="s">
        <v>30</v>
      </c>
      <c r="H2" s="34" t="s">
        <v>31</v>
      </c>
    </row>
    <row r="3" spans="1:9" x14ac:dyDescent="0.25">
      <c r="A3" s="11">
        <v>2</v>
      </c>
      <c r="B3" s="11">
        <v>4</v>
      </c>
      <c r="C3" s="11">
        <v>1</v>
      </c>
      <c r="D3" s="11">
        <v>3</v>
      </c>
      <c r="F3" s="51" t="s">
        <v>32</v>
      </c>
      <c r="G3" s="52">
        <f>COUNTIF(A2:D32,1)</f>
        <v>34</v>
      </c>
      <c r="H3" s="77">
        <f>G3/G10</f>
        <v>0.27642276422764228</v>
      </c>
    </row>
    <row r="4" spans="1:9" x14ac:dyDescent="0.25">
      <c r="A4" s="11">
        <v>1</v>
      </c>
      <c r="B4" s="11">
        <v>2</v>
      </c>
      <c r="C4" s="11">
        <v>1</v>
      </c>
      <c r="D4" s="11">
        <v>2</v>
      </c>
      <c r="F4" s="51" t="s">
        <v>33</v>
      </c>
      <c r="G4" s="52">
        <f>COUNTIF(A2:D32,2)</f>
        <v>66</v>
      </c>
      <c r="H4" s="77">
        <v>0.53658536585365857</v>
      </c>
    </row>
    <row r="5" spans="1:9" x14ac:dyDescent="0.25">
      <c r="A5" s="11">
        <v>2</v>
      </c>
      <c r="B5" s="11">
        <v>4</v>
      </c>
      <c r="C5" s="11">
        <v>3</v>
      </c>
      <c r="D5" s="11">
        <v>4</v>
      </c>
      <c r="F5" s="51" t="s">
        <v>34</v>
      </c>
      <c r="G5" s="52">
        <f>COUNTIF(A2:D32,3)</f>
        <v>9</v>
      </c>
      <c r="H5" s="77">
        <v>7.3170731707317069E-2</v>
      </c>
    </row>
    <row r="6" spans="1:9" x14ac:dyDescent="0.25">
      <c r="A6" s="11">
        <v>1</v>
      </c>
      <c r="B6" s="11">
        <v>4</v>
      </c>
      <c r="C6" s="11">
        <v>3</v>
      </c>
      <c r="D6" s="11">
        <v>2</v>
      </c>
      <c r="F6" s="51" t="s">
        <v>35</v>
      </c>
      <c r="G6" s="52">
        <f>COUNTIF(A2:D32,4)</f>
        <v>13</v>
      </c>
      <c r="H6" s="77">
        <v>0.10569105691056911</v>
      </c>
    </row>
    <row r="7" spans="1:9" x14ac:dyDescent="0.25">
      <c r="A7" s="11">
        <v>2</v>
      </c>
      <c r="B7" s="11">
        <v>3</v>
      </c>
      <c r="C7" s="11">
        <v>2</v>
      </c>
      <c r="D7" s="11">
        <v>1</v>
      </c>
      <c r="F7" s="54" t="s">
        <v>36</v>
      </c>
      <c r="G7" s="52">
        <f>COUNTIF(A2:D32,5)</f>
        <v>0</v>
      </c>
      <c r="H7" s="53">
        <v>0</v>
      </c>
    </row>
    <row r="8" spans="1:9" x14ac:dyDescent="0.25">
      <c r="A8" s="11">
        <v>2</v>
      </c>
      <c r="B8" s="11">
        <v>2</v>
      </c>
      <c r="C8" s="11">
        <v>1</v>
      </c>
      <c r="D8" s="11">
        <v>2</v>
      </c>
      <c r="F8" s="55" t="s">
        <v>37</v>
      </c>
      <c r="G8" s="52">
        <f>COUNTIF(A2:D32,6)</f>
        <v>0</v>
      </c>
      <c r="H8" s="53">
        <v>0</v>
      </c>
    </row>
    <row r="9" spans="1:9" x14ac:dyDescent="0.25">
      <c r="A9" s="11">
        <v>2</v>
      </c>
      <c r="B9" s="11">
        <v>1</v>
      </c>
      <c r="C9" s="11">
        <v>4</v>
      </c>
      <c r="D9" s="11">
        <v>2</v>
      </c>
      <c r="F9" s="55" t="s">
        <v>38</v>
      </c>
      <c r="G9" s="52">
        <f>COUNTIF(A2:D32,7)</f>
        <v>1</v>
      </c>
      <c r="H9" s="77">
        <v>8.130081300813009E-3</v>
      </c>
    </row>
    <row r="10" spans="1:9" x14ac:dyDescent="0.25">
      <c r="A10" s="11">
        <v>2</v>
      </c>
      <c r="B10" s="11">
        <v>1</v>
      </c>
      <c r="C10" s="11">
        <v>2</v>
      </c>
      <c r="D10" s="11">
        <v>1</v>
      </c>
      <c r="G10" s="32">
        <f>SUM(G3:G9)</f>
        <v>123</v>
      </c>
    </row>
    <row r="11" spans="1:9" x14ac:dyDescent="0.25">
      <c r="A11" s="11">
        <v>2</v>
      </c>
      <c r="B11" s="11">
        <v>2</v>
      </c>
      <c r="C11" s="11">
        <v>1</v>
      </c>
      <c r="D11" s="11">
        <v>2</v>
      </c>
    </row>
    <row r="12" spans="1:9" x14ac:dyDescent="0.25">
      <c r="A12" s="11">
        <v>1</v>
      </c>
      <c r="B12" s="11">
        <v>2</v>
      </c>
      <c r="C12" s="11">
        <v>1</v>
      </c>
      <c r="D12" s="11">
        <v>2</v>
      </c>
      <c r="F12" s="11" t="s">
        <v>39</v>
      </c>
      <c r="G12" s="11">
        <f>MIN(A2:D32)</f>
        <v>0</v>
      </c>
    </row>
    <row r="13" spans="1:9" x14ac:dyDescent="0.25">
      <c r="A13" s="11">
        <v>1</v>
      </c>
      <c r="B13" s="11">
        <v>2</v>
      </c>
      <c r="C13" s="11">
        <v>1</v>
      </c>
      <c r="D13" s="11">
        <v>2</v>
      </c>
      <c r="F13" s="11" t="s">
        <v>40</v>
      </c>
      <c r="G13" s="11">
        <f>MAX(A2:D32)</f>
        <v>7</v>
      </c>
      <c r="I13" s="81"/>
    </row>
    <row r="14" spans="1:9" x14ac:dyDescent="0.25">
      <c r="A14" s="11">
        <v>1</v>
      </c>
      <c r="B14" s="11">
        <v>2</v>
      </c>
      <c r="C14" s="11">
        <v>2</v>
      </c>
      <c r="D14" s="11">
        <v>2</v>
      </c>
      <c r="F14" s="11" t="s">
        <v>41</v>
      </c>
      <c r="G14" s="11">
        <f>AVERAGE(A2:D32)</f>
        <v>2.032258064516129</v>
      </c>
    </row>
    <row r="15" spans="1:9" x14ac:dyDescent="0.25">
      <c r="A15" s="11">
        <v>1</v>
      </c>
      <c r="B15" s="11">
        <v>2</v>
      </c>
      <c r="C15" s="11">
        <v>1</v>
      </c>
      <c r="D15" s="11">
        <v>2</v>
      </c>
      <c r="F15" s="11" t="s">
        <v>42</v>
      </c>
      <c r="G15" s="11">
        <v>7</v>
      </c>
    </row>
    <row r="16" spans="1:9" x14ac:dyDescent="0.25">
      <c r="A16" s="11">
        <v>1</v>
      </c>
      <c r="B16" s="11">
        <v>1</v>
      </c>
      <c r="C16" s="11">
        <v>2</v>
      </c>
      <c r="D16" s="11">
        <v>2</v>
      </c>
    </row>
    <row r="17" spans="1:25" x14ac:dyDescent="0.25">
      <c r="A17" s="11">
        <v>2</v>
      </c>
      <c r="B17" s="11">
        <v>3</v>
      </c>
      <c r="C17" s="11">
        <v>1</v>
      </c>
      <c r="D17" s="11">
        <v>4</v>
      </c>
    </row>
    <row r="18" spans="1:25" x14ac:dyDescent="0.25">
      <c r="A18" s="11">
        <v>2</v>
      </c>
      <c r="B18" s="11">
        <v>2</v>
      </c>
      <c r="C18" s="11">
        <v>3</v>
      </c>
      <c r="D18" s="11">
        <v>2</v>
      </c>
    </row>
    <row r="19" spans="1:25" x14ac:dyDescent="0.25">
      <c r="A19" s="11">
        <v>2</v>
      </c>
      <c r="B19" s="11">
        <v>2</v>
      </c>
      <c r="C19" s="11">
        <v>1</v>
      </c>
      <c r="D19" s="11">
        <v>2</v>
      </c>
    </row>
    <row r="20" spans="1:25" x14ac:dyDescent="0.25">
      <c r="A20" s="11">
        <v>3</v>
      </c>
      <c r="B20" s="11">
        <v>2</v>
      </c>
      <c r="C20" s="11">
        <v>2</v>
      </c>
      <c r="D20" s="11">
        <v>4</v>
      </c>
    </row>
    <row r="21" spans="1:25" x14ac:dyDescent="0.25">
      <c r="A21" s="11">
        <v>2</v>
      </c>
      <c r="B21" s="11">
        <v>2</v>
      </c>
      <c r="C21" s="11">
        <v>4</v>
      </c>
      <c r="D21" s="11">
        <v>4</v>
      </c>
    </row>
    <row r="22" spans="1:25" ht="18.75" x14ac:dyDescent="0.3">
      <c r="A22" s="11">
        <v>1</v>
      </c>
      <c r="B22" s="11">
        <v>2</v>
      </c>
      <c r="C22" s="11">
        <v>2</v>
      </c>
      <c r="D22" s="11">
        <v>2</v>
      </c>
      <c r="F22" s="83"/>
      <c r="G22" s="89" t="s">
        <v>43</v>
      </c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</row>
    <row r="23" spans="1:25" x14ac:dyDescent="0.25">
      <c r="A23" s="11">
        <v>3</v>
      </c>
      <c r="B23" s="11">
        <v>2</v>
      </c>
      <c r="C23" s="11">
        <v>2</v>
      </c>
      <c r="D23" s="11">
        <v>1</v>
      </c>
    </row>
    <row r="24" spans="1:25" x14ac:dyDescent="0.25">
      <c r="A24" s="11">
        <v>2</v>
      </c>
      <c r="B24" s="11">
        <v>2</v>
      </c>
      <c r="C24" s="11">
        <v>4</v>
      </c>
      <c r="D24" s="11">
        <v>2</v>
      </c>
    </row>
    <row r="25" spans="1:25" x14ac:dyDescent="0.25">
      <c r="A25" s="11">
        <v>1</v>
      </c>
      <c r="B25" s="11">
        <v>2</v>
      </c>
      <c r="C25" s="11">
        <v>4</v>
      </c>
      <c r="D25" s="11">
        <v>2</v>
      </c>
    </row>
    <row r="26" spans="1:25" x14ac:dyDescent="0.25">
      <c r="A26" s="11">
        <v>1</v>
      </c>
      <c r="B26" s="11">
        <v>7</v>
      </c>
      <c r="C26" s="11">
        <v>2</v>
      </c>
      <c r="D26" s="11">
        <v>1</v>
      </c>
    </row>
    <row r="27" spans="1:25" x14ac:dyDescent="0.25">
      <c r="A27" s="11">
        <v>2</v>
      </c>
      <c r="B27" s="11">
        <v>2</v>
      </c>
      <c r="C27" s="11">
        <v>3</v>
      </c>
      <c r="D27" s="11">
        <v>1</v>
      </c>
    </row>
    <row r="28" spans="1:25" x14ac:dyDescent="0.25">
      <c r="A28" s="11">
        <v>2</v>
      </c>
      <c r="B28" s="11">
        <v>1</v>
      </c>
      <c r="C28" s="11">
        <v>1</v>
      </c>
      <c r="D28" s="11">
        <v>2</v>
      </c>
    </row>
    <row r="29" spans="1:25" x14ac:dyDescent="0.25">
      <c r="A29" s="11">
        <v>1</v>
      </c>
      <c r="B29" s="11">
        <v>2</v>
      </c>
      <c r="C29" s="11">
        <v>2</v>
      </c>
      <c r="D29" s="11">
        <v>2</v>
      </c>
    </row>
    <row r="30" spans="1:25" x14ac:dyDescent="0.25">
      <c r="A30" s="11">
        <v>1</v>
      </c>
      <c r="B30" s="11">
        <v>2</v>
      </c>
      <c r="C30" s="11">
        <v>2</v>
      </c>
      <c r="D30" s="11">
        <v>1</v>
      </c>
    </row>
    <row r="31" spans="1:25" x14ac:dyDescent="0.25">
      <c r="A31" s="11">
        <v>2</v>
      </c>
      <c r="B31" s="11">
        <v>1</v>
      </c>
      <c r="C31" s="11">
        <v>2</v>
      </c>
      <c r="D31" s="11">
        <v>2</v>
      </c>
    </row>
    <row r="32" spans="1:25" x14ac:dyDescent="0.25">
      <c r="A32" s="11">
        <v>2</v>
      </c>
      <c r="B32" s="11">
        <v>4</v>
      </c>
      <c r="C32" s="11">
        <v>2</v>
      </c>
      <c r="D32" s="11">
        <v>4</v>
      </c>
    </row>
    <row r="36" spans="1:13" x14ac:dyDescent="0.25">
      <c r="A36" s="10" t="s">
        <v>44</v>
      </c>
    </row>
    <row r="37" spans="1:13" x14ac:dyDescent="0.25">
      <c r="A37" s="1"/>
      <c r="G37" s="14" t="s">
        <v>45</v>
      </c>
      <c r="H37" s="14" t="s">
        <v>30</v>
      </c>
      <c r="I37" s="14" t="s">
        <v>46</v>
      </c>
      <c r="J37" s="14" t="s">
        <v>47</v>
      </c>
      <c r="K37" s="1"/>
      <c r="L37" s="1"/>
      <c r="M37" s="1"/>
    </row>
    <row r="38" spans="1:13" x14ac:dyDescent="0.25">
      <c r="A38" s="12">
        <v>33.200000000000003</v>
      </c>
      <c r="B38" s="12">
        <v>29.4</v>
      </c>
      <c r="C38" s="12">
        <v>36.5</v>
      </c>
      <c r="D38" s="12">
        <v>39.1</v>
      </c>
      <c r="E38" s="12">
        <v>30</v>
      </c>
      <c r="G38" s="37" t="s">
        <v>48</v>
      </c>
      <c r="H38" s="11">
        <v>9</v>
      </c>
      <c r="I38" s="16">
        <f>H38/H43</f>
        <v>0.18</v>
      </c>
      <c r="J38" s="21">
        <v>0.18</v>
      </c>
    </row>
    <row r="39" spans="1:13" x14ac:dyDescent="0.25">
      <c r="A39" s="12">
        <v>31.5</v>
      </c>
      <c r="B39" s="12">
        <v>29.1</v>
      </c>
      <c r="C39" s="12">
        <v>32.200000000000003</v>
      </c>
      <c r="D39" s="12">
        <v>29.5</v>
      </c>
      <c r="E39" s="12">
        <v>36</v>
      </c>
      <c r="G39" s="37" t="s">
        <v>49</v>
      </c>
      <c r="H39" s="11">
        <v>21</v>
      </c>
      <c r="I39" s="16">
        <f>H39/H43</f>
        <v>0.42</v>
      </c>
      <c r="J39" s="21">
        <v>0.6</v>
      </c>
    </row>
    <row r="40" spans="1:13" x14ac:dyDescent="0.25">
      <c r="A40" s="12">
        <v>28.4</v>
      </c>
      <c r="B40" s="12">
        <v>34.5</v>
      </c>
      <c r="C40" s="12">
        <v>33.6</v>
      </c>
      <c r="D40" s="12">
        <v>27.4</v>
      </c>
      <c r="E40" s="12">
        <v>30.4</v>
      </c>
      <c r="G40" s="37" t="s">
        <v>50</v>
      </c>
      <c r="H40" s="11">
        <v>12</v>
      </c>
      <c r="I40" s="16">
        <f>H40/H43</f>
        <v>0.24</v>
      </c>
      <c r="J40" s="21">
        <v>0.84</v>
      </c>
    </row>
    <row r="41" spans="1:13" x14ac:dyDescent="0.25">
      <c r="A41" s="12">
        <v>34.6</v>
      </c>
      <c r="B41" s="12">
        <v>32.6</v>
      </c>
      <c r="C41" s="12">
        <v>30.4</v>
      </c>
      <c r="D41" s="12">
        <v>31.8</v>
      </c>
      <c r="E41" s="12">
        <v>29.8</v>
      </c>
      <c r="G41" s="37" t="s">
        <v>51</v>
      </c>
      <c r="H41" s="11">
        <v>7</v>
      </c>
      <c r="I41" s="16">
        <f>H41/H43</f>
        <v>0.14000000000000001</v>
      </c>
      <c r="J41" s="21">
        <v>0.98</v>
      </c>
    </row>
    <row r="42" spans="1:13" x14ac:dyDescent="0.25">
      <c r="A42" s="12">
        <v>27.5</v>
      </c>
      <c r="B42" s="12">
        <v>30.7</v>
      </c>
      <c r="C42" s="12">
        <v>31.9</v>
      </c>
      <c r="D42" s="12">
        <v>32.299999999999997</v>
      </c>
      <c r="E42" s="12">
        <v>28.2</v>
      </c>
      <c r="G42" s="37" t="s">
        <v>52</v>
      </c>
      <c r="H42" s="11">
        <v>1</v>
      </c>
      <c r="I42" s="16">
        <f>H42/H43</f>
        <v>0.02</v>
      </c>
      <c r="J42" s="21">
        <v>1</v>
      </c>
    </row>
    <row r="43" spans="1:13" x14ac:dyDescent="0.25">
      <c r="A43" s="12">
        <v>27.5</v>
      </c>
      <c r="B43" s="12">
        <v>34.9</v>
      </c>
      <c r="C43" s="12">
        <v>32.799999999999997</v>
      </c>
      <c r="D43" s="12">
        <v>27.7</v>
      </c>
      <c r="E43" s="12">
        <v>28.4</v>
      </c>
      <c r="G43" t="s">
        <v>53</v>
      </c>
      <c r="H43">
        <f>SUM(H38:H42)</f>
        <v>50</v>
      </c>
    </row>
    <row r="44" spans="1:13" x14ac:dyDescent="0.25">
      <c r="A44" s="12">
        <v>28.5</v>
      </c>
      <c r="B44" s="12">
        <v>30.2</v>
      </c>
      <c r="C44" s="12">
        <v>26.8</v>
      </c>
      <c r="D44" s="12">
        <v>27.8</v>
      </c>
      <c r="E44" s="12">
        <v>30.5</v>
      </c>
    </row>
    <row r="45" spans="1:13" x14ac:dyDescent="0.25">
      <c r="A45" s="12">
        <v>28.5</v>
      </c>
      <c r="B45" s="12">
        <v>31.8</v>
      </c>
      <c r="C45" s="12">
        <v>29.2</v>
      </c>
      <c r="D45" s="12">
        <v>28.6</v>
      </c>
      <c r="E45" s="12">
        <v>27.5</v>
      </c>
      <c r="G45" s="79"/>
      <c r="H45" s="79"/>
      <c r="I45" s="79"/>
      <c r="J45" s="79"/>
      <c r="K45" s="79"/>
    </row>
    <row r="46" spans="1:13" x14ac:dyDescent="0.25">
      <c r="A46" s="12">
        <v>34.200000000000003</v>
      </c>
      <c r="B46" s="12">
        <v>30.8</v>
      </c>
      <c r="C46" s="12">
        <v>31.8</v>
      </c>
      <c r="D46" s="12">
        <v>29.1</v>
      </c>
      <c r="E46" s="12">
        <v>26.9</v>
      </c>
      <c r="G46" s="79"/>
      <c r="H46" s="79"/>
      <c r="I46" s="79"/>
      <c r="J46" s="79"/>
      <c r="K46" s="79"/>
    </row>
    <row r="47" spans="1:13" x14ac:dyDescent="0.25">
      <c r="A47" s="12">
        <v>30.5</v>
      </c>
      <c r="B47" s="12">
        <v>33.5</v>
      </c>
      <c r="C47" s="12">
        <v>27.4</v>
      </c>
      <c r="D47" s="12">
        <v>28.5</v>
      </c>
      <c r="E47" s="12">
        <v>34.799999999999997</v>
      </c>
      <c r="G47" s="79"/>
      <c r="H47" s="79"/>
      <c r="I47" s="79"/>
      <c r="J47" s="79"/>
      <c r="K47" s="79"/>
    </row>
    <row r="48" spans="1:13" x14ac:dyDescent="0.25">
      <c r="G48" s="79"/>
      <c r="H48" s="79"/>
      <c r="I48" s="79"/>
      <c r="J48" s="79"/>
      <c r="K48" s="79"/>
    </row>
    <row r="49" spans="1:20" x14ac:dyDescent="0.25">
      <c r="A49" t="s">
        <v>39</v>
      </c>
      <c r="B49">
        <f>MIN(A38:E47)</f>
        <v>26.8</v>
      </c>
      <c r="G49" s="79"/>
      <c r="H49" s="79"/>
      <c r="I49" s="79"/>
      <c r="J49" s="79"/>
      <c r="K49" s="79"/>
    </row>
    <row r="50" spans="1:20" x14ac:dyDescent="0.25">
      <c r="A50" t="s">
        <v>40</v>
      </c>
      <c r="B50">
        <f>MAX(A38:E47)</f>
        <v>39.1</v>
      </c>
    </row>
    <row r="51" spans="1:20" x14ac:dyDescent="0.25">
      <c r="A51" t="s">
        <v>41</v>
      </c>
      <c r="B51">
        <f>AVERAGE(A38:E47)</f>
        <v>30.775999999999996</v>
      </c>
      <c r="H51" s="88" t="s">
        <v>54</v>
      </c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</row>
    <row r="52" spans="1:20" x14ac:dyDescent="0.25">
      <c r="A52" t="s">
        <v>42</v>
      </c>
      <c r="B52">
        <f>MAX(A38:E47)-MIN(A38:E47)</f>
        <v>12.3</v>
      </c>
    </row>
    <row r="53" spans="1:20" x14ac:dyDescent="0.25"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5" spans="1:20" x14ac:dyDescent="0.25">
      <c r="A55" s="10" t="s">
        <v>23</v>
      </c>
    </row>
    <row r="56" spans="1:20" x14ac:dyDescent="0.25">
      <c r="G56" s="14" t="s">
        <v>45</v>
      </c>
      <c r="H56" s="14" t="s">
        <v>30</v>
      </c>
      <c r="I56" s="14" t="s">
        <v>46</v>
      </c>
      <c r="J56" s="14" t="s">
        <v>47</v>
      </c>
    </row>
    <row r="57" spans="1:20" x14ac:dyDescent="0.25">
      <c r="A57" s="12">
        <v>32.9</v>
      </c>
      <c r="B57" s="12">
        <v>31.5</v>
      </c>
      <c r="C57" s="12">
        <v>34.299999999999997</v>
      </c>
      <c r="D57" s="12">
        <v>36.799999999999997</v>
      </c>
      <c r="E57" s="12">
        <v>35</v>
      </c>
      <c r="G57" s="11" t="s">
        <v>55</v>
      </c>
      <c r="H57" s="11">
        <f>+COUNTIF($B$57:$E$62,"&lt;30")</f>
        <v>3</v>
      </c>
      <c r="I57" s="16">
        <f>H57/H62</f>
        <v>0.125</v>
      </c>
      <c r="J57" s="16">
        <v>0.13</v>
      </c>
    </row>
    <row r="58" spans="1:20" x14ac:dyDescent="0.25">
      <c r="A58" s="12">
        <v>32.700000000000003</v>
      </c>
      <c r="B58" s="12">
        <v>29.4</v>
      </c>
      <c r="C58" s="12">
        <v>33.200000000000003</v>
      </c>
      <c r="D58" s="12">
        <v>37.799999999999997</v>
      </c>
      <c r="E58" s="12">
        <v>35</v>
      </c>
      <c r="G58" s="37" t="s">
        <v>56</v>
      </c>
      <c r="H58" s="11">
        <f>+COUNTIF($B$57:$E$62,"&lt;32")-H57</f>
        <v>5</v>
      </c>
      <c r="I58" s="16">
        <f>H58/H62</f>
        <v>0.20833333333333334</v>
      </c>
      <c r="J58" s="16">
        <v>0.34</v>
      </c>
    </row>
    <row r="59" spans="1:20" x14ac:dyDescent="0.25">
      <c r="A59" s="12">
        <v>30.6</v>
      </c>
      <c r="B59" s="12">
        <v>28.5</v>
      </c>
      <c r="C59" s="12">
        <v>30.4</v>
      </c>
      <c r="D59" s="12">
        <v>32.6</v>
      </c>
      <c r="E59" s="12">
        <v>31.5</v>
      </c>
      <c r="G59" s="37" t="s">
        <v>57</v>
      </c>
      <c r="H59" s="11">
        <f>+COUNTIF($B$57:$E$62,"&lt;34")-H58-H57</f>
        <v>6</v>
      </c>
      <c r="I59" s="16">
        <f>H59/H62</f>
        <v>0.25</v>
      </c>
      <c r="J59" s="16">
        <v>0.59</v>
      </c>
    </row>
    <row r="60" spans="1:20" x14ac:dyDescent="0.25">
      <c r="A60" s="12">
        <v>33.5</v>
      </c>
      <c r="B60" s="12">
        <v>35.799999999999997</v>
      </c>
      <c r="C60" s="12">
        <v>36.4</v>
      </c>
      <c r="D60" s="12">
        <v>34.200000000000003</v>
      </c>
      <c r="E60" s="12">
        <v>35</v>
      </c>
      <c r="G60" s="37" t="s">
        <v>58</v>
      </c>
      <c r="H60" s="11">
        <f>+COUNTIF($B$57:$E$62,"&lt;36")-H59-H58-H57</f>
        <v>7</v>
      </c>
      <c r="I60" s="16">
        <f>H60/H62</f>
        <v>0.29166666666666669</v>
      </c>
      <c r="J60" s="16">
        <v>0.88</v>
      </c>
    </row>
    <row r="61" spans="1:20" x14ac:dyDescent="0.25">
      <c r="A61" s="12">
        <v>35.1</v>
      </c>
      <c r="B61" s="12">
        <v>31.8</v>
      </c>
      <c r="C61" s="12">
        <v>32.5</v>
      </c>
      <c r="D61" s="12">
        <v>28.4</v>
      </c>
      <c r="E61" s="12">
        <v>33.799999999999997</v>
      </c>
      <c r="G61" s="37" t="s">
        <v>59</v>
      </c>
      <c r="H61" s="11">
        <f>+COUNTIF($B$57:$E$62,"&lt;38")-H60-H59-H58-H57</f>
        <v>3</v>
      </c>
      <c r="I61" s="16">
        <v>0.12</v>
      </c>
      <c r="J61" s="16">
        <v>1</v>
      </c>
    </row>
    <row r="62" spans="1:20" x14ac:dyDescent="0.25">
      <c r="A62" s="12">
        <v>32.4</v>
      </c>
      <c r="B62" s="12">
        <v>32</v>
      </c>
      <c r="C62" s="12">
        <v>30.2</v>
      </c>
      <c r="D62" s="12">
        <v>33</v>
      </c>
      <c r="E62" s="12">
        <v>34.6</v>
      </c>
      <c r="H62" s="1">
        <f>+SUM(H57:H61)</f>
        <v>24</v>
      </c>
    </row>
    <row r="64" spans="1:20" x14ac:dyDescent="0.25">
      <c r="A64" s="11" t="s">
        <v>39</v>
      </c>
      <c r="B64" s="11">
        <f>MIN(A57:E62)</f>
        <v>28.4</v>
      </c>
    </row>
    <row r="65" spans="1:17" x14ac:dyDescent="0.25">
      <c r="A65" s="11" t="s">
        <v>40</v>
      </c>
      <c r="B65" s="11">
        <f>MAX(A57:E62)</f>
        <v>37.799999999999997</v>
      </c>
    </row>
    <row r="66" spans="1:17" x14ac:dyDescent="0.25">
      <c r="A66" s="11" t="s">
        <v>41</v>
      </c>
      <c r="B66" s="11">
        <f>AVERAGE(A57:E62)</f>
        <v>33.03</v>
      </c>
    </row>
    <row r="67" spans="1:17" x14ac:dyDescent="0.25">
      <c r="A67" s="11" t="s">
        <v>42</v>
      </c>
      <c r="B67" s="11">
        <f>B65-B64</f>
        <v>9.3999999999999986</v>
      </c>
    </row>
    <row r="71" spans="1:17" x14ac:dyDescent="0.25">
      <c r="L71" s="90" t="s">
        <v>60</v>
      </c>
      <c r="M71" s="90"/>
      <c r="N71" s="90"/>
      <c r="O71" s="90"/>
      <c r="P71" s="90"/>
      <c r="Q71" s="90"/>
    </row>
    <row r="72" spans="1:17" x14ac:dyDescent="0.25">
      <c r="L72" s="90"/>
      <c r="M72" s="90"/>
      <c r="N72" s="90"/>
      <c r="O72" s="90"/>
      <c r="P72" s="90"/>
      <c r="Q72" s="90"/>
    </row>
    <row r="73" spans="1:17" x14ac:dyDescent="0.25">
      <c r="L73" s="90"/>
      <c r="M73" s="90"/>
      <c r="N73" s="90"/>
      <c r="O73" s="90"/>
      <c r="P73" s="90"/>
      <c r="Q73" s="90"/>
    </row>
  </sheetData>
  <mergeCells count="3">
    <mergeCell ref="H51:T51"/>
    <mergeCell ref="G22:Y22"/>
    <mergeCell ref="L71:Q7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G42"/>
  <sheetViews>
    <sheetView zoomScaleNormal="100" workbookViewId="0">
      <selection activeCell="A40" sqref="A40:G42"/>
    </sheetView>
  </sheetViews>
  <sheetFormatPr defaultRowHeight="15" x14ac:dyDescent="0.25"/>
  <cols>
    <col min="1" max="1" width="13.7109375" customWidth="1"/>
    <col min="2" max="2" width="16.7109375" customWidth="1"/>
    <col min="3" max="3" width="14" customWidth="1"/>
    <col min="4" max="4" width="14.140625" customWidth="1"/>
    <col min="5" max="9" width="9.7109375" customWidth="1"/>
    <col min="14" max="14" width="10.42578125" bestFit="1" customWidth="1"/>
  </cols>
  <sheetData>
    <row r="1" spans="1:4" x14ac:dyDescent="0.25">
      <c r="A1" s="10" t="s">
        <v>14</v>
      </c>
    </row>
    <row r="3" spans="1:4" x14ac:dyDescent="0.25">
      <c r="A3" s="14" t="s">
        <v>61</v>
      </c>
      <c r="B3" s="14" t="s">
        <v>30</v>
      </c>
      <c r="C3" s="14" t="s">
        <v>31</v>
      </c>
      <c r="D3" s="14" t="s">
        <v>62</v>
      </c>
    </row>
    <row r="4" spans="1:4" x14ac:dyDescent="0.25">
      <c r="A4" s="11" t="s">
        <v>63</v>
      </c>
      <c r="B4" s="11">
        <v>42</v>
      </c>
      <c r="C4" s="16">
        <f>+B4/$B$9</f>
        <v>0.47191011235955055</v>
      </c>
      <c r="D4" s="17">
        <f>+C4</f>
        <v>0.47191011235955055</v>
      </c>
    </row>
    <row r="5" spans="1:4" x14ac:dyDescent="0.25">
      <c r="A5" s="11" t="s">
        <v>64</v>
      </c>
      <c r="B5" s="11">
        <v>20</v>
      </c>
      <c r="C5" s="16">
        <f>+B5/$B$9</f>
        <v>0.2247191011235955</v>
      </c>
      <c r="D5" s="17">
        <f>+D4+C5</f>
        <v>0.69662921348314599</v>
      </c>
    </row>
    <row r="6" spans="1:4" x14ac:dyDescent="0.25">
      <c r="A6" s="11" t="s">
        <v>65</v>
      </c>
      <c r="B6" s="11">
        <v>12</v>
      </c>
      <c r="C6" s="16">
        <f>+B6/$B$9</f>
        <v>0.1348314606741573</v>
      </c>
      <c r="D6" s="17">
        <f>+D5+C6</f>
        <v>0.83146067415730329</v>
      </c>
    </row>
    <row r="7" spans="1:4" x14ac:dyDescent="0.25">
      <c r="A7" s="11" t="s">
        <v>66</v>
      </c>
      <c r="B7" s="11">
        <v>10</v>
      </c>
      <c r="C7" s="16">
        <f>+B7/$B$9</f>
        <v>0.11235955056179775</v>
      </c>
      <c r="D7" s="17">
        <f>+D6+C7</f>
        <v>0.94382022471910099</v>
      </c>
    </row>
    <row r="8" spans="1:4" x14ac:dyDescent="0.25">
      <c r="A8" s="11" t="s">
        <v>67</v>
      </c>
      <c r="B8" s="11">
        <v>5</v>
      </c>
      <c r="C8" s="16">
        <f>+B8/$B$9</f>
        <v>5.6179775280898875E-2</v>
      </c>
      <c r="D8" s="17">
        <f>+D7+C8</f>
        <v>0.99999999999999989</v>
      </c>
    </row>
    <row r="9" spans="1:4" x14ac:dyDescent="0.25">
      <c r="B9" s="11">
        <f>+SUM(B4:B8)</f>
        <v>89</v>
      </c>
    </row>
    <row r="12" spans="1:4" x14ac:dyDescent="0.25">
      <c r="A12" s="91" t="s">
        <v>68</v>
      </c>
      <c r="B12" s="91"/>
      <c r="C12" s="91"/>
      <c r="D12" s="91"/>
    </row>
    <row r="13" spans="1:4" x14ac:dyDescent="0.25">
      <c r="A13" s="91"/>
      <c r="B13" s="91"/>
      <c r="C13" s="91"/>
      <c r="D13" s="91"/>
    </row>
    <row r="15" spans="1:4" x14ac:dyDescent="0.25">
      <c r="A15" s="10" t="s">
        <v>20</v>
      </c>
    </row>
    <row r="17" spans="1:7" x14ac:dyDescent="0.25">
      <c r="A17" s="14" t="s">
        <v>69</v>
      </c>
      <c r="B17" s="14" t="s">
        <v>30</v>
      </c>
      <c r="C17" s="14" t="s">
        <v>70</v>
      </c>
      <c r="D17" s="19" t="s">
        <v>71</v>
      </c>
      <c r="E17" s="20" t="s">
        <v>31</v>
      </c>
      <c r="F17" s="20" t="s">
        <v>62</v>
      </c>
    </row>
    <row r="18" spans="1:7" x14ac:dyDescent="0.25">
      <c r="A18" s="11" t="s">
        <v>72</v>
      </c>
      <c r="B18" s="11">
        <v>80</v>
      </c>
      <c r="C18" s="11">
        <v>7</v>
      </c>
      <c r="D18" s="11">
        <f>+B18*C18</f>
        <v>560</v>
      </c>
      <c r="E18" s="16">
        <f>+D18/$D$23</f>
        <v>0.58947368421052626</v>
      </c>
      <c r="F18" s="16">
        <f>E18</f>
        <v>0.58947368421052626</v>
      </c>
    </row>
    <row r="19" spans="1:7" x14ac:dyDescent="0.25">
      <c r="A19" s="11" t="s">
        <v>73</v>
      </c>
      <c r="B19" s="11">
        <v>60</v>
      </c>
      <c r="C19" s="11">
        <v>2.5</v>
      </c>
      <c r="D19" s="11">
        <f>+B19*C19</f>
        <v>150</v>
      </c>
      <c r="E19" s="16">
        <f>+D19/$D$23</f>
        <v>0.15789473684210525</v>
      </c>
      <c r="F19" s="16">
        <f>+E19+F18</f>
        <v>0.74736842105263146</v>
      </c>
    </row>
    <row r="20" spans="1:7" x14ac:dyDescent="0.25">
      <c r="A20" s="11" t="s">
        <v>74</v>
      </c>
      <c r="B20" s="11">
        <v>40</v>
      </c>
      <c r="C20" s="11">
        <v>3</v>
      </c>
      <c r="D20" s="11">
        <f>+B20*C20</f>
        <v>120</v>
      </c>
      <c r="E20" s="16">
        <f>+D20/$D$23</f>
        <v>0.12631578947368421</v>
      </c>
      <c r="F20" s="16">
        <f>+E20+F19</f>
        <v>0.87368421052631562</v>
      </c>
    </row>
    <row r="21" spans="1:7" x14ac:dyDescent="0.25">
      <c r="A21" s="11" t="s">
        <v>75</v>
      </c>
      <c r="B21" s="11">
        <v>50</v>
      </c>
      <c r="C21" s="11">
        <v>2</v>
      </c>
      <c r="D21" s="11">
        <f>+B21*C21</f>
        <v>100</v>
      </c>
      <c r="E21" s="16">
        <f>+D21/$D$23</f>
        <v>0.10526315789473684</v>
      </c>
      <c r="F21" s="16">
        <f>+E21+F20</f>
        <v>0.97894736842105246</v>
      </c>
    </row>
    <row r="22" spans="1:7" x14ac:dyDescent="0.25">
      <c r="A22" s="11" t="s">
        <v>76</v>
      </c>
      <c r="B22" s="11">
        <v>20</v>
      </c>
      <c r="C22" s="11">
        <v>1</v>
      </c>
      <c r="D22" s="11">
        <f>+B22*C22</f>
        <v>20</v>
      </c>
      <c r="E22" s="16">
        <f>+D22/$D$23</f>
        <v>2.1052631578947368E-2</v>
      </c>
      <c r="F22" s="16">
        <f>+E22+F21</f>
        <v>0.99999999999999978</v>
      </c>
    </row>
    <row r="23" spans="1:7" x14ac:dyDescent="0.25">
      <c r="D23" s="18">
        <f>+SUM(D18:D22)</f>
        <v>950</v>
      </c>
    </row>
    <row r="24" spans="1:7" x14ac:dyDescent="0.25">
      <c r="A24" s="92" t="s">
        <v>77</v>
      </c>
      <c r="B24" s="92"/>
      <c r="C24" s="92"/>
      <c r="D24" s="92"/>
      <c r="E24" s="92"/>
    </row>
    <row r="25" spans="1:7" ht="15" customHeight="1" x14ac:dyDescent="0.25">
      <c r="A25" s="92"/>
      <c r="B25" s="92"/>
      <c r="C25" s="92"/>
      <c r="D25" s="92"/>
      <c r="E25" s="92"/>
    </row>
    <row r="26" spans="1:7" x14ac:dyDescent="0.25">
      <c r="A26" s="92"/>
      <c r="B26" s="92"/>
      <c r="C26" s="92"/>
      <c r="D26" s="92"/>
      <c r="E26" s="92"/>
    </row>
    <row r="27" spans="1:7" x14ac:dyDescent="0.25">
      <c r="A27" s="92"/>
      <c r="B27" s="92"/>
      <c r="C27" s="92"/>
      <c r="D27" s="92"/>
      <c r="E27" s="92"/>
    </row>
    <row r="28" spans="1:7" x14ac:dyDescent="0.25">
      <c r="A28" s="10" t="s">
        <v>23</v>
      </c>
    </row>
    <row r="29" spans="1:7" x14ac:dyDescent="0.25">
      <c r="A29" s="1" t="s">
        <v>78</v>
      </c>
    </row>
    <row r="31" spans="1:7" s="1" customFormat="1" x14ac:dyDescent="0.25">
      <c r="A31" s="14" t="s">
        <v>79</v>
      </c>
      <c r="B31" s="14" t="s">
        <v>80</v>
      </c>
      <c r="C31" s="14" t="s">
        <v>81</v>
      </c>
      <c r="D31" s="14" t="s">
        <v>82</v>
      </c>
      <c r="E31" s="14" t="s">
        <v>83</v>
      </c>
      <c r="F31" s="14" t="s">
        <v>84</v>
      </c>
      <c r="G31" s="14" t="s">
        <v>85</v>
      </c>
    </row>
    <row r="32" spans="1:7" x14ac:dyDescent="0.25">
      <c r="A32" s="13" t="s">
        <v>86</v>
      </c>
      <c r="B32" s="13" t="s">
        <v>87</v>
      </c>
      <c r="C32" s="13">
        <v>40</v>
      </c>
      <c r="D32" s="13">
        <v>20</v>
      </c>
      <c r="E32" s="40">
        <f>D32/D39</f>
        <v>0.55096418732782371</v>
      </c>
      <c r="F32" s="15">
        <v>0.55000000000000004</v>
      </c>
      <c r="G32" s="41">
        <v>0.55000000000000004</v>
      </c>
    </row>
    <row r="33" spans="1:7" x14ac:dyDescent="0.25">
      <c r="A33" s="13" t="s">
        <v>88</v>
      </c>
      <c r="B33" s="13" t="s">
        <v>89</v>
      </c>
      <c r="C33" s="13">
        <v>20</v>
      </c>
      <c r="D33" s="13">
        <v>6</v>
      </c>
      <c r="E33" s="40">
        <f>D33/D39</f>
        <v>0.16528925619834711</v>
      </c>
      <c r="F33" s="15">
        <v>0.16</v>
      </c>
      <c r="G33" s="41">
        <v>0.71</v>
      </c>
    </row>
    <row r="34" spans="1:7" x14ac:dyDescent="0.25">
      <c r="A34" s="13" t="s">
        <v>90</v>
      </c>
      <c r="B34" s="13" t="s">
        <v>91</v>
      </c>
      <c r="C34" s="13">
        <v>14</v>
      </c>
      <c r="D34" s="13">
        <v>3</v>
      </c>
      <c r="E34" s="40">
        <f>D34/D39</f>
        <v>8.2644628099173556E-2</v>
      </c>
      <c r="F34" s="15">
        <v>0.08</v>
      </c>
      <c r="G34" s="41">
        <v>0.79</v>
      </c>
    </row>
    <row r="35" spans="1:7" x14ac:dyDescent="0.25">
      <c r="A35" s="13" t="s">
        <v>92</v>
      </c>
      <c r="B35" s="13" t="s">
        <v>93</v>
      </c>
      <c r="C35" s="13">
        <v>10</v>
      </c>
      <c r="D35" s="13">
        <v>2</v>
      </c>
      <c r="E35" s="40">
        <f>D35/D39</f>
        <v>5.5096418732782371E-2</v>
      </c>
      <c r="F35" s="15">
        <v>5.5E-2</v>
      </c>
      <c r="G35" s="41">
        <v>0.85</v>
      </c>
    </row>
    <row r="36" spans="1:7" x14ac:dyDescent="0.25">
      <c r="A36" s="13" t="s">
        <v>94</v>
      </c>
      <c r="B36" s="13" t="s">
        <v>95</v>
      </c>
      <c r="C36" s="13">
        <v>8</v>
      </c>
      <c r="D36" s="13">
        <v>2</v>
      </c>
      <c r="E36" s="40">
        <f>D36/D39</f>
        <v>5.5096418732782371E-2</v>
      </c>
      <c r="F36" s="15">
        <v>5.5E-2</v>
      </c>
      <c r="G36" s="41">
        <v>0.91</v>
      </c>
    </row>
    <row r="37" spans="1:7" x14ac:dyDescent="0.25">
      <c r="A37" s="13" t="s">
        <v>96</v>
      </c>
      <c r="B37" s="13" t="s">
        <v>97</v>
      </c>
      <c r="C37" s="13">
        <v>5</v>
      </c>
      <c r="D37" s="13">
        <v>1.5</v>
      </c>
      <c r="E37" s="40">
        <f>D37/D39</f>
        <v>4.1322314049586778E-2</v>
      </c>
      <c r="F37" s="15">
        <v>0.04</v>
      </c>
      <c r="G37" s="41">
        <v>0.95</v>
      </c>
    </row>
    <row r="38" spans="1:7" x14ac:dyDescent="0.25">
      <c r="A38" s="13" t="s">
        <v>98</v>
      </c>
      <c r="B38" s="13" t="s">
        <v>99</v>
      </c>
      <c r="C38" s="13">
        <v>3</v>
      </c>
      <c r="D38" s="13">
        <v>1.8</v>
      </c>
      <c r="E38" s="40">
        <f>D38/D39</f>
        <v>4.9586776859504141E-2</v>
      </c>
      <c r="F38" s="15">
        <v>4.9000000000000002E-2</v>
      </c>
      <c r="G38" s="41">
        <v>1</v>
      </c>
    </row>
    <row r="39" spans="1:7" x14ac:dyDescent="0.25">
      <c r="D39">
        <f>SUM(D32:D38)</f>
        <v>36.299999999999997</v>
      </c>
      <c r="E39">
        <f>+SUM(E32:E38)</f>
        <v>1</v>
      </c>
    </row>
    <row r="40" spans="1:7" x14ac:dyDescent="0.25">
      <c r="A40" s="92" t="s">
        <v>100</v>
      </c>
      <c r="B40" s="92"/>
      <c r="C40" s="92"/>
      <c r="D40" s="92"/>
      <c r="E40" s="92"/>
      <c r="F40" s="92"/>
      <c r="G40" s="92"/>
    </row>
    <row r="41" spans="1:7" ht="15" customHeight="1" x14ac:dyDescent="0.25">
      <c r="A41" s="92"/>
      <c r="B41" s="92"/>
      <c r="C41" s="92"/>
      <c r="D41" s="92"/>
      <c r="E41" s="92"/>
      <c r="F41" s="92"/>
      <c r="G41" s="92"/>
    </row>
    <row r="42" spans="1:7" x14ac:dyDescent="0.25">
      <c r="A42" s="93"/>
      <c r="B42" s="93"/>
      <c r="C42" s="93"/>
      <c r="D42" s="93"/>
      <c r="E42" s="93"/>
      <c r="F42" s="93"/>
      <c r="G42" s="93"/>
    </row>
  </sheetData>
  <sortState xmlns:xlrd2="http://schemas.microsoft.com/office/spreadsheetml/2017/richdata2" ref="H3:I7">
    <sortCondition descending="1" ref="I3:I7"/>
  </sortState>
  <mergeCells count="3">
    <mergeCell ref="A12:D13"/>
    <mergeCell ref="A24:E27"/>
    <mergeCell ref="A40:G4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M89"/>
  <sheetViews>
    <sheetView zoomScale="115" zoomScaleNormal="115" workbookViewId="0">
      <selection activeCell="B74" sqref="B74:K75"/>
    </sheetView>
  </sheetViews>
  <sheetFormatPr defaultRowHeight="15" x14ac:dyDescent="0.25"/>
  <cols>
    <col min="1" max="1" width="11.28515625" customWidth="1"/>
    <col min="2" max="9" width="10.7109375" customWidth="1"/>
  </cols>
  <sheetData>
    <row r="1" spans="1:9" x14ac:dyDescent="0.25">
      <c r="A1" s="42" t="s">
        <v>28</v>
      </c>
    </row>
    <row r="2" spans="1:9" x14ac:dyDescent="0.25">
      <c r="A2" t="s">
        <v>101</v>
      </c>
      <c r="D2" t="s">
        <v>102</v>
      </c>
      <c r="E2" t="s">
        <v>103</v>
      </c>
    </row>
    <row r="3" spans="1:9" s="45" customFormat="1" ht="31.5" x14ac:dyDescent="0.25">
      <c r="A3" s="43" t="s">
        <v>104</v>
      </c>
      <c r="B3" s="43" t="s">
        <v>105</v>
      </c>
      <c r="C3" s="44" t="s">
        <v>106</v>
      </c>
      <c r="D3" s="43" t="s">
        <v>107</v>
      </c>
      <c r="E3" s="43" t="s">
        <v>108</v>
      </c>
      <c r="F3" s="43" t="s">
        <v>109</v>
      </c>
      <c r="G3" s="43" t="s">
        <v>110</v>
      </c>
      <c r="H3" s="43" t="s">
        <v>111</v>
      </c>
      <c r="I3" s="43" t="s">
        <v>112</v>
      </c>
    </row>
    <row r="4" spans="1:9" ht="15.75" x14ac:dyDescent="0.25">
      <c r="A4" s="46">
        <v>1</v>
      </c>
      <c r="B4" s="47">
        <v>15.91</v>
      </c>
      <c r="C4" s="47">
        <v>15.94</v>
      </c>
      <c r="D4" s="47">
        <v>16.14</v>
      </c>
      <c r="E4" s="47">
        <v>15.73</v>
      </c>
      <c r="F4" s="47">
        <v>0.19</v>
      </c>
      <c r="G4" s="47">
        <v>0.28000000000000003</v>
      </c>
      <c r="H4" s="47">
        <v>0.63</v>
      </c>
      <c r="I4" s="46">
        <v>0</v>
      </c>
    </row>
    <row r="5" spans="1:9" ht="15.75" x14ac:dyDescent="0.25">
      <c r="A5" s="46">
        <v>2</v>
      </c>
      <c r="B5" s="47">
        <v>15.99</v>
      </c>
      <c r="C5" s="47">
        <v>15.94</v>
      </c>
      <c r="D5" s="47">
        <v>16.14</v>
      </c>
      <c r="E5" s="47">
        <v>15.73</v>
      </c>
      <c r="F5" s="47">
        <v>0.27</v>
      </c>
      <c r="G5" s="47">
        <v>0.28000000000000003</v>
      </c>
      <c r="H5" s="47">
        <v>0.63</v>
      </c>
      <c r="I5" s="46">
        <v>0</v>
      </c>
    </row>
    <row r="6" spans="1:9" ht="15.75" x14ac:dyDescent="0.25">
      <c r="A6" s="46">
        <v>3</v>
      </c>
      <c r="B6" s="47">
        <v>15.92</v>
      </c>
      <c r="C6" s="47">
        <v>15.94</v>
      </c>
      <c r="D6" s="47">
        <v>16.14</v>
      </c>
      <c r="E6" s="47">
        <v>15.73</v>
      </c>
      <c r="F6" s="47">
        <v>0.17</v>
      </c>
      <c r="G6" s="47">
        <v>0.28000000000000003</v>
      </c>
      <c r="H6" s="47">
        <v>0.63</v>
      </c>
      <c r="I6" s="46">
        <v>0</v>
      </c>
    </row>
    <row r="7" spans="1:9" ht="15.75" x14ac:dyDescent="0.25">
      <c r="A7" s="46">
        <v>4</v>
      </c>
      <c r="B7" s="47">
        <v>15.93</v>
      </c>
      <c r="C7" s="47">
        <v>15.94</v>
      </c>
      <c r="D7" s="47">
        <v>16.14</v>
      </c>
      <c r="E7" s="47">
        <v>15.73</v>
      </c>
      <c r="F7" s="47">
        <v>0.46</v>
      </c>
      <c r="G7" s="47">
        <v>0.28000000000000003</v>
      </c>
      <c r="H7" s="47">
        <v>0.63</v>
      </c>
      <c r="I7" s="46">
        <v>0</v>
      </c>
    </row>
    <row r="8" spans="1:9" ht="15.75" x14ac:dyDescent="0.25">
      <c r="A8" s="46">
        <v>5</v>
      </c>
      <c r="B8" s="47">
        <v>15.98</v>
      </c>
      <c r="C8" s="47">
        <v>15.94</v>
      </c>
      <c r="D8" s="47">
        <v>16.14</v>
      </c>
      <c r="E8" s="47">
        <v>15.73</v>
      </c>
      <c r="F8" s="47">
        <v>0.47</v>
      </c>
      <c r="G8" s="47">
        <v>0.28000000000000003</v>
      </c>
      <c r="H8" s="47">
        <v>0.63</v>
      </c>
      <c r="I8" s="46">
        <v>0</v>
      </c>
    </row>
    <row r="9" spans="1:9" ht="15.75" x14ac:dyDescent="0.25">
      <c r="A9" s="46">
        <v>6</v>
      </c>
      <c r="B9" s="47">
        <v>16.03</v>
      </c>
      <c r="C9" s="47">
        <v>15.94</v>
      </c>
      <c r="D9" s="47">
        <v>16.14</v>
      </c>
      <c r="E9" s="47">
        <v>15.73</v>
      </c>
      <c r="F9" s="47">
        <v>0.2</v>
      </c>
      <c r="G9" s="47">
        <v>0.28000000000000003</v>
      </c>
      <c r="H9" s="47">
        <v>0.63</v>
      </c>
      <c r="I9" s="46">
        <v>0</v>
      </c>
    </row>
    <row r="10" spans="1:9" ht="15.75" x14ac:dyDescent="0.25">
      <c r="A10" s="46">
        <v>7</v>
      </c>
      <c r="B10" s="47">
        <v>15.96</v>
      </c>
      <c r="C10" s="47">
        <v>15.94</v>
      </c>
      <c r="D10" s="47">
        <v>16.14</v>
      </c>
      <c r="E10" s="47">
        <v>15.73</v>
      </c>
      <c r="F10" s="47">
        <v>0.46</v>
      </c>
      <c r="G10" s="47">
        <v>0.28000000000000003</v>
      </c>
      <c r="H10" s="47">
        <v>0.63</v>
      </c>
      <c r="I10" s="46">
        <v>0</v>
      </c>
    </row>
    <row r="11" spans="1:9" ht="15.75" x14ac:dyDescent="0.25">
      <c r="A11" s="46">
        <v>8</v>
      </c>
      <c r="B11" s="47">
        <v>15.93</v>
      </c>
      <c r="C11" s="47">
        <v>15.94</v>
      </c>
      <c r="D11" s="47">
        <v>16.14</v>
      </c>
      <c r="E11" s="47">
        <v>15.73</v>
      </c>
      <c r="F11" s="47">
        <v>0.2</v>
      </c>
      <c r="G11" s="47">
        <v>0.28000000000000003</v>
      </c>
      <c r="H11" s="47">
        <v>0.63</v>
      </c>
      <c r="I11" s="46">
        <v>0</v>
      </c>
    </row>
    <row r="12" spans="1:9" ht="15.75" x14ac:dyDescent="0.25">
      <c r="A12" s="46">
        <v>9</v>
      </c>
      <c r="B12" s="47">
        <v>15.96</v>
      </c>
      <c r="C12" s="47">
        <v>15.94</v>
      </c>
      <c r="D12" s="47">
        <v>16.14</v>
      </c>
      <c r="E12" s="47">
        <v>15.73</v>
      </c>
      <c r="F12" s="47">
        <v>0.21</v>
      </c>
      <c r="G12" s="47">
        <v>0.28000000000000003</v>
      </c>
      <c r="H12" s="47">
        <v>0.63</v>
      </c>
      <c r="I12" s="46">
        <v>0</v>
      </c>
    </row>
    <row r="13" spans="1:9" ht="15.75" x14ac:dyDescent="0.25">
      <c r="A13" s="46">
        <v>10</v>
      </c>
      <c r="B13" s="47">
        <v>15.83</v>
      </c>
      <c r="C13" s="47">
        <v>15.94</v>
      </c>
      <c r="D13" s="47">
        <v>16.14</v>
      </c>
      <c r="E13" s="47">
        <v>15.73</v>
      </c>
      <c r="F13" s="47">
        <v>0.3</v>
      </c>
      <c r="G13" s="47">
        <v>0.28000000000000003</v>
      </c>
      <c r="H13" s="47">
        <v>0.63</v>
      </c>
      <c r="I13" s="46">
        <v>0</v>
      </c>
    </row>
    <row r="14" spans="1:9" ht="15.75" x14ac:dyDescent="0.25">
      <c r="A14" s="46">
        <v>11</v>
      </c>
      <c r="B14" s="47">
        <v>15.99</v>
      </c>
      <c r="C14" s="47">
        <v>15.94</v>
      </c>
      <c r="D14" s="47">
        <v>16.14</v>
      </c>
      <c r="E14" s="47">
        <v>15.73</v>
      </c>
      <c r="F14" s="47">
        <v>0.28999999999999998</v>
      </c>
      <c r="G14" s="47">
        <v>0.28000000000000003</v>
      </c>
      <c r="H14" s="47">
        <v>0.63</v>
      </c>
      <c r="I14" s="46">
        <v>0</v>
      </c>
    </row>
    <row r="15" spans="1:9" ht="15.75" x14ac:dyDescent="0.25">
      <c r="A15" s="46">
        <v>12</v>
      </c>
      <c r="B15" s="47">
        <v>15.96</v>
      </c>
      <c r="C15" s="47">
        <v>15.94</v>
      </c>
      <c r="D15" s="47">
        <v>16.14</v>
      </c>
      <c r="E15" s="47">
        <v>15.73</v>
      </c>
      <c r="F15" s="47">
        <v>0.43</v>
      </c>
      <c r="G15" s="47">
        <v>0.28000000000000003</v>
      </c>
      <c r="H15" s="47">
        <v>0.63</v>
      </c>
      <c r="I15" s="46">
        <v>0</v>
      </c>
    </row>
    <row r="16" spans="1:9" ht="15.75" x14ac:dyDescent="0.25">
      <c r="A16" s="46">
        <v>13</v>
      </c>
      <c r="B16" s="47">
        <v>15.83</v>
      </c>
      <c r="C16" s="47">
        <v>15.94</v>
      </c>
      <c r="D16" s="47">
        <v>16.14</v>
      </c>
      <c r="E16" s="47">
        <v>15.73</v>
      </c>
      <c r="F16" s="47">
        <v>0.24</v>
      </c>
      <c r="G16" s="47">
        <v>0.28000000000000003</v>
      </c>
      <c r="H16" s="47">
        <v>0.63</v>
      </c>
      <c r="I16" s="46">
        <v>0</v>
      </c>
    </row>
    <row r="17" spans="1:9" ht="15.75" x14ac:dyDescent="0.25">
      <c r="A17" s="46">
        <v>14</v>
      </c>
      <c r="B17" s="47">
        <v>15.91</v>
      </c>
      <c r="C17" s="47">
        <v>15.94</v>
      </c>
      <c r="D17" s="47">
        <v>16.14</v>
      </c>
      <c r="E17" s="47">
        <v>15.73</v>
      </c>
      <c r="F17" s="47">
        <v>0.37</v>
      </c>
      <c r="G17" s="47">
        <v>0.28000000000000003</v>
      </c>
      <c r="H17" s="47">
        <v>0.63</v>
      </c>
      <c r="I17" s="46">
        <v>0</v>
      </c>
    </row>
    <row r="18" spans="1:9" ht="15.75" x14ac:dyDescent="0.25">
      <c r="A18" s="46">
        <v>15</v>
      </c>
      <c r="B18" s="47">
        <v>16.05</v>
      </c>
      <c r="C18" s="47">
        <v>15.94</v>
      </c>
      <c r="D18" s="47">
        <v>16.14</v>
      </c>
      <c r="E18" s="47">
        <v>15.73</v>
      </c>
      <c r="F18" s="47">
        <v>0.31</v>
      </c>
      <c r="G18" s="47">
        <v>0.28000000000000003</v>
      </c>
      <c r="H18" s="47">
        <v>0.63</v>
      </c>
      <c r="I18" s="46">
        <v>0</v>
      </c>
    </row>
    <row r="19" spans="1:9" ht="15.75" x14ac:dyDescent="0.25">
      <c r="A19" s="46">
        <v>16</v>
      </c>
      <c r="B19" s="47">
        <v>15.99</v>
      </c>
      <c r="C19" s="47">
        <v>15.94</v>
      </c>
      <c r="D19" s="47">
        <v>16.14</v>
      </c>
      <c r="E19" s="47">
        <v>15.73</v>
      </c>
      <c r="F19" s="47">
        <v>0.28999999999999998</v>
      </c>
      <c r="G19" s="47">
        <v>0.28000000000000003</v>
      </c>
      <c r="H19" s="47">
        <v>0.63</v>
      </c>
      <c r="I19" s="46">
        <v>0</v>
      </c>
    </row>
    <row r="20" spans="1:9" ht="15.75" x14ac:dyDescent="0.25">
      <c r="A20" s="46">
        <v>17</v>
      </c>
      <c r="B20" s="47">
        <v>15.86</v>
      </c>
      <c r="C20" s="47">
        <v>15.94</v>
      </c>
      <c r="D20" s="47">
        <v>16.14</v>
      </c>
      <c r="E20" s="47">
        <v>15.73</v>
      </c>
      <c r="F20" s="47">
        <v>0.33</v>
      </c>
      <c r="G20" s="47">
        <v>0.28000000000000003</v>
      </c>
      <c r="H20" s="47">
        <v>0.63</v>
      </c>
      <c r="I20" s="46">
        <v>0</v>
      </c>
    </row>
    <row r="21" spans="1:9" ht="15.75" x14ac:dyDescent="0.25">
      <c r="A21" s="46">
        <v>18</v>
      </c>
      <c r="B21" s="47">
        <v>16.010000000000002</v>
      </c>
      <c r="C21" s="47">
        <v>15.94</v>
      </c>
      <c r="D21" s="47">
        <v>16.14</v>
      </c>
      <c r="E21" s="47">
        <v>15.73</v>
      </c>
      <c r="F21" s="47">
        <v>0.34</v>
      </c>
      <c r="G21" s="47">
        <v>0.28000000000000003</v>
      </c>
      <c r="H21" s="47">
        <v>0.63</v>
      </c>
      <c r="I21" s="46">
        <v>0</v>
      </c>
    </row>
    <row r="22" spans="1:9" ht="15.75" x14ac:dyDescent="0.25">
      <c r="A22" s="46">
        <v>19</v>
      </c>
      <c r="B22" s="47">
        <v>15.98</v>
      </c>
      <c r="C22" s="47">
        <v>15.94</v>
      </c>
      <c r="D22" s="47">
        <v>16.14</v>
      </c>
      <c r="E22" s="47">
        <v>15.73</v>
      </c>
      <c r="F22" s="47">
        <v>0.28000000000000003</v>
      </c>
      <c r="G22" s="47">
        <v>0.28000000000000003</v>
      </c>
      <c r="H22" s="47">
        <v>0.63</v>
      </c>
      <c r="I22" s="46">
        <v>0</v>
      </c>
    </row>
    <row r="23" spans="1:9" ht="15.75" x14ac:dyDescent="0.25">
      <c r="A23" s="46">
        <v>20</v>
      </c>
      <c r="B23" s="47">
        <v>16.02</v>
      </c>
      <c r="C23" s="47">
        <v>15.94</v>
      </c>
      <c r="D23" s="47">
        <v>16.14</v>
      </c>
      <c r="E23" s="47">
        <v>15.73</v>
      </c>
      <c r="F23" s="47">
        <v>0.2</v>
      </c>
      <c r="G23" s="47">
        <v>0.28000000000000003</v>
      </c>
      <c r="H23" s="47">
        <v>0.63</v>
      </c>
      <c r="I23" s="46">
        <v>0</v>
      </c>
    </row>
    <row r="24" spans="1:9" ht="15.75" x14ac:dyDescent="0.25">
      <c r="A24" s="46">
        <v>21</v>
      </c>
      <c r="B24" s="47">
        <v>16</v>
      </c>
      <c r="C24" s="47">
        <v>15.94</v>
      </c>
      <c r="D24" s="47">
        <v>16.14</v>
      </c>
      <c r="E24" s="47">
        <v>15.73</v>
      </c>
      <c r="F24" s="47">
        <v>0.23</v>
      </c>
      <c r="G24" s="47">
        <v>0.28000000000000003</v>
      </c>
      <c r="H24" s="47">
        <v>0.63</v>
      </c>
      <c r="I24" s="46">
        <v>0</v>
      </c>
    </row>
    <row r="25" spans="1:9" ht="15.75" x14ac:dyDescent="0.25">
      <c r="A25" s="46">
        <v>22</v>
      </c>
      <c r="B25" s="47">
        <v>15.9</v>
      </c>
      <c r="C25" s="47">
        <v>15.94</v>
      </c>
      <c r="D25" s="47">
        <v>16.14</v>
      </c>
      <c r="E25" s="47">
        <v>15.73</v>
      </c>
      <c r="F25" s="47">
        <v>0.16</v>
      </c>
      <c r="G25" s="47">
        <v>0.28000000000000003</v>
      </c>
      <c r="H25" s="47">
        <v>0.63</v>
      </c>
      <c r="I25" s="46">
        <v>0</v>
      </c>
    </row>
    <row r="26" spans="1:9" ht="15.75" x14ac:dyDescent="0.25">
      <c r="A26" s="46">
        <v>23</v>
      </c>
      <c r="B26" s="47">
        <v>15.86</v>
      </c>
      <c r="C26" s="47">
        <v>15.94</v>
      </c>
      <c r="D26" s="47">
        <v>16.14</v>
      </c>
      <c r="E26" s="47">
        <v>15.73</v>
      </c>
      <c r="F26" s="47">
        <v>0.32</v>
      </c>
      <c r="G26" s="47">
        <v>0.28000000000000003</v>
      </c>
      <c r="H26" s="47">
        <v>0.63</v>
      </c>
      <c r="I26" s="46">
        <v>0</v>
      </c>
    </row>
    <row r="27" spans="1:9" ht="15.75" x14ac:dyDescent="0.25">
      <c r="A27" s="46">
        <v>24</v>
      </c>
      <c r="B27" s="47">
        <v>15.94</v>
      </c>
      <c r="C27" s="47">
        <v>15.94</v>
      </c>
      <c r="D27" s="47">
        <v>16.14</v>
      </c>
      <c r="E27" s="47">
        <v>15.73</v>
      </c>
      <c r="F27" s="47">
        <v>0.15</v>
      </c>
      <c r="G27" s="47">
        <v>0.28000000000000003</v>
      </c>
      <c r="H27" s="47">
        <v>0.63</v>
      </c>
      <c r="I27" s="46">
        <v>0</v>
      </c>
    </row>
    <row r="28" spans="1:9" ht="15.75" x14ac:dyDescent="0.25">
      <c r="A28" s="46">
        <v>25</v>
      </c>
      <c r="B28" s="47">
        <v>15.94</v>
      </c>
      <c r="C28" s="47">
        <v>15.94</v>
      </c>
      <c r="D28" s="47">
        <v>16.14</v>
      </c>
      <c r="E28" s="47">
        <v>15.73</v>
      </c>
      <c r="F28" s="47">
        <v>0.3</v>
      </c>
      <c r="G28" s="47">
        <v>0.28000000000000003</v>
      </c>
      <c r="H28" s="47">
        <v>0.63</v>
      </c>
      <c r="I28" s="46">
        <v>0</v>
      </c>
    </row>
    <row r="29" spans="1:9" x14ac:dyDescent="0.25">
      <c r="A29" t="s">
        <v>113</v>
      </c>
      <c r="B29" s="39">
        <f>+SUM(B4:B28)</f>
        <v>398.68000000000006</v>
      </c>
      <c r="C29" s="48"/>
      <c r="D29" s="48"/>
      <c r="E29" s="48"/>
      <c r="F29" s="39">
        <f>SUM(F4:F28)</f>
        <v>7.1700000000000017</v>
      </c>
      <c r="G29" s="48"/>
    </row>
    <row r="34" spans="1:13" x14ac:dyDescent="0.25">
      <c r="A34" s="42"/>
    </row>
    <row r="43" spans="1:13" x14ac:dyDescent="0.25">
      <c r="A43" s="42" t="s">
        <v>20</v>
      </c>
    </row>
    <row r="44" spans="1:13" x14ac:dyDescent="0.25">
      <c r="A44" t="s">
        <v>101</v>
      </c>
      <c r="C44" t="s">
        <v>102</v>
      </c>
      <c r="D44" t="s">
        <v>114</v>
      </c>
      <c r="E44" t="s">
        <v>115</v>
      </c>
    </row>
    <row r="45" spans="1:13" x14ac:dyDescent="0.25">
      <c r="A45" t="s">
        <v>116</v>
      </c>
      <c r="B45" t="s">
        <v>117</v>
      </c>
      <c r="C45" t="s">
        <v>118</v>
      </c>
      <c r="D45" t="s">
        <v>119</v>
      </c>
      <c r="E45" t="s">
        <v>120</v>
      </c>
      <c r="F45" t="s">
        <v>121</v>
      </c>
      <c r="G45" t="s">
        <v>122</v>
      </c>
      <c r="H45" t="s">
        <v>107</v>
      </c>
      <c r="I45" t="s">
        <v>108</v>
      </c>
      <c r="J45" t="s">
        <v>109</v>
      </c>
      <c r="K45" t="s">
        <v>123</v>
      </c>
      <c r="L45" t="s">
        <v>111</v>
      </c>
      <c r="M45" t="s">
        <v>112</v>
      </c>
    </row>
    <row r="46" spans="1:13" x14ac:dyDescent="0.25">
      <c r="A46">
        <v>1</v>
      </c>
      <c r="B46">
        <v>12.5</v>
      </c>
      <c r="C46">
        <v>12.3</v>
      </c>
      <c r="D46">
        <v>12.6</v>
      </c>
      <c r="E46" s="50">
        <v>12.7</v>
      </c>
      <c r="F46">
        <f t="shared" ref="F46:F55" si="0">AVERAGE(B46:E46)</f>
        <v>12.524999999999999</v>
      </c>
      <c r="G46">
        <v>12.5</v>
      </c>
      <c r="H46">
        <v>12.76</v>
      </c>
      <c r="I46">
        <v>12.23</v>
      </c>
      <c r="J46">
        <f t="shared" ref="J46:J55" si="1">MAX(B46:E46)-MIN(B46:E46)</f>
        <v>0.39999999999999858</v>
      </c>
      <c r="K46">
        <v>0.37</v>
      </c>
      <c r="L46">
        <v>0.84</v>
      </c>
      <c r="M46">
        <v>0</v>
      </c>
    </row>
    <row r="47" spans="1:13" x14ac:dyDescent="0.25">
      <c r="A47">
        <v>2</v>
      </c>
      <c r="B47">
        <v>12.8</v>
      </c>
      <c r="C47">
        <v>12.4</v>
      </c>
      <c r="D47">
        <v>12.4</v>
      </c>
      <c r="E47" s="50">
        <v>12.8</v>
      </c>
      <c r="F47">
        <f t="shared" si="0"/>
        <v>12.600000000000001</v>
      </c>
      <c r="G47">
        <v>12.5</v>
      </c>
      <c r="H47">
        <v>12.76</v>
      </c>
      <c r="I47">
        <v>12.23</v>
      </c>
      <c r="J47">
        <f t="shared" si="1"/>
        <v>0.40000000000000036</v>
      </c>
      <c r="K47">
        <v>0.37</v>
      </c>
      <c r="L47">
        <v>0.84</v>
      </c>
      <c r="M47">
        <v>0</v>
      </c>
    </row>
    <row r="48" spans="1:13" x14ac:dyDescent="0.25">
      <c r="A48">
        <v>3</v>
      </c>
      <c r="B48">
        <v>12.1</v>
      </c>
      <c r="C48">
        <v>12.6</v>
      </c>
      <c r="D48">
        <v>12.5</v>
      </c>
      <c r="E48" s="50">
        <v>12.4</v>
      </c>
      <c r="F48">
        <f t="shared" si="0"/>
        <v>12.4</v>
      </c>
      <c r="G48">
        <v>12.5</v>
      </c>
      <c r="H48">
        <v>12.76</v>
      </c>
      <c r="I48">
        <v>12.23</v>
      </c>
      <c r="J48">
        <f t="shared" si="1"/>
        <v>0.5</v>
      </c>
      <c r="K48">
        <v>0.37</v>
      </c>
      <c r="L48">
        <v>0.84</v>
      </c>
      <c r="M48">
        <v>0</v>
      </c>
    </row>
    <row r="49" spans="1:13" x14ac:dyDescent="0.25">
      <c r="A49">
        <v>4</v>
      </c>
      <c r="B49">
        <v>12.2</v>
      </c>
      <c r="C49">
        <v>12.6</v>
      </c>
      <c r="D49">
        <v>12.5</v>
      </c>
      <c r="E49" s="50">
        <v>12.3</v>
      </c>
      <c r="F49">
        <f t="shared" si="0"/>
        <v>12.399999999999999</v>
      </c>
      <c r="G49">
        <v>12.5</v>
      </c>
      <c r="H49">
        <v>12.76</v>
      </c>
      <c r="I49">
        <v>12.23</v>
      </c>
      <c r="J49">
        <f t="shared" si="1"/>
        <v>0.40000000000000036</v>
      </c>
      <c r="K49">
        <v>0.37</v>
      </c>
      <c r="L49">
        <v>0.84</v>
      </c>
      <c r="M49">
        <v>0</v>
      </c>
    </row>
    <row r="50" spans="1:13" x14ac:dyDescent="0.25">
      <c r="A50">
        <v>5</v>
      </c>
      <c r="B50">
        <v>12.4</v>
      </c>
      <c r="C50">
        <v>12.5</v>
      </c>
      <c r="D50">
        <v>12.5</v>
      </c>
      <c r="E50" s="50">
        <v>12.5</v>
      </c>
      <c r="F50">
        <f t="shared" si="0"/>
        <v>12.475</v>
      </c>
      <c r="G50">
        <v>12.5</v>
      </c>
      <c r="H50">
        <v>12.76</v>
      </c>
      <c r="I50">
        <v>12.23</v>
      </c>
      <c r="J50">
        <f t="shared" si="1"/>
        <v>9.9999999999999645E-2</v>
      </c>
      <c r="K50">
        <v>0.37</v>
      </c>
      <c r="L50">
        <v>0.84</v>
      </c>
      <c r="M50">
        <v>0</v>
      </c>
    </row>
    <row r="51" spans="1:13" x14ac:dyDescent="0.25">
      <c r="A51">
        <v>6</v>
      </c>
      <c r="B51">
        <v>12.3</v>
      </c>
      <c r="C51">
        <v>12.4</v>
      </c>
      <c r="D51">
        <v>12.6</v>
      </c>
      <c r="E51" s="50">
        <v>12.6</v>
      </c>
      <c r="F51">
        <f t="shared" si="0"/>
        <v>12.475000000000001</v>
      </c>
      <c r="G51">
        <v>12.5</v>
      </c>
      <c r="H51">
        <v>12.76</v>
      </c>
      <c r="I51">
        <v>12.23</v>
      </c>
      <c r="J51">
        <f t="shared" si="1"/>
        <v>0.29999999999999893</v>
      </c>
      <c r="K51">
        <v>0.37</v>
      </c>
      <c r="L51">
        <v>0.84</v>
      </c>
      <c r="M51">
        <v>0</v>
      </c>
    </row>
    <row r="52" spans="1:13" x14ac:dyDescent="0.25">
      <c r="A52">
        <v>7</v>
      </c>
      <c r="B52">
        <v>12.6</v>
      </c>
      <c r="C52">
        <v>12.7</v>
      </c>
      <c r="D52">
        <v>12.5</v>
      </c>
      <c r="E52" s="50">
        <v>12.8</v>
      </c>
      <c r="F52">
        <f t="shared" si="0"/>
        <v>12.649999999999999</v>
      </c>
      <c r="G52">
        <v>12.5</v>
      </c>
      <c r="H52">
        <v>12.76</v>
      </c>
      <c r="I52">
        <v>12.23</v>
      </c>
      <c r="J52">
        <f t="shared" si="1"/>
        <v>0.30000000000000071</v>
      </c>
      <c r="K52">
        <v>0.37</v>
      </c>
      <c r="L52">
        <v>0.84</v>
      </c>
      <c r="M52">
        <v>0</v>
      </c>
    </row>
    <row r="53" spans="1:13" x14ac:dyDescent="0.25">
      <c r="A53">
        <v>8</v>
      </c>
      <c r="B53">
        <v>12.4</v>
      </c>
      <c r="C53">
        <v>12.3</v>
      </c>
      <c r="D53">
        <v>12.6</v>
      </c>
      <c r="E53" s="50">
        <v>12.5</v>
      </c>
      <c r="F53">
        <f t="shared" si="0"/>
        <v>12.450000000000001</v>
      </c>
      <c r="G53">
        <v>12.5</v>
      </c>
      <c r="H53">
        <v>12.76</v>
      </c>
      <c r="I53">
        <v>12.23</v>
      </c>
      <c r="J53">
        <f t="shared" si="1"/>
        <v>0.29999999999999893</v>
      </c>
      <c r="K53">
        <v>0.37</v>
      </c>
      <c r="L53">
        <v>0.84</v>
      </c>
      <c r="M53">
        <v>0</v>
      </c>
    </row>
    <row r="54" spans="1:13" x14ac:dyDescent="0.25">
      <c r="A54">
        <v>9</v>
      </c>
      <c r="B54">
        <v>12.6</v>
      </c>
      <c r="C54">
        <v>12.5</v>
      </c>
      <c r="D54">
        <v>12.3</v>
      </c>
      <c r="E54" s="50">
        <v>12.6</v>
      </c>
      <c r="F54">
        <f t="shared" si="0"/>
        <v>12.500000000000002</v>
      </c>
      <c r="G54">
        <v>12.5</v>
      </c>
      <c r="H54">
        <v>12.76</v>
      </c>
      <c r="I54">
        <v>12.23</v>
      </c>
      <c r="J54">
        <f t="shared" si="1"/>
        <v>0.29999999999999893</v>
      </c>
      <c r="K54">
        <v>0.37</v>
      </c>
      <c r="L54">
        <v>0.84</v>
      </c>
      <c r="M54">
        <v>0</v>
      </c>
    </row>
    <row r="55" spans="1:13" x14ac:dyDescent="0.25">
      <c r="A55">
        <v>10</v>
      </c>
      <c r="B55">
        <v>12.1</v>
      </c>
      <c r="C55">
        <v>12.7</v>
      </c>
      <c r="D55">
        <v>12.5</v>
      </c>
      <c r="E55" s="50">
        <v>12.8</v>
      </c>
      <c r="F55">
        <f t="shared" si="0"/>
        <v>12.524999999999999</v>
      </c>
      <c r="G55">
        <v>12.5</v>
      </c>
      <c r="H55">
        <v>12.76</v>
      </c>
      <c r="I55">
        <v>12.23</v>
      </c>
      <c r="J55">
        <f t="shared" si="1"/>
        <v>0.70000000000000107</v>
      </c>
      <c r="K55">
        <v>0.37</v>
      </c>
      <c r="L55">
        <v>0.84</v>
      </c>
      <c r="M55">
        <v>0</v>
      </c>
    </row>
    <row r="56" spans="1:13" x14ac:dyDescent="0.25">
      <c r="E56" s="50" t="s">
        <v>124</v>
      </c>
      <c r="F56">
        <f>SUM(F46:F55)</f>
        <v>125</v>
      </c>
      <c r="I56" t="s">
        <v>125</v>
      </c>
      <c r="J56">
        <f>SUM(J46:J55)</f>
        <v>3.6999999999999975</v>
      </c>
    </row>
    <row r="58" spans="1:13" x14ac:dyDescent="0.25">
      <c r="C58" s="48"/>
    </row>
    <row r="69" spans="1:12" x14ac:dyDescent="0.25">
      <c r="A69" s="42"/>
    </row>
    <row r="74" spans="1:12" x14ac:dyDescent="0.25">
      <c r="B74" s="88" t="s">
        <v>126</v>
      </c>
      <c r="C74" s="88"/>
      <c r="D74" s="88"/>
      <c r="E74" s="88"/>
      <c r="F74" s="88"/>
      <c r="G74" s="88"/>
      <c r="H74" s="88"/>
      <c r="I74" s="88"/>
      <c r="J74" s="88"/>
    </row>
    <row r="75" spans="1:12" x14ac:dyDescent="0.25">
      <c r="B75" s="79" t="s">
        <v>127</v>
      </c>
      <c r="C75" s="79"/>
      <c r="D75" s="79"/>
      <c r="E75" s="79"/>
      <c r="F75" s="79"/>
      <c r="G75" s="79"/>
      <c r="H75" s="79"/>
      <c r="I75" s="79"/>
      <c r="J75" s="79"/>
      <c r="K75" s="79"/>
      <c r="L75" s="78"/>
    </row>
    <row r="88" spans="2:2" x14ac:dyDescent="0.25">
      <c r="B88" s="49"/>
    </row>
    <row r="89" spans="2:2" x14ac:dyDescent="0.25">
      <c r="B89" s="49"/>
    </row>
  </sheetData>
  <mergeCells count="1">
    <mergeCell ref="B74:J7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6"/>
  <sheetViews>
    <sheetView topLeftCell="A4" zoomScale="115" zoomScaleNormal="115" workbookViewId="0">
      <selection activeCell="A26" sqref="A26"/>
    </sheetView>
  </sheetViews>
  <sheetFormatPr defaultColWidth="9.140625" defaultRowHeight="12.75" x14ac:dyDescent="0.2"/>
  <cols>
    <col min="1" max="16384" width="9.140625" style="56"/>
  </cols>
  <sheetData>
    <row r="1" spans="1:16" x14ac:dyDescent="0.2">
      <c r="A1" s="56" t="s">
        <v>128</v>
      </c>
    </row>
    <row r="2" spans="1:16" x14ac:dyDescent="0.2">
      <c r="A2" s="57" t="s">
        <v>129</v>
      </c>
      <c r="B2" s="57" t="s">
        <v>86</v>
      </c>
      <c r="C2" s="71" t="s">
        <v>130</v>
      </c>
      <c r="D2" s="57" t="s">
        <v>131</v>
      </c>
      <c r="E2" s="57" t="s">
        <v>132</v>
      </c>
      <c r="F2" s="57" t="s">
        <v>133</v>
      </c>
      <c r="G2" s="57" t="s">
        <v>134</v>
      </c>
      <c r="H2" s="57" t="s">
        <v>135</v>
      </c>
      <c r="I2" s="57" t="s">
        <v>136</v>
      </c>
      <c r="J2" s="57" t="s">
        <v>137</v>
      </c>
      <c r="K2" s="57" t="s">
        <v>138</v>
      </c>
      <c r="L2" s="57" t="s">
        <v>139</v>
      </c>
      <c r="M2" s="57" t="s">
        <v>140</v>
      </c>
      <c r="N2" s="57" t="s">
        <v>141</v>
      </c>
      <c r="O2" s="57" t="s">
        <v>142</v>
      </c>
      <c r="P2" s="57" t="s">
        <v>143</v>
      </c>
    </row>
    <row r="3" spans="1:16" x14ac:dyDescent="0.2">
      <c r="A3" s="58">
        <v>2</v>
      </c>
      <c r="B3" s="59">
        <v>2.121</v>
      </c>
      <c r="C3" s="72">
        <v>1.88</v>
      </c>
      <c r="D3" s="59">
        <v>2.6589999999999998</v>
      </c>
      <c r="E3" s="60">
        <v>0.79790000000000005</v>
      </c>
      <c r="F3" s="59">
        <v>0</v>
      </c>
      <c r="G3" s="59">
        <v>3.2669999999999999</v>
      </c>
      <c r="H3" s="59">
        <v>0</v>
      </c>
      <c r="I3" s="59">
        <v>2.6059999999999999</v>
      </c>
      <c r="J3" s="59">
        <v>1.1279999999999999</v>
      </c>
      <c r="K3" s="60">
        <v>0.88619999999999999</v>
      </c>
      <c r="L3" s="59">
        <v>0.85299999999999998</v>
      </c>
      <c r="M3" s="59">
        <v>0</v>
      </c>
      <c r="N3" s="59">
        <v>3.6859999999999999</v>
      </c>
      <c r="O3" s="59">
        <v>0</v>
      </c>
      <c r="P3" s="59">
        <v>3.2669999999999999</v>
      </c>
    </row>
    <row r="4" spans="1:16" x14ac:dyDescent="0.2">
      <c r="A4" s="58">
        <v>3</v>
      </c>
      <c r="B4" s="59">
        <v>1.732</v>
      </c>
      <c r="C4" s="72">
        <v>1.0229999999999999</v>
      </c>
      <c r="D4" s="59">
        <v>1.954</v>
      </c>
      <c r="E4" s="60">
        <v>0.88619999999999999</v>
      </c>
      <c r="F4" s="59">
        <v>0</v>
      </c>
      <c r="G4" s="59">
        <v>2.5680000000000001</v>
      </c>
      <c r="H4" s="59">
        <v>0</v>
      </c>
      <c r="I4" s="59">
        <v>2.2759999999999998</v>
      </c>
      <c r="J4" s="59">
        <v>1.6930000000000001</v>
      </c>
      <c r="K4" s="60">
        <v>0.59079999999999999</v>
      </c>
      <c r="L4" s="59">
        <v>0.88800000000000001</v>
      </c>
      <c r="M4" s="59">
        <v>0</v>
      </c>
      <c r="N4" s="59">
        <v>4.3579999999999997</v>
      </c>
      <c r="O4" s="59">
        <v>0</v>
      </c>
      <c r="P4" s="59">
        <v>2.5750000000000002</v>
      </c>
    </row>
    <row r="5" spans="1:16" x14ac:dyDescent="0.2">
      <c r="A5" s="74">
        <v>4</v>
      </c>
      <c r="B5" s="72">
        <v>1.5</v>
      </c>
      <c r="C5" s="75">
        <v>0.72899999999999998</v>
      </c>
      <c r="D5" s="72">
        <v>1.6279999999999999</v>
      </c>
      <c r="E5" s="76">
        <v>0.92130000000000001</v>
      </c>
      <c r="F5" s="72">
        <v>0</v>
      </c>
      <c r="G5" s="72">
        <v>2.266</v>
      </c>
      <c r="H5" s="72">
        <v>0</v>
      </c>
      <c r="I5" s="72">
        <v>2.0880000000000001</v>
      </c>
      <c r="J5" s="72">
        <v>2.0590000000000002</v>
      </c>
      <c r="K5" s="76">
        <v>0.48570000000000002</v>
      </c>
      <c r="L5" s="72">
        <v>0.88</v>
      </c>
      <c r="M5" s="72">
        <v>0</v>
      </c>
      <c r="N5" s="72">
        <v>4.6980000000000004</v>
      </c>
      <c r="O5" s="75">
        <v>0</v>
      </c>
      <c r="P5" s="75">
        <v>2.282</v>
      </c>
    </row>
    <row r="6" spans="1:16" x14ac:dyDescent="0.2">
      <c r="A6" s="61">
        <v>5</v>
      </c>
      <c r="B6" s="62">
        <v>1.3420000000000001</v>
      </c>
      <c r="C6" s="73">
        <v>0.57699999999999996</v>
      </c>
      <c r="D6" s="62">
        <v>1.427</v>
      </c>
      <c r="E6" s="63">
        <v>0.94</v>
      </c>
      <c r="F6" s="62">
        <v>0</v>
      </c>
      <c r="G6" s="62">
        <v>2.089</v>
      </c>
      <c r="H6" s="62">
        <v>0</v>
      </c>
      <c r="I6" s="62">
        <v>1.964</v>
      </c>
      <c r="J6" s="62">
        <v>2.3260000000000001</v>
      </c>
      <c r="K6" s="63">
        <v>0.4299</v>
      </c>
      <c r="L6" s="62">
        <v>0.86399999999999999</v>
      </c>
      <c r="M6" s="62">
        <v>0</v>
      </c>
      <c r="N6" s="62">
        <v>4.9180000000000001</v>
      </c>
      <c r="O6" s="62">
        <v>0</v>
      </c>
      <c r="P6" s="62">
        <v>2.1139999999999999</v>
      </c>
    </row>
    <row r="7" spans="1:16" x14ac:dyDescent="0.2">
      <c r="A7" s="58">
        <v>6</v>
      </c>
      <c r="B7" s="59">
        <v>1.2250000000000001</v>
      </c>
      <c r="C7" s="72">
        <v>0.48299999999999998</v>
      </c>
      <c r="D7" s="59">
        <v>1.2869999999999999</v>
      </c>
      <c r="E7" s="60">
        <v>0.95150000000000001</v>
      </c>
      <c r="F7" s="59">
        <v>0.03</v>
      </c>
      <c r="G7" s="59">
        <v>1.97</v>
      </c>
      <c r="H7" s="59">
        <v>2.9000000000000001E-2</v>
      </c>
      <c r="I7" s="59">
        <v>1.8740000000000001</v>
      </c>
      <c r="J7" s="59">
        <v>2.5339999999999998</v>
      </c>
      <c r="K7" s="60">
        <v>0.39460000000000001</v>
      </c>
      <c r="L7" s="59">
        <v>0.84799999999999998</v>
      </c>
      <c r="M7" s="59">
        <v>0</v>
      </c>
      <c r="N7" s="59">
        <v>5.0789999999999997</v>
      </c>
      <c r="O7" s="59">
        <v>0</v>
      </c>
      <c r="P7" s="59">
        <v>2.004</v>
      </c>
    </row>
    <row r="8" spans="1:16" x14ac:dyDescent="0.2">
      <c r="A8" s="58">
        <v>7</v>
      </c>
      <c r="B8" s="59">
        <v>1.1339999999999999</v>
      </c>
      <c r="C8" s="72">
        <v>0.41899999999999998</v>
      </c>
      <c r="D8" s="59">
        <v>1.1819999999999999</v>
      </c>
      <c r="E8" s="60">
        <v>0.95940000000000003</v>
      </c>
      <c r="F8" s="59">
        <v>0.11799999999999999</v>
      </c>
      <c r="G8" s="59">
        <v>1.8819999999999999</v>
      </c>
      <c r="H8" s="59">
        <v>0.113</v>
      </c>
      <c r="I8" s="59">
        <v>1.806</v>
      </c>
      <c r="J8" s="59">
        <v>2.7040000000000002</v>
      </c>
      <c r="K8" s="60">
        <v>0.36980000000000002</v>
      </c>
      <c r="L8" s="59">
        <v>0.83299999999999996</v>
      </c>
      <c r="M8" s="59">
        <v>0.20499999999999999</v>
      </c>
      <c r="N8" s="59">
        <v>5.2039999999999997</v>
      </c>
      <c r="O8" s="59">
        <v>7.5999999999999998E-2</v>
      </c>
      <c r="P8" s="59">
        <v>1.9239999999999999</v>
      </c>
    </row>
    <row r="9" spans="1:16" x14ac:dyDescent="0.2">
      <c r="A9" s="58">
        <v>8</v>
      </c>
      <c r="B9" s="59">
        <v>1.0609999999999999</v>
      </c>
      <c r="C9" s="72">
        <v>0.373</v>
      </c>
      <c r="D9" s="59">
        <v>1.099</v>
      </c>
      <c r="E9" s="60">
        <v>0.96499999999999997</v>
      </c>
      <c r="F9" s="59">
        <v>0.185</v>
      </c>
      <c r="G9" s="59">
        <v>1.8149999999999999</v>
      </c>
      <c r="H9" s="59">
        <v>0.17899999999999999</v>
      </c>
      <c r="I9" s="59">
        <v>1.7509999999999999</v>
      </c>
      <c r="J9" s="59">
        <v>2.847</v>
      </c>
      <c r="K9" s="60">
        <v>0.35120000000000001</v>
      </c>
      <c r="L9" s="59">
        <v>0.82</v>
      </c>
      <c r="M9" s="59">
        <v>0.38800000000000001</v>
      </c>
      <c r="N9" s="59">
        <v>5.3070000000000004</v>
      </c>
      <c r="O9" s="59">
        <v>0.13600000000000001</v>
      </c>
      <c r="P9" s="59">
        <v>1.8640000000000001</v>
      </c>
    </row>
    <row r="10" spans="1:16" x14ac:dyDescent="0.2">
      <c r="A10" s="58">
        <v>9</v>
      </c>
      <c r="B10" s="59">
        <v>1</v>
      </c>
      <c r="C10" s="72">
        <v>0.33700000000000002</v>
      </c>
      <c r="D10" s="59">
        <v>1.032</v>
      </c>
      <c r="E10" s="60">
        <v>0.96930000000000005</v>
      </c>
      <c r="F10" s="59">
        <v>0.23899999999999999</v>
      </c>
      <c r="G10" s="59">
        <v>1.7609999999999999</v>
      </c>
      <c r="H10" s="59">
        <v>0.23200000000000001</v>
      </c>
      <c r="I10" s="59">
        <v>1.7070000000000001</v>
      </c>
      <c r="J10" s="59">
        <v>2.97</v>
      </c>
      <c r="K10" s="60">
        <v>0.3367</v>
      </c>
      <c r="L10" s="59">
        <v>0.80800000000000005</v>
      </c>
      <c r="M10" s="59">
        <v>0.54700000000000004</v>
      </c>
      <c r="N10" s="59">
        <v>5.3940000000000001</v>
      </c>
      <c r="O10" s="59">
        <v>0.184</v>
      </c>
      <c r="P10" s="59">
        <v>1.8160000000000001</v>
      </c>
    </row>
    <row r="11" spans="1:16" x14ac:dyDescent="0.2">
      <c r="A11" s="61">
        <v>10</v>
      </c>
      <c r="B11" s="62">
        <v>0.94899999999999995</v>
      </c>
      <c r="C11" s="73">
        <v>0.308</v>
      </c>
      <c r="D11" s="62">
        <v>0.97499999999999998</v>
      </c>
      <c r="E11" s="63">
        <v>0.97270000000000001</v>
      </c>
      <c r="F11" s="62">
        <v>0.28399999999999997</v>
      </c>
      <c r="G11" s="62">
        <v>1.716</v>
      </c>
      <c r="H11" s="62">
        <v>0.27600000000000002</v>
      </c>
      <c r="I11" s="62">
        <v>1.669</v>
      </c>
      <c r="J11" s="62">
        <v>3.0779999999999998</v>
      </c>
      <c r="K11" s="63">
        <v>0.32490000000000002</v>
      </c>
      <c r="L11" s="62">
        <v>0.79700000000000004</v>
      </c>
      <c r="M11" s="62">
        <v>0.68600000000000005</v>
      </c>
      <c r="N11" s="62">
        <v>5.4690000000000003</v>
      </c>
      <c r="O11" s="62">
        <v>0.223</v>
      </c>
      <c r="P11" s="62">
        <v>1.7769999999999999</v>
      </c>
    </row>
    <row r="12" spans="1:16" x14ac:dyDescent="0.2">
      <c r="A12" s="58">
        <v>11</v>
      </c>
      <c r="B12" s="59">
        <v>0.90500000000000003</v>
      </c>
      <c r="C12" s="72">
        <v>0.28499999999999998</v>
      </c>
      <c r="D12" s="59">
        <v>0.92700000000000005</v>
      </c>
      <c r="E12" s="60">
        <v>0.97540000000000004</v>
      </c>
      <c r="F12" s="59">
        <v>0.32100000000000001</v>
      </c>
      <c r="G12" s="59">
        <v>1.679</v>
      </c>
      <c r="H12" s="59">
        <v>0.313</v>
      </c>
      <c r="I12" s="59">
        <v>1.637</v>
      </c>
      <c r="J12" s="59">
        <v>3.173</v>
      </c>
      <c r="K12" s="60">
        <v>0.31519999999999998</v>
      </c>
      <c r="L12" s="59">
        <v>0.78700000000000003</v>
      </c>
      <c r="M12" s="59">
        <v>0.81100000000000005</v>
      </c>
      <c r="N12" s="59">
        <v>5.5350000000000001</v>
      </c>
      <c r="O12" s="59">
        <v>0.25600000000000001</v>
      </c>
      <c r="P12" s="59">
        <v>1.744</v>
      </c>
    </row>
    <row r="13" spans="1:16" x14ac:dyDescent="0.2">
      <c r="A13" s="58">
        <v>12</v>
      </c>
      <c r="B13" s="59">
        <v>0.86599999999999999</v>
      </c>
      <c r="C13" s="72">
        <v>0.26600000000000001</v>
      </c>
      <c r="D13" s="59">
        <v>0.88600000000000001</v>
      </c>
      <c r="E13" s="60">
        <v>0.97760000000000002</v>
      </c>
      <c r="F13" s="59">
        <v>0.35399999999999998</v>
      </c>
      <c r="G13" s="59">
        <v>1.6459999999999999</v>
      </c>
      <c r="H13" s="59">
        <v>0.34599999999999997</v>
      </c>
      <c r="I13" s="59">
        <v>1.61</v>
      </c>
      <c r="J13" s="59">
        <v>3.258</v>
      </c>
      <c r="K13" s="60">
        <v>0.30690000000000001</v>
      </c>
      <c r="L13" s="59">
        <v>0.77800000000000002</v>
      </c>
      <c r="M13" s="59">
        <v>0.92300000000000004</v>
      </c>
      <c r="N13" s="59">
        <v>5.5940000000000003</v>
      </c>
      <c r="O13" s="59">
        <v>0.28299999999999997</v>
      </c>
      <c r="P13" s="59">
        <v>1.7170000000000001</v>
      </c>
    </row>
    <row r="14" spans="1:16" x14ac:dyDescent="0.2">
      <c r="A14" s="58">
        <v>13</v>
      </c>
      <c r="B14" s="59">
        <v>0.83199999999999996</v>
      </c>
      <c r="C14" s="72">
        <v>0.249</v>
      </c>
      <c r="D14" s="59">
        <v>0.85</v>
      </c>
      <c r="E14" s="60">
        <v>0.97940000000000005</v>
      </c>
      <c r="F14" s="59">
        <v>0.38200000000000001</v>
      </c>
      <c r="G14" s="59">
        <v>1.6180000000000001</v>
      </c>
      <c r="H14" s="59">
        <v>0.374</v>
      </c>
      <c r="I14" s="59">
        <v>1.585</v>
      </c>
      <c r="J14" s="59">
        <v>3.3359999999999999</v>
      </c>
      <c r="K14" s="60">
        <v>0.29980000000000001</v>
      </c>
      <c r="L14" s="59">
        <v>0.77</v>
      </c>
      <c r="M14" s="59">
        <v>1.0249999999999999</v>
      </c>
      <c r="N14" s="59">
        <v>5.6470000000000002</v>
      </c>
      <c r="O14" s="59">
        <v>0.307</v>
      </c>
      <c r="P14" s="59">
        <v>1.6930000000000001</v>
      </c>
    </row>
    <row r="15" spans="1:16" x14ac:dyDescent="0.2">
      <c r="A15" s="58">
        <v>14</v>
      </c>
      <c r="B15" s="59">
        <v>0.80200000000000005</v>
      </c>
      <c r="C15" s="72">
        <v>0.23499999999999999</v>
      </c>
      <c r="D15" s="59">
        <v>0.81699999999999995</v>
      </c>
      <c r="E15" s="60">
        <v>0.98099999999999998</v>
      </c>
      <c r="F15" s="59">
        <v>0.40600000000000003</v>
      </c>
      <c r="G15" s="59">
        <v>1.5940000000000001</v>
      </c>
      <c r="H15" s="59">
        <v>0.39900000000000002</v>
      </c>
      <c r="I15" s="59">
        <v>1.5629999999999999</v>
      </c>
      <c r="J15" s="59">
        <v>3.407</v>
      </c>
      <c r="K15" s="60">
        <v>0.29349999999999998</v>
      </c>
      <c r="L15" s="59">
        <v>0.76300000000000001</v>
      </c>
      <c r="M15" s="59">
        <v>1.1180000000000001</v>
      </c>
      <c r="N15" s="59">
        <v>5.6959999999999997</v>
      </c>
      <c r="O15" s="59">
        <v>0.32800000000000001</v>
      </c>
      <c r="P15" s="59">
        <v>1.6719999999999999</v>
      </c>
    </row>
    <row r="16" spans="1:16" x14ac:dyDescent="0.2">
      <c r="A16" s="61">
        <v>15</v>
      </c>
      <c r="B16" s="62">
        <v>0.77500000000000002</v>
      </c>
      <c r="C16" s="73">
        <v>0.223</v>
      </c>
      <c r="D16" s="62">
        <v>0.78900000000000003</v>
      </c>
      <c r="E16" s="63">
        <v>0.98229999999999995</v>
      </c>
      <c r="F16" s="62">
        <v>0.42799999999999999</v>
      </c>
      <c r="G16" s="62">
        <v>1.5720000000000001</v>
      </c>
      <c r="H16" s="62">
        <v>0.42099999999999999</v>
      </c>
      <c r="I16" s="62">
        <v>1.544</v>
      </c>
      <c r="J16" s="62">
        <v>3.472</v>
      </c>
      <c r="K16" s="63">
        <v>0.28799999999999998</v>
      </c>
      <c r="L16" s="62">
        <v>0.75600000000000001</v>
      </c>
      <c r="M16" s="62">
        <v>1.2030000000000001</v>
      </c>
      <c r="N16" s="62">
        <v>5.74</v>
      </c>
      <c r="O16" s="62">
        <v>0.34699999999999998</v>
      </c>
      <c r="P16" s="62">
        <v>1.653</v>
      </c>
    </row>
    <row r="17" spans="1:16" x14ac:dyDescent="0.2">
      <c r="A17" s="58">
        <v>16</v>
      </c>
      <c r="B17" s="59">
        <v>0.75</v>
      </c>
      <c r="C17" s="72">
        <v>0.21199999999999999</v>
      </c>
      <c r="D17" s="59">
        <v>0.76300000000000001</v>
      </c>
      <c r="E17" s="60">
        <v>0.98350000000000004</v>
      </c>
      <c r="F17" s="59">
        <v>0.44800000000000001</v>
      </c>
      <c r="G17" s="59">
        <v>1.552</v>
      </c>
      <c r="H17" s="59">
        <v>0.44</v>
      </c>
      <c r="I17" s="59">
        <v>1.526</v>
      </c>
      <c r="J17" s="59">
        <v>3.532</v>
      </c>
      <c r="K17" s="60">
        <v>0.28310000000000002</v>
      </c>
      <c r="L17" s="59">
        <v>0.75</v>
      </c>
      <c r="M17" s="59">
        <v>1.282</v>
      </c>
      <c r="N17" s="59">
        <v>5.782</v>
      </c>
      <c r="O17" s="59">
        <v>0.36299999999999999</v>
      </c>
      <c r="P17" s="59">
        <v>1.637</v>
      </c>
    </row>
    <row r="18" spans="1:16" x14ac:dyDescent="0.2">
      <c r="A18" s="58">
        <v>17</v>
      </c>
      <c r="B18" s="59">
        <v>0.72799999999999998</v>
      </c>
      <c r="C18" s="72">
        <v>0.20300000000000001</v>
      </c>
      <c r="D18" s="59">
        <v>0.73899999999999999</v>
      </c>
      <c r="E18" s="60">
        <v>0.98450000000000004</v>
      </c>
      <c r="F18" s="59">
        <v>0.46600000000000003</v>
      </c>
      <c r="G18" s="59">
        <v>1.534</v>
      </c>
      <c r="H18" s="59">
        <v>0.45800000000000002</v>
      </c>
      <c r="I18" s="59">
        <v>1.5109999999999999</v>
      </c>
      <c r="J18" s="59">
        <v>3.5880000000000001</v>
      </c>
      <c r="K18" s="60">
        <v>0.2787</v>
      </c>
      <c r="L18" s="59">
        <v>0.74399999999999999</v>
      </c>
      <c r="M18" s="59">
        <v>1.3560000000000001</v>
      </c>
      <c r="N18" s="59">
        <v>5.82</v>
      </c>
      <c r="O18" s="59">
        <v>0.378</v>
      </c>
      <c r="P18" s="59">
        <v>1.6220000000000001</v>
      </c>
    </row>
    <row r="19" spans="1:16" x14ac:dyDescent="0.2">
      <c r="A19" s="58">
        <v>18</v>
      </c>
      <c r="B19" s="59">
        <v>0.70699999999999996</v>
      </c>
      <c r="C19" s="72">
        <v>0.19400000000000001</v>
      </c>
      <c r="D19" s="59">
        <v>0.71799999999999997</v>
      </c>
      <c r="E19" s="60">
        <v>0.98540000000000005</v>
      </c>
      <c r="F19" s="59">
        <v>0.48199999999999998</v>
      </c>
      <c r="G19" s="59">
        <v>1.518</v>
      </c>
      <c r="H19" s="59">
        <v>0.47499999999999998</v>
      </c>
      <c r="I19" s="59">
        <v>1.496</v>
      </c>
      <c r="J19" s="59">
        <v>3.64</v>
      </c>
      <c r="K19" s="60">
        <v>0.2747</v>
      </c>
      <c r="L19" s="59">
        <v>0.73899999999999999</v>
      </c>
      <c r="M19" s="59">
        <v>1.4239999999999999</v>
      </c>
      <c r="N19" s="59">
        <v>5.8559999999999999</v>
      </c>
      <c r="O19" s="59">
        <v>0.39100000000000001</v>
      </c>
      <c r="P19" s="59">
        <v>1.609</v>
      </c>
    </row>
    <row r="20" spans="1:16" x14ac:dyDescent="0.2">
      <c r="A20" s="58">
        <v>19</v>
      </c>
      <c r="B20" s="59">
        <v>0.68799999999999994</v>
      </c>
      <c r="C20" s="72">
        <v>0.187</v>
      </c>
      <c r="D20" s="59">
        <v>0.69799999999999995</v>
      </c>
      <c r="E20" s="60">
        <v>0.98619999999999997</v>
      </c>
      <c r="F20" s="59">
        <v>0.497</v>
      </c>
      <c r="G20" s="59">
        <v>1.5029999999999999</v>
      </c>
      <c r="H20" s="59">
        <v>0.49</v>
      </c>
      <c r="I20" s="59">
        <v>1.4830000000000001</v>
      </c>
      <c r="J20" s="59">
        <v>3.6890000000000001</v>
      </c>
      <c r="K20" s="60">
        <v>0.27110000000000001</v>
      </c>
      <c r="L20" s="59">
        <v>0.73299999999999998</v>
      </c>
      <c r="M20" s="59">
        <v>1.4890000000000001</v>
      </c>
      <c r="N20" s="59">
        <v>5.8890000000000002</v>
      </c>
      <c r="O20" s="59">
        <v>0.40400000000000003</v>
      </c>
      <c r="P20" s="59">
        <v>1.5960000000000001</v>
      </c>
    </row>
    <row r="21" spans="1:16" x14ac:dyDescent="0.2">
      <c r="A21" s="61">
        <v>20</v>
      </c>
      <c r="B21" s="62">
        <v>0.67100000000000004</v>
      </c>
      <c r="C21" s="73">
        <v>0.18</v>
      </c>
      <c r="D21" s="62">
        <v>0.68</v>
      </c>
      <c r="E21" s="63">
        <v>0.9869</v>
      </c>
      <c r="F21" s="62">
        <v>0.51</v>
      </c>
      <c r="G21" s="62">
        <v>1.49</v>
      </c>
      <c r="H21" s="62">
        <v>0.504</v>
      </c>
      <c r="I21" s="62">
        <v>1.47</v>
      </c>
      <c r="J21" s="62">
        <v>3.7349999999999999</v>
      </c>
      <c r="K21" s="63">
        <v>0.26769999999999999</v>
      </c>
      <c r="L21" s="62">
        <v>0.72899999999999998</v>
      </c>
      <c r="M21" s="62">
        <v>1.5489999999999999</v>
      </c>
      <c r="N21" s="62">
        <v>5.9210000000000003</v>
      </c>
      <c r="O21" s="62">
        <v>0.41499999999999998</v>
      </c>
      <c r="P21" s="62">
        <v>1.585</v>
      </c>
    </row>
    <row r="22" spans="1:16" x14ac:dyDescent="0.2">
      <c r="A22" s="58">
        <v>21</v>
      </c>
      <c r="B22" s="59">
        <v>0.65500000000000003</v>
      </c>
      <c r="C22" s="72">
        <v>0.17299999999999999</v>
      </c>
      <c r="D22" s="59">
        <v>0.66300000000000003</v>
      </c>
      <c r="E22" s="60">
        <v>0.98760000000000003</v>
      </c>
      <c r="F22" s="59">
        <v>0.52300000000000002</v>
      </c>
      <c r="G22" s="59">
        <v>1.4770000000000001</v>
      </c>
      <c r="H22" s="59">
        <v>0.51600000000000001</v>
      </c>
      <c r="I22" s="59">
        <v>1.4590000000000001</v>
      </c>
      <c r="J22" s="59">
        <v>3.778</v>
      </c>
      <c r="K22" s="60">
        <v>0.26469999999999999</v>
      </c>
      <c r="L22" s="59">
        <v>0.72399999999999998</v>
      </c>
      <c r="M22" s="59">
        <v>1.6060000000000001</v>
      </c>
      <c r="N22" s="59">
        <v>5.9509999999999996</v>
      </c>
      <c r="O22" s="59">
        <v>0.42499999999999999</v>
      </c>
      <c r="P22" s="59">
        <v>1.575</v>
      </c>
    </row>
    <row r="23" spans="1:16" x14ac:dyDescent="0.2">
      <c r="A23" s="58">
        <v>22</v>
      </c>
      <c r="B23" s="59">
        <v>0.64</v>
      </c>
      <c r="C23" s="72">
        <v>0.16700000000000001</v>
      </c>
      <c r="D23" s="59">
        <v>0.64700000000000002</v>
      </c>
      <c r="E23" s="60">
        <v>0.98819999999999997</v>
      </c>
      <c r="F23" s="59">
        <v>0.53400000000000003</v>
      </c>
      <c r="G23" s="59">
        <v>1.466</v>
      </c>
      <c r="H23" s="59">
        <v>0.52800000000000002</v>
      </c>
      <c r="I23" s="59">
        <v>1.448</v>
      </c>
      <c r="J23" s="59">
        <v>3.819</v>
      </c>
      <c r="K23" s="60">
        <v>0.26179999999999998</v>
      </c>
      <c r="L23" s="59">
        <v>0.72</v>
      </c>
      <c r="M23" s="59">
        <v>1.66</v>
      </c>
      <c r="N23" s="59">
        <v>5.9790000000000001</v>
      </c>
      <c r="O23" s="59">
        <v>0.435</v>
      </c>
      <c r="P23" s="59">
        <v>1.5649999999999999</v>
      </c>
    </row>
    <row r="24" spans="1:16" x14ac:dyDescent="0.2">
      <c r="A24" s="58">
        <v>23</v>
      </c>
      <c r="B24" s="59">
        <v>0.626</v>
      </c>
      <c r="C24" s="72">
        <v>0.16200000000000001</v>
      </c>
      <c r="D24" s="59">
        <v>0.63300000000000001</v>
      </c>
      <c r="E24" s="60">
        <v>0.98870000000000002</v>
      </c>
      <c r="F24" s="59">
        <v>0.54500000000000004</v>
      </c>
      <c r="G24" s="59">
        <v>1.4550000000000001</v>
      </c>
      <c r="H24" s="59">
        <v>0.53900000000000003</v>
      </c>
      <c r="I24" s="59">
        <v>1.4379999999999999</v>
      </c>
      <c r="J24" s="59">
        <v>3.8580000000000001</v>
      </c>
      <c r="K24" s="60">
        <v>0.25919999999999999</v>
      </c>
      <c r="L24" s="59">
        <v>0.71599999999999997</v>
      </c>
      <c r="M24" s="59">
        <v>1.7110000000000001</v>
      </c>
      <c r="N24" s="59">
        <v>6.0060000000000002</v>
      </c>
      <c r="O24" s="59">
        <v>0.443</v>
      </c>
      <c r="P24" s="59">
        <v>1.5569999999999999</v>
      </c>
    </row>
    <row r="25" spans="1:16" x14ac:dyDescent="0.2">
      <c r="A25" s="58">
        <v>24</v>
      </c>
      <c r="B25" s="59">
        <v>0.61199999999999999</v>
      </c>
      <c r="C25" s="72">
        <v>0.157</v>
      </c>
      <c r="D25" s="59">
        <v>0.61899999999999999</v>
      </c>
      <c r="E25" s="60">
        <v>0.98919999999999997</v>
      </c>
      <c r="F25" s="59">
        <v>0.55500000000000005</v>
      </c>
      <c r="G25" s="59">
        <v>1.4450000000000001</v>
      </c>
      <c r="H25" s="59">
        <v>0.54900000000000004</v>
      </c>
      <c r="I25" s="59">
        <v>1.429</v>
      </c>
      <c r="J25" s="59">
        <v>3.895</v>
      </c>
      <c r="K25" s="60">
        <v>0.25669999999999998</v>
      </c>
      <c r="L25" s="59">
        <v>0.71199999999999997</v>
      </c>
      <c r="M25" s="59">
        <v>1.7589999999999999</v>
      </c>
      <c r="N25" s="59">
        <v>6.032</v>
      </c>
      <c r="O25" s="59">
        <v>0.45200000000000001</v>
      </c>
      <c r="P25" s="59">
        <v>1.548</v>
      </c>
    </row>
    <row r="26" spans="1:16" x14ac:dyDescent="0.2">
      <c r="A26" s="58">
        <v>25</v>
      </c>
      <c r="B26" s="59">
        <v>0.6</v>
      </c>
      <c r="C26" s="72">
        <v>0.153</v>
      </c>
      <c r="D26" s="59">
        <v>0.60599999999999998</v>
      </c>
      <c r="E26" s="60">
        <v>0.98960000000000004</v>
      </c>
      <c r="F26" s="59">
        <v>0.56499999999999995</v>
      </c>
      <c r="G26" s="59">
        <v>1.4350000000000001</v>
      </c>
      <c r="H26" s="59">
        <v>0.55900000000000005</v>
      </c>
      <c r="I26" s="59">
        <v>1.42</v>
      </c>
      <c r="J26" s="59">
        <v>3.931</v>
      </c>
      <c r="K26" s="60">
        <v>0.25440000000000002</v>
      </c>
      <c r="L26" s="59">
        <v>0.70799999999999996</v>
      </c>
      <c r="M26" s="59">
        <v>1.8049999999999999</v>
      </c>
      <c r="N26" s="59">
        <v>6.056</v>
      </c>
      <c r="O26" s="59">
        <v>0.45900000000000002</v>
      </c>
      <c r="P26" s="59">
        <v>1.5409999999999999</v>
      </c>
    </row>
    <row r="70" spans="1:3" ht="15" x14ac:dyDescent="0.25">
      <c r="A70" s="64"/>
      <c r="B70" s="64"/>
      <c r="C70" s="65" t="s">
        <v>144</v>
      </c>
    </row>
    <row r="71" spans="1:3" x14ac:dyDescent="0.2">
      <c r="A71" s="64">
        <v>1</v>
      </c>
      <c r="B71" s="64">
        <v>3</v>
      </c>
      <c r="C71" s="56">
        <f>+$E$93</f>
        <v>2.2000000000000002</v>
      </c>
    </row>
    <row r="72" spans="1:3" x14ac:dyDescent="0.2">
      <c r="A72" s="64">
        <v>2</v>
      </c>
      <c r="B72" s="64">
        <v>2</v>
      </c>
    </row>
    <row r="73" spans="1:3" x14ac:dyDescent="0.2">
      <c r="A73" s="64">
        <v>3</v>
      </c>
      <c r="B73" s="64">
        <v>3</v>
      </c>
    </row>
    <row r="74" spans="1:3" x14ac:dyDescent="0.2">
      <c r="A74" s="64">
        <v>4</v>
      </c>
      <c r="B74" s="64">
        <v>1</v>
      </c>
    </row>
    <row r="75" spans="1:3" x14ac:dyDescent="0.2">
      <c r="A75" s="64">
        <v>5</v>
      </c>
      <c r="B75" s="64">
        <v>3</v>
      </c>
    </row>
    <row r="76" spans="1:3" x14ac:dyDescent="0.2">
      <c r="A76" s="64">
        <v>6</v>
      </c>
      <c r="B76" s="64">
        <v>3</v>
      </c>
    </row>
    <row r="77" spans="1:3" x14ac:dyDescent="0.2">
      <c r="A77" s="64">
        <v>7</v>
      </c>
      <c r="B77" s="64">
        <v>2</v>
      </c>
    </row>
    <row r="78" spans="1:3" x14ac:dyDescent="0.2">
      <c r="A78" s="64">
        <v>8</v>
      </c>
      <c r="B78" s="64">
        <v>1</v>
      </c>
    </row>
    <row r="79" spans="1:3" x14ac:dyDescent="0.2">
      <c r="A79" s="64">
        <v>9</v>
      </c>
      <c r="B79" s="64">
        <v>3</v>
      </c>
    </row>
    <row r="80" spans="1:3" x14ac:dyDescent="0.2">
      <c r="A80" s="64">
        <v>10</v>
      </c>
      <c r="B80" s="64">
        <v>1</v>
      </c>
    </row>
    <row r="81" spans="1:5" x14ac:dyDescent="0.2">
      <c r="A81" s="64">
        <v>11</v>
      </c>
      <c r="B81" s="64">
        <v>3</v>
      </c>
    </row>
    <row r="82" spans="1:5" x14ac:dyDescent="0.2">
      <c r="A82" s="64">
        <v>12</v>
      </c>
      <c r="B82" s="64">
        <v>4</v>
      </c>
    </row>
    <row r="83" spans="1:5" x14ac:dyDescent="0.2">
      <c r="A83" s="64">
        <v>13</v>
      </c>
      <c r="B83" s="64">
        <v>2</v>
      </c>
    </row>
    <row r="84" spans="1:5" x14ac:dyDescent="0.2">
      <c r="A84" s="64">
        <v>14</v>
      </c>
      <c r="B84" s="64">
        <v>1</v>
      </c>
    </row>
    <row r="85" spans="1:5" x14ac:dyDescent="0.2">
      <c r="A85" s="64">
        <v>15</v>
      </c>
      <c r="B85" s="64">
        <v>1</v>
      </c>
    </row>
    <row r="86" spans="1:5" x14ac:dyDescent="0.2">
      <c r="A86" s="64">
        <v>16</v>
      </c>
      <c r="B86" s="64">
        <v>1</v>
      </c>
    </row>
    <row r="87" spans="1:5" x14ac:dyDescent="0.2">
      <c r="A87" s="64">
        <v>17</v>
      </c>
      <c r="B87" s="64">
        <v>3</v>
      </c>
    </row>
    <row r="88" spans="1:5" x14ac:dyDescent="0.2">
      <c r="A88" s="64">
        <v>18</v>
      </c>
      <c r="B88" s="64">
        <v>2</v>
      </c>
    </row>
    <row r="89" spans="1:5" x14ac:dyDescent="0.2">
      <c r="A89" s="64">
        <v>19</v>
      </c>
      <c r="B89" s="64">
        <v>2</v>
      </c>
    </row>
    <row r="90" spans="1:5" x14ac:dyDescent="0.2">
      <c r="A90" s="64">
        <v>20</v>
      </c>
      <c r="B90" s="64">
        <v>3</v>
      </c>
    </row>
    <row r="91" spans="1:5" ht="15" x14ac:dyDescent="0.25">
      <c r="A91" s="66" t="s">
        <v>113</v>
      </c>
      <c r="B91" s="66">
        <f>+SUM(B71:B90)</f>
        <v>44</v>
      </c>
    </row>
    <row r="93" spans="1:5" ht="15" x14ac:dyDescent="0.25">
      <c r="B93" s="67" t="s">
        <v>145</v>
      </c>
      <c r="E93" s="66">
        <f>+B91/A90</f>
        <v>2.2000000000000002</v>
      </c>
    </row>
    <row r="95" spans="1:5" x14ac:dyDescent="0.2">
      <c r="B95" s="56" t="s">
        <v>146</v>
      </c>
      <c r="C95" s="56">
        <f>+$E$93+(3*$E$93^0.5)</f>
        <v>6.6497190922573983</v>
      </c>
    </row>
    <row r="96" spans="1:5" x14ac:dyDescent="0.2">
      <c r="B96" s="56" t="s">
        <v>147</v>
      </c>
      <c r="C96" s="56">
        <f>+$E$93-(3*$E$93^0.5)</f>
        <v>-2.249719092257398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Scatter Diagram</vt:lpstr>
      <vt:lpstr>Fishbone Digram</vt:lpstr>
      <vt:lpstr>Histogram</vt:lpstr>
      <vt:lpstr>Pareto</vt:lpstr>
      <vt:lpstr>Control Charts</vt:lpstr>
      <vt:lpstr>Factor Table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2021-06-20T06:21:34Z</dcterms:modified>
</cp:coreProperties>
</file>