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renewables21.sharepoint.com/sites/GSR2024/Shared Documents/Data Pack/Supply/"/>
    </mc:Choice>
  </mc:AlternateContent>
  <xr:revisionPtr revIDLastSave="1366" documentId="11_C2399343973BCCDD86CD1E8D3754A9ACD7E643DE" xr6:coauthVersionLast="47" xr6:coauthVersionMax="47" xr10:uidLastSave="{F714FD8C-E417-48E3-A587-20DAFA5C38E3}"/>
  <bookViews>
    <workbookView xWindow="6225" yWindow="1845" windowWidth="27345" windowHeight="17355" firstSheet="21" activeTab="35" xr2:uid="{00000000-000D-0000-FFFF-FFFF00000000}"/>
  </bookViews>
  <sheets>
    <sheet name="Welcome" sheetId="2" r:id="rId1"/>
    <sheet name="Contents" sheetId="3" r:id="rId2"/>
    <sheet name="Fig1" sheetId="5" r:id="rId3"/>
    <sheet name="Fig2" sheetId="6" r:id="rId4"/>
    <sheet name="Fig3" sheetId="8" r:id="rId5"/>
    <sheet name="Fig4" sheetId="10" r:id="rId6"/>
    <sheet name="Fig5" sheetId="7" r:id="rId7"/>
    <sheet name="Fig6" sheetId="4" r:id="rId8"/>
    <sheet name="Fig7" sheetId="11" r:id="rId9"/>
    <sheet name="Table1" sheetId="20" r:id="rId10"/>
    <sheet name="Fig8" sheetId="12" r:id="rId11"/>
    <sheet name="Fig9" sheetId="13" r:id="rId12"/>
    <sheet name="Table2" sheetId="16" r:id="rId13"/>
    <sheet name="Fig10" sheetId="14" r:id="rId14"/>
    <sheet name="Fig11" sheetId="15" r:id="rId15"/>
    <sheet name="Fig12" sheetId="17" r:id="rId16"/>
    <sheet name="Fig13" sheetId="18" r:id="rId17"/>
    <sheet name="Fig14" sheetId="19" r:id="rId18"/>
    <sheet name="Fig15" sheetId="21" r:id="rId19"/>
    <sheet name="Fig16" sheetId="22" r:id="rId20"/>
    <sheet name="Fig17" sheetId="23" r:id="rId21"/>
    <sheet name="Fig18" sheetId="24" r:id="rId22"/>
    <sheet name="Fig19" sheetId="25" r:id="rId23"/>
    <sheet name="Fig20" sheetId="26" r:id="rId24"/>
    <sheet name="Fig21" sheetId="27" r:id="rId25"/>
    <sheet name="Fig22" sheetId="28" r:id="rId26"/>
    <sheet name="Fig23" sheetId="29" r:id="rId27"/>
    <sheet name="Fig24" sheetId="30" r:id="rId28"/>
    <sheet name="Fig25" sheetId="31" r:id="rId29"/>
    <sheet name="Fig26" sheetId="32" r:id="rId30"/>
    <sheet name="Fig27" sheetId="33" r:id="rId31"/>
    <sheet name="Fig28" sheetId="34" r:id="rId32"/>
    <sheet name="Fig29" sheetId="35" r:id="rId33"/>
    <sheet name="Fig30" sheetId="36" r:id="rId34"/>
    <sheet name="Fig31" sheetId="37" r:id="rId35"/>
    <sheet name="Fig32" sheetId="38" r:id="rId36"/>
    <sheet name="Fig33" sheetId="39" r:id="rId37"/>
    <sheet name="Fig34" sheetId="40" r:id="rId38"/>
  </sheets>
  <definedNames>
    <definedName name="dropdownGeographicalScope">#REF!</definedName>
    <definedName name="dropdownJurisdic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1" l="1"/>
  <c r="C12" i="11"/>
  <c r="H19" i="38"/>
  <c r="H18" i="38"/>
  <c r="H17" i="38"/>
  <c r="H16" i="38"/>
  <c r="H15" i="38"/>
  <c r="H14" i="38"/>
  <c r="H11" i="38"/>
  <c r="H10" i="38"/>
  <c r="H8" i="38"/>
  <c r="H7" i="38"/>
  <c r="H6" i="38"/>
  <c r="H4" i="38"/>
  <c r="D15" i="35"/>
  <c r="C15" i="35"/>
  <c r="E13" i="35"/>
  <c r="E11" i="35"/>
  <c r="E10" i="35"/>
  <c r="E9" i="35"/>
  <c r="E8" i="35"/>
  <c r="E7" i="35"/>
  <c r="E6" i="35"/>
  <c r="E5" i="35"/>
  <c r="E15" i="35" s="1"/>
  <c r="H13" i="33"/>
  <c r="C8" i="30"/>
  <c r="C9" i="30" s="1"/>
  <c r="C8" i="27"/>
  <c r="E6" i="12"/>
  <c r="E5" i="12"/>
  <c r="E4" i="12"/>
  <c r="C6" i="14"/>
  <c r="D6" i="14"/>
  <c r="E6" i="14"/>
  <c r="F6" i="14"/>
  <c r="G6" i="14"/>
  <c r="H6" i="14"/>
  <c r="I6" i="14"/>
  <c r="F7" i="4"/>
  <c r="E7" i="4"/>
  <c r="F6" i="4"/>
  <c r="E6" i="4"/>
  <c r="F5" i="4"/>
  <c r="E5" i="4"/>
</calcChain>
</file>

<file path=xl/sharedStrings.xml><?xml version="1.0" encoding="utf-8"?>
<sst xmlns="http://schemas.openxmlformats.org/spreadsheetml/2006/main" count="1069" uniqueCount="464">
  <si>
    <t xml:space="preserve">Welcome to the REN21 GSR 2024 Renewables in Energy Supply Data Pack! </t>
  </si>
  <si>
    <r>
      <rPr>
        <sz val="11"/>
        <color rgb="FF000000"/>
        <rFont val="Calibri"/>
      </rPr>
      <t xml:space="preserve">The Data Pack created by REN21 is a collection of all the figures, data, and tables that appear in the </t>
    </r>
    <r>
      <rPr>
        <i/>
        <sz val="11"/>
        <color rgb="FF000000"/>
        <rFont val="Calibri"/>
      </rPr>
      <t xml:space="preserve">Renewables 2024 Global Status Reports </t>
    </r>
    <r>
      <rPr>
        <sz val="11"/>
        <color rgb="FF000000"/>
        <rFont val="Calibri"/>
      </rPr>
      <t>(GSR) Renewables in Supply Module. This is to facilitate easier access and deeper research into the numbers and infographics that form and support the narrative in REN21's flagship publication.</t>
    </r>
  </si>
  <si>
    <t xml:space="preserve">Please note: </t>
  </si>
  <si>
    <t>1) The figures and data listed in the Data Pack appear in the same order as in the GSR Module, on separate tabs.</t>
  </si>
  <si>
    <t xml:space="preserve">2) You can directly jump to any specific figure or data from the Table of Contents and back to the Contents by clicking on the top-left most cell of any particular sheet. </t>
  </si>
  <si>
    <t>3) The Reference Tables appear toward the end of each chapter.</t>
  </si>
  <si>
    <t>4) Source information found on each data sheet corresponds to the endnotes referenced for each respective figure in the GSR modules (accessible via: http://www.ren21.net/gsr2024/datapack/supply).</t>
  </si>
  <si>
    <t>5) Occasional discrepanies in data may appear due to rounding.</t>
  </si>
  <si>
    <t>6) In cases where a figure and/or data is missing, it is because of limited sharing rights.</t>
  </si>
  <si>
    <t>7) Many of the data reported in the GSR are preliminary and/or uncertain. See respective figure and table endnotes for more information.</t>
  </si>
  <si>
    <t xml:space="preserve">If you have any questions, please don't hesitate to contact us at gsr@ren21.net </t>
  </si>
  <si>
    <t>TABLE OF CONTENTS</t>
  </si>
  <si>
    <t>MODULE</t>
  </si>
  <si>
    <t>Section</t>
  </si>
  <si>
    <t>TYPE</t>
  </si>
  <si>
    <t>NAME</t>
  </si>
  <si>
    <t>Global Trends</t>
  </si>
  <si>
    <t>Module Overview</t>
  </si>
  <si>
    <t>Figure</t>
  </si>
  <si>
    <t>Figure 1. Increase in Energy Demand by Source, 2011-2021</t>
  </si>
  <si>
    <t>Figure 2. Total Final Energy Consumption and Share of Modern Renewables, by Energy Carrier, 2021</t>
  </si>
  <si>
    <t>Figure 3. Electricity Generation by Energy Source, 2014-2023</t>
  </si>
  <si>
    <t>Figure 4. Share of Renewable Heat Consumption by Energy Source, 2011 and 2021</t>
  </si>
  <si>
    <t>Figure 5. Renewable Share of Electricity Generation, by Region, 2013 and 2023</t>
  </si>
  <si>
    <t>Figure 6.Renewable Power Total Installed Capacity and Annual Additions, by Technology, 2023</t>
  </si>
  <si>
    <t>Figure 7. Renewable Power Capacity Additions, by Region/Country, 2023</t>
  </si>
  <si>
    <t>Table</t>
  </si>
  <si>
    <t>Table 1. Top 5 Countries for Renewable Energy Capacity and Additions, 2023</t>
  </si>
  <si>
    <t>Figure 8. Investment in Manufacturing of Renewable Energy and Enabling Technologies, 2022 and 2023</t>
  </si>
  <si>
    <t>Figure 9. Annual Additions of Renewable Power Capacity, by Technology, 2017-2023, and Yearly Additions Needed to Achieve the International Energy Agency's Net Zero Scenario by 2030</t>
  </si>
  <si>
    <t>Policy</t>
  </si>
  <si>
    <t>Table 2. Key Renewable Energy Policy and Investment Indicators, 2023</t>
  </si>
  <si>
    <t>Figure 10. Technology-Specific Targets for Installed Renewable Power Capacity, 2023</t>
  </si>
  <si>
    <t>Figure 11. Renewable Energy Feed-in-Tariffs and Net Metering Policies, 2023</t>
  </si>
  <si>
    <t>Investment</t>
  </si>
  <si>
    <t>Figure 12. Global Investment in Renewable Power and Fuels, by Technology</t>
  </si>
  <si>
    <t>Figure 13. Global Investment in Renewable Power and Fuels, by Country and Region, 2014-2023</t>
  </si>
  <si>
    <t>Figure 14. Global Investment in New Energy Supply Infrastructure by Type, 2023</t>
  </si>
  <si>
    <t>Market Trends</t>
  </si>
  <si>
    <t>Bioenergy</t>
  </si>
  <si>
    <t>Figure 15. Share of Bioenergy in Total Final Energy Consumption (TFEC), by End-Use Sector, 2021</t>
  </si>
  <si>
    <t>Figure 16. Global Production of Ethanol, Biodiesel (FAME) and Renewable Diesel, 2013-2022</t>
  </si>
  <si>
    <t>Figure 17. Global Bio-Electricity Installed Capacity, by Region, 2014-2023</t>
  </si>
  <si>
    <t>Figure 18. Targets for Renewable Power and Electric Vehicles, as of End-2023</t>
  </si>
  <si>
    <t>oncentrated Solar Thermal Power (CSP)</t>
  </si>
  <si>
    <t>Figure 19. Concentrated Solar Thermal Power (CSP) Installed Capacity, by Country, 2013-2023</t>
  </si>
  <si>
    <t>Geothermal</t>
  </si>
  <si>
    <t>Figure 20. Geothermal Power Capacity and Additions, Top 10 Countries and Rest of World, 2023</t>
  </si>
  <si>
    <t>Figure 21. Geothermal Direct Use, Top 4 Countries and Rest of World, 2023</t>
  </si>
  <si>
    <t>Heat Pumps</t>
  </si>
  <si>
    <t>Figure 22. Heat Pump Sales in Major Markets, 2014-2023</t>
  </si>
  <si>
    <t>Figure 23. Heat Pump Sales in the Netherlands, 2013-2023</t>
  </si>
  <si>
    <t>Hydropower</t>
  </si>
  <si>
    <t>Figure 24. Hydropower Global Capacity, Shares of Top 10 Countries and Rest of World, 2023</t>
  </si>
  <si>
    <t>Figure 25. Top 10 Countries by Hydropower Capacity Additions in 2023 Compared to 2022 Additions</t>
  </si>
  <si>
    <t>Solar PV</t>
  </si>
  <si>
    <t>Figure 26. Solar PV Global Capacity and Annual Additions, 2013-2023</t>
  </si>
  <si>
    <t>Figure 27. Solar PV Global Capacity, Top 5 Countries and Rest of World, 2013-2023</t>
  </si>
  <si>
    <t>Figure 28. Share of Solar PV Capacity Additions, by Installation Type and Country/Region, 2023</t>
  </si>
  <si>
    <t>Figure 29. Solar PV Global Capacity Additions, Top 10 Countries and Rest of World, 2023</t>
  </si>
  <si>
    <t>Figure 30. Solar PV Global Capacity Additions, Shares of Top 10 Countries and Rest of World, 2023</t>
  </si>
  <si>
    <t>Solar Thermal Heating</t>
  </si>
  <si>
    <t>Figure 31. Solar Water Heating Collectors Global Capacity, 2014-2023</t>
  </si>
  <si>
    <t>Figure 32. Solar Water Heating Collector Additions, Top 20 Countries for Capacity Added, 2023</t>
  </si>
  <si>
    <t>Wind</t>
  </si>
  <si>
    <t>Figure 33. Wind Power Global Capacity and Annual Additions, 2014-2023</t>
  </si>
  <si>
    <t>Figure 34. Wind Power Capacity and Additions, Top 10 Countries and Rest of World, 2023</t>
  </si>
  <si>
    <t>Table of Contents</t>
  </si>
  <si>
    <t>Nuclear</t>
  </si>
  <si>
    <t>Modern Renewables</t>
  </si>
  <si>
    <t>Fossil fuel and traditional biomass</t>
  </si>
  <si>
    <t>Total Increase</t>
  </si>
  <si>
    <t>Source: Based on IEA data.</t>
  </si>
  <si>
    <t>Carrier</t>
  </si>
  <si>
    <t>Renewable Energy %</t>
  </si>
  <si>
    <t>Heat</t>
  </si>
  <si>
    <t>Fuel</t>
  </si>
  <si>
    <t>Electricity</t>
  </si>
  <si>
    <t>Unit: Terawatt hours (TWh)</t>
  </si>
  <si>
    <t>2023 - Share %</t>
  </si>
  <si>
    <t>Fossil fuels</t>
  </si>
  <si>
    <t>Nuclear power</t>
  </si>
  <si>
    <t>Bioenergy and geothermal power</t>
  </si>
  <si>
    <t>Solar power</t>
  </si>
  <si>
    <t>Wind power</t>
  </si>
  <si>
    <t xml:space="preserve">Source: Ember Global Electricity Review 2024. </t>
  </si>
  <si>
    <t>Total Final Energy Consumption</t>
  </si>
  <si>
    <t>Total Final Heat Consumption</t>
  </si>
  <si>
    <t>Electricity – renewable</t>
  </si>
  <si>
    <t>Modern bioenergy (incl. district heat)</t>
  </si>
  <si>
    <t xml:space="preserve"> Solar heat</t>
  </si>
  <si>
    <t>Geothermal – direct heat</t>
  </si>
  <si>
    <t>Solar heat and Geothermal heat</t>
  </si>
  <si>
    <t>Region</t>
  </si>
  <si>
    <t>Change in Percentage Points between 2013 and 2023 (%)</t>
  </si>
  <si>
    <t>Africa</t>
  </si>
  <si>
    <t>Asia</t>
  </si>
  <si>
    <t>Europe</t>
  </si>
  <si>
    <t>Latin America and Caribbean</t>
  </si>
  <si>
    <t>Middle East</t>
  </si>
  <si>
    <t>North America</t>
  </si>
  <si>
    <t xml:space="preserve"> </t>
  </si>
  <si>
    <t>Oceania</t>
  </si>
  <si>
    <t>World</t>
  </si>
  <si>
    <t>Year</t>
  </si>
  <si>
    <t>Renewable Electricity Share</t>
  </si>
  <si>
    <t>Non-renewable electricity share</t>
  </si>
  <si>
    <r>
      <rPr>
        <b/>
        <sz val="11"/>
        <color theme="1"/>
        <rFont val="Calibri"/>
        <family val="2"/>
        <scheme val="minor"/>
      </rPr>
      <t>Source</t>
    </r>
    <r>
      <rPr>
        <sz val="11"/>
        <color theme="1"/>
        <rFont val="Calibri"/>
        <family val="2"/>
        <scheme val="minor"/>
      </rPr>
      <t>: Ember Global Electricity Review 2024.</t>
    </r>
  </si>
  <si>
    <t>Capacity in 2022</t>
  </si>
  <si>
    <t>Added in 2023</t>
  </si>
  <si>
    <t>Total</t>
  </si>
  <si>
    <t>growth</t>
  </si>
  <si>
    <t>Other renewable power</t>
  </si>
  <si>
    <t>Source: International Hydropower Association, personal communication with REN21, May 31, 2024; IEA Photovoltaic Power Systems Programme, “Snapshot 2024”; https://iea-pvps.org/snapshot-reports/snapshot-2024/; Global Wind Energy Council, “Global Wind Report 2024”, 2024, https://gwec.net/globalwindreport2024/; IRENA, “2024 Renewable Capacity Statistics”, 2024, https://www.irena.org/Publications/2024/Mar/Renewable-capacity-statistics-2024 (Other Renewable Power: Bioenergy, Geothermal, Concentrated Solar Power, Marine).</t>
  </si>
  <si>
    <r>
      <rPr>
        <b/>
        <sz val="11"/>
        <color rgb="FF000000"/>
        <rFont val="Aptos Narrow"/>
        <family val="2"/>
      </rPr>
      <t>Note</t>
    </r>
    <r>
      <rPr>
        <sz val="11"/>
        <color rgb="FF000000"/>
        <rFont val="Aptos Narrow"/>
        <family val="2"/>
      </rPr>
      <t>: Total capacity is different from the GSR 2024 Global Overview Module  (473 GW) due to a change of sources to reflect the most up to date numbers. Capacity data for Solar PV is reported in DC and based on IEA-PVPS Snapshot 2024. For some countries, this means publishing different values to official data. The figure for capacity additions for Solar PV is the lower bound datapoint from IEA-PVPS.</t>
    </r>
  </si>
  <si>
    <t>Region/Country</t>
  </si>
  <si>
    <t>Renewable Power Capacity Additions</t>
  </si>
  <si>
    <t>Share</t>
  </si>
  <si>
    <t>Africa and Middle East</t>
  </si>
  <si>
    <t>Asia and Oceania  (excluding India and China)</t>
  </si>
  <si>
    <t>India</t>
  </si>
  <si>
    <t>China</t>
  </si>
  <si>
    <t>Latin America and Caribbean (excl. Brazil)</t>
  </si>
  <si>
    <t>Brazil</t>
  </si>
  <si>
    <r>
      <rPr>
        <b/>
        <sz val="11"/>
        <color rgb="FF000000"/>
        <rFont val="Calibri"/>
        <scheme val="minor"/>
      </rPr>
      <t>Source</t>
    </r>
    <r>
      <rPr>
        <sz val="11"/>
        <color rgb="FF000000"/>
        <rFont val="Calibri"/>
        <scheme val="minor"/>
      </rPr>
      <t>: REN21, Capacity Database, 2024, based on: IRENA Capacity Statistics 2024, IHA, personal communication with REN21, IEA PVPS Snapshot of Global PV markets 2024</t>
    </r>
  </si>
  <si>
    <t>Total Power capacity or demand/output as of end-2023</t>
  </si>
  <si>
    <t>Power</t>
  </si>
  <si>
    <t>Total renewable capacity</t>
  </si>
  <si>
    <t>United States</t>
  </si>
  <si>
    <t xml:space="preserve">Brazil </t>
  </si>
  <si>
    <t>Germany</t>
  </si>
  <si>
    <t>Total renewable capacity (excluding hydropower)</t>
  </si>
  <si>
    <t>Japan</t>
  </si>
  <si>
    <t>Total renewable capacity per capita (excluding hydropower)</t>
  </si>
  <si>
    <t>Sweden</t>
  </si>
  <si>
    <t>Denmark</t>
  </si>
  <si>
    <t>Austria (+1)</t>
  </si>
  <si>
    <t>Netherlands</t>
  </si>
  <si>
    <t>Iceland (-2)</t>
  </si>
  <si>
    <t>Bio-power</t>
  </si>
  <si>
    <t>Geothermal power</t>
  </si>
  <si>
    <t>Indonesia</t>
  </si>
  <si>
    <t>Philippines</t>
  </si>
  <si>
    <t>Turkiye</t>
  </si>
  <si>
    <t>New Zealand</t>
  </si>
  <si>
    <t>Canada</t>
  </si>
  <si>
    <t>Russian Federation</t>
  </si>
  <si>
    <t>India (+1)</t>
  </si>
  <si>
    <t>Japan (-1)</t>
  </si>
  <si>
    <t>Concentrated Solar Thermal Power (CSP)</t>
  </si>
  <si>
    <t>Spain</t>
  </si>
  <si>
    <t>United Arab Emirates (+4)</t>
  </si>
  <si>
    <t>China (-1)</t>
  </si>
  <si>
    <t>Morocco (-1)</t>
  </si>
  <si>
    <t>Solar Water heating collector capacity</t>
  </si>
  <si>
    <t>Türkiye</t>
  </si>
  <si>
    <t xml:space="preserve">United States </t>
  </si>
  <si>
    <t>Brazil (+1)</t>
  </si>
  <si>
    <t>Germany (-1)</t>
  </si>
  <si>
    <t>Geothermal heat output</t>
  </si>
  <si>
    <t>Iceland</t>
  </si>
  <si>
    <t>Capacity additions in 2023</t>
  </si>
  <si>
    <t>Total power capacity additions per technology</t>
  </si>
  <si>
    <t xml:space="preserve">Japan </t>
  </si>
  <si>
    <t>Uruguay (+40)</t>
  </si>
  <si>
    <t>Indonesia (+1)</t>
  </si>
  <si>
    <t>Kenya (-1)</t>
  </si>
  <si>
    <t>Chile (+3)</t>
  </si>
  <si>
    <t>United States (-1)</t>
  </si>
  <si>
    <t>El Salvador (+7)</t>
  </si>
  <si>
    <t xml:space="preserve">Hydropower </t>
  </si>
  <si>
    <t>Nigeria (+38)</t>
  </si>
  <si>
    <t>Colombia (+4)</t>
  </si>
  <si>
    <t>Laos (-1)</t>
  </si>
  <si>
    <t>China (-3)</t>
  </si>
  <si>
    <t>Nepal (+8)</t>
  </si>
  <si>
    <t xml:space="preserve">Solar PV </t>
  </si>
  <si>
    <t>Germany (+2)</t>
  </si>
  <si>
    <t>Brazil (-1)</t>
  </si>
  <si>
    <t>United Arab Emirates (+1)</t>
  </si>
  <si>
    <t> </t>
  </si>
  <si>
    <t>India (+3)</t>
  </si>
  <si>
    <t>Solar water heating collector</t>
  </si>
  <si>
    <t>Turkiye (-1)</t>
  </si>
  <si>
    <t xml:space="preserve">Notes </t>
  </si>
  <si>
    <t>Per capita renewable power capacity (not including hydropower) ranking based on IRENA and IHA and on 2022 population data from the World Bank.</t>
  </si>
  <si>
    <t>Solar water heating collector ranking for total capacity is for year-end 2023 and is based on capacity of water (glazed and unglazed) collectors only.  Data from International Energy Agency Solar Heating and Cooling Programme.</t>
  </si>
  <si>
    <t>The number in brackets represents the change from the 2022 ranking. Rankings for 2022 have been updated with the latest capacity data and may be different from the tables in GSR 2023.</t>
  </si>
  <si>
    <t xml:space="preserve">Source: Capacity based on IRENA Capacity Statistics 2024, IHA, personal communication with REN21, IEA PVPS  Snapshot of Global PV markets 2024.
Based on various sources throughout the Supply Module Market Trends section. </t>
  </si>
  <si>
    <t>Growth %</t>
  </si>
  <si>
    <t>Batteries</t>
  </si>
  <si>
    <t>Other (Wind, Heatpump and Electrolysers)</t>
  </si>
  <si>
    <t>Source: IEA, 2024, "Advancing Clean Technology Manufacturing", https://iea.blob.core.windows.net/assets/7e7f4b17-1bb2-48e4-8a92-fb9355b1d1bd/CleanTechnologyManufacturingRoadmap.pdf</t>
  </si>
  <si>
    <t>Yearly capacity additions needed 2024-2030 (IEA)</t>
  </si>
  <si>
    <t>Total annual renewable power capacity additions</t>
  </si>
  <si>
    <t>Bio-power, Geothermal, Ocean power, CSP</t>
  </si>
  <si>
    <t>INVESTMENT</t>
  </si>
  <si>
    <t>New investment (annual) in renewable power and fuels (1)</t>
  </si>
  <si>
    <t>Billion USD</t>
  </si>
  <si>
    <t>POLICIES (2)</t>
  </si>
  <si>
    <t>Countries with renewable energy targets</t>
  </si>
  <si>
    <t>#</t>
  </si>
  <si>
    <t>Countries with 100% renewable energy targets</t>
  </si>
  <si>
    <t>Countries with renewable energy policies</t>
  </si>
  <si>
    <t>Countries with 100% renewable heating and cooling targets</t>
  </si>
  <si>
    <t>Countries with 100% renewable transport targets</t>
  </si>
  <si>
    <t>Countries with 100% renewable electricity targets</t>
  </si>
  <si>
    <t>Countries with regulatory policies in buildings (power, heating and cooling and transport)</t>
  </si>
  <si>
    <t>Countries with biofuel mandates (3)</t>
  </si>
  <si>
    <t>Countries with feed-in policies (4)</t>
  </si>
  <si>
    <t>Countries with net metering policies (4)</t>
  </si>
  <si>
    <t>Notes</t>
  </si>
  <si>
    <t>(1) Data are from BloombergNEF and include investment in new capacity of all biomass, geothermal and wind power projects of more than 1 MW; all hydropower projects of between 1 and 50 MW; all solar power projects, with those less than 1 MW estimated separately; all ocean power projects; and all biofuel projects with an annual production capacity of 1 million litres or more. Total investment values include estimates for undisclosed deals as well as company investment (venture capital, corporate and government research and development, private equity and public market new equity).</t>
  </si>
  <si>
    <t>(2) A country is counted a single time if it has at least one national or state/provincial target or policy.</t>
  </si>
  <si>
    <t>(3) Biofuel policies include policies listed in the GSR 2024 Demand Module Data Pack (figure 17), available at https://www.ren21.net/gsr2024-data-pack/demand.</t>
  </si>
  <si>
    <t>(4) Data reflect all countries where the policies have been used at any time up through the year of focus at the national or state/provincial level.</t>
  </si>
  <si>
    <t>All renewables</t>
  </si>
  <si>
    <t>Solar</t>
  </si>
  <si>
    <t>CSP</t>
  </si>
  <si>
    <t>Hydropower and Ocean power</t>
  </si>
  <si>
    <t>New (2023)</t>
  </si>
  <si>
    <t>Existing (2022)</t>
  </si>
  <si>
    <t>Data is not comparable to previous years due to improvements in methodology and adding targets from previous years which were not previously found.</t>
  </si>
  <si>
    <t xml:space="preserve">Ukraines target for all renewables excludes hydropower. </t>
  </si>
  <si>
    <t>Targets for solar PV installed capacity include targets for floating solar.</t>
  </si>
  <si>
    <t xml:space="preserve">Some capacity targets include a combined target for multiple technologies, in these cases the country with the target is counted once for each technology where a capacity target exists. For example Laos has a targtet for 1GW of installed capacity of solar and wind, but the breakdown of how much capacity each technology will generate is unspecified. </t>
  </si>
  <si>
    <t>Countries with multiple targets for the same technology are only counted once.</t>
  </si>
  <si>
    <t>Source: REN21 Policy Database.</t>
  </si>
  <si>
    <t>X - existing FiT/premium payment or Net-metering</t>
  </si>
  <si>
    <t>O - removed FiT/premium payment or Net-metering</t>
  </si>
  <si>
    <t>Country</t>
  </si>
  <si>
    <t>Feed-in tariff / premium payment</t>
  </si>
  <si>
    <t>Net-metering</t>
  </si>
  <si>
    <t>New/revised in 2023</t>
  </si>
  <si>
    <t>Albania</t>
  </si>
  <si>
    <t>X</t>
  </si>
  <si>
    <t>Angola</t>
  </si>
  <si>
    <t>Antigua and Barbuda</t>
  </si>
  <si>
    <t>Argentina</t>
  </si>
  <si>
    <t>Armenia</t>
  </si>
  <si>
    <t>Bahrain</t>
  </si>
  <si>
    <t>Barbados</t>
  </si>
  <si>
    <t>Belarus</t>
  </si>
  <si>
    <t>Belgium</t>
  </si>
  <si>
    <t>O</t>
  </si>
  <si>
    <t>Bolivia</t>
  </si>
  <si>
    <t>Bosnia and Herzegovina</t>
  </si>
  <si>
    <t>Botswana</t>
  </si>
  <si>
    <t>R</t>
  </si>
  <si>
    <t>NM revised</t>
  </si>
  <si>
    <t>Cambodia</t>
  </si>
  <si>
    <t>Chile</t>
  </si>
  <si>
    <t>Solar and wid FIT removed</t>
  </si>
  <si>
    <t>Colombia</t>
  </si>
  <si>
    <t>Costa Rica</t>
  </si>
  <si>
    <t>Cyprus</t>
  </si>
  <si>
    <t>Dominican Republic</t>
  </si>
  <si>
    <t>Ecuador</t>
  </si>
  <si>
    <t>Egypt</t>
  </si>
  <si>
    <t>El Salvador</t>
  </si>
  <si>
    <t>Finland</t>
  </si>
  <si>
    <t>France</t>
  </si>
  <si>
    <t>FIT revised</t>
  </si>
  <si>
    <t>Georgia</t>
  </si>
  <si>
    <t>Ghana</t>
  </si>
  <si>
    <t>Greece</t>
  </si>
  <si>
    <t>Grenada</t>
  </si>
  <si>
    <t>Guatemala</t>
  </si>
  <si>
    <t>Honduras</t>
  </si>
  <si>
    <t>Hungary</t>
  </si>
  <si>
    <t>rooftop FIT ban removed</t>
  </si>
  <si>
    <t>Iran</t>
  </si>
  <si>
    <t>Ireland</t>
  </si>
  <si>
    <t>Israel</t>
  </si>
  <si>
    <t>Italy</t>
  </si>
  <si>
    <t>Jamaica</t>
  </si>
  <si>
    <t>Jordan</t>
  </si>
  <si>
    <t>Kazakhstan</t>
  </si>
  <si>
    <t>Kenya</t>
  </si>
  <si>
    <t>Korea, Republic of</t>
  </si>
  <si>
    <t>Kosovo</t>
  </si>
  <si>
    <t>Latvia</t>
  </si>
  <si>
    <t>Lebanon</t>
  </si>
  <si>
    <t>Lesotho</t>
  </si>
  <si>
    <t>Lithuania</t>
  </si>
  <si>
    <t>Macedonia, North</t>
  </si>
  <si>
    <t>Malaysia</t>
  </si>
  <si>
    <t>Maldives</t>
  </si>
  <si>
    <t>Mauritius</t>
  </si>
  <si>
    <t>Mexico</t>
  </si>
  <si>
    <t>Moldova</t>
  </si>
  <si>
    <t>Mongolia</t>
  </si>
  <si>
    <t>Montenegro</t>
  </si>
  <si>
    <t>Morocco</t>
  </si>
  <si>
    <t>Namibia</t>
  </si>
  <si>
    <t>Nepal</t>
  </si>
  <si>
    <t>Nicaragua</t>
  </si>
  <si>
    <t>Nigeria</t>
  </si>
  <si>
    <t>Norway</t>
  </si>
  <si>
    <t>Palestine, State of</t>
  </si>
  <si>
    <t>Pakistan</t>
  </si>
  <si>
    <t>Panama</t>
  </si>
  <si>
    <t>Peru</t>
  </si>
  <si>
    <t>Poland</t>
  </si>
  <si>
    <t>Portugal</t>
  </si>
  <si>
    <t>Republic of Korea</t>
  </si>
  <si>
    <t>Romania</t>
  </si>
  <si>
    <t>Senegal</t>
  </si>
  <si>
    <t>Serbia</t>
  </si>
  <si>
    <t>Singapore</t>
  </si>
  <si>
    <t>Slovenia</t>
  </si>
  <si>
    <t>South Africa</t>
  </si>
  <si>
    <t>Sri Lanka</t>
  </si>
  <si>
    <t>St. Kitts and Nevis</t>
  </si>
  <si>
    <t>St. Vincent and the Grenadines</t>
  </si>
  <si>
    <t>State of Palestine</t>
  </si>
  <si>
    <t>Switzerland</t>
  </si>
  <si>
    <t>Sychelles</t>
  </si>
  <si>
    <t>Taiwan</t>
  </si>
  <si>
    <t>Tanzania</t>
  </si>
  <si>
    <t>Thailand</t>
  </si>
  <si>
    <t>Trinidad and Tobago</t>
  </si>
  <si>
    <t>Tunisia</t>
  </si>
  <si>
    <t>United Arab Emirates</t>
  </si>
  <si>
    <t>United Kingdom</t>
  </si>
  <si>
    <t>Ukraine</t>
  </si>
  <si>
    <t>N</t>
  </si>
  <si>
    <t>Net billing adopted</t>
  </si>
  <si>
    <t>Uruguay</t>
  </si>
  <si>
    <t>Vietnam</t>
  </si>
  <si>
    <t>Zambia</t>
  </si>
  <si>
    <t>Zimbabwe</t>
  </si>
  <si>
    <t xml:space="preserve">Data should not be compared with previous years because of revisions due to adjusted data or methodology. </t>
  </si>
  <si>
    <t>All countries with round circles have removed feed-in tariff policies except for the Netherlands where the net metering policy was removed after parliament voted to end the measure.</t>
  </si>
  <si>
    <t>Japan removed its feed-in tarrif in 2022 (announced 2021) and transitioned to a feed-in premium.</t>
  </si>
  <si>
    <t>Malaysia discontinued its feed-in tarrif policy in 2017 and substituted it with a net- metering scheme.</t>
  </si>
  <si>
    <t>In may 2024, the Netherlands announced that the net metering program will phase out until 2027.</t>
  </si>
  <si>
    <t xml:space="preserve">Poland replaced its net metering policy in 2022  and transitioned to net billing. </t>
  </si>
  <si>
    <t>Serbia's previous feed-in tariff expired in 2020, but a new feed-in-tariff scheme opened to small projects (capacity below 500kW and below 3MW for wind power plants), according to regulations approved in April 2021. In 2023, the Government adopted several changes to the auction procedure for market premiums.</t>
  </si>
  <si>
    <t xml:space="preserve">Vietnams feed-in tariff expired for solar power projects in 2020 and wind power projects in 2021, but in January 2023, the government provided new FiTs for projects that had missed these deadlines. </t>
  </si>
  <si>
    <t>Figure 12. Global Investment in Renewable Power and Fuels, by Technology,
2019-2023</t>
  </si>
  <si>
    <t>Other Renewables</t>
  </si>
  <si>
    <t>% Change 2023</t>
  </si>
  <si>
    <t>Source: BloombergNEF.</t>
  </si>
  <si>
    <t>(Billion USD)</t>
  </si>
  <si>
    <t>Other Americas</t>
  </si>
  <si>
    <t>Africa &amp; the Middle East</t>
  </si>
  <si>
    <t>Asia &amp; Oceania (excl. China &amp; India)</t>
  </si>
  <si>
    <t>Note: Figure does not include investment in hydropower projects larger than 50 MW.</t>
  </si>
  <si>
    <t>USD billion invested in 2023</t>
  </si>
  <si>
    <t>Percent Share of Total</t>
  </si>
  <si>
    <t>Renewable Power</t>
  </si>
  <si>
    <t>Fossil Fuel Power (oil, gas, coal)</t>
  </si>
  <si>
    <t xml:space="preserve">Oil Fuels </t>
  </si>
  <si>
    <t>Gas Fuels</t>
  </si>
  <si>
    <t>Coal mining &amp; infrastructure</t>
  </si>
  <si>
    <t>Source: IEA World Energy Investment 2024</t>
  </si>
  <si>
    <t>Global Final Energy Consumption</t>
  </si>
  <si>
    <t>Non-bioenergy</t>
  </si>
  <si>
    <t>Traditional biomass</t>
  </si>
  <si>
    <t>Buildings (incl. district heat)</t>
  </si>
  <si>
    <t>Industry (incl. district heat)</t>
  </si>
  <si>
    <t>Agriculture</t>
  </si>
  <si>
    <t>Transport</t>
  </si>
  <si>
    <t>Modern bioenergy</t>
  </si>
  <si>
    <t>Total Bioenergy</t>
  </si>
  <si>
    <t>Billion liters</t>
  </si>
  <si>
    <t>Biodiesel (FAME)</t>
  </si>
  <si>
    <t>Biojet</t>
  </si>
  <si>
    <t>Bioethanol</t>
  </si>
  <si>
    <t>Renewable Diesel</t>
  </si>
  <si>
    <t>Capacity (GW)</t>
  </si>
  <si>
    <t xml:space="preserve">Europe </t>
  </si>
  <si>
    <t>Latin America</t>
  </si>
  <si>
    <t>Source: IRENA Capacity Database 2024.</t>
  </si>
  <si>
    <t>Figure 18. Global Wood Pellet Production, by Region, 2013-2022</t>
  </si>
  <si>
    <t>Million tonnes</t>
  </si>
  <si>
    <t>Americas</t>
  </si>
  <si>
    <t>Rest of the World</t>
  </si>
  <si>
    <t>Sorce: FAOSTAT.</t>
  </si>
  <si>
    <t>CSP TOTALS IN GW</t>
  </si>
  <si>
    <t>Rest of World</t>
  </si>
  <si>
    <t>Total Added MW</t>
  </si>
  <si>
    <t xml:space="preserve">Global Total MW </t>
  </si>
  <si>
    <t>Added</t>
  </si>
  <si>
    <t xml:space="preserve">Total </t>
  </si>
  <si>
    <t>THERMAL ENERGY STORAGE</t>
  </si>
  <si>
    <t>MWh</t>
  </si>
  <si>
    <t>GWh</t>
  </si>
  <si>
    <t>ANNUAL INCREASE</t>
  </si>
  <si>
    <t>Total - Added</t>
  </si>
  <si>
    <t>Source: R. Thonig, A. Gilmanova, and J. Lilliestam, “CSP.Guru 2024-01-
01[Data Set]”, 2024, https://doi.org/10.5281/zenodo.1318151.</t>
  </si>
  <si>
    <t>Megawatts</t>
  </si>
  <si>
    <t>2022 total</t>
  </si>
  <si>
    <t>Turkey</t>
  </si>
  <si>
    <t>Note: Figure shows known new capacity and capacity increases at existing facilities but may not indicate capacity decommissioning or derating of existing facilities.</t>
  </si>
  <si>
    <t>Source: Based on end-2022 capacity data and capacity additions in 2023 from the sources listed above, and from sources noted elsewhere in this section. For the purpose of this figure, end-2022 capacity is assumed to be equal to end-2023 capacity less new capacity installed (or capacity expansion) during 2023.</t>
  </si>
  <si>
    <t>2023 (Terawatt-hours)</t>
  </si>
  <si>
    <t>Source: Based on: Calculation based on estimates for each of the four largest markets noted elsewhere in this section and a nominal 1% annual growth for all other markets since 2019. Output in 2019 based on J.W. Lund and A.N. Toth, “Direct
Utilization of Geothermal Energy 2020 Worldwide Review”, 2020, https://www.geothermal-energy.org/pdf/IGAstandard/
WGC/2020/01018.pdf. The four largest markets comprising 85% of output in 2023 derived from estimates for these markets and assumed 1% annual growth for the rest of the world since 2019.</t>
  </si>
  <si>
    <t>Year-over-Year growth</t>
  </si>
  <si>
    <t>Decade growth</t>
  </si>
  <si>
    <t>Australia</t>
  </si>
  <si>
    <t>Rest of Europe</t>
  </si>
  <si>
    <t>Rest of Europe includes Austria, Belgium, Denmark, Finland, Norway, Poland, Portugal and Switzerland.</t>
  </si>
  <si>
    <t>For Australia, Figures shown are single-split systems for heating and cooling. 2023 sales are just a projection. See https://iifiir.org/en/news/main-figures-for-the-australian-heat-pump-market and https://www.dcceew.gov.au/sites/default/files/documents/heat-pumps-emerging-trends-in-australian-market.pdf</t>
  </si>
  <si>
    <t>Source: US - Air-conditioning, Heating &amp; Refrigeration Institute, “AHRI Releases January 2024 U.S. Heating and Cooling Equipment Shipment Data”, 8 March 2024, https:// www.ahrinet.org/system/files/2024-03/January%202024%20 Statistical%20Release.pdf; Japan - The Japan Refrigeration and Air Conditioning Industry Association (JRAIA), “Statistics”, July 2022,  https://www.jraia.or.jp/english/statistics/; Australia - Department of Climate Change, Energy, the Environment and Water, “Heat Pumps – Emerging Trends in the Australian Market”, 2023, https://www.dcceew.gov.au/environment/protection/ozone/publications/heat-pumpsemerging-trends-australian-market; Europe - European Heat Pump Association, “Heat Pump Sales Fall by 5% While EU delays Action, 27 February 2024, https://www.ehpa.org/news-and-resources/news/heat-pump-sales-fall-by-5-whileeu-delays-action. For data on Chinese heat pump sales by capacity, see International Energy Agency, “The Future of Heat Pumps in China”, 2024, https://www.iea.org/reports/the-future-of-heat-pumps-in-china.</t>
  </si>
  <si>
    <t>Heat pump sales</t>
  </si>
  <si>
    <t>Solar PV installations</t>
  </si>
  <si>
    <t xml:space="preserve">Source: Based on IEA data. </t>
  </si>
  <si>
    <t>Share of global hydropower capacity</t>
  </si>
  <si>
    <t>Next 6 countries</t>
  </si>
  <si>
    <t>Viet Nam</t>
  </si>
  <si>
    <t>Source: IHA.</t>
  </si>
  <si>
    <t>Gigawatts (GW)</t>
  </si>
  <si>
    <t>Countries</t>
  </si>
  <si>
    <t>2022 capacity additions</t>
  </si>
  <si>
    <t>2023 capacity additions</t>
  </si>
  <si>
    <t>Laos</t>
  </si>
  <si>
    <t>Uganda</t>
  </si>
  <si>
    <t>Democratic Republic of the Congo</t>
  </si>
  <si>
    <t xml:space="preserve">Source: IHA. </t>
  </si>
  <si>
    <t>Gigawatts</t>
  </si>
  <si>
    <t>Annual additions</t>
  </si>
  <si>
    <t>Total capacity</t>
  </si>
  <si>
    <t>Note: Data are provided in direct current (DC). Totals may not add up due to rounding.</t>
  </si>
  <si>
    <t>Source: IEA PVPS.</t>
  </si>
  <si>
    <r>
      <rPr>
        <b/>
        <sz val="10"/>
        <color theme="1"/>
        <rFont val="Calibri"/>
        <family val="2"/>
      </rPr>
      <t>R</t>
    </r>
    <r>
      <rPr>
        <b/>
        <sz val="10"/>
        <color theme="1"/>
        <rFont val="Calibri"/>
        <family val="2"/>
      </rPr>
      <t xml:space="preserve">est of </t>
    </r>
    <r>
      <rPr>
        <b/>
        <sz val="10"/>
        <color theme="1"/>
        <rFont val="Calibri"/>
        <family val="2"/>
      </rPr>
      <t>W</t>
    </r>
    <r>
      <rPr>
        <b/>
        <sz val="10"/>
        <color theme="1"/>
        <rFont val="Calibri"/>
        <family val="2"/>
      </rPr>
      <t>orld</t>
    </r>
  </si>
  <si>
    <t>Note: Data are provided in direct current (DC).</t>
  </si>
  <si>
    <t>Country/Region</t>
  </si>
  <si>
    <t>Decentralised</t>
  </si>
  <si>
    <t>Centralised</t>
  </si>
  <si>
    <t>Africa &amp; Middle East</t>
  </si>
  <si>
    <t xml:space="preserve">Latin America &amp; Carribean </t>
  </si>
  <si>
    <t>RoW</t>
  </si>
  <si>
    <t>Asia Pacific exc. China</t>
  </si>
  <si>
    <t>2022 Total</t>
  </si>
  <si>
    <t>End-2023 Total</t>
  </si>
  <si>
    <t xml:space="preserve">Note: Data are provided in direct current (DC). </t>
  </si>
  <si>
    <t>Source: International Energy Agency Photovoltaic Power Systems Programme, “Snapshot of Global PV Markets 2023,” 2024, https://iea-pvps.org/wp-content/uploads/2023/04/IEA_
PVPS_Snapshot_2023.pdf.</t>
  </si>
  <si>
    <t>Capacity Added in 2023 (Gigawatts)</t>
  </si>
  <si>
    <t>ROW</t>
  </si>
  <si>
    <t>Source: International Energy Agency Photovoltaic Power Systems Programme, “Snapshot of Global PV Markets 2023,” 2024, https://iea-pvps.org/wp-content/uploads/2023/04/IEA_PVPS_Snapshot_2023.pdf.</t>
  </si>
  <si>
    <t>Gigawatts-thermal</t>
  </si>
  <si>
    <t>Glazed Collectors Total</t>
  </si>
  <si>
    <t>Unglazed Collectors Total</t>
  </si>
  <si>
    <t>Water Collectors Total</t>
  </si>
  <si>
    <t>Note: Data are rounded to nearest GWth. Data are for glazed and unglazed solar water collectors and do not include concentrating, air or hybrid collectors.</t>
  </si>
  <si>
    <t>Source: IEA SHC.</t>
  </si>
  <si>
    <t>Rank</t>
  </si>
  <si>
    <r>
      <t>Glazed - flat plate collectors MW</t>
    </r>
    <r>
      <rPr>
        <b/>
        <vertAlign val="subscript"/>
        <sz val="12"/>
        <rFont val="Calibri"/>
        <scheme val="minor"/>
      </rPr>
      <t>th</t>
    </r>
    <r>
      <rPr>
        <b/>
        <sz val="12"/>
        <rFont val="Calibri"/>
        <scheme val="minor"/>
      </rPr>
      <t xml:space="preserve"> 2023</t>
    </r>
  </si>
  <si>
    <r>
      <t>Glazed - vacuum tube collectors MW</t>
    </r>
    <r>
      <rPr>
        <b/>
        <vertAlign val="subscript"/>
        <sz val="12"/>
        <rFont val="Calibri"/>
        <scheme val="minor"/>
      </rPr>
      <t>th</t>
    </r>
    <r>
      <rPr>
        <b/>
        <sz val="12"/>
        <rFont val="Calibri"/>
        <scheme val="minor"/>
      </rPr>
      <t xml:space="preserve"> 2023</t>
    </r>
  </si>
  <si>
    <r>
      <t>Unglazed collectors MW</t>
    </r>
    <r>
      <rPr>
        <b/>
        <vertAlign val="subscript"/>
        <sz val="12"/>
        <rFont val="Calibri"/>
        <scheme val="minor"/>
      </rPr>
      <t>th</t>
    </r>
    <r>
      <rPr>
        <b/>
        <sz val="12"/>
        <rFont val="Calibri"/>
        <scheme val="minor"/>
      </rPr>
      <t xml:space="preserve"> 2023</t>
    </r>
  </si>
  <si>
    <t>Growth 2022/2023</t>
  </si>
  <si>
    <t>Total Added in 2023 (MWth)</t>
  </si>
  <si>
    <t>Austria</t>
  </si>
  <si>
    <t>Note: Additions represent gross capacity added. Growth rates of annual market are rounded to the nearest whole number.</t>
  </si>
  <si>
    <t>Source: Based on data from W. Weiss and M. Spörk-Dür, “Solar Heat Worldwide, Global Market Development and Trends 2023, Detailed Market Figures 2022, 2024 Edition”, International Energy Agency Solar Heating and Cooling Programme, 2024, https://www.iea-shc.org/solarheat-worldwide, and from M. Spörk-Dür, AEE – Institute for Sustainable Technologies, personal communication with REN21, March–May 2024, as well as on data from country contributors provided in endnote 3, and on data for Brazil from D. Johann, Associação Brasileira de Energia Solar Térmica (ABRASOL), personal communication with REN21,
2 April 2024, and from ABRASOL, “Solar Heating Systems Production and Sales 2024 (Database 2023)”, May 2024, https://abrasol.org.br/wp-content/uploads/2024/05/Solar-Heating-Systems-Production-and-Sales-2024.pdf. Data for top 20 countries are based on the latest market data available for gross additions of glazed and unglazed water collectors (not including concentrating, PV-thermal and air collectors), at the time of publication, for countries that together represent around 95% of the world total. In 2022, the top countries for new installations were China, Türkiye, Brazil, India and the United States, from Weiss and Spörk-Dür, op. cit. this note.</t>
  </si>
  <si>
    <t>Annual Additions</t>
  </si>
  <si>
    <t>Year-end Total</t>
  </si>
  <si>
    <r>
      <t>Note: Capacity is rounded to nearest GW and totals may not add up due to rounding. Data reflect grid-connected capacity, and additions</t>
    </r>
    <r>
      <rPr>
        <sz val="11"/>
        <color rgb="FFFF0000"/>
        <rFont val="Calibri"/>
        <family val="2"/>
        <scheme val="minor"/>
      </rPr>
      <t xml:space="preserve"> </t>
    </r>
    <r>
      <rPr>
        <sz val="11"/>
        <rFont val="Calibri"/>
        <family val="2"/>
        <scheme val="minor"/>
      </rPr>
      <t>are gross.</t>
    </r>
  </si>
  <si>
    <t>Source: based on historical data
from GWEC, “Global Wind Report 2024.</t>
  </si>
  <si>
    <t>2023 Total</t>
  </si>
  <si>
    <t>Note: Data reflect grid-connected capacity only. Numbers above bars are gross additions, but bar heights reflect year-end totals. Net additions were lower for the United States (6.6 GW), Germany (3.4 GW) and France (1.5 GW) due to decommissioning. Totals may not add up due to rounding.</t>
  </si>
  <si>
    <t>Source: Based on country-specific data and sources provided throughout the Wind section, and drawn largely from the following: GWEC, “Global Wind Report 2024”; GWEC, “Global Wind Statistics 2024”; WindEurope, “Wind Energy in Europe – 2023”; G. Costanzo, WindEurope, personal communication with REN21, April–May 2024 and WWEA “WWEA Annual Report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</si>
</sst>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0.0%"/>
    <numFmt numFmtId="166" formatCode="_-* #,##0_-;\-* #,##0_-;_-* &quot;-&quot;??_-;_-@_-"/>
    <numFmt numFmtId="167" formatCode="0.000%"/>
    <numFmt numFmtId="168" formatCode="#,##0.0"/>
    <numFmt numFmtId="169" formatCode="_(* #,##0_);_(* \(#,##0\);_(* &quot;-&quot;??_);_(@_)"/>
  </numFmts>
  <fonts count="68">
    <font>
      <sz val="11"/>
      <color theme="1"/>
      <name val="Calibri"/>
      <family val="2"/>
      <scheme val="minor"/>
    </font>
    <font>
      <sz val="11"/>
      <color theme="1"/>
      <name val="Calibri"/>
      <scheme val="minor"/>
    </font>
    <font>
      <b/>
      <sz val="11"/>
      <color theme="1"/>
      <name val="Calibri"/>
      <family val="2"/>
      <scheme val="minor"/>
    </font>
    <font>
      <sz val="11"/>
      <color rgb="FF000000"/>
      <name val="Calibri"/>
    </font>
    <font>
      <b/>
      <sz val="16"/>
      <color rgb="FFFF0000"/>
      <name val="Calibri"/>
      <family val="2"/>
      <scheme val="minor"/>
    </font>
    <font>
      <sz val="11"/>
      <name val="Calibri"/>
      <family val="2"/>
      <scheme val="minor"/>
    </font>
    <font>
      <sz val="11"/>
      <color rgb="FF000000"/>
      <name val="Calibri"/>
      <family val="2"/>
    </font>
    <font>
      <b/>
      <sz val="11"/>
      <color rgb="FFFF0000"/>
      <name val="Calibri"/>
      <family val="2"/>
      <scheme val="minor"/>
    </font>
    <font>
      <i/>
      <sz val="11"/>
      <name val="Calibri"/>
      <family val="2"/>
      <scheme val="minor"/>
    </font>
    <font>
      <u/>
      <sz val="11"/>
      <color theme="10"/>
      <name val="Calibri"/>
      <family val="2"/>
    </font>
    <font>
      <b/>
      <sz val="11"/>
      <color rgb="FF000000"/>
      <name val="Calibri"/>
      <family val="2"/>
    </font>
    <font>
      <b/>
      <sz val="11"/>
      <name val="Calibri"/>
      <family val="2"/>
    </font>
    <font>
      <sz val="11"/>
      <color theme="1"/>
      <name val="Calibri"/>
      <family val="2"/>
      <scheme val="minor"/>
    </font>
    <font>
      <sz val="11"/>
      <color rgb="FFFF0000"/>
      <name val="Calibri"/>
      <family val="2"/>
      <scheme val="minor"/>
    </font>
    <font>
      <b/>
      <sz val="16"/>
      <color theme="5"/>
      <name val="Calibri"/>
      <family val="2"/>
      <scheme val="minor"/>
    </font>
    <font>
      <sz val="11"/>
      <color rgb="FF000000"/>
      <name val="Aptos Narrow"/>
      <family val="2"/>
    </font>
    <font>
      <b/>
      <sz val="11"/>
      <color rgb="FF000000"/>
      <name val="Aptos Narrow"/>
      <family val="2"/>
    </font>
    <font>
      <b/>
      <sz val="11"/>
      <name val="Calibri"/>
      <family val="2"/>
      <scheme val="minor"/>
    </font>
    <font>
      <sz val="1"/>
      <color rgb="FF111111"/>
      <name val="Times New Roman"/>
      <family val="1"/>
    </font>
    <font>
      <b/>
      <sz val="11"/>
      <color rgb="FF000000"/>
      <name val="Calibri"/>
      <family val="2"/>
      <scheme val="minor"/>
    </font>
    <font>
      <sz val="11"/>
      <color rgb="FF000000"/>
      <name val="Calibri"/>
      <family val="2"/>
      <scheme val="minor"/>
    </font>
    <font>
      <sz val="10"/>
      <name val="Arial"/>
    </font>
    <font>
      <strike/>
      <sz val="10"/>
      <name val="Arial"/>
    </font>
    <font>
      <sz val="10"/>
      <color rgb="FF000000"/>
      <name val="Arial"/>
    </font>
    <font>
      <strike/>
      <sz val="11"/>
      <name val="Calibri"/>
      <family val="2"/>
      <scheme val="minor"/>
    </font>
    <font>
      <b/>
      <sz val="10"/>
      <name val="Arial"/>
    </font>
    <font>
      <b/>
      <sz val="12"/>
      <color theme="1"/>
      <name val="Calibri"/>
      <family val="2"/>
      <scheme val="minor"/>
    </font>
    <font>
      <b/>
      <sz val="11"/>
      <color rgb="FF000000"/>
      <name val="Calibri"/>
    </font>
    <font>
      <b/>
      <sz val="11"/>
      <color theme="1"/>
      <name val="Aptos Narrow"/>
    </font>
    <font>
      <sz val="11"/>
      <color rgb="FF000000"/>
      <name val="Calibri"/>
      <charset val="1"/>
    </font>
    <font>
      <b/>
      <sz val="11"/>
      <name val="Aptos Narrow"/>
      <family val="2"/>
    </font>
    <font>
      <sz val="11"/>
      <color rgb="FFFF0000"/>
      <name val="Aptos Narrow"/>
      <family val="2"/>
    </font>
    <font>
      <sz val="11"/>
      <name val="Aptos Narrow"/>
      <family val="2"/>
    </font>
    <font>
      <sz val="9"/>
      <color theme="1"/>
      <name val="Calibri"/>
      <family val="2"/>
      <scheme val="minor"/>
    </font>
    <font>
      <b/>
      <sz val="12"/>
      <color rgb="FF000000"/>
      <name val="Calibri"/>
      <family val="2"/>
    </font>
    <font>
      <sz val="12"/>
      <color rgb="FF000000"/>
      <name val="Calibri"/>
      <family val="2"/>
    </font>
    <font>
      <b/>
      <sz val="10"/>
      <color theme="1"/>
      <name val="Calibri"/>
      <family val="2"/>
    </font>
    <font>
      <sz val="10"/>
      <color theme="1"/>
      <name val="Calibri"/>
      <family val="2"/>
    </font>
    <font>
      <sz val="10"/>
      <name val="Calibri"/>
      <family val="2"/>
    </font>
    <font>
      <sz val="11"/>
      <color theme="1"/>
      <name val="Calibri"/>
      <family val="2"/>
    </font>
    <font>
      <b/>
      <sz val="10"/>
      <name val="Calibri"/>
      <family val="2"/>
    </font>
    <font>
      <b/>
      <sz val="11"/>
      <color theme="1"/>
      <name val="Calibri"/>
      <family val="2"/>
    </font>
    <font>
      <b/>
      <sz val="10"/>
      <color rgb="FFFF0000"/>
      <name val="Calibri"/>
      <family val="2"/>
    </font>
    <font>
      <i/>
      <sz val="11"/>
      <color rgb="FF000000"/>
      <name val="Calibri"/>
    </font>
    <font>
      <sz val="10"/>
      <color rgb="FFFF0000"/>
      <name val="Calibri"/>
      <family val="2"/>
    </font>
    <font>
      <u/>
      <sz val="11"/>
      <color theme="10"/>
      <name val="Calibri"/>
    </font>
    <font>
      <sz val="10"/>
      <name val="Arial"/>
      <family val="2"/>
    </font>
    <font>
      <b/>
      <sz val="12"/>
      <name val="Arial"/>
      <family val="2"/>
    </font>
    <font>
      <b/>
      <sz val="10"/>
      <name val="Arial"/>
      <family val="2"/>
    </font>
    <font>
      <sz val="12"/>
      <name val="Arial"/>
      <family val="2"/>
    </font>
    <font>
      <sz val="11"/>
      <name val="Arial"/>
      <family val="2"/>
    </font>
    <font>
      <sz val="8"/>
      <name val="Arial"/>
      <family val="2"/>
    </font>
    <font>
      <sz val="12"/>
      <name val="宋体"/>
      <charset val="134"/>
    </font>
    <font>
      <b/>
      <sz val="10"/>
      <color rgb="FFFF0000"/>
      <name val="Arial"/>
      <family val="2"/>
    </font>
    <font>
      <sz val="12"/>
      <color indexed="10"/>
      <name val="Arial"/>
      <family val="2"/>
    </font>
    <font>
      <sz val="10"/>
      <name val="Calibri"/>
      <family val="2"/>
      <scheme val="minor"/>
    </font>
    <font>
      <sz val="10"/>
      <color theme="0" tint="-0.34998626667073579"/>
      <name val="Calibri"/>
      <family val="2"/>
      <scheme val="minor"/>
    </font>
    <font>
      <sz val="11"/>
      <color theme="0" tint="-0.34998626667073579"/>
      <name val="Calibri"/>
      <family val="2"/>
      <scheme val="minor"/>
    </font>
    <font>
      <sz val="11"/>
      <color rgb="FFFF0000"/>
      <name val="Calibri"/>
      <scheme val="minor"/>
    </font>
    <font>
      <sz val="10"/>
      <color rgb="FF000000"/>
      <name val="Calibri"/>
    </font>
    <font>
      <b/>
      <sz val="12"/>
      <name val="Calibri"/>
      <scheme val="minor"/>
    </font>
    <font>
      <b/>
      <vertAlign val="subscript"/>
      <sz val="12"/>
      <name val="Calibri"/>
      <scheme val="minor"/>
    </font>
    <font>
      <b/>
      <sz val="11"/>
      <name val="Calibri"/>
      <scheme val="minor"/>
    </font>
    <font>
      <sz val="11"/>
      <name val="Calibri"/>
      <scheme val="minor"/>
    </font>
    <font>
      <sz val="12"/>
      <name val="Calibri"/>
      <scheme val="minor"/>
    </font>
    <font>
      <sz val="11"/>
      <color rgb="FF00B050"/>
      <name val="Calibri"/>
      <scheme val="minor"/>
    </font>
    <font>
      <b/>
      <sz val="11"/>
      <color rgb="FF000000"/>
      <name val="Calibri"/>
      <scheme val="minor"/>
    </font>
    <font>
      <sz val="11"/>
      <color rgb="FF000000"/>
      <name val="Calibri"/>
      <scheme val="minor"/>
    </font>
  </fonts>
  <fills count="10">
    <fill>
      <patternFill patternType="none"/>
    </fill>
    <fill>
      <patternFill patternType="gray125"/>
    </fill>
    <fill>
      <patternFill patternType="solid">
        <fgColor theme="2" tint="-0.249977111117893"/>
        <bgColor indexed="64"/>
      </patternFill>
    </fill>
    <fill>
      <patternFill patternType="solid">
        <fgColor rgb="FFAEFCFA"/>
        <bgColor indexed="64"/>
      </patternFill>
    </fill>
    <fill>
      <patternFill patternType="solid">
        <fgColor rgb="FFFFC000"/>
        <bgColor indexed="64"/>
      </patternFill>
    </fill>
    <fill>
      <patternFill patternType="solid">
        <fgColor theme="7"/>
        <bgColor indexed="64"/>
      </patternFill>
    </fill>
    <fill>
      <patternFill patternType="solid">
        <fgColor theme="5" tint="0.39997558519241921"/>
        <bgColor indexed="64"/>
      </patternFill>
    </fill>
    <fill>
      <patternFill patternType="solid">
        <fgColor rgb="FFBBFCFA"/>
        <bgColor indexed="64"/>
      </patternFill>
    </fill>
    <fill>
      <patternFill patternType="solid">
        <fgColor rgb="FFFFC000"/>
        <bgColor rgb="FF000000"/>
      </patternFill>
    </fill>
    <fill>
      <patternFill patternType="solid">
        <fgColor rgb="FFBFBFBF"/>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s>
  <cellStyleXfs count="7">
    <xf numFmtId="0" fontId="0" fillId="0" borderId="0"/>
    <xf numFmtId="0" fontId="3" fillId="0" borderId="0"/>
    <xf numFmtId="0" fontId="9" fillId="0" borderId="0" applyNumberForma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52" fillId="0" borderId="0">
      <alignment vertical="center"/>
    </xf>
    <xf numFmtId="0" fontId="12" fillId="0" borderId="0"/>
  </cellStyleXfs>
  <cellXfs count="281">
    <xf numFmtId="0" fontId="0" fillId="0" borderId="0" xfId="0"/>
    <xf numFmtId="0" fontId="4" fillId="0" borderId="0" xfId="1" applyFont="1"/>
    <xf numFmtId="0" fontId="2" fillId="0" borderId="0" xfId="1" applyFont="1"/>
    <xf numFmtId="0" fontId="3" fillId="0" borderId="0" xfId="1"/>
    <xf numFmtId="0" fontId="5" fillId="0" borderId="0" xfId="1" applyFont="1"/>
    <xf numFmtId="0" fontId="7" fillId="0" borderId="0" xfId="1" applyFont="1"/>
    <xf numFmtId="0" fontId="9" fillId="0" borderId="0" xfId="2"/>
    <xf numFmtId="0" fontId="10" fillId="0" borderId="0" xfId="1" applyFont="1"/>
    <xf numFmtId="0" fontId="2" fillId="2" borderId="0" xfId="1" applyFont="1" applyFill="1" applyAlignment="1">
      <alignment horizontal="left"/>
    </xf>
    <xf numFmtId="0" fontId="11" fillId="3" borderId="0" xfId="1" applyFont="1" applyFill="1"/>
    <xf numFmtId="0" fontId="6" fillId="3" borderId="0" xfId="1" applyFont="1" applyFill="1"/>
    <xf numFmtId="0" fontId="10" fillId="3" borderId="0" xfId="1" applyFont="1" applyFill="1"/>
    <xf numFmtId="0" fontId="14" fillId="0" borderId="0" xfId="1" applyFont="1" applyAlignment="1">
      <alignment horizontal="left"/>
    </xf>
    <xf numFmtId="0" fontId="2" fillId="0" borderId="0" xfId="0" applyFont="1"/>
    <xf numFmtId="0" fontId="0" fillId="4" borderId="1" xfId="0" applyFill="1" applyBorder="1" applyAlignment="1">
      <alignment wrapText="1"/>
    </xf>
    <xf numFmtId="9" fontId="0" fillId="0" borderId="1" xfId="4" applyFont="1" applyBorder="1" applyAlignment="1">
      <alignment wrapText="1"/>
    </xf>
    <xf numFmtId="0" fontId="0" fillId="0" borderId="0" xfId="0" applyAlignment="1">
      <alignment horizontal="left"/>
    </xf>
    <xf numFmtId="1" fontId="0" fillId="0" borderId="0" xfId="0" applyNumberFormat="1"/>
    <xf numFmtId="2" fontId="0" fillId="0" borderId="0" xfId="4" applyNumberFormat="1" applyFont="1"/>
    <xf numFmtId="165" fontId="0" fillId="0" borderId="0" xfId="4" applyNumberFormat="1" applyFont="1"/>
    <xf numFmtId="166" fontId="0" fillId="0" borderId="0" xfId="3" applyNumberFormat="1" applyFont="1"/>
    <xf numFmtId="10" fontId="0" fillId="0" borderId="0" xfId="4" applyNumberFormat="1" applyFont="1"/>
    <xf numFmtId="0" fontId="0" fillId="0" borderId="0" xfId="0" applyAlignment="1">
      <alignment vertical="top" wrapText="1"/>
    </xf>
    <xf numFmtId="164" fontId="0" fillId="0" borderId="0" xfId="0" applyNumberFormat="1"/>
    <xf numFmtId="166" fontId="0" fillId="0" borderId="1" xfId="3" applyNumberFormat="1" applyFont="1" applyBorder="1" applyAlignment="1">
      <alignment wrapText="1"/>
    </xf>
    <xf numFmtId="9" fontId="0" fillId="0" borderId="0" xfId="4" applyFont="1"/>
    <xf numFmtId="164" fontId="0" fillId="0" borderId="1" xfId="0" applyNumberFormat="1" applyBorder="1"/>
    <xf numFmtId="1" fontId="0" fillId="0" borderId="1" xfId="0" applyNumberFormat="1" applyBorder="1"/>
    <xf numFmtId="0" fontId="0" fillId="0" borderId="1" xfId="0" applyBorder="1"/>
    <xf numFmtId="9" fontId="0" fillId="0" borderId="1" xfId="4" applyFont="1" applyBorder="1"/>
    <xf numFmtId="165" fontId="0" fillId="0" borderId="1" xfId="4" applyNumberFormat="1" applyFont="1" applyBorder="1"/>
    <xf numFmtId="0" fontId="2" fillId="4" borderId="1" xfId="0" applyFont="1" applyFill="1" applyBorder="1"/>
    <xf numFmtId="0" fontId="2" fillId="4" borderId="1" xfId="0" applyFont="1" applyFill="1" applyBorder="1" applyAlignment="1">
      <alignment wrapText="1"/>
    </xf>
    <xf numFmtId="0" fontId="17" fillId="4" borderId="1" xfId="0" applyFont="1" applyFill="1" applyBorder="1"/>
    <xf numFmtId="9" fontId="0" fillId="0" borderId="1" xfId="4" applyFont="1" applyBorder="1" applyAlignment="1"/>
    <xf numFmtId="9" fontId="0" fillId="0" borderId="0" xfId="0" applyNumberFormat="1"/>
    <xf numFmtId="166" fontId="0" fillId="0" borderId="0" xfId="0" applyNumberFormat="1"/>
    <xf numFmtId="166" fontId="0" fillId="0" borderId="1" xfId="3" applyNumberFormat="1" applyFont="1" applyBorder="1"/>
    <xf numFmtId="0" fontId="18" fillId="0" borderId="0" xfId="0" applyFont="1"/>
    <xf numFmtId="166" fontId="0" fillId="0" borderId="2" xfId="3" applyNumberFormat="1" applyFont="1" applyBorder="1"/>
    <xf numFmtId="0" fontId="2" fillId="4" borderId="3" xfId="0" applyFont="1" applyFill="1" applyBorder="1"/>
    <xf numFmtId="166" fontId="0" fillId="0" borderId="4" xfId="0" applyNumberFormat="1" applyBorder="1"/>
    <xf numFmtId="0" fontId="7" fillId="0" borderId="0" xfId="0" applyFont="1"/>
    <xf numFmtId="165" fontId="13" fillId="0" borderId="0" xfId="4" applyNumberFormat="1" applyFont="1"/>
    <xf numFmtId="1" fontId="13" fillId="0" borderId="0" xfId="4" applyNumberFormat="1" applyFont="1"/>
    <xf numFmtId="165" fontId="13" fillId="0" borderId="0" xfId="0" applyNumberFormat="1" applyFont="1"/>
    <xf numFmtId="167" fontId="13" fillId="0" borderId="0" xfId="0" applyNumberFormat="1" applyFont="1"/>
    <xf numFmtId="0" fontId="13" fillId="0" borderId="0" xfId="0" applyFont="1"/>
    <xf numFmtId="43" fontId="13" fillId="0" borderId="0" xfId="3" applyFont="1"/>
    <xf numFmtId="166" fontId="0" fillId="0" borderId="3" xfId="3" applyNumberFormat="1" applyFont="1" applyBorder="1"/>
    <xf numFmtId="166" fontId="0" fillId="0" borderId="5" xfId="3" applyNumberFormat="1" applyFont="1" applyBorder="1"/>
    <xf numFmtId="166" fontId="0" fillId="0" borderId="6" xfId="0" applyNumberFormat="1" applyBorder="1"/>
    <xf numFmtId="166" fontId="0" fillId="0" borderId="1" xfId="0" applyNumberFormat="1" applyBorder="1"/>
    <xf numFmtId="165" fontId="2" fillId="0" borderId="1" xfId="4" applyNumberFormat="1" applyFont="1" applyFill="1" applyBorder="1"/>
    <xf numFmtId="0" fontId="19" fillId="0" borderId="0" xfId="0" applyFont="1"/>
    <xf numFmtId="0" fontId="0" fillId="0" borderId="0" xfId="0" applyAlignment="1">
      <alignment horizontal="left" wrapText="1"/>
    </xf>
    <xf numFmtId="0" fontId="20" fillId="0" borderId="0" xfId="0" applyFont="1"/>
    <xf numFmtId="0" fontId="20" fillId="0" borderId="0" xfId="0" applyFont="1" applyAlignment="1">
      <alignment horizontal="center"/>
    </xf>
    <xf numFmtId="0" fontId="20" fillId="0" borderId="0" xfId="0" applyFont="1" applyAlignment="1">
      <alignment horizontal="left" wrapText="1"/>
    </xf>
    <xf numFmtId="0" fontId="5" fillId="0" borderId="1" xfId="0" applyFont="1" applyBorder="1" applyAlignment="1">
      <alignment horizontal="left" vertical="top" wrapText="1"/>
    </xf>
    <xf numFmtId="0" fontId="20" fillId="0" borderId="1" xfId="0" applyFont="1" applyBorder="1" applyAlignment="1">
      <alignment horizontal="center" vertical="top"/>
    </xf>
    <xf numFmtId="0" fontId="20" fillId="0" borderId="1" xfId="0" applyFont="1" applyBorder="1" applyAlignment="1">
      <alignment horizontal="left" wrapText="1"/>
    </xf>
    <xf numFmtId="0" fontId="21" fillId="0" borderId="1" xfId="0" applyFont="1" applyBorder="1" applyAlignment="1">
      <alignment horizontal="left" vertical="top" wrapText="1"/>
    </xf>
    <xf numFmtId="0" fontId="21" fillId="0" borderId="1" xfId="0" applyFont="1" applyBorder="1" applyAlignment="1">
      <alignment horizontal="center" vertical="top"/>
    </xf>
    <xf numFmtId="0" fontId="13" fillId="0" borderId="1" xfId="0" applyFont="1" applyBorder="1" applyAlignment="1">
      <alignment horizontal="center" vertical="top"/>
    </xf>
    <xf numFmtId="0" fontId="22" fillId="0" borderId="1" xfId="0" applyFont="1" applyBorder="1" applyAlignment="1">
      <alignment horizontal="left" vertical="top" wrapText="1"/>
    </xf>
    <xf numFmtId="0" fontId="23" fillId="0" borderId="1" xfId="0" applyFont="1" applyBorder="1" applyAlignment="1">
      <alignment horizontal="center" vertical="top"/>
    </xf>
    <xf numFmtId="0" fontId="24" fillId="0" borderId="1" xfId="0" applyFont="1" applyBorder="1" applyAlignment="1">
      <alignment horizontal="left" vertical="top" wrapText="1"/>
    </xf>
    <xf numFmtId="0" fontId="23" fillId="0" borderId="1" xfId="0" applyFont="1" applyBorder="1" applyAlignment="1">
      <alignment horizontal="center" vertical="center" wrapText="1"/>
    </xf>
    <xf numFmtId="0" fontId="5" fillId="0" borderId="1" xfId="0" applyFont="1" applyBorder="1" applyAlignment="1">
      <alignment horizontal="center" vertical="top"/>
    </xf>
    <xf numFmtId="0" fontId="25" fillId="0" borderId="0" xfId="0" applyFont="1"/>
    <xf numFmtId="0" fontId="21" fillId="0" borderId="0" xfId="0" applyFont="1"/>
    <xf numFmtId="0" fontId="26" fillId="0" borderId="0" xfId="0" applyFont="1"/>
    <xf numFmtId="0" fontId="27" fillId="0" borderId="0" xfId="0" applyFont="1"/>
    <xf numFmtId="0" fontId="3" fillId="0" borderId="0" xfId="0" applyFont="1"/>
    <xf numFmtId="0" fontId="0" fillId="0" borderId="0" xfId="0" applyAlignment="1">
      <alignment vertical="center"/>
    </xf>
    <xf numFmtId="0" fontId="2" fillId="4" borderId="1" xfId="0" applyFont="1" applyFill="1" applyBorder="1" applyAlignment="1">
      <alignment vertical="center" wrapText="1"/>
    </xf>
    <xf numFmtId="0" fontId="0" fillId="0" borderId="4" xfId="0" applyBorder="1"/>
    <xf numFmtId="0" fontId="2" fillId="4" borderId="3" xfId="0" applyFont="1" applyFill="1" applyBorder="1" applyAlignment="1">
      <alignment vertical="center" wrapText="1"/>
    </xf>
    <xf numFmtId="0" fontId="2" fillId="4" borderId="2" xfId="0" applyFont="1" applyFill="1" applyBorder="1" applyAlignment="1">
      <alignment vertical="center" wrapText="1"/>
    </xf>
    <xf numFmtId="0" fontId="28" fillId="0" borderId="0" xfId="0" applyFont="1" applyAlignment="1">
      <alignment horizontal="center"/>
    </xf>
    <xf numFmtId="0" fontId="28" fillId="0" borderId="4" xfId="0" applyFont="1" applyBorder="1" applyAlignment="1">
      <alignment horizontal="center"/>
    </xf>
    <xf numFmtId="0" fontId="0" fillId="0" borderId="4" xfId="0" applyBorder="1" applyAlignment="1">
      <alignment horizontal="center"/>
    </xf>
    <xf numFmtId="0" fontId="28" fillId="0" borderId="0" xfId="0" applyFont="1" applyAlignment="1">
      <alignment wrapText="1"/>
    </xf>
    <xf numFmtId="0" fontId="0" fillId="0" borderId="0" xfId="0" applyAlignment="1">
      <alignment wrapText="1"/>
    </xf>
    <xf numFmtId="0" fontId="2" fillId="4" borderId="4" xfId="0" applyFont="1" applyFill="1" applyBorder="1" applyAlignment="1">
      <alignment vertical="center" wrapText="1"/>
    </xf>
    <xf numFmtId="0" fontId="0" fillId="0" borderId="6" xfId="0" applyBorder="1" applyAlignment="1">
      <alignment wrapText="1"/>
    </xf>
    <xf numFmtId="0" fontId="6" fillId="6" borderId="0" xfId="1" applyFont="1" applyFill="1"/>
    <xf numFmtId="0" fontId="9" fillId="6" borderId="0" xfId="2" applyFill="1" applyBorder="1" applyAlignment="1">
      <alignment vertical="center"/>
    </xf>
    <xf numFmtId="0" fontId="9" fillId="6" borderId="0" xfId="2" applyFill="1" applyBorder="1" applyAlignment="1">
      <alignment horizontal="left" vertical="center"/>
    </xf>
    <xf numFmtId="0" fontId="27" fillId="6" borderId="0" xfId="1" applyFont="1" applyFill="1"/>
    <xf numFmtId="0" fontId="10" fillId="6" borderId="0" xfId="1" applyFont="1" applyFill="1"/>
    <xf numFmtId="0" fontId="6" fillId="7" borderId="0" xfId="1" applyFont="1" applyFill="1"/>
    <xf numFmtId="0" fontId="9" fillId="6" borderId="0" xfId="2" applyFill="1"/>
    <xf numFmtId="9" fontId="0" fillId="0" borderId="4" xfId="0" applyNumberFormat="1" applyBorder="1"/>
    <xf numFmtId="0" fontId="2" fillId="5" borderId="1" xfId="0" applyFont="1" applyFill="1" applyBorder="1"/>
    <xf numFmtId="9" fontId="2" fillId="5" borderId="1" xfId="4" applyFont="1" applyFill="1" applyBorder="1"/>
    <xf numFmtId="0" fontId="29" fillId="0" borderId="0" xfId="0" applyFont="1"/>
    <xf numFmtId="165" fontId="13" fillId="0" borderId="0" xfId="4" applyNumberFormat="1" applyFont="1" applyAlignment="1"/>
    <xf numFmtId="0" fontId="2" fillId="4" borderId="1" xfId="0" applyFont="1" applyFill="1" applyBorder="1" applyAlignment="1">
      <alignment vertical="center"/>
    </xf>
    <xf numFmtId="0" fontId="2" fillId="4" borderId="1" xfId="0" applyFont="1" applyFill="1" applyBorder="1" applyAlignment="1">
      <alignment horizontal="left" wrapText="1"/>
    </xf>
    <xf numFmtId="0" fontId="2" fillId="4" borderId="1" xfId="0" applyFont="1" applyFill="1" applyBorder="1" applyAlignment="1">
      <alignment horizontal="left" vertical="top" wrapText="1"/>
    </xf>
    <xf numFmtId="0" fontId="2" fillId="5" borderId="4" xfId="0" applyFont="1" applyFill="1" applyBorder="1"/>
    <xf numFmtId="9" fontId="2" fillId="0" borderId="7" xfId="4" applyFont="1" applyFill="1" applyBorder="1"/>
    <xf numFmtId="0" fontId="2" fillId="5" borderId="7" xfId="0" applyFont="1" applyFill="1" applyBorder="1" applyAlignment="1">
      <alignment horizontal="right"/>
    </xf>
    <xf numFmtId="0" fontId="2" fillId="5" borderId="4" xfId="0" applyFont="1" applyFill="1" applyBorder="1" applyAlignment="1">
      <alignment wrapText="1"/>
    </xf>
    <xf numFmtId="0" fontId="15" fillId="0" borderId="0" xfId="0" applyFont="1" applyAlignment="1">
      <alignment vertical="center"/>
    </xf>
    <xf numFmtId="0" fontId="16" fillId="8" borderId="2" xfId="0" applyFont="1" applyFill="1" applyBorder="1" applyAlignment="1">
      <alignment vertical="center" wrapText="1"/>
    </xf>
    <xf numFmtId="0" fontId="16" fillId="8" borderId="8" xfId="0" applyFont="1" applyFill="1" applyBorder="1" applyAlignment="1">
      <alignment vertical="center"/>
    </xf>
    <xf numFmtId="0" fontId="15" fillId="0" borderId="12" xfId="0" applyFont="1" applyBorder="1" applyAlignment="1">
      <alignment vertical="center"/>
    </xf>
    <xf numFmtId="0" fontId="15" fillId="0" borderId="13" xfId="0" applyFont="1" applyBorder="1" applyAlignment="1">
      <alignment vertical="center"/>
    </xf>
    <xf numFmtId="0" fontId="15" fillId="0" borderId="1" xfId="0" applyFont="1" applyBorder="1" applyAlignment="1">
      <alignment vertical="center"/>
    </xf>
    <xf numFmtId="0" fontId="15" fillId="0" borderId="7" xfId="0" applyFont="1" applyBorder="1" applyAlignment="1">
      <alignment vertical="center"/>
    </xf>
    <xf numFmtId="0" fontId="15" fillId="0" borderId="2" xfId="0" applyFont="1" applyBorder="1" applyAlignment="1">
      <alignment vertical="center"/>
    </xf>
    <xf numFmtId="0" fontId="15" fillId="0" borderId="8" xfId="0" applyFont="1" applyBorder="1" applyAlignment="1">
      <alignment vertical="center"/>
    </xf>
    <xf numFmtId="0" fontId="16" fillId="8" borderId="2" xfId="0" applyFont="1" applyFill="1" applyBorder="1" applyAlignment="1">
      <alignment vertical="center"/>
    </xf>
    <xf numFmtId="0" fontId="31" fillId="0" borderId="12" xfId="0" applyFont="1" applyBorder="1" applyAlignment="1">
      <alignment vertical="center"/>
    </xf>
    <xf numFmtId="0" fontId="31" fillId="0" borderId="13" xfId="0" applyFont="1" applyBorder="1" applyAlignment="1">
      <alignment vertical="center"/>
    </xf>
    <xf numFmtId="2" fontId="0" fillId="0" borderId="0" xfId="0" applyNumberFormat="1"/>
    <xf numFmtId="0" fontId="33" fillId="0" borderId="0" xfId="0" applyFont="1"/>
    <xf numFmtId="0" fontId="2" fillId="4" borderId="4" xfId="0" applyFont="1" applyFill="1" applyBorder="1" applyAlignment="1">
      <alignment vertical="center"/>
    </xf>
    <xf numFmtId="3" fontId="0" fillId="0" borderId="4" xfId="0" applyNumberFormat="1" applyBorder="1"/>
    <xf numFmtId="4" fontId="0" fillId="0" borderId="4" xfId="0" applyNumberFormat="1" applyBorder="1"/>
    <xf numFmtId="168" fontId="0" fillId="0" borderId="4" xfId="0" applyNumberFormat="1" applyBorder="1"/>
    <xf numFmtId="0" fontId="2" fillId="5" borderId="4" xfId="0" applyFont="1" applyFill="1" applyBorder="1" applyAlignment="1">
      <alignment horizontal="center"/>
    </xf>
    <xf numFmtId="0" fontId="2" fillId="5" borderId="6" xfId="0" applyFont="1" applyFill="1" applyBorder="1" applyAlignment="1">
      <alignment horizontal="center"/>
    </xf>
    <xf numFmtId="0" fontId="0" fillId="0" borderId="6" xfId="0" applyBorder="1"/>
    <xf numFmtId="0" fontId="35" fillId="0" borderId="0" xfId="0" applyFont="1"/>
    <xf numFmtId="1" fontId="35" fillId="0" borderId="0" xfId="0" applyNumberFormat="1" applyFont="1"/>
    <xf numFmtId="0" fontId="34" fillId="0" borderId="4" xfId="0" applyFont="1" applyBorder="1"/>
    <xf numFmtId="3" fontId="0" fillId="0" borderId="4" xfId="0" applyNumberFormat="1" applyBorder="1" applyAlignment="1">
      <alignment horizontal="right"/>
    </xf>
    <xf numFmtId="164" fontId="0" fillId="0" borderId="4" xfId="0" applyNumberFormat="1" applyBorder="1" applyAlignment="1">
      <alignment horizontal="right"/>
    </xf>
    <xf numFmtId="0" fontId="34" fillId="5" borderId="4" xfId="0" applyFont="1" applyFill="1" applyBorder="1"/>
    <xf numFmtId="0" fontId="34" fillId="5" borderId="4" xfId="0" applyFont="1" applyFill="1" applyBorder="1" applyAlignment="1">
      <alignment horizontal="center"/>
    </xf>
    <xf numFmtId="168" fontId="0" fillId="0" borderId="4" xfId="0" applyNumberFormat="1" applyBorder="1" applyAlignment="1">
      <alignment horizontal="center"/>
    </xf>
    <xf numFmtId="164" fontId="0" fillId="0" borderId="4" xfId="0" applyNumberFormat="1" applyBorder="1" applyAlignment="1">
      <alignment horizontal="center"/>
    </xf>
    <xf numFmtId="0" fontId="2" fillId="5" borderId="6" xfId="0" applyFont="1" applyFill="1" applyBorder="1"/>
    <xf numFmtId="9" fontId="0" fillId="0" borderId="4" xfId="0" applyNumberFormat="1" applyBorder="1" applyAlignment="1">
      <alignment horizontal="center"/>
    </xf>
    <xf numFmtId="0" fontId="2" fillId="4" borderId="1" xfId="0" applyFont="1" applyFill="1" applyBorder="1" applyAlignment="1">
      <alignment horizontal="center"/>
    </xf>
    <xf numFmtId="0" fontId="39" fillId="0" borderId="0" xfId="0" applyFont="1"/>
    <xf numFmtId="1" fontId="37" fillId="0" borderId="0" xfId="0" applyNumberFormat="1" applyFont="1" applyAlignment="1">
      <alignment vertical="center"/>
    </xf>
    <xf numFmtId="0" fontId="39" fillId="0" borderId="0" xfId="0" applyFont="1" applyAlignment="1">
      <alignment vertical="center"/>
    </xf>
    <xf numFmtId="0" fontId="37" fillId="0" borderId="0" xfId="0" applyFont="1" applyAlignment="1">
      <alignment vertical="center"/>
    </xf>
    <xf numFmtId="1" fontId="37" fillId="0" borderId="4" xfId="0" applyNumberFormat="1" applyFont="1" applyBorder="1" applyAlignment="1">
      <alignment horizontal="right"/>
    </xf>
    <xf numFmtId="1" fontId="37" fillId="0" borderId="4" xfId="0" applyNumberFormat="1" applyFont="1" applyBorder="1" applyAlignment="1">
      <alignment vertical="center"/>
    </xf>
    <xf numFmtId="0" fontId="36" fillId="5" borderId="4" xfId="0" applyFont="1" applyFill="1" applyBorder="1" applyAlignment="1">
      <alignment horizontal="center" vertical="center"/>
    </xf>
    <xf numFmtId="0" fontId="36" fillId="5" borderId="4" xfId="0" applyFont="1" applyFill="1" applyBorder="1" applyAlignment="1">
      <alignment horizontal="center"/>
    </xf>
    <xf numFmtId="1" fontId="36" fillId="5" borderId="4" xfId="0" applyNumberFormat="1" applyFont="1" applyFill="1" applyBorder="1" applyAlignment="1">
      <alignment horizontal="center" vertical="center" wrapText="1"/>
    </xf>
    <xf numFmtId="1" fontId="36" fillId="5" borderId="4" xfId="0" applyNumberFormat="1" applyFont="1" applyFill="1" applyBorder="1" applyAlignment="1">
      <alignment vertical="center" wrapText="1"/>
    </xf>
    <xf numFmtId="1" fontId="42" fillId="0" borderId="0" xfId="0" applyNumberFormat="1" applyFont="1" applyAlignment="1">
      <alignment vertical="center"/>
    </xf>
    <xf numFmtId="1" fontId="36" fillId="0" borderId="0" xfId="0" applyNumberFormat="1" applyFont="1" applyAlignment="1">
      <alignment vertical="center"/>
    </xf>
    <xf numFmtId="164" fontId="37" fillId="0" borderId="4" xfId="0" applyNumberFormat="1" applyFont="1" applyBorder="1" applyAlignment="1">
      <alignment vertical="center"/>
    </xf>
    <xf numFmtId="1" fontId="36" fillId="0" borderId="4" xfId="0" applyNumberFormat="1" applyFont="1" applyBorder="1" applyAlignment="1">
      <alignment vertical="center"/>
    </xf>
    <xf numFmtId="0" fontId="41" fillId="5" borderId="4" xfId="0" applyFont="1" applyFill="1" applyBorder="1" applyAlignment="1">
      <alignment horizontal="center" vertical="center"/>
    </xf>
    <xf numFmtId="1" fontId="36" fillId="5" borderId="4" xfId="0" applyNumberFormat="1" applyFont="1" applyFill="1" applyBorder="1" applyAlignment="1">
      <alignment horizontal="center" vertical="center"/>
    </xf>
    <xf numFmtId="169" fontId="44" fillId="0" borderId="0" xfId="0" applyNumberFormat="1" applyFont="1"/>
    <xf numFmtId="0" fontId="37" fillId="0" borderId="0" xfId="0" applyFont="1"/>
    <xf numFmtId="0" fontId="36" fillId="5" borderId="4" xfId="0" applyFont="1" applyFill="1" applyBorder="1"/>
    <xf numFmtId="1" fontId="36" fillId="5" borderId="4" xfId="0" applyNumberFormat="1" applyFont="1" applyFill="1" applyBorder="1" applyAlignment="1">
      <alignment vertical="center"/>
    </xf>
    <xf numFmtId="0" fontId="36" fillId="0" borderId="4" xfId="0" applyFont="1" applyBorder="1"/>
    <xf numFmtId="164" fontId="39" fillId="0" borderId="4" xfId="0" applyNumberFormat="1" applyFont="1" applyBorder="1" applyAlignment="1">
      <alignment horizontal="right"/>
    </xf>
    <xf numFmtId="164" fontId="37" fillId="0" borderId="4" xfId="0" applyNumberFormat="1" applyFont="1" applyBorder="1"/>
    <xf numFmtId="169" fontId="37" fillId="0" borderId="4" xfId="0" applyNumberFormat="1" applyFont="1" applyBorder="1"/>
    <xf numFmtId="0" fontId="37" fillId="0" borderId="4" xfId="0" applyFont="1" applyBorder="1"/>
    <xf numFmtId="164" fontId="38" fillId="0" borderId="4" xfId="0" applyNumberFormat="1" applyFont="1" applyBorder="1"/>
    <xf numFmtId="164" fontId="38" fillId="0" borderId="4" xfId="0" applyNumberFormat="1" applyFont="1" applyBorder="1" applyAlignment="1">
      <alignment horizontal="right" vertical="center"/>
    </xf>
    <xf numFmtId="0" fontId="49" fillId="0" borderId="0" xfId="0" applyFont="1" applyAlignment="1">
      <alignment vertical="center"/>
    </xf>
    <xf numFmtId="0" fontId="50" fillId="0" borderId="0" xfId="0" applyFont="1" applyAlignment="1">
      <alignment vertical="center"/>
    </xf>
    <xf numFmtId="164" fontId="50" fillId="0" borderId="0" xfId="0" applyNumberFormat="1" applyFont="1" applyAlignment="1">
      <alignment vertical="center"/>
    </xf>
    <xf numFmtId="0" fontId="51" fillId="0" borderId="0" xfId="0" applyFont="1" applyAlignment="1">
      <alignment vertical="center"/>
    </xf>
    <xf numFmtId="0" fontId="46" fillId="0" borderId="0" xfId="0" applyFont="1" applyAlignment="1">
      <alignment vertical="center"/>
    </xf>
    <xf numFmtId="0" fontId="48" fillId="0" borderId="1" xfId="0" applyFont="1" applyBorder="1" applyAlignment="1">
      <alignment vertical="center" wrapText="1"/>
    </xf>
    <xf numFmtId="1" fontId="49" fillId="0" borderId="1" xfId="0" applyNumberFormat="1" applyFont="1" applyBorder="1" applyAlignment="1">
      <alignment horizontal="center" vertical="center"/>
    </xf>
    <xf numFmtId="1" fontId="49" fillId="0" borderId="1" xfId="4" applyNumberFormat="1" applyFont="1" applyFill="1" applyBorder="1" applyAlignment="1">
      <alignment horizontal="center" vertical="center"/>
    </xf>
    <xf numFmtId="0" fontId="48" fillId="5" borderId="1" xfId="0" applyFont="1" applyFill="1" applyBorder="1" applyAlignment="1">
      <alignment horizontal="center" vertical="center" wrapText="1"/>
    </xf>
    <xf numFmtId="0" fontId="5" fillId="0" borderId="0" xfId="0" applyFont="1" applyAlignment="1">
      <alignment vertical="center"/>
    </xf>
    <xf numFmtId="164" fontId="49" fillId="0" borderId="0" xfId="0" applyNumberFormat="1" applyFont="1" applyAlignment="1">
      <alignment vertical="center"/>
    </xf>
    <xf numFmtId="0" fontId="17" fillId="0" borderId="4" xfId="5" applyFont="1" applyBorder="1">
      <alignment vertical="center"/>
    </xf>
    <xf numFmtId="1" fontId="5" fillId="0" borderId="4" xfId="6" applyNumberFormat="1" applyFont="1" applyBorder="1" applyAlignment="1">
      <alignment horizontal="center" vertical="center"/>
    </xf>
    <xf numFmtId="1" fontId="5" fillId="0" borderId="4" xfId="5" applyNumberFormat="1" applyFont="1" applyBorder="1" applyAlignment="1">
      <alignment horizontal="center" vertical="center"/>
    </xf>
    <xf numFmtId="0" fontId="17" fillId="5" borderId="4" xfId="5" applyFont="1" applyFill="1" applyBorder="1" applyAlignment="1">
      <alignment horizontal="center" vertical="center"/>
    </xf>
    <xf numFmtId="0" fontId="2" fillId="5" borderId="4" xfId="1" applyFont="1" applyFill="1" applyBorder="1" applyAlignment="1">
      <alignment horizontal="center" vertical="center"/>
    </xf>
    <xf numFmtId="0" fontId="17" fillId="5" borderId="4" xfId="1" applyFont="1" applyFill="1" applyBorder="1" applyAlignment="1">
      <alignment horizontal="center" vertical="center" wrapText="1"/>
    </xf>
    <xf numFmtId="0" fontId="53" fillId="0" borderId="0" xfId="0" applyFont="1" applyAlignment="1">
      <alignment horizontal="left" vertical="center"/>
    </xf>
    <xf numFmtId="0" fontId="47" fillId="0" borderId="0" xfId="0" applyFont="1" applyAlignment="1">
      <alignment horizontal="center" vertical="center"/>
    </xf>
    <xf numFmtId="0" fontId="17" fillId="0" borderId="0" xfId="5" applyFont="1" applyAlignment="1">
      <alignment horizontal="center" vertical="center"/>
    </xf>
    <xf numFmtId="0" fontId="54" fillId="0" borderId="0" xfId="0" applyFont="1" applyAlignment="1">
      <alignment vertical="center"/>
    </xf>
    <xf numFmtId="164" fontId="55" fillId="0" borderId="0" xfId="5" applyNumberFormat="1" applyFont="1" applyAlignment="1">
      <alignment horizontal="center" vertical="center"/>
    </xf>
    <xf numFmtId="164" fontId="56" fillId="0" borderId="0" xfId="5" applyNumberFormat="1" applyFont="1" applyAlignment="1">
      <alignment horizontal="center" vertical="center"/>
    </xf>
    <xf numFmtId="164" fontId="57" fillId="0" borderId="0" xfId="5" applyNumberFormat="1" applyFont="1" applyAlignment="1">
      <alignment horizontal="center" vertical="center"/>
    </xf>
    <xf numFmtId="0" fontId="55" fillId="0" borderId="4" xfId="5" applyFont="1" applyBorder="1">
      <alignment vertical="center"/>
    </xf>
    <xf numFmtId="164" fontId="5" fillId="0" borderId="4" xfId="5" applyNumberFormat="1" applyFont="1" applyBorder="1" applyAlignment="1">
      <alignment horizontal="center" vertical="center"/>
    </xf>
    <xf numFmtId="164" fontId="5" fillId="0" borderId="4" xfId="0" applyNumberFormat="1" applyFont="1" applyBorder="1" applyAlignment="1">
      <alignment horizontal="center" vertical="center"/>
    </xf>
    <xf numFmtId="0" fontId="5" fillId="0" borderId="4" xfId="5" applyFont="1" applyBorder="1">
      <alignment vertical="center"/>
    </xf>
    <xf numFmtId="0" fontId="17" fillId="5" borderId="4" xfId="5" applyFont="1" applyFill="1" applyBorder="1">
      <alignment vertical="center"/>
    </xf>
    <xf numFmtId="0" fontId="17" fillId="5" borderId="4" xfId="5" applyFont="1" applyFill="1" applyBorder="1" applyAlignment="1">
      <alignment horizontal="center" vertical="center" wrapText="1"/>
    </xf>
    <xf numFmtId="0" fontId="45" fillId="3" borderId="0" xfId="2" applyFont="1" applyFill="1" applyAlignment="1">
      <alignment vertical="center"/>
    </xf>
    <xf numFmtId="0" fontId="2" fillId="4" borderId="12" xfId="0" applyFont="1" applyFill="1" applyBorder="1" applyAlignment="1">
      <alignment wrapText="1"/>
    </xf>
    <xf numFmtId="169" fontId="0" fillId="0" borderId="4" xfId="0" applyNumberFormat="1" applyBorder="1"/>
    <xf numFmtId="169" fontId="0" fillId="0" borderId="6" xfId="0" applyNumberFormat="1" applyBorder="1"/>
    <xf numFmtId="0" fontId="10" fillId="5" borderId="4" xfId="0" applyFont="1" applyFill="1" applyBorder="1"/>
    <xf numFmtId="0" fontId="6" fillId="0" borderId="4" xfId="0" applyFont="1" applyBorder="1"/>
    <xf numFmtId="9" fontId="6" fillId="0" borderId="4" xfId="0" applyNumberFormat="1" applyFont="1" applyBorder="1"/>
    <xf numFmtId="9" fontId="59" fillId="0" borderId="4" xfId="0" applyNumberFormat="1" applyFont="1" applyBorder="1"/>
    <xf numFmtId="1" fontId="0" fillId="0" borderId="4" xfId="0" applyNumberFormat="1" applyBorder="1"/>
    <xf numFmtId="9" fontId="3" fillId="0" borderId="4" xfId="0" applyNumberFormat="1" applyFont="1" applyBorder="1"/>
    <xf numFmtId="1" fontId="3" fillId="0" borderId="4" xfId="0" applyNumberFormat="1" applyFont="1" applyBorder="1"/>
    <xf numFmtId="1" fontId="3" fillId="0" borderId="17" xfId="0" applyNumberFormat="1" applyFont="1" applyBorder="1"/>
    <xf numFmtId="9" fontId="3" fillId="0" borderId="19" xfId="0" applyNumberFormat="1" applyFont="1" applyBorder="1"/>
    <xf numFmtId="0" fontId="60" fillId="5" borderId="4" xfId="0" applyFont="1" applyFill="1" applyBorder="1" applyAlignment="1">
      <alignment horizontal="center" vertical="center"/>
    </xf>
    <xf numFmtId="164" fontId="60" fillId="5" borderId="4" xfId="0" applyNumberFormat="1" applyFont="1" applyFill="1" applyBorder="1" applyAlignment="1">
      <alignment horizontal="center" vertical="center" wrapText="1"/>
    </xf>
    <xf numFmtId="0" fontId="60" fillId="5" borderId="4" xfId="0" applyFont="1" applyFill="1" applyBorder="1" applyAlignment="1">
      <alignment horizontal="center" vertical="center" wrapText="1"/>
    </xf>
    <xf numFmtId="0" fontId="62" fillId="5" borderId="4" xfId="0" applyFont="1" applyFill="1" applyBorder="1" applyAlignment="1">
      <alignment horizontal="center" vertical="center" wrapText="1"/>
    </xf>
    <xf numFmtId="0" fontId="63" fillId="0" borderId="4" xfId="0" applyFont="1" applyBorder="1" applyAlignment="1">
      <alignment horizontal="center" vertical="center"/>
    </xf>
    <xf numFmtId="0" fontId="64" fillId="0" borderId="4" xfId="0" applyFont="1" applyBorder="1" applyAlignment="1">
      <alignment horizontal="center" vertical="center"/>
    </xf>
    <xf numFmtId="3" fontId="63" fillId="0" borderId="4" xfId="0" applyNumberFormat="1" applyFont="1" applyBorder="1" applyAlignment="1">
      <alignment horizontal="center" vertical="center"/>
    </xf>
    <xf numFmtId="4" fontId="63" fillId="0" borderId="4" xfId="0" applyNumberFormat="1" applyFont="1" applyBorder="1" applyAlignment="1">
      <alignment horizontal="center" vertical="center"/>
    </xf>
    <xf numFmtId="9" fontId="63" fillId="0" borderId="4" xfId="4" applyFont="1" applyFill="1" applyBorder="1" applyAlignment="1">
      <alignment horizontal="center" vertical="center"/>
    </xf>
    <xf numFmtId="3" fontId="64" fillId="0" borderId="4" xfId="0" applyNumberFormat="1" applyFont="1" applyBorder="1" applyAlignment="1">
      <alignment horizontal="center" vertical="center"/>
    </xf>
    <xf numFmtId="9" fontId="65" fillId="0" borderId="4" xfId="4" applyFont="1" applyFill="1" applyBorder="1" applyAlignment="1">
      <alignment horizontal="center" vertical="center"/>
    </xf>
    <xf numFmtId="168" fontId="63" fillId="0" borderId="4" xfId="0" applyNumberFormat="1" applyFont="1" applyBorder="1" applyAlignment="1">
      <alignment horizontal="center" vertical="center"/>
    </xf>
    <xf numFmtId="168" fontId="64" fillId="0" borderId="4" xfId="0" applyNumberFormat="1" applyFont="1" applyBorder="1" applyAlignment="1">
      <alignment horizontal="center" vertical="center"/>
    </xf>
    <xf numFmtId="168" fontId="58" fillId="0" borderId="4" xfId="0" applyNumberFormat="1" applyFont="1" applyBorder="1" applyAlignment="1">
      <alignment horizontal="center" vertical="center"/>
    </xf>
    <xf numFmtId="9" fontId="63" fillId="0" borderId="4" xfId="4" applyFont="1" applyFill="1" applyBorder="1" applyAlignment="1">
      <alignment horizontal="center" vertical="center" wrapText="1"/>
    </xf>
    <xf numFmtId="9" fontId="65" fillId="0" borderId="4" xfId="4" applyFont="1" applyFill="1" applyBorder="1" applyAlignment="1">
      <alignment horizontal="center" vertical="center" wrapText="1"/>
    </xf>
    <xf numFmtId="9" fontId="63" fillId="0" borderId="0" xfId="4" applyFont="1" applyAlignment="1">
      <alignment vertical="center"/>
    </xf>
    <xf numFmtId="9" fontId="64" fillId="0" borderId="0" xfId="4" applyFont="1" applyAlignment="1">
      <alignment vertical="center"/>
    </xf>
    <xf numFmtId="0" fontId="64" fillId="0" borderId="0" xfId="0" applyFont="1" applyAlignment="1">
      <alignment vertical="center"/>
    </xf>
    <xf numFmtId="0" fontId="63" fillId="0" borderId="0" xfId="0" applyFont="1" applyAlignment="1">
      <alignment vertical="center"/>
    </xf>
    <xf numFmtId="1" fontId="64" fillId="0" borderId="0" xfId="4" applyNumberFormat="1" applyFont="1" applyAlignment="1">
      <alignment vertical="center"/>
    </xf>
    <xf numFmtId="0" fontId="27" fillId="8" borderId="18" xfId="0" applyFont="1" applyFill="1" applyBorder="1"/>
    <xf numFmtId="0" fontId="27" fillId="4" borderId="12" xfId="0" applyFont="1" applyFill="1" applyBorder="1"/>
    <xf numFmtId="0" fontId="27" fillId="8" borderId="3" xfId="0" applyFont="1" applyFill="1" applyBorder="1"/>
    <xf numFmtId="0" fontId="27" fillId="8" borderId="4" xfId="0" applyFont="1" applyFill="1" applyBorder="1"/>
    <xf numFmtId="0" fontId="27" fillId="4" borderId="4" xfId="0" applyFont="1" applyFill="1" applyBorder="1"/>
    <xf numFmtId="0" fontId="20" fillId="0" borderId="0" xfId="0" applyFont="1" applyAlignment="1">
      <alignment wrapText="1"/>
    </xf>
    <xf numFmtId="1" fontId="0" fillId="0" borderId="4" xfId="0" applyNumberFormat="1" applyBorder="1" applyAlignment="1">
      <alignment horizontal="left"/>
    </xf>
    <xf numFmtId="0" fontId="9" fillId="7" borderId="0" xfId="2" applyFill="1" applyBorder="1" applyAlignment="1">
      <alignment vertical="center"/>
    </xf>
    <xf numFmtId="0" fontId="9" fillId="3" borderId="0" xfId="2" applyFill="1" applyBorder="1" applyAlignment="1">
      <alignment vertical="center"/>
    </xf>
    <xf numFmtId="0" fontId="12" fillId="0" borderId="4" xfId="0" applyFont="1" applyBorder="1"/>
    <xf numFmtId="168" fontId="12" fillId="0" borderId="4" xfId="0" applyNumberFormat="1" applyFont="1" applyBorder="1"/>
    <xf numFmtId="9" fontId="12" fillId="0" borderId="4" xfId="4" applyFont="1" applyBorder="1"/>
    <xf numFmtId="0" fontId="12" fillId="0" borderId="4" xfId="0" applyFont="1" applyBorder="1" applyAlignment="1">
      <alignment horizontal="left"/>
    </xf>
    <xf numFmtId="0" fontId="12" fillId="0" borderId="0" xfId="0" applyFont="1" applyAlignment="1">
      <alignment horizontal="left"/>
    </xf>
    <xf numFmtId="168" fontId="12" fillId="0" borderId="0" xfId="0" applyNumberFormat="1" applyFont="1"/>
    <xf numFmtId="0" fontId="1" fillId="0" borderId="0" xfId="0" applyFont="1"/>
    <xf numFmtId="0" fontId="8" fillId="0" borderId="0" xfId="1" applyFont="1" applyAlignment="1">
      <alignment horizontal="left"/>
    </xf>
    <xf numFmtId="0" fontId="8" fillId="0" borderId="0" xfId="1" applyFont="1" applyAlignment="1">
      <alignment horizontal="left" wrapText="1"/>
    </xf>
    <xf numFmtId="0" fontId="3" fillId="0" borderId="0" xfId="1" applyAlignment="1">
      <alignment horizontal="left" vertical="center" wrapText="1"/>
    </xf>
    <xf numFmtId="0" fontId="6" fillId="0" borderId="0" xfId="1" applyFont="1" applyAlignment="1">
      <alignment horizontal="left" vertical="center" wrapText="1"/>
    </xf>
    <xf numFmtId="0" fontId="2" fillId="4" borderId="4" xfId="0" applyFont="1" applyFill="1" applyBorder="1" applyAlignment="1">
      <alignment horizontal="center" wrapText="1"/>
    </xf>
    <xf numFmtId="0" fontId="0" fillId="0" borderId="0" xfId="0" applyAlignment="1">
      <alignment horizontal="left" vertical="top" wrapText="1"/>
    </xf>
    <xf numFmtId="0" fontId="15" fillId="0" borderId="0" xfId="0" applyFont="1" applyAlignment="1">
      <alignment horizontal="left" vertical="top" wrapText="1"/>
    </xf>
    <xf numFmtId="0" fontId="32" fillId="0" borderId="0" xfId="0" applyFont="1" applyAlignment="1">
      <alignment vertical="center" wrapText="1"/>
    </xf>
    <xf numFmtId="0" fontId="30" fillId="9" borderId="9" xfId="0" applyFont="1" applyFill="1" applyBorder="1" applyAlignment="1">
      <alignment vertical="center"/>
    </xf>
    <xf numFmtId="0" fontId="30" fillId="9" borderId="10" xfId="0" applyFont="1" applyFill="1" applyBorder="1" applyAlignment="1">
      <alignment vertical="center"/>
    </xf>
    <xf numFmtId="0" fontId="30" fillId="9" borderId="11" xfId="0" applyFont="1" applyFill="1" applyBorder="1" applyAlignment="1">
      <alignment vertical="center"/>
    </xf>
    <xf numFmtId="0" fontId="32" fillId="0" borderId="0" xfId="0" applyFont="1" applyAlignment="1">
      <alignment vertical="center"/>
    </xf>
    <xf numFmtId="0" fontId="2" fillId="0" borderId="6"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6" fillId="0" borderId="4" xfId="0" applyFont="1" applyBorder="1" applyAlignment="1">
      <alignment horizontal="center"/>
    </xf>
    <xf numFmtId="0" fontId="2" fillId="0" borderId="0" xfId="0" applyFont="1" applyAlignment="1">
      <alignment horizontal="center"/>
    </xf>
    <xf numFmtId="0" fontId="0" fillId="0" borderId="0" xfId="0" applyAlignment="1">
      <alignment horizontal="center"/>
    </xf>
    <xf numFmtId="0" fontId="2" fillId="5" borderId="4" xfId="0" applyFont="1" applyFill="1" applyBorder="1" applyAlignment="1">
      <alignment horizontal="center"/>
    </xf>
    <xf numFmtId="0" fontId="2" fillId="5" borderId="6" xfId="0" applyFont="1" applyFill="1" applyBorder="1" applyAlignment="1">
      <alignment horizontal="center"/>
    </xf>
    <xf numFmtId="0" fontId="2" fillId="5" borderId="4" xfId="0" applyFont="1" applyFill="1" applyBorder="1" applyAlignment="1">
      <alignment horizontal="center" vertical="center"/>
    </xf>
    <xf numFmtId="0" fontId="35" fillId="0" borderId="0" xfId="0" applyFont="1" applyAlignment="1">
      <alignment horizontal="left" wrapText="1"/>
    </xf>
    <xf numFmtId="0" fontId="0" fillId="0" borderId="0" xfId="0" applyAlignment="1">
      <alignment horizontal="left" wrapText="1"/>
    </xf>
    <xf numFmtId="0" fontId="2" fillId="0" borderId="16" xfId="0" applyFont="1" applyBorder="1" applyAlignment="1">
      <alignment horizontal="center"/>
    </xf>
    <xf numFmtId="0" fontId="2" fillId="0" borderId="17" xfId="0" applyFont="1" applyBorder="1" applyAlignment="1">
      <alignment horizontal="center"/>
    </xf>
    <xf numFmtId="1" fontId="36" fillId="0" borderId="4" xfId="0" applyNumberFormat="1" applyFont="1" applyBorder="1" applyAlignment="1">
      <alignment horizontal="center" vertical="center" wrapText="1"/>
    </xf>
    <xf numFmtId="0" fontId="40" fillId="0" borderId="4" xfId="0" applyFont="1" applyBorder="1"/>
    <xf numFmtId="169" fontId="36" fillId="0" borderId="6" xfId="0" applyNumberFormat="1" applyFont="1" applyBorder="1" applyAlignment="1">
      <alignment horizontal="center"/>
    </xf>
    <xf numFmtId="169" fontId="36" fillId="0" borderId="14" xfId="0" applyNumberFormat="1" applyFont="1" applyBorder="1" applyAlignment="1">
      <alignment horizontal="center"/>
    </xf>
    <xf numFmtId="169" fontId="36" fillId="0" borderId="15" xfId="0" applyNumberFormat="1" applyFont="1" applyBorder="1" applyAlignment="1">
      <alignment horizontal="center"/>
    </xf>
    <xf numFmtId="0" fontId="47" fillId="0" borderId="17" xfId="0" applyFont="1" applyBorder="1" applyAlignment="1">
      <alignment horizontal="center" vertical="center"/>
    </xf>
    <xf numFmtId="0" fontId="63" fillId="0" borderId="0" xfId="0" applyFont="1" applyAlignment="1">
      <alignment horizontal="left" vertical="top" wrapText="1"/>
    </xf>
    <xf numFmtId="0" fontId="17" fillId="0" borderId="4" xfId="5" applyFont="1" applyBorder="1" applyAlignment="1">
      <alignment horizontal="center" vertical="center"/>
    </xf>
    <xf numFmtId="0" fontId="5" fillId="0" borderId="0" xfId="0" applyFont="1" applyAlignment="1">
      <alignment horizontal="left" vertical="center" wrapText="1"/>
    </xf>
    <xf numFmtId="0" fontId="17" fillId="0" borderId="4" xfId="0" applyFont="1" applyBorder="1" applyAlignment="1">
      <alignment horizontal="center" vertical="center"/>
    </xf>
  </cellXfs>
  <cellStyles count="7">
    <cellStyle name="Comma" xfId="3" builtinId="3"/>
    <cellStyle name="Hyperlink" xfId="2" builtinId="8"/>
    <cellStyle name="Normal" xfId="0" builtinId="0"/>
    <cellStyle name="Normal 2" xfId="1" xr:uid="{829599D8-436C-4478-9D98-8AE15AAE1947}"/>
    <cellStyle name="Normal 3" xfId="5" xr:uid="{5D550D63-8737-41EF-9801-41F41138F2C5}"/>
    <cellStyle name="Normal 9" xfId="6" xr:uid="{C2842C41-F5E2-4DE1-8F77-5212DBE44F0A}"/>
    <cellStyle name="Per cent" xfId="4" builtinId="5"/>
  </cellStyles>
  <dxfs count="0"/>
  <tableStyles count="0" defaultTableStyle="TableStyleMedium2" defaultPivotStyle="PivotStyleLight16"/>
  <colors>
    <mruColors>
      <color rgb="FFAEFCFA"/>
      <color rgb="FFECB082"/>
      <color rgb="FFBBFC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6.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8.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9.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0.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4.png"/></Relationships>
</file>

<file path=xl/drawings/_rels/drawing35.xml.rels><?xml version="1.0" encoding="UTF-8" standalone="yes"?>
<Relationships xmlns="http://schemas.openxmlformats.org/package/2006/relationships"><Relationship Id="rId1" Type="http://schemas.openxmlformats.org/officeDocument/2006/relationships/image" Target="../media/image35.png"/></Relationships>
</file>

<file path=xl/drawings/_rels/drawing36.xml.rels><?xml version="1.0" encoding="UTF-8" standalone="yes"?>
<Relationships xmlns="http://schemas.openxmlformats.org/package/2006/relationships"><Relationship Id="rId1" Type="http://schemas.openxmlformats.org/officeDocument/2006/relationships/image" Target="../media/image36.png"/></Relationships>
</file>

<file path=xl/drawings/_rels/drawing37.xml.rels><?xml version="1.0" encoding="UTF-8" standalone="yes"?>
<Relationships xmlns="http://schemas.openxmlformats.org/package/2006/relationships"><Relationship Id="rId1" Type="http://schemas.openxmlformats.org/officeDocument/2006/relationships/image" Target="../media/image37.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12</xdr:col>
      <xdr:colOff>304800</xdr:colOff>
      <xdr:row>2</xdr:row>
      <xdr:rowOff>304800</xdr:rowOff>
    </xdr:to>
    <xdr:sp macro="" textlink="">
      <xdr:nvSpPr>
        <xdr:cNvPr id="2" name="AutoShape 1">
          <a:extLst>
            <a:ext uri="{FF2B5EF4-FFF2-40B4-BE49-F238E27FC236}">
              <a16:creationId xmlns:a16="http://schemas.microsoft.com/office/drawing/2014/main" id="{103AEF6E-903C-4146-A3DD-F995CCF42221}"/>
            </a:ext>
          </a:extLst>
        </xdr:cNvPr>
        <xdr:cNvSpPr>
          <a:spLocks noChangeAspect="1" noChangeArrowheads="1"/>
        </xdr:cNvSpPr>
      </xdr:nvSpPr>
      <xdr:spPr bwMode="auto">
        <a:xfrm>
          <a:off x="7315200" y="450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3</xdr:row>
      <xdr:rowOff>0</xdr:rowOff>
    </xdr:from>
    <xdr:to>
      <xdr:col>13</xdr:col>
      <xdr:colOff>304800</xdr:colOff>
      <xdr:row>4</xdr:row>
      <xdr:rowOff>120650</xdr:rowOff>
    </xdr:to>
    <xdr:sp macro="" textlink="">
      <xdr:nvSpPr>
        <xdr:cNvPr id="3" name="AutoShape 2">
          <a:extLst>
            <a:ext uri="{FF2B5EF4-FFF2-40B4-BE49-F238E27FC236}">
              <a16:creationId xmlns:a16="http://schemas.microsoft.com/office/drawing/2014/main" id="{7C8842BD-0D4B-41B4-9718-512564DBB702}"/>
            </a:ext>
          </a:extLst>
        </xdr:cNvPr>
        <xdr:cNvSpPr>
          <a:spLocks noChangeAspect="1" noChangeArrowheads="1"/>
        </xdr:cNvSpPr>
      </xdr:nvSpPr>
      <xdr:spPr bwMode="auto">
        <a:xfrm>
          <a:off x="7924800" y="1212850"/>
          <a:ext cx="304800" cy="30607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4</xdr:row>
      <xdr:rowOff>0</xdr:rowOff>
    </xdr:from>
    <xdr:to>
      <xdr:col>18</xdr:col>
      <xdr:colOff>304800</xdr:colOff>
      <xdr:row>5</xdr:row>
      <xdr:rowOff>119380</xdr:rowOff>
    </xdr:to>
    <xdr:sp macro="" textlink="">
      <xdr:nvSpPr>
        <xdr:cNvPr id="4" name="AutoShape 2">
          <a:extLst>
            <a:ext uri="{FF2B5EF4-FFF2-40B4-BE49-F238E27FC236}">
              <a16:creationId xmlns:a16="http://schemas.microsoft.com/office/drawing/2014/main" id="{010F1756-5C98-4984-B4FD-1C263DCD8B9A}"/>
            </a:ext>
          </a:extLst>
        </xdr:cNvPr>
        <xdr:cNvSpPr>
          <a:spLocks noChangeAspect="1" noChangeArrowheads="1"/>
        </xdr:cNvSpPr>
      </xdr:nvSpPr>
      <xdr:spPr bwMode="auto">
        <a:xfrm>
          <a:off x="10972800" y="139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571500</xdr:colOff>
      <xdr:row>2</xdr:row>
      <xdr:rowOff>9525</xdr:rowOff>
    </xdr:from>
    <xdr:to>
      <xdr:col>23</xdr:col>
      <xdr:colOff>400050</xdr:colOff>
      <xdr:row>11</xdr:row>
      <xdr:rowOff>371475</xdr:rowOff>
    </xdr:to>
    <xdr:pic>
      <xdr:nvPicPr>
        <xdr:cNvPr id="5" name="Picture 4">
          <a:extLst>
            <a:ext uri="{FF2B5EF4-FFF2-40B4-BE49-F238E27FC236}">
              <a16:creationId xmlns:a16="http://schemas.microsoft.com/office/drawing/2014/main" id="{FFD19D6F-D998-8514-DC65-17803FA59313}"/>
            </a:ext>
            <a:ext uri="{147F2762-F138-4A5C-976F-8EAC2B608ADB}">
              <a16:predDERef xmlns:a16="http://schemas.microsoft.com/office/drawing/2014/main" pred="{010F1756-5C98-4984-B4FD-1C263DCD8B9A}"/>
            </a:ext>
          </a:extLst>
        </xdr:cNvPr>
        <xdr:cNvPicPr>
          <a:picLocks noChangeAspect="1"/>
        </xdr:cNvPicPr>
      </xdr:nvPicPr>
      <xdr:blipFill>
        <a:blip xmlns:r="http://schemas.openxmlformats.org/officeDocument/2006/relationships" r:embed="rId1"/>
        <a:stretch>
          <a:fillRect/>
        </a:stretch>
      </xdr:blipFill>
      <xdr:spPr>
        <a:xfrm>
          <a:off x="8248650" y="457200"/>
          <a:ext cx="5734050" cy="31432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7</xdr:col>
      <xdr:colOff>504825</xdr:colOff>
      <xdr:row>27</xdr:row>
      <xdr:rowOff>47625</xdr:rowOff>
    </xdr:to>
    <xdr:pic>
      <xdr:nvPicPr>
        <xdr:cNvPr id="2" name="Picture 1">
          <a:extLst>
            <a:ext uri="{FF2B5EF4-FFF2-40B4-BE49-F238E27FC236}">
              <a16:creationId xmlns:a16="http://schemas.microsoft.com/office/drawing/2014/main" id="{54C8A86F-6447-EF6B-AA71-D9A5E9A96E21}"/>
            </a:ext>
          </a:extLst>
        </xdr:cNvPr>
        <xdr:cNvPicPr>
          <a:picLocks noChangeAspect="1"/>
        </xdr:cNvPicPr>
      </xdr:nvPicPr>
      <xdr:blipFill>
        <a:blip xmlns:r="http://schemas.openxmlformats.org/officeDocument/2006/relationships" r:embed="rId1"/>
        <a:stretch>
          <a:fillRect/>
        </a:stretch>
      </xdr:blipFill>
      <xdr:spPr>
        <a:xfrm>
          <a:off x="1104900" y="2105025"/>
          <a:ext cx="5876925" cy="3286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504825</xdr:colOff>
      <xdr:row>8</xdr:row>
      <xdr:rowOff>114300</xdr:rowOff>
    </xdr:from>
    <xdr:to>
      <xdr:col>10</xdr:col>
      <xdr:colOff>1114425</xdr:colOff>
      <xdr:row>34</xdr:row>
      <xdr:rowOff>28575</xdr:rowOff>
    </xdr:to>
    <xdr:pic>
      <xdr:nvPicPr>
        <xdr:cNvPr id="2" name="Picture 1">
          <a:extLst>
            <a:ext uri="{FF2B5EF4-FFF2-40B4-BE49-F238E27FC236}">
              <a16:creationId xmlns:a16="http://schemas.microsoft.com/office/drawing/2014/main" id="{CD9B0A89-E1B8-5596-0793-3F87004AEBE9}"/>
            </a:ext>
          </a:extLst>
        </xdr:cNvPr>
        <xdr:cNvPicPr>
          <a:picLocks noChangeAspect="1"/>
        </xdr:cNvPicPr>
      </xdr:nvPicPr>
      <xdr:blipFill>
        <a:blip xmlns:r="http://schemas.openxmlformats.org/officeDocument/2006/relationships" r:embed="rId1"/>
        <a:stretch>
          <a:fillRect/>
        </a:stretch>
      </xdr:blipFill>
      <xdr:spPr>
        <a:xfrm>
          <a:off x="3381375" y="2209800"/>
          <a:ext cx="6086475" cy="4867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2</xdr:col>
      <xdr:colOff>419100</xdr:colOff>
      <xdr:row>42</xdr:row>
      <xdr:rowOff>66675</xdr:rowOff>
    </xdr:to>
    <xdr:pic>
      <xdr:nvPicPr>
        <xdr:cNvPr id="2" name="Picture 1">
          <a:extLst>
            <a:ext uri="{FF2B5EF4-FFF2-40B4-BE49-F238E27FC236}">
              <a16:creationId xmlns:a16="http://schemas.microsoft.com/office/drawing/2014/main" id="{52472D04-81C1-3951-B0EC-009B9D94CD9B}"/>
            </a:ext>
          </a:extLst>
        </xdr:cNvPr>
        <xdr:cNvPicPr>
          <a:picLocks noChangeAspect="1"/>
        </xdr:cNvPicPr>
      </xdr:nvPicPr>
      <xdr:blipFill>
        <a:blip xmlns:r="http://schemas.openxmlformats.org/officeDocument/2006/relationships" r:embed="rId1"/>
        <a:stretch>
          <a:fillRect/>
        </a:stretch>
      </xdr:blipFill>
      <xdr:spPr>
        <a:xfrm>
          <a:off x="1409700" y="4972050"/>
          <a:ext cx="5353050" cy="33051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7</xdr:col>
      <xdr:colOff>485775</xdr:colOff>
      <xdr:row>36</xdr:row>
      <xdr:rowOff>76200</xdr:rowOff>
    </xdr:to>
    <xdr:pic>
      <xdr:nvPicPr>
        <xdr:cNvPr id="2" name="Picture 1">
          <a:extLst>
            <a:ext uri="{FF2B5EF4-FFF2-40B4-BE49-F238E27FC236}">
              <a16:creationId xmlns:a16="http://schemas.microsoft.com/office/drawing/2014/main" id="{CF3BE91C-4352-07D7-7919-B41F9E2704C3}"/>
            </a:ext>
          </a:extLst>
        </xdr:cNvPr>
        <xdr:cNvPicPr>
          <a:picLocks noChangeAspect="1"/>
        </xdr:cNvPicPr>
      </xdr:nvPicPr>
      <xdr:blipFill>
        <a:blip xmlns:r="http://schemas.openxmlformats.org/officeDocument/2006/relationships" r:embed="rId1"/>
        <a:stretch>
          <a:fillRect/>
        </a:stretch>
      </xdr:blipFill>
      <xdr:spPr>
        <a:xfrm>
          <a:off x="1190625" y="3638550"/>
          <a:ext cx="6162675" cy="35052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14</xdr:col>
      <xdr:colOff>400050</xdr:colOff>
      <xdr:row>29</xdr:row>
      <xdr:rowOff>57150</xdr:rowOff>
    </xdr:to>
    <xdr:pic>
      <xdr:nvPicPr>
        <xdr:cNvPr id="2" name="Picture 1">
          <a:extLst>
            <a:ext uri="{FF2B5EF4-FFF2-40B4-BE49-F238E27FC236}">
              <a16:creationId xmlns:a16="http://schemas.microsoft.com/office/drawing/2014/main" id="{E990D0D0-AF18-9618-EAF7-50521C895B5F}"/>
            </a:ext>
          </a:extLst>
        </xdr:cNvPr>
        <xdr:cNvPicPr>
          <a:picLocks noChangeAspect="1"/>
        </xdr:cNvPicPr>
      </xdr:nvPicPr>
      <xdr:blipFill>
        <a:blip xmlns:r="http://schemas.openxmlformats.org/officeDocument/2006/relationships" r:embed="rId1"/>
        <a:stretch>
          <a:fillRect/>
        </a:stretch>
      </xdr:blipFill>
      <xdr:spPr>
        <a:xfrm>
          <a:off x="7048500" y="952500"/>
          <a:ext cx="5276850" cy="50292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5</xdr:col>
      <xdr:colOff>666750</xdr:colOff>
      <xdr:row>29</xdr:row>
      <xdr:rowOff>161925</xdr:rowOff>
    </xdr:to>
    <xdr:pic>
      <xdr:nvPicPr>
        <xdr:cNvPr id="2" name="Picture 1">
          <a:extLst>
            <a:ext uri="{FF2B5EF4-FFF2-40B4-BE49-F238E27FC236}">
              <a16:creationId xmlns:a16="http://schemas.microsoft.com/office/drawing/2014/main" id="{176F38A3-7C5E-5353-1984-2EC3C9F13A76}"/>
            </a:ext>
          </a:extLst>
        </xdr:cNvPr>
        <xdr:cNvPicPr>
          <a:picLocks noChangeAspect="1"/>
        </xdr:cNvPicPr>
      </xdr:nvPicPr>
      <xdr:blipFill>
        <a:blip xmlns:r="http://schemas.openxmlformats.org/officeDocument/2006/relationships" r:embed="rId1"/>
        <a:stretch>
          <a:fillRect/>
        </a:stretch>
      </xdr:blipFill>
      <xdr:spPr>
        <a:xfrm>
          <a:off x="1066800" y="2867025"/>
          <a:ext cx="4572000" cy="30194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18</xdr:row>
      <xdr:rowOff>1</xdr:rowOff>
    </xdr:from>
    <xdr:to>
      <xdr:col>13</xdr:col>
      <xdr:colOff>47625</xdr:colOff>
      <xdr:row>41</xdr:row>
      <xdr:rowOff>152401</xdr:rowOff>
    </xdr:to>
    <xdr:pic>
      <xdr:nvPicPr>
        <xdr:cNvPr id="2" name="Picture 1">
          <a:extLst>
            <a:ext uri="{FF2B5EF4-FFF2-40B4-BE49-F238E27FC236}">
              <a16:creationId xmlns:a16="http://schemas.microsoft.com/office/drawing/2014/main" id="{F13B3C45-D076-FF34-67FB-8F87E8A24F07}"/>
            </a:ext>
          </a:extLst>
        </xdr:cNvPr>
        <xdr:cNvPicPr>
          <a:picLocks noChangeAspect="1"/>
        </xdr:cNvPicPr>
      </xdr:nvPicPr>
      <xdr:blipFill rotWithShape="1">
        <a:blip xmlns:r="http://schemas.openxmlformats.org/officeDocument/2006/relationships" r:embed="rId1"/>
        <a:srcRect b="5368"/>
        <a:stretch/>
      </xdr:blipFill>
      <xdr:spPr>
        <a:xfrm>
          <a:off x="1114425" y="3619501"/>
          <a:ext cx="8610600" cy="4533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15</xdr:row>
      <xdr:rowOff>1</xdr:rowOff>
    </xdr:from>
    <xdr:to>
      <xdr:col>3</xdr:col>
      <xdr:colOff>657225</xdr:colOff>
      <xdr:row>33</xdr:row>
      <xdr:rowOff>173356</xdr:rowOff>
    </xdr:to>
    <xdr:pic>
      <xdr:nvPicPr>
        <xdr:cNvPr id="3" name="Picture 1">
          <a:extLst>
            <a:ext uri="{FF2B5EF4-FFF2-40B4-BE49-F238E27FC236}">
              <a16:creationId xmlns:a16="http://schemas.microsoft.com/office/drawing/2014/main" id="{11FCDA5D-2CB5-CF08-13EC-A0FE6D69FA16}"/>
            </a:ext>
          </a:extLst>
        </xdr:cNvPr>
        <xdr:cNvPicPr>
          <a:picLocks noChangeAspect="1"/>
        </xdr:cNvPicPr>
      </xdr:nvPicPr>
      <xdr:blipFill rotWithShape="1">
        <a:blip xmlns:r="http://schemas.openxmlformats.org/officeDocument/2006/relationships" r:embed="rId1"/>
        <a:srcRect b="6666"/>
        <a:stretch/>
      </xdr:blipFill>
      <xdr:spPr>
        <a:xfrm>
          <a:off x="1123950" y="2714626"/>
          <a:ext cx="4695825" cy="36004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3</xdr:col>
      <xdr:colOff>811530</xdr:colOff>
      <xdr:row>38</xdr:row>
      <xdr:rowOff>110490</xdr:rowOff>
    </xdr:to>
    <xdr:pic>
      <xdr:nvPicPr>
        <xdr:cNvPr id="3" name="Picture 1">
          <a:extLst>
            <a:ext uri="{FF2B5EF4-FFF2-40B4-BE49-F238E27FC236}">
              <a16:creationId xmlns:a16="http://schemas.microsoft.com/office/drawing/2014/main" id="{6978F027-B793-951A-CBFC-70EAEE2A3857}"/>
            </a:ext>
          </a:extLst>
        </xdr:cNvPr>
        <xdr:cNvPicPr>
          <a:picLocks noChangeAspect="1"/>
        </xdr:cNvPicPr>
      </xdr:nvPicPr>
      <xdr:blipFill rotWithShape="1">
        <a:blip xmlns:r="http://schemas.openxmlformats.org/officeDocument/2006/relationships" r:embed="rId1"/>
        <a:srcRect b="5264"/>
        <a:stretch/>
      </xdr:blipFill>
      <xdr:spPr>
        <a:xfrm>
          <a:off x="1095375" y="3076575"/>
          <a:ext cx="4587240" cy="4114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923925</xdr:colOff>
      <xdr:row>18</xdr:row>
      <xdr:rowOff>28575</xdr:rowOff>
    </xdr:from>
    <xdr:to>
      <xdr:col>12</xdr:col>
      <xdr:colOff>142875</xdr:colOff>
      <xdr:row>47</xdr:row>
      <xdr:rowOff>19050</xdr:rowOff>
    </xdr:to>
    <xdr:pic>
      <xdr:nvPicPr>
        <xdr:cNvPr id="2" name="Picture 1">
          <a:extLst>
            <a:ext uri="{FF2B5EF4-FFF2-40B4-BE49-F238E27FC236}">
              <a16:creationId xmlns:a16="http://schemas.microsoft.com/office/drawing/2014/main" id="{2DAE09EC-C33D-7CEF-5454-D3F37C74C9E4}"/>
            </a:ext>
          </a:extLst>
        </xdr:cNvPr>
        <xdr:cNvPicPr>
          <a:picLocks noChangeAspect="1"/>
        </xdr:cNvPicPr>
      </xdr:nvPicPr>
      <xdr:blipFill>
        <a:blip xmlns:r="http://schemas.openxmlformats.org/officeDocument/2006/relationships" r:embed="rId1"/>
        <a:stretch>
          <a:fillRect/>
        </a:stretch>
      </xdr:blipFill>
      <xdr:spPr>
        <a:xfrm>
          <a:off x="923925" y="3457575"/>
          <a:ext cx="9829800" cy="5514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257175</xdr:colOff>
      <xdr:row>1</xdr:row>
      <xdr:rowOff>171450</xdr:rowOff>
    </xdr:from>
    <xdr:to>
      <xdr:col>8</xdr:col>
      <xdr:colOff>307730</xdr:colOff>
      <xdr:row>16</xdr:row>
      <xdr:rowOff>171450</xdr:rowOff>
    </xdr:to>
    <xdr:pic>
      <xdr:nvPicPr>
        <xdr:cNvPr id="3" name="Picture 1">
          <a:extLst>
            <a:ext uri="{FF2B5EF4-FFF2-40B4-BE49-F238E27FC236}">
              <a16:creationId xmlns:a16="http://schemas.microsoft.com/office/drawing/2014/main" id="{8727E857-30F5-8786-3563-1BEA8127336E}"/>
            </a:ext>
          </a:extLst>
        </xdr:cNvPr>
        <xdr:cNvPicPr>
          <a:picLocks noChangeAspect="1"/>
        </xdr:cNvPicPr>
      </xdr:nvPicPr>
      <xdr:blipFill rotWithShape="1">
        <a:blip xmlns:r="http://schemas.openxmlformats.org/officeDocument/2006/relationships" r:embed="rId1"/>
        <a:srcRect r="30124"/>
        <a:stretch/>
      </xdr:blipFill>
      <xdr:spPr>
        <a:xfrm>
          <a:off x="5005021" y="361950"/>
          <a:ext cx="2483094" cy="28575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14</xdr:row>
      <xdr:rowOff>49469</xdr:rowOff>
    </xdr:from>
    <xdr:to>
      <xdr:col>10</xdr:col>
      <xdr:colOff>57150</xdr:colOff>
      <xdr:row>35</xdr:row>
      <xdr:rowOff>99121</xdr:rowOff>
    </xdr:to>
    <xdr:pic>
      <xdr:nvPicPr>
        <xdr:cNvPr id="5" name="Picture 1">
          <a:extLst>
            <a:ext uri="{FF2B5EF4-FFF2-40B4-BE49-F238E27FC236}">
              <a16:creationId xmlns:a16="http://schemas.microsoft.com/office/drawing/2014/main" id="{CBB6A15B-6D7B-42A1-FD18-E110BD9061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23950" y="2602169"/>
          <a:ext cx="6054090" cy="4050152"/>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19</xdr:row>
      <xdr:rowOff>131498</xdr:rowOff>
    </xdr:from>
    <xdr:to>
      <xdr:col>8</xdr:col>
      <xdr:colOff>238125</xdr:colOff>
      <xdr:row>41</xdr:row>
      <xdr:rowOff>3756</xdr:rowOff>
    </xdr:to>
    <xdr:pic>
      <xdr:nvPicPr>
        <xdr:cNvPr id="3" name="Picture 1">
          <a:extLst>
            <a:ext uri="{FF2B5EF4-FFF2-40B4-BE49-F238E27FC236}">
              <a16:creationId xmlns:a16="http://schemas.microsoft.com/office/drawing/2014/main" id="{15C48943-CD15-E371-D695-23281EB050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095375" y="3570023"/>
          <a:ext cx="6311265" cy="406706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7</xdr:col>
      <xdr:colOff>190500</xdr:colOff>
      <xdr:row>50</xdr:row>
      <xdr:rowOff>167640</xdr:rowOff>
    </xdr:to>
    <xdr:pic>
      <xdr:nvPicPr>
        <xdr:cNvPr id="3" name="Picture 1">
          <a:extLst>
            <a:ext uri="{FF2B5EF4-FFF2-40B4-BE49-F238E27FC236}">
              <a16:creationId xmlns:a16="http://schemas.microsoft.com/office/drawing/2014/main" id="{E8A7F050-34C3-EC56-B5A0-EDC684E88B9A}"/>
            </a:ext>
          </a:extLst>
        </xdr:cNvPr>
        <xdr:cNvPicPr>
          <a:picLocks noChangeAspect="1"/>
        </xdr:cNvPicPr>
      </xdr:nvPicPr>
      <xdr:blipFill rotWithShape="1">
        <a:blip xmlns:r="http://schemas.openxmlformats.org/officeDocument/2006/relationships" r:embed="rId1"/>
        <a:srcRect b="6909"/>
        <a:stretch/>
      </xdr:blipFill>
      <xdr:spPr>
        <a:xfrm>
          <a:off x="1143000" y="6334125"/>
          <a:ext cx="5419725" cy="30289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5</xdr:col>
      <xdr:colOff>887730</xdr:colOff>
      <xdr:row>34</xdr:row>
      <xdr:rowOff>179070</xdr:rowOff>
    </xdr:to>
    <xdr:pic>
      <xdr:nvPicPr>
        <xdr:cNvPr id="3" name="Picture 1">
          <a:extLst>
            <a:ext uri="{FF2B5EF4-FFF2-40B4-BE49-F238E27FC236}">
              <a16:creationId xmlns:a16="http://schemas.microsoft.com/office/drawing/2014/main" id="{FFA7F081-2AC7-86A5-ED86-0FABCD9FDF69}"/>
            </a:ext>
          </a:extLst>
        </xdr:cNvPr>
        <xdr:cNvPicPr>
          <a:picLocks noChangeAspect="1"/>
        </xdr:cNvPicPr>
      </xdr:nvPicPr>
      <xdr:blipFill rotWithShape="1">
        <a:blip xmlns:r="http://schemas.openxmlformats.org/officeDocument/2006/relationships" r:embed="rId1"/>
        <a:srcRect b="6725"/>
        <a:stretch/>
      </xdr:blipFill>
      <xdr:spPr>
        <a:xfrm>
          <a:off x="1123950" y="4638675"/>
          <a:ext cx="5225415" cy="303847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4</xdr:col>
      <xdr:colOff>19050</xdr:colOff>
      <xdr:row>26</xdr:row>
      <xdr:rowOff>47625</xdr:rowOff>
    </xdr:to>
    <xdr:pic>
      <xdr:nvPicPr>
        <xdr:cNvPr id="3" name="Picture 1">
          <a:extLst>
            <a:ext uri="{FF2B5EF4-FFF2-40B4-BE49-F238E27FC236}">
              <a16:creationId xmlns:a16="http://schemas.microsoft.com/office/drawing/2014/main" id="{04AA898F-7C0F-050D-C934-307EF821650E}"/>
            </a:ext>
          </a:extLst>
        </xdr:cNvPr>
        <xdr:cNvPicPr>
          <a:picLocks noChangeAspect="1"/>
        </xdr:cNvPicPr>
      </xdr:nvPicPr>
      <xdr:blipFill rotWithShape="1">
        <a:blip xmlns:r="http://schemas.openxmlformats.org/officeDocument/2006/relationships" r:embed="rId1"/>
        <a:srcRect b="8065"/>
        <a:stretch/>
      </xdr:blipFill>
      <xdr:spPr>
        <a:xfrm>
          <a:off x="1123950" y="3038475"/>
          <a:ext cx="4692015" cy="271462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6</xdr:col>
      <xdr:colOff>272415</xdr:colOff>
      <xdr:row>39</xdr:row>
      <xdr:rowOff>161925</xdr:rowOff>
    </xdr:to>
    <xdr:pic>
      <xdr:nvPicPr>
        <xdr:cNvPr id="3" name="Picture 1">
          <a:extLst>
            <a:ext uri="{FF2B5EF4-FFF2-40B4-BE49-F238E27FC236}">
              <a16:creationId xmlns:a16="http://schemas.microsoft.com/office/drawing/2014/main" id="{1A2A87D3-3FDC-46E2-46FE-9135881AC534}"/>
            </a:ext>
          </a:extLst>
        </xdr:cNvPr>
        <xdr:cNvPicPr>
          <a:picLocks noChangeAspect="1"/>
        </xdr:cNvPicPr>
      </xdr:nvPicPr>
      <xdr:blipFill rotWithShape="1">
        <a:blip xmlns:r="http://schemas.openxmlformats.org/officeDocument/2006/relationships" r:embed="rId1"/>
        <a:srcRect b="5891"/>
        <a:stretch/>
      </xdr:blipFill>
      <xdr:spPr>
        <a:xfrm>
          <a:off x="1085850" y="4629150"/>
          <a:ext cx="5486400" cy="359092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1</xdr:colOff>
      <xdr:row>9</xdr:row>
      <xdr:rowOff>1</xdr:rowOff>
    </xdr:from>
    <xdr:to>
      <xdr:col>6</xdr:col>
      <xdr:colOff>516256</xdr:colOff>
      <xdr:row>24</xdr:row>
      <xdr:rowOff>76201</xdr:rowOff>
    </xdr:to>
    <xdr:pic>
      <xdr:nvPicPr>
        <xdr:cNvPr id="4" name="Picture 1">
          <a:extLst>
            <a:ext uri="{FF2B5EF4-FFF2-40B4-BE49-F238E27FC236}">
              <a16:creationId xmlns:a16="http://schemas.microsoft.com/office/drawing/2014/main" id="{F109E58A-BB9A-E4F8-3A77-2089B6729D16}"/>
            </a:ext>
          </a:extLst>
        </xdr:cNvPr>
        <xdr:cNvPicPr>
          <a:picLocks noChangeAspect="1"/>
        </xdr:cNvPicPr>
      </xdr:nvPicPr>
      <xdr:blipFill rotWithShape="1">
        <a:blip xmlns:r="http://schemas.openxmlformats.org/officeDocument/2006/relationships" r:embed="rId1"/>
        <a:srcRect r="6950" b="6383"/>
        <a:stretch/>
      </xdr:blipFill>
      <xdr:spPr>
        <a:xfrm>
          <a:off x="1209676" y="1628776"/>
          <a:ext cx="4667250" cy="29337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4</xdr:col>
      <xdr:colOff>272415</xdr:colOff>
      <xdr:row>27</xdr:row>
      <xdr:rowOff>106680</xdr:rowOff>
    </xdr:to>
    <xdr:pic>
      <xdr:nvPicPr>
        <xdr:cNvPr id="3" name="Picture 1">
          <a:extLst>
            <a:ext uri="{FF2B5EF4-FFF2-40B4-BE49-F238E27FC236}">
              <a16:creationId xmlns:a16="http://schemas.microsoft.com/office/drawing/2014/main" id="{AE81F58E-6E7B-5288-1137-2695A2754530}"/>
            </a:ext>
          </a:extLst>
        </xdr:cNvPr>
        <xdr:cNvPicPr>
          <a:picLocks noChangeAspect="1"/>
        </xdr:cNvPicPr>
      </xdr:nvPicPr>
      <xdr:blipFill rotWithShape="1">
        <a:blip xmlns:r="http://schemas.openxmlformats.org/officeDocument/2006/relationships" r:embed="rId1"/>
        <a:srcRect b="6873"/>
        <a:stretch/>
      </xdr:blipFill>
      <xdr:spPr>
        <a:xfrm>
          <a:off x="1114425" y="2533650"/>
          <a:ext cx="4686300" cy="258127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18</xdr:row>
      <xdr:rowOff>1</xdr:rowOff>
    </xdr:from>
    <xdr:to>
      <xdr:col>3</xdr:col>
      <xdr:colOff>504825</xdr:colOff>
      <xdr:row>37</xdr:row>
      <xdr:rowOff>53341</xdr:rowOff>
    </xdr:to>
    <xdr:pic>
      <xdr:nvPicPr>
        <xdr:cNvPr id="3" name="Picture 1">
          <a:extLst>
            <a:ext uri="{FF2B5EF4-FFF2-40B4-BE49-F238E27FC236}">
              <a16:creationId xmlns:a16="http://schemas.microsoft.com/office/drawing/2014/main" id="{5AD94C9C-1DD1-09C9-45A2-97BB4F638341}"/>
            </a:ext>
          </a:extLst>
        </xdr:cNvPr>
        <xdr:cNvPicPr>
          <a:picLocks noChangeAspect="1"/>
        </xdr:cNvPicPr>
      </xdr:nvPicPr>
      <xdr:blipFill rotWithShape="1">
        <a:blip xmlns:r="http://schemas.openxmlformats.org/officeDocument/2006/relationships" r:embed="rId1"/>
        <a:srcRect b="3258"/>
        <a:stretch/>
      </xdr:blipFill>
      <xdr:spPr>
        <a:xfrm>
          <a:off x="1123950" y="3257551"/>
          <a:ext cx="4972050" cy="36766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5</xdr:col>
      <xdr:colOff>95250</xdr:colOff>
      <xdr:row>36</xdr:row>
      <xdr:rowOff>38100</xdr:rowOff>
    </xdr:to>
    <xdr:pic>
      <xdr:nvPicPr>
        <xdr:cNvPr id="2" name="Picture 1">
          <a:extLst>
            <a:ext uri="{FF2B5EF4-FFF2-40B4-BE49-F238E27FC236}">
              <a16:creationId xmlns:a16="http://schemas.microsoft.com/office/drawing/2014/main" id="{15A5989E-B75C-B089-E0BD-337D13F98033}"/>
            </a:ext>
          </a:extLst>
        </xdr:cNvPr>
        <xdr:cNvPicPr>
          <a:picLocks noChangeAspect="1"/>
        </xdr:cNvPicPr>
      </xdr:nvPicPr>
      <xdr:blipFill>
        <a:blip xmlns:r="http://schemas.openxmlformats.org/officeDocument/2006/relationships" r:embed="rId1"/>
        <a:stretch>
          <a:fillRect/>
        </a:stretch>
      </xdr:blipFill>
      <xdr:spPr>
        <a:xfrm>
          <a:off x="1076325" y="3619500"/>
          <a:ext cx="5124450" cy="327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4</xdr:col>
      <xdr:colOff>19050</xdr:colOff>
      <xdr:row>18</xdr:row>
      <xdr:rowOff>175846</xdr:rowOff>
    </xdr:to>
    <xdr:pic>
      <xdr:nvPicPr>
        <xdr:cNvPr id="2" name="Picture 1">
          <a:extLst>
            <a:ext uri="{FF2B5EF4-FFF2-40B4-BE49-F238E27FC236}">
              <a16:creationId xmlns:a16="http://schemas.microsoft.com/office/drawing/2014/main" id="{39A3D021-77EA-1420-EDCC-1358749C4FCB}"/>
            </a:ext>
          </a:extLst>
        </xdr:cNvPr>
        <xdr:cNvPicPr>
          <a:picLocks noChangeAspect="1"/>
        </xdr:cNvPicPr>
      </xdr:nvPicPr>
      <xdr:blipFill rotWithShape="1">
        <a:blip xmlns:r="http://schemas.openxmlformats.org/officeDocument/2006/relationships" r:embed="rId1"/>
        <a:srcRect b="9868"/>
        <a:stretch/>
      </xdr:blipFill>
      <xdr:spPr>
        <a:xfrm>
          <a:off x="1047750" y="1905000"/>
          <a:ext cx="4122127" cy="169984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6</xdr:col>
      <xdr:colOff>714375</xdr:colOff>
      <xdr:row>38</xdr:row>
      <xdr:rowOff>9525</xdr:rowOff>
    </xdr:to>
    <xdr:pic>
      <xdr:nvPicPr>
        <xdr:cNvPr id="2" name="Picture 1">
          <a:extLst>
            <a:ext uri="{FF2B5EF4-FFF2-40B4-BE49-F238E27FC236}">
              <a16:creationId xmlns:a16="http://schemas.microsoft.com/office/drawing/2014/main" id="{DB28F246-24F2-FF37-5222-D2F01DBFD491}"/>
            </a:ext>
          </a:extLst>
        </xdr:cNvPr>
        <xdr:cNvPicPr>
          <a:picLocks noChangeAspect="1"/>
        </xdr:cNvPicPr>
      </xdr:nvPicPr>
      <xdr:blipFill>
        <a:blip xmlns:r="http://schemas.openxmlformats.org/officeDocument/2006/relationships" r:embed="rId1"/>
        <a:stretch>
          <a:fillRect/>
        </a:stretch>
      </xdr:blipFill>
      <xdr:spPr>
        <a:xfrm>
          <a:off x="1066800" y="3619500"/>
          <a:ext cx="5362575" cy="3629025"/>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1</xdr:colOff>
      <xdr:row>16</xdr:row>
      <xdr:rowOff>24766</xdr:rowOff>
    </xdr:from>
    <xdr:to>
      <xdr:col>6</xdr:col>
      <xdr:colOff>230505</xdr:colOff>
      <xdr:row>33</xdr:row>
      <xdr:rowOff>114885</xdr:rowOff>
    </xdr:to>
    <xdr:pic>
      <xdr:nvPicPr>
        <xdr:cNvPr id="6" name="Picture 2">
          <a:extLst>
            <a:ext uri="{FF2B5EF4-FFF2-40B4-BE49-F238E27FC236}">
              <a16:creationId xmlns:a16="http://schemas.microsoft.com/office/drawing/2014/main" id="{438AC7AB-7E0F-88D8-340A-498C039996C7}"/>
            </a:ext>
          </a:extLst>
        </xdr:cNvPr>
        <xdr:cNvPicPr>
          <a:picLocks noChangeAspect="1"/>
        </xdr:cNvPicPr>
      </xdr:nvPicPr>
      <xdr:blipFill>
        <a:blip xmlns:r="http://schemas.openxmlformats.org/officeDocument/2006/relationships" r:embed="rId1"/>
        <a:stretch>
          <a:fillRect/>
        </a:stretch>
      </xdr:blipFill>
      <xdr:spPr>
        <a:xfrm>
          <a:off x="1123951" y="2920366"/>
          <a:ext cx="5038724" cy="3320999"/>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4</xdr:col>
      <xdr:colOff>657225</xdr:colOff>
      <xdr:row>36</xdr:row>
      <xdr:rowOff>28575</xdr:rowOff>
    </xdr:to>
    <xdr:pic>
      <xdr:nvPicPr>
        <xdr:cNvPr id="2" name="Picture 1">
          <a:extLst>
            <a:ext uri="{FF2B5EF4-FFF2-40B4-BE49-F238E27FC236}">
              <a16:creationId xmlns:a16="http://schemas.microsoft.com/office/drawing/2014/main" id="{736F5473-DA83-96D5-71CD-C790AA1630B9}"/>
            </a:ext>
          </a:extLst>
        </xdr:cNvPr>
        <xdr:cNvPicPr>
          <a:picLocks noChangeAspect="1"/>
        </xdr:cNvPicPr>
      </xdr:nvPicPr>
      <xdr:blipFill>
        <a:blip xmlns:r="http://schemas.openxmlformats.org/officeDocument/2006/relationships" r:embed="rId1"/>
        <a:stretch>
          <a:fillRect/>
        </a:stretch>
      </xdr:blipFill>
      <xdr:spPr>
        <a:xfrm>
          <a:off x="1285875" y="4248150"/>
          <a:ext cx="4572000" cy="30765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3</xdr:col>
      <xdr:colOff>1078230</xdr:colOff>
      <xdr:row>32</xdr:row>
      <xdr:rowOff>59055</xdr:rowOff>
    </xdr:to>
    <xdr:pic>
      <xdr:nvPicPr>
        <xdr:cNvPr id="3" name="Picture 1">
          <a:extLst>
            <a:ext uri="{FF2B5EF4-FFF2-40B4-BE49-F238E27FC236}">
              <a16:creationId xmlns:a16="http://schemas.microsoft.com/office/drawing/2014/main" id="{F2ADEC7E-25D9-4AED-E147-7CC5CFF9A197}"/>
            </a:ext>
          </a:extLst>
        </xdr:cNvPr>
        <xdr:cNvPicPr>
          <a:picLocks noChangeAspect="1"/>
        </xdr:cNvPicPr>
      </xdr:nvPicPr>
      <xdr:blipFill rotWithShape="1">
        <a:blip xmlns:r="http://schemas.openxmlformats.org/officeDocument/2006/relationships" r:embed="rId1"/>
        <a:srcRect b="8917"/>
        <a:stretch/>
      </xdr:blipFill>
      <xdr:spPr>
        <a:xfrm>
          <a:off x="1238250" y="3667125"/>
          <a:ext cx="4672965" cy="272415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4</xdr:col>
      <xdr:colOff>428625</xdr:colOff>
      <xdr:row>39</xdr:row>
      <xdr:rowOff>85725</xdr:rowOff>
    </xdr:to>
    <xdr:pic>
      <xdr:nvPicPr>
        <xdr:cNvPr id="2" name="Picture 1">
          <a:extLst>
            <a:ext uri="{FF2B5EF4-FFF2-40B4-BE49-F238E27FC236}">
              <a16:creationId xmlns:a16="http://schemas.microsoft.com/office/drawing/2014/main" id="{53272AAD-E186-6F5C-C3FB-824C052A4243}"/>
            </a:ext>
          </a:extLst>
        </xdr:cNvPr>
        <xdr:cNvPicPr>
          <a:picLocks noChangeAspect="1"/>
        </xdr:cNvPicPr>
      </xdr:nvPicPr>
      <xdr:blipFill>
        <a:blip xmlns:r="http://schemas.openxmlformats.org/officeDocument/2006/relationships" r:embed="rId1"/>
        <a:stretch>
          <a:fillRect/>
        </a:stretch>
      </xdr:blipFill>
      <xdr:spPr>
        <a:xfrm>
          <a:off x="1104900" y="4467225"/>
          <a:ext cx="5105400" cy="332422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8</xdr:col>
      <xdr:colOff>559009</xdr:colOff>
      <xdr:row>2</xdr:row>
      <xdr:rowOff>381000</xdr:rowOff>
    </xdr:from>
    <xdr:to>
      <xdr:col>18</xdr:col>
      <xdr:colOff>6350</xdr:colOff>
      <xdr:row>22</xdr:row>
      <xdr:rowOff>65758</xdr:rowOff>
    </xdr:to>
    <xdr:pic>
      <xdr:nvPicPr>
        <xdr:cNvPr id="4" name="Picture 3">
          <a:extLst>
            <a:ext uri="{FF2B5EF4-FFF2-40B4-BE49-F238E27FC236}">
              <a16:creationId xmlns:a16="http://schemas.microsoft.com/office/drawing/2014/main" id="{F084F081-364E-1BB5-7011-5716785B29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26909" y="742950"/>
          <a:ext cx="5543341" cy="4323433"/>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0</xdr:colOff>
      <xdr:row>20</xdr:row>
      <xdr:rowOff>1</xdr:rowOff>
    </xdr:from>
    <xdr:to>
      <xdr:col>4</xdr:col>
      <xdr:colOff>605790</xdr:colOff>
      <xdr:row>35</xdr:row>
      <xdr:rowOff>152401</xdr:rowOff>
    </xdr:to>
    <xdr:pic>
      <xdr:nvPicPr>
        <xdr:cNvPr id="3" name="Picture 1">
          <a:extLst>
            <a:ext uri="{FF2B5EF4-FFF2-40B4-BE49-F238E27FC236}">
              <a16:creationId xmlns:a16="http://schemas.microsoft.com/office/drawing/2014/main" id="{57752464-4A41-2D6F-FD79-5A8EEC84B221}"/>
            </a:ext>
          </a:extLst>
        </xdr:cNvPr>
        <xdr:cNvPicPr>
          <a:picLocks noChangeAspect="1"/>
        </xdr:cNvPicPr>
      </xdr:nvPicPr>
      <xdr:blipFill rotWithShape="1">
        <a:blip xmlns:r="http://schemas.openxmlformats.org/officeDocument/2006/relationships" r:embed="rId1"/>
        <a:srcRect b="3951"/>
        <a:stretch/>
      </xdr:blipFill>
      <xdr:spPr>
        <a:xfrm>
          <a:off x="1085850" y="3638551"/>
          <a:ext cx="4667250" cy="30099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3</xdr:col>
      <xdr:colOff>1314450</xdr:colOff>
      <xdr:row>40</xdr:row>
      <xdr:rowOff>85725</xdr:rowOff>
    </xdr:to>
    <xdr:pic>
      <xdr:nvPicPr>
        <xdr:cNvPr id="2" name="Picture 1">
          <a:extLst>
            <a:ext uri="{FF2B5EF4-FFF2-40B4-BE49-F238E27FC236}">
              <a16:creationId xmlns:a16="http://schemas.microsoft.com/office/drawing/2014/main" id="{32D00643-725F-9383-ECFD-57B2C8742B68}"/>
            </a:ext>
          </a:extLst>
        </xdr:cNvPr>
        <xdr:cNvPicPr>
          <a:picLocks noChangeAspect="1"/>
        </xdr:cNvPicPr>
      </xdr:nvPicPr>
      <xdr:blipFill>
        <a:blip xmlns:r="http://schemas.openxmlformats.org/officeDocument/2006/relationships" r:embed="rId1"/>
        <a:stretch>
          <a:fillRect/>
        </a:stretch>
      </xdr:blipFill>
      <xdr:spPr>
        <a:xfrm>
          <a:off x="1238250" y="4610100"/>
          <a:ext cx="5000625" cy="3705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5</xdr:col>
      <xdr:colOff>447675</xdr:colOff>
      <xdr:row>29</xdr:row>
      <xdr:rowOff>38100</xdr:rowOff>
    </xdr:to>
    <xdr:pic>
      <xdr:nvPicPr>
        <xdr:cNvPr id="2" name="Picture 1">
          <a:extLst>
            <a:ext uri="{FF2B5EF4-FFF2-40B4-BE49-F238E27FC236}">
              <a16:creationId xmlns:a16="http://schemas.microsoft.com/office/drawing/2014/main" id="{4F56344E-5FC3-B25F-721E-13A047FBA608}"/>
            </a:ext>
          </a:extLst>
        </xdr:cNvPr>
        <xdr:cNvPicPr>
          <a:picLocks noChangeAspect="1"/>
        </xdr:cNvPicPr>
      </xdr:nvPicPr>
      <xdr:blipFill>
        <a:blip xmlns:r="http://schemas.openxmlformats.org/officeDocument/2006/relationships" r:embed="rId1"/>
        <a:stretch>
          <a:fillRect/>
        </a:stretch>
      </xdr:blipFill>
      <xdr:spPr>
        <a:xfrm>
          <a:off x="1095375" y="2667000"/>
          <a:ext cx="4572000" cy="2895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1025769</xdr:colOff>
      <xdr:row>13</xdr:row>
      <xdr:rowOff>43963</xdr:rowOff>
    </xdr:from>
    <xdr:to>
      <xdr:col>5</xdr:col>
      <xdr:colOff>406644</xdr:colOff>
      <xdr:row>26</xdr:row>
      <xdr:rowOff>43963</xdr:rowOff>
    </xdr:to>
    <xdr:pic>
      <xdr:nvPicPr>
        <xdr:cNvPr id="2" name="Picture 1">
          <a:extLst>
            <a:ext uri="{FF2B5EF4-FFF2-40B4-BE49-F238E27FC236}">
              <a16:creationId xmlns:a16="http://schemas.microsoft.com/office/drawing/2014/main" id="{DCCDF062-6913-6373-4D78-91AE83F67C2E}"/>
            </a:ext>
          </a:extLst>
        </xdr:cNvPr>
        <xdr:cNvPicPr>
          <a:picLocks noChangeAspect="1"/>
        </xdr:cNvPicPr>
      </xdr:nvPicPr>
      <xdr:blipFill rotWithShape="1">
        <a:blip xmlns:r="http://schemas.openxmlformats.org/officeDocument/2006/relationships" r:embed="rId1"/>
        <a:srcRect b="8127"/>
        <a:stretch/>
      </xdr:blipFill>
      <xdr:spPr>
        <a:xfrm>
          <a:off x="1025769" y="2776905"/>
          <a:ext cx="4568337" cy="2476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34</xdr:row>
      <xdr:rowOff>0</xdr:rowOff>
    </xdr:from>
    <xdr:to>
      <xdr:col>3</xdr:col>
      <xdr:colOff>1019175</xdr:colOff>
      <xdr:row>49</xdr:row>
      <xdr:rowOff>145676</xdr:rowOff>
    </xdr:to>
    <xdr:pic>
      <xdr:nvPicPr>
        <xdr:cNvPr id="2" name="Picture 1">
          <a:extLst>
            <a:ext uri="{FF2B5EF4-FFF2-40B4-BE49-F238E27FC236}">
              <a16:creationId xmlns:a16="http://schemas.microsoft.com/office/drawing/2014/main" id="{EA3C60A3-5C7C-9116-499C-F516360E25B4}"/>
            </a:ext>
          </a:extLst>
        </xdr:cNvPr>
        <xdr:cNvPicPr>
          <a:picLocks noChangeAspect="1"/>
        </xdr:cNvPicPr>
      </xdr:nvPicPr>
      <xdr:blipFill rotWithShape="1">
        <a:blip xmlns:r="http://schemas.openxmlformats.org/officeDocument/2006/relationships" r:embed="rId1"/>
        <a:srcRect b="8344"/>
        <a:stretch/>
      </xdr:blipFill>
      <xdr:spPr>
        <a:xfrm>
          <a:off x="1154206" y="6858000"/>
          <a:ext cx="4571440" cy="3003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6</xdr:col>
      <xdr:colOff>76200</xdr:colOff>
      <xdr:row>23</xdr:row>
      <xdr:rowOff>123825</xdr:rowOff>
    </xdr:to>
    <xdr:pic>
      <xdr:nvPicPr>
        <xdr:cNvPr id="2" name="Picture 1">
          <a:extLst>
            <a:ext uri="{FF2B5EF4-FFF2-40B4-BE49-F238E27FC236}">
              <a16:creationId xmlns:a16="http://schemas.microsoft.com/office/drawing/2014/main" id="{C02F2399-E0C9-328B-6B00-A7F21A0891E8}"/>
            </a:ext>
          </a:extLst>
        </xdr:cNvPr>
        <xdr:cNvPicPr>
          <a:picLocks noChangeAspect="1"/>
        </xdr:cNvPicPr>
      </xdr:nvPicPr>
      <xdr:blipFill>
        <a:blip xmlns:r="http://schemas.openxmlformats.org/officeDocument/2006/relationships" r:embed="rId1"/>
        <a:stretch>
          <a:fillRect/>
        </a:stretch>
      </xdr:blipFill>
      <xdr:spPr>
        <a:xfrm>
          <a:off x="1285875" y="3286125"/>
          <a:ext cx="4572000" cy="21145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1000125</xdr:colOff>
      <xdr:row>2</xdr:row>
      <xdr:rowOff>9526</xdr:rowOff>
    </xdr:from>
    <xdr:to>
      <xdr:col>15</xdr:col>
      <xdr:colOff>142875</xdr:colOff>
      <xdr:row>16</xdr:row>
      <xdr:rowOff>47626</xdr:rowOff>
    </xdr:to>
    <xdr:pic>
      <xdr:nvPicPr>
        <xdr:cNvPr id="2" name="Picture 1">
          <a:extLst>
            <a:ext uri="{FF2B5EF4-FFF2-40B4-BE49-F238E27FC236}">
              <a16:creationId xmlns:a16="http://schemas.microsoft.com/office/drawing/2014/main" id="{250B043E-1DF3-C50D-D51D-E3CDFB95536E}"/>
            </a:ext>
          </a:extLst>
        </xdr:cNvPr>
        <xdr:cNvPicPr>
          <a:picLocks noChangeAspect="1"/>
        </xdr:cNvPicPr>
      </xdr:nvPicPr>
      <xdr:blipFill rotWithShape="1">
        <a:blip xmlns:r="http://schemas.openxmlformats.org/officeDocument/2006/relationships" r:embed="rId1"/>
        <a:srcRect b="6267"/>
        <a:stretch/>
      </xdr:blipFill>
      <xdr:spPr>
        <a:xfrm>
          <a:off x="7867650" y="390526"/>
          <a:ext cx="6572250" cy="32766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571500</xdr:colOff>
      <xdr:row>1</xdr:row>
      <xdr:rowOff>171450</xdr:rowOff>
    </xdr:from>
    <xdr:to>
      <xdr:col>22</xdr:col>
      <xdr:colOff>342900</xdr:colOff>
      <xdr:row>21</xdr:row>
      <xdr:rowOff>180975</xdr:rowOff>
    </xdr:to>
    <xdr:pic>
      <xdr:nvPicPr>
        <xdr:cNvPr id="2" name="Picture 1">
          <a:extLst>
            <a:ext uri="{FF2B5EF4-FFF2-40B4-BE49-F238E27FC236}">
              <a16:creationId xmlns:a16="http://schemas.microsoft.com/office/drawing/2014/main" id="{1887B194-315F-458E-80F7-343D7C3222CA}"/>
            </a:ext>
          </a:extLst>
        </xdr:cNvPr>
        <xdr:cNvPicPr>
          <a:picLocks noChangeAspect="1"/>
        </xdr:cNvPicPr>
      </xdr:nvPicPr>
      <xdr:blipFill>
        <a:blip xmlns:r="http://schemas.openxmlformats.org/officeDocument/2006/relationships" r:embed="rId1"/>
        <a:stretch>
          <a:fillRect/>
        </a:stretch>
      </xdr:blipFill>
      <xdr:spPr>
        <a:xfrm>
          <a:off x="9772650" y="361950"/>
          <a:ext cx="8915400" cy="4181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EDC2F-80C5-4C73-9CC4-2035017537DF}">
  <sheetPr>
    <tabColor theme="1"/>
  </sheetPr>
  <dimension ref="A1:K20"/>
  <sheetViews>
    <sheetView zoomScale="80" zoomScaleNormal="80" workbookViewId="0">
      <selection activeCell="U19" sqref="U19"/>
    </sheetView>
  </sheetViews>
  <sheetFormatPr defaultColWidth="8.81640625" defaultRowHeight="14.5"/>
  <cols>
    <col min="1" max="16384" width="8.81640625" style="3"/>
  </cols>
  <sheetData>
    <row r="1" spans="1:11" ht="21">
      <c r="A1" s="12" t="s">
        <v>0</v>
      </c>
      <c r="B1" s="1"/>
      <c r="C1" s="2"/>
    </row>
    <row r="2" spans="1:11">
      <c r="A2" s="4"/>
    </row>
    <row r="3" spans="1:11" ht="60" customHeight="1">
      <c r="A3" s="248" t="s">
        <v>1</v>
      </c>
      <c r="B3" s="249"/>
      <c r="C3" s="249"/>
      <c r="D3" s="249"/>
      <c r="E3" s="249"/>
      <c r="F3" s="249"/>
      <c r="G3" s="249"/>
      <c r="H3" s="249"/>
      <c r="I3" s="249"/>
      <c r="J3" s="249"/>
      <c r="K3" s="249"/>
    </row>
    <row r="4" spans="1:11">
      <c r="A4" s="4"/>
    </row>
    <row r="5" spans="1:11">
      <c r="A5" s="5" t="s">
        <v>2</v>
      </c>
    </row>
    <row r="6" spans="1:11">
      <c r="A6" s="246" t="s">
        <v>3</v>
      </c>
      <c r="B6" s="246"/>
      <c r="C6" s="246"/>
      <c r="D6" s="246"/>
      <c r="E6" s="246"/>
      <c r="F6" s="246"/>
      <c r="G6" s="246"/>
      <c r="H6" s="246"/>
      <c r="I6" s="246"/>
      <c r="J6" s="246"/>
      <c r="K6" s="246"/>
    </row>
    <row r="7" spans="1:11" ht="28.9" customHeight="1">
      <c r="A7" s="247" t="s">
        <v>4</v>
      </c>
      <c r="B7" s="247"/>
      <c r="C7" s="247"/>
      <c r="D7" s="247"/>
      <c r="E7" s="247"/>
      <c r="F7" s="247"/>
      <c r="G7" s="247"/>
      <c r="H7" s="247"/>
      <c r="I7" s="247"/>
      <c r="J7" s="247"/>
      <c r="K7" s="247"/>
    </row>
    <row r="8" spans="1:11">
      <c r="A8" s="246" t="s">
        <v>5</v>
      </c>
      <c r="B8" s="246"/>
      <c r="C8" s="246"/>
      <c r="D8" s="246"/>
      <c r="E8" s="246"/>
      <c r="F8" s="246"/>
      <c r="G8" s="246"/>
      <c r="H8" s="246"/>
      <c r="I8" s="246"/>
      <c r="J8" s="246"/>
      <c r="K8" s="246"/>
    </row>
    <row r="9" spans="1:11" ht="45.65" customHeight="1">
      <c r="A9" s="247" t="s">
        <v>6</v>
      </c>
      <c r="B9" s="247"/>
      <c r="C9" s="247"/>
      <c r="D9" s="247"/>
      <c r="E9" s="247"/>
      <c r="F9" s="247"/>
      <c r="G9" s="247"/>
      <c r="H9" s="247"/>
      <c r="I9" s="247"/>
      <c r="J9" s="247"/>
      <c r="K9" s="247"/>
    </row>
    <row r="10" spans="1:11">
      <c r="A10" s="246" t="s">
        <v>7</v>
      </c>
      <c r="B10" s="246"/>
      <c r="C10" s="246"/>
      <c r="D10" s="246"/>
      <c r="E10" s="246"/>
      <c r="F10" s="246"/>
      <c r="G10" s="246"/>
      <c r="H10" s="246"/>
      <c r="I10" s="246"/>
      <c r="J10" s="246"/>
      <c r="K10" s="246"/>
    </row>
    <row r="11" spans="1:11">
      <c r="A11" s="246" t="s">
        <v>8</v>
      </c>
      <c r="B11" s="246"/>
      <c r="C11" s="246"/>
      <c r="D11" s="246"/>
      <c r="E11" s="246"/>
      <c r="F11" s="246"/>
      <c r="G11" s="246"/>
      <c r="H11" s="246"/>
      <c r="I11" s="246"/>
      <c r="J11" s="246"/>
      <c r="K11" s="246"/>
    </row>
    <row r="12" spans="1:11" ht="30" customHeight="1">
      <c r="A12" s="247" t="s">
        <v>9</v>
      </c>
      <c r="B12" s="247"/>
      <c r="C12" s="247"/>
      <c r="D12" s="247"/>
      <c r="E12" s="247"/>
      <c r="F12" s="247"/>
      <c r="G12" s="247"/>
      <c r="H12" s="247"/>
      <c r="I12" s="247"/>
      <c r="J12" s="247"/>
      <c r="K12" s="247"/>
    </row>
    <row r="14" spans="1:11">
      <c r="A14" s="4" t="s">
        <v>10</v>
      </c>
    </row>
    <row r="18" spans="3:3">
      <c r="C18" s="6"/>
    </row>
    <row r="20" spans="3:3">
      <c r="C20" s="6"/>
    </row>
  </sheetData>
  <mergeCells count="8">
    <mergeCell ref="A11:K11"/>
    <mergeCell ref="A12:K12"/>
    <mergeCell ref="A3:K3"/>
    <mergeCell ref="A6:K6"/>
    <mergeCell ref="A7:K7"/>
    <mergeCell ref="A8:K8"/>
    <mergeCell ref="A9:K9"/>
    <mergeCell ref="A10:K10"/>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6E21-A5FD-4FD1-8B88-486D00341A0E}">
  <sheetPr>
    <tabColor rgb="FFBBFCFA"/>
  </sheetPr>
  <dimension ref="A1:G34"/>
  <sheetViews>
    <sheetView topLeftCell="A2" workbookViewId="0">
      <selection activeCell="A2" sqref="A2"/>
    </sheetView>
  </sheetViews>
  <sheetFormatPr defaultRowHeight="14.5"/>
  <cols>
    <col min="1" max="1" width="17.1796875" customWidth="1"/>
    <col min="2" max="2" width="30.1796875" customWidth="1"/>
    <col min="3" max="7" width="18.1796875" customWidth="1"/>
  </cols>
  <sheetData>
    <row r="1" spans="1:7">
      <c r="A1" s="6" t="s">
        <v>67</v>
      </c>
      <c r="B1" s="13" t="s">
        <v>27</v>
      </c>
    </row>
    <row r="2" spans="1:7">
      <c r="B2" s="106"/>
      <c r="C2" s="106"/>
      <c r="D2" s="106"/>
      <c r="E2" s="106"/>
      <c r="F2" s="106"/>
      <c r="G2" s="106"/>
    </row>
    <row r="3" spans="1:7" ht="29">
      <c r="B3" s="107" t="s">
        <v>125</v>
      </c>
      <c r="C3" s="108">
        <v>1</v>
      </c>
      <c r="D3" s="108">
        <v>2</v>
      </c>
      <c r="E3" s="108">
        <v>3</v>
      </c>
      <c r="F3" s="108">
        <v>4</v>
      </c>
      <c r="G3" s="108">
        <v>5</v>
      </c>
    </row>
    <row r="4" spans="1:7">
      <c r="B4" s="254" t="s">
        <v>126</v>
      </c>
      <c r="C4" s="255"/>
      <c r="D4" s="255"/>
      <c r="E4" s="255"/>
      <c r="F4" s="255"/>
      <c r="G4" s="256"/>
    </row>
    <row r="5" spans="1:7">
      <c r="B5" s="109" t="s">
        <v>127</v>
      </c>
      <c r="C5" s="110" t="s">
        <v>121</v>
      </c>
      <c r="D5" s="110" t="s">
        <v>128</v>
      </c>
      <c r="E5" s="110" t="s">
        <v>129</v>
      </c>
      <c r="F5" s="110" t="s">
        <v>120</v>
      </c>
      <c r="G5" s="110" t="s">
        <v>130</v>
      </c>
    </row>
    <row r="6" spans="1:7">
      <c r="B6" s="111" t="s">
        <v>131</v>
      </c>
      <c r="C6" s="112" t="s">
        <v>121</v>
      </c>
      <c r="D6" s="112" t="s">
        <v>128</v>
      </c>
      <c r="E6" s="112" t="s">
        <v>130</v>
      </c>
      <c r="F6" s="112" t="s">
        <v>120</v>
      </c>
      <c r="G6" s="112" t="s">
        <v>132</v>
      </c>
    </row>
    <row r="7" spans="1:7">
      <c r="B7" s="109" t="s">
        <v>133</v>
      </c>
      <c r="C7" s="110" t="s">
        <v>134</v>
      </c>
      <c r="D7" s="110" t="s">
        <v>135</v>
      </c>
      <c r="E7" s="110" t="s">
        <v>136</v>
      </c>
      <c r="F7" s="110" t="s">
        <v>137</v>
      </c>
      <c r="G7" s="110" t="s">
        <v>138</v>
      </c>
    </row>
    <row r="8" spans="1:7">
      <c r="B8" s="109" t="s">
        <v>139</v>
      </c>
      <c r="C8" s="110" t="s">
        <v>121</v>
      </c>
      <c r="D8" s="110" t="s">
        <v>123</v>
      </c>
      <c r="E8" s="110" t="s">
        <v>128</v>
      </c>
      <c r="F8" s="110" t="s">
        <v>120</v>
      </c>
      <c r="G8" s="110" t="s">
        <v>130</v>
      </c>
    </row>
    <row r="9" spans="1:7">
      <c r="B9" s="109" t="s">
        <v>140</v>
      </c>
      <c r="C9" s="110" t="s">
        <v>128</v>
      </c>
      <c r="D9" s="110" t="s">
        <v>141</v>
      </c>
      <c r="E9" s="110" t="s">
        <v>142</v>
      </c>
      <c r="F9" s="110" t="s">
        <v>143</v>
      </c>
      <c r="G9" s="110" t="s">
        <v>144</v>
      </c>
    </row>
    <row r="10" spans="1:7">
      <c r="B10" s="109" t="s">
        <v>52</v>
      </c>
      <c r="C10" s="110" t="s">
        <v>121</v>
      </c>
      <c r="D10" s="110" t="s">
        <v>123</v>
      </c>
      <c r="E10" s="110" t="s">
        <v>145</v>
      </c>
      <c r="F10" s="110" t="s">
        <v>128</v>
      </c>
      <c r="G10" s="110" t="s">
        <v>146</v>
      </c>
    </row>
    <row r="11" spans="1:7">
      <c r="B11" s="109" t="s">
        <v>55</v>
      </c>
      <c r="C11" s="110" t="s">
        <v>121</v>
      </c>
      <c r="D11" s="110" t="s">
        <v>128</v>
      </c>
      <c r="E11" s="110" t="s">
        <v>147</v>
      </c>
      <c r="F11" s="110" t="s">
        <v>148</v>
      </c>
      <c r="G11" s="110" t="s">
        <v>130</v>
      </c>
    </row>
    <row r="12" spans="1:7">
      <c r="B12" s="109" t="s">
        <v>149</v>
      </c>
      <c r="C12" s="110" t="s">
        <v>150</v>
      </c>
      <c r="D12" s="110" t="s">
        <v>128</v>
      </c>
      <c r="E12" s="110" t="s">
        <v>151</v>
      </c>
      <c r="F12" s="110" t="s">
        <v>152</v>
      </c>
      <c r="G12" s="110" t="s">
        <v>153</v>
      </c>
    </row>
    <row r="13" spans="1:7">
      <c r="B13" s="113" t="s">
        <v>64</v>
      </c>
      <c r="C13" s="114" t="s">
        <v>121</v>
      </c>
      <c r="D13" s="114" t="s">
        <v>128</v>
      </c>
      <c r="E13" s="114" t="s">
        <v>130</v>
      </c>
      <c r="F13" s="114" t="s">
        <v>120</v>
      </c>
      <c r="G13" s="114" t="s">
        <v>150</v>
      </c>
    </row>
    <row r="14" spans="1:7">
      <c r="B14" s="254" t="s">
        <v>75</v>
      </c>
      <c r="C14" s="255"/>
      <c r="D14" s="255"/>
      <c r="E14" s="255"/>
      <c r="F14" s="255"/>
      <c r="G14" s="256"/>
    </row>
    <row r="15" spans="1:7">
      <c r="B15" s="109" t="s">
        <v>154</v>
      </c>
      <c r="C15" s="110" t="s">
        <v>121</v>
      </c>
      <c r="D15" s="110" t="s">
        <v>155</v>
      </c>
      <c r="E15" s="110" t="s">
        <v>156</v>
      </c>
      <c r="F15" s="110" t="s">
        <v>157</v>
      </c>
      <c r="G15" s="110" t="s">
        <v>158</v>
      </c>
    </row>
    <row r="16" spans="1:7">
      <c r="B16" s="111" t="s">
        <v>159</v>
      </c>
      <c r="C16" s="112" t="s">
        <v>121</v>
      </c>
      <c r="D16" s="112" t="s">
        <v>155</v>
      </c>
      <c r="E16" s="112" t="s">
        <v>160</v>
      </c>
      <c r="F16" s="112" t="s">
        <v>132</v>
      </c>
      <c r="G16" s="112" t="s">
        <v>144</v>
      </c>
    </row>
    <row r="17" spans="2:7">
      <c r="B17" s="106"/>
      <c r="C17" s="106"/>
      <c r="D17" s="106"/>
      <c r="E17" s="106"/>
      <c r="F17" s="106"/>
      <c r="G17" s="106"/>
    </row>
    <row r="18" spans="2:7">
      <c r="B18" s="106"/>
      <c r="C18" s="106"/>
      <c r="D18" s="106"/>
      <c r="E18" s="106"/>
      <c r="F18" s="106"/>
      <c r="G18" s="106"/>
    </row>
    <row r="19" spans="2:7">
      <c r="B19" s="115" t="s">
        <v>161</v>
      </c>
      <c r="C19" s="108">
        <v>1</v>
      </c>
      <c r="D19" s="108">
        <v>2</v>
      </c>
      <c r="E19" s="108">
        <v>3</v>
      </c>
      <c r="F19" s="108">
        <v>4</v>
      </c>
      <c r="G19" s="108">
        <v>5</v>
      </c>
    </row>
    <row r="20" spans="2:7">
      <c r="B20" s="254" t="s">
        <v>162</v>
      </c>
      <c r="C20" s="255"/>
      <c r="D20" s="255"/>
      <c r="E20" s="255"/>
      <c r="F20" s="255"/>
      <c r="G20" s="256"/>
    </row>
    <row r="21" spans="2:7">
      <c r="B21" s="109" t="s">
        <v>139</v>
      </c>
      <c r="C21" s="110" t="s">
        <v>121</v>
      </c>
      <c r="D21" s="110" t="s">
        <v>163</v>
      </c>
      <c r="E21" s="110" t="s">
        <v>123</v>
      </c>
      <c r="F21" s="110" t="s">
        <v>164</v>
      </c>
      <c r="G21" s="110" t="s">
        <v>143</v>
      </c>
    </row>
    <row r="22" spans="2:7">
      <c r="B22" s="111" t="s">
        <v>140</v>
      </c>
      <c r="C22" s="112" t="s">
        <v>165</v>
      </c>
      <c r="D22" s="112" t="s">
        <v>166</v>
      </c>
      <c r="E22" s="112" t="s">
        <v>167</v>
      </c>
      <c r="F22" s="112" t="s">
        <v>168</v>
      </c>
      <c r="G22" s="112" t="s">
        <v>169</v>
      </c>
    </row>
    <row r="23" spans="2:7">
      <c r="B23" s="109" t="s">
        <v>170</v>
      </c>
      <c r="C23" s="110" t="s">
        <v>171</v>
      </c>
      <c r="D23" s="110" t="s">
        <v>172</v>
      </c>
      <c r="E23" s="110" t="s">
        <v>173</v>
      </c>
      <c r="F23" s="110" t="s">
        <v>174</v>
      </c>
      <c r="G23" s="110" t="s">
        <v>175</v>
      </c>
    </row>
    <row r="24" spans="2:7">
      <c r="B24" s="109" t="s">
        <v>176</v>
      </c>
      <c r="C24" s="110" t="s">
        <v>121</v>
      </c>
      <c r="D24" s="110" t="s">
        <v>128</v>
      </c>
      <c r="E24" s="110" t="s">
        <v>120</v>
      </c>
      <c r="F24" s="110" t="s">
        <v>177</v>
      </c>
      <c r="G24" s="110" t="s">
        <v>178</v>
      </c>
    </row>
    <row r="25" spans="2:7">
      <c r="B25" s="109" t="s">
        <v>149</v>
      </c>
      <c r="C25" s="110" t="s">
        <v>179</v>
      </c>
      <c r="D25" s="106"/>
      <c r="E25" s="116" t="s">
        <v>180</v>
      </c>
      <c r="F25" s="117" t="s">
        <v>180</v>
      </c>
      <c r="G25" s="117" t="s">
        <v>180</v>
      </c>
    </row>
    <row r="26" spans="2:7">
      <c r="B26" s="109" t="s">
        <v>64</v>
      </c>
      <c r="C26" s="110" t="s">
        <v>121</v>
      </c>
      <c r="D26" s="112" t="s">
        <v>128</v>
      </c>
      <c r="E26" s="110" t="s">
        <v>123</v>
      </c>
      <c r="F26" s="110" t="s">
        <v>130</v>
      </c>
      <c r="G26" s="110" t="s">
        <v>181</v>
      </c>
    </row>
    <row r="27" spans="2:7">
      <c r="B27" s="109" t="s">
        <v>182</v>
      </c>
      <c r="C27" s="110" t="s">
        <v>121</v>
      </c>
      <c r="D27" s="110" t="s">
        <v>120</v>
      </c>
      <c r="E27" s="110" t="s">
        <v>157</v>
      </c>
      <c r="F27" s="110" t="s">
        <v>183</v>
      </c>
      <c r="G27" s="110" t="s">
        <v>128</v>
      </c>
    </row>
    <row r="28" spans="2:7">
      <c r="B28" s="106"/>
      <c r="C28" s="106"/>
      <c r="D28" s="106"/>
      <c r="E28" s="106"/>
      <c r="F28" s="106"/>
      <c r="G28" s="106"/>
    </row>
    <row r="29" spans="2:7">
      <c r="B29" s="106"/>
      <c r="C29" s="106"/>
      <c r="D29" s="106"/>
      <c r="E29" s="106"/>
      <c r="F29" s="106"/>
      <c r="G29" s="106"/>
    </row>
    <row r="30" spans="2:7">
      <c r="B30" s="106" t="s">
        <v>184</v>
      </c>
      <c r="C30" s="106"/>
      <c r="D30" s="106"/>
      <c r="E30" s="106"/>
      <c r="F30" s="106"/>
      <c r="G30" s="106"/>
    </row>
    <row r="31" spans="2:7" ht="31.5" customHeight="1">
      <c r="B31" s="257" t="s">
        <v>185</v>
      </c>
      <c r="C31" s="257"/>
      <c r="D31" s="257"/>
      <c r="E31" s="257"/>
      <c r="F31" s="257"/>
      <c r="G31" s="257"/>
    </row>
    <row r="32" spans="2:7" ht="37.5" customHeight="1">
      <c r="B32" s="253" t="s">
        <v>186</v>
      </c>
      <c r="C32" s="253"/>
      <c r="D32" s="253"/>
      <c r="E32" s="253"/>
      <c r="F32" s="253"/>
      <c r="G32" s="253"/>
    </row>
    <row r="33" spans="2:7" ht="37.5" customHeight="1">
      <c r="B33" s="253" t="s">
        <v>187</v>
      </c>
      <c r="C33" s="253"/>
      <c r="D33" s="253"/>
      <c r="E33" s="253"/>
      <c r="F33" s="253"/>
      <c r="G33" s="253"/>
    </row>
    <row r="34" spans="2:7" ht="51" customHeight="1">
      <c r="B34" s="253" t="s">
        <v>188</v>
      </c>
      <c r="C34" s="253"/>
      <c r="D34" s="253"/>
      <c r="E34" s="253"/>
      <c r="F34" s="253"/>
      <c r="G34" s="253"/>
    </row>
  </sheetData>
  <mergeCells count="7">
    <mergeCell ref="B34:G34"/>
    <mergeCell ref="B4:G4"/>
    <mergeCell ref="B14:G14"/>
    <mergeCell ref="B20:G20"/>
    <mergeCell ref="B31:G31"/>
    <mergeCell ref="B32:G32"/>
    <mergeCell ref="B33:G33"/>
  </mergeCells>
  <hyperlinks>
    <hyperlink ref="A1" location="Contents!A1" display="Table of Content" xr:uid="{66445580-F47F-4571-B397-C0144E7DB6C7}"/>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51C49-F360-4D9E-BA1E-7B9159523C13}">
  <sheetPr>
    <tabColor rgb="FFBBFCFA"/>
  </sheetPr>
  <dimension ref="A1:E8"/>
  <sheetViews>
    <sheetView topLeftCell="A2" workbookViewId="0">
      <selection activeCell="A2" sqref="A2"/>
    </sheetView>
  </sheetViews>
  <sheetFormatPr defaultRowHeight="14.5"/>
  <cols>
    <col min="1" max="1" width="16.54296875" customWidth="1"/>
    <col min="2" max="2" width="27.1796875" customWidth="1"/>
    <col min="5" max="5" width="16.81640625" customWidth="1"/>
  </cols>
  <sheetData>
    <row r="1" spans="1:5">
      <c r="A1" s="6" t="s">
        <v>67</v>
      </c>
      <c r="B1" s="13" t="s">
        <v>28</v>
      </c>
    </row>
    <row r="3" spans="1:5">
      <c r="B3" s="77"/>
      <c r="C3" s="102">
        <v>2022</v>
      </c>
      <c r="D3" s="102">
        <v>2023</v>
      </c>
      <c r="E3" s="104" t="s">
        <v>189</v>
      </c>
    </row>
    <row r="4" spans="1:5">
      <c r="B4" s="102" t="s">
        <v>190</v>
      </c>
      <c r="C4" s="77">
        <v>70</v>
      </c>
      <c r="D4" s="77">
        <v>110</v>
      </c>
      <c r="E4" s="103">
        <f>(D4-C4)/C4</f>
        <v>0.5714285714285714</v>
      </c>
    </row>
    <row r="5" spans="1:5">
      <c r="B5" s="102" t="s">
        <v>55</v>
      </c>
      <c r="C5" s="77">
        <v>38</v>
      </c>
      <c r="D5" s="77">
        <v>83</v>
      </c>
      <c r="E5" s="103">
        <f t="shared" ref="E5:E6" si="0">(D5-C5)/C5</f>
        <v>1.1842105263157894</v>
      </c>
    </row>
    <row r="6" spans="1:5" ht="29">
      <c r="B6" s="105" t="s">
        <v>191</v>
      </c>
      <c r="C6" s="77">
        <v>10</v>
      </c>
      <c r="D6" s="77">
        <v>8</v>
      </c>
      <c r="E6" s="103">
        <f t="shared" si="0"/>
        <v>-0.2</v>
      </c>
    </row>
    <row r="8" spans="1:5">
      <c r="B8" t="s">
        <v>192</v>
      </c>
    </row>
  </sheetData>
  <hyperlinks>
    <hyperlink ref="A1" location="Contents!A1" display="Table of Content" xr:uid="{01EA8647-60C2-4FC0-B058-DFB6CB8EFBBC}"/>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4A96-2871-4AA4-AB9B-EA679F851305}">
  <sheetPr>
    <tabColor rgb="FFBBFCFA"/>
  </sheetPr>
  <dimension ref="A1:K10"/>
  <sheetViews>
    <sheetView topLeftCell="A2" workbookViewId="0">
      <selection activeCell="B22" sqref="B22"/>
    </sheetView>
  </sheetViews>
  <sheetFormatPr defaultRowHeight="14.5"/>
  <cols>
    <col min="1" max="1" width="16.54296875" customWidth="1"/>
    <col min="2" max="2" width="26.54296875" customWidth="1"/>
    <col min="3" max="9" width="10.453125" bestFit="1" customWidth="1"/>
    <col min="11" max="11" width="26.7265625" customWidth="1"/>
  </cols>
  <sheetData>
    <row r="1" spans="1:11">
      <c r="A1" s="6" t="s">
        <v>67</v>
      </c>
      <c r="B1" s="13" t="s">
        <v>29</v>
      </c>
    </row>
    <row r="3" spans="1:11" ht="29">
      <c r="B3" s="77"/>
      <c r="C3" s="102">
        <v>2017</v>
      </c>
      <c r="D3" s="102">
        <v>2018</v>
      </c>
      <c r="E3" s="102">
        <v>2019</v>
      </c>
      <c r="F3" s="102">
        <v>2020</v>
      </c>
      <c r="G3" s="102">
        <v>2021</v>
      </c>
      <c r="H3" s="102">
        <v>2022</v>
      </c>
      <c r="I3" s="102">
        <v>2023</v>
      </c>
      <c r="J3" s="118"/>
      <c r="K3" s="105" t="s">
        <v>193</v>
      </c>
    </row>
    <row r="4" spans="1:11" ht="29">
      <c r="B4" s="105" t="s">
        <v>194</v>
      </c>
      <c r="C4" s="204">
        <v>180.92530699999992</v>
      </c>
      <c r="D4" s="204">
        <v>183.36723120000008</v>
      </c>
      <c r="E4" s="204">
        <v>194.43949480000001</v>
      </c>
      <c r="F4" s="204">
        <v>269.21957400000002</v>
      </c>
      <c r="G4" s="204">
        <v>314.37288399999994</v>
      </c>
      <c r="H4" s="204">
        <v>345.56223100000005</v>
      </c>
      <c r="I4" s="204">
        <v>536</v>
      </c>
      <c r="J4" s="17"/>
      <c r="K4" s="236">
        <v>996.24087442857149</v>
      </c>
    </row>
    <row r="5" spans="1:11">
      <c r="B5" s="105" t="s">
        <v>52</v>
      </c>
      <c r="C5" s="204">
        <v>18.039999999999964</v>
      </c>
      <c r="D5" s="204">
        <v>20.202020200000106</v>
      </c>
      <c r="E5" s="204">
        <v>15.7979798</v>
      </c>
      <c r="F5" s="204">
        <v>19.399999999999999</v>
      </c>
      <c r="G5" s="204">
        <v>26.7</v>
      </c>
      <c r="H5" s="204">
        <v>22.2</v>
      </c>
      <c r="I5" s="204">
        <v>7.1</v>
      </c>
      <c r="J5" s="17"/>
      <c r="K5" s="236">
        <v>74.376303000000007</v>
      </c>
    </row>
    <row r="6" spans="1:11">
      <c r="B6" s="105" t="s">
        <v>84</v>
      </c>
      <c r="C6" s="204">
        <v>53.5</v>
      </c>
      <c r="D6" s="204">
        <v>50.7</v>
      </c>
      <c r="E6" s="204">
        <v>60.8</v>
      </c>
      <c r="F6" s="204">
        <v>95.3</v>
      </c>
      <c r="G6" s="204">
        <v>102</v>
      </c>
      <c r="H6" s="204">
        <v>77</v>
      </c>
      <c r="I6" s="204">
        <v>117</v>
      </c>
      <c r="J6" s="17"/>
      <c r="K6" s="236">
        <v>245.57142857142858</v>
      </c>
    </row>
    <row r="7" spans="1:11">
      <c r="B7" s="105" t="s">
        <v>55</v>
      </c>
      <c r="C7" s="204">
        <v>103</v>
      </c>
      <c r="D7" s="204">
        <v>104</v>
      </c>
      <c r="E7" s="204">
        <v>111</v>
      </c>
      <c r="F7" s="204">
        <v>145</v>
      </c>
      <c r="G7" s="204">
        <v>175</v>
      </c>
      <c r="H7" s="204">
        <v>240</v>
      </c>
      <c r="I7" s="204">
        <v>407</v>
      </c>
      <c r="J7" s="17"/>
      <c r="K7" s="236">
        <v>644.42857142857144</v>
      </c>
    </row>
    <row r="8" spans="1:11" ht="29">
      <c r="B8" s="105" t="s">
        <v>195</v>
      </c>
      <c r="C8" s="204">
        <v>6.3853070000000116</v>
      </c>
      <c r="D8" s="204">
        <v>8.4652109999999539</v>
      </c>
      <c r="E8" s="204">
        <v>6.8525150000000394</v>
      </c>
      <c r="F8" s="204">
        <v>9.5195739999999773</v>
      </c>
      <c r="G8" s="204">
        <v>10.608883999999961</v>
      </c>
      <c r="H8" s="204">
        <v>6.3622310000000653</v>
      </c>
      <c r="I8" s="204">
        <v>4.9000000000000004</v>
      </c>
      <c r="J8" s="17"/>
      <c r="K8" s="236">
        <v>31.864571428571427</v>
      </c>
    </row>
    <row r="10" spans="1:11">
      <c r="B10" t="s">
        <v>72</v>
      </c>
    </row>
  </sheetData>
  <hyperlinks>
    <hyperlink ref="A1" location="Contents!A1" display="Table of Content" xr:uid="{3E4C13B1-093D-4798-B228-12C8BB5CB25A}"/>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EF175-82BC-4ECE-BD74-71FFEE207962}">
  <sheetPr>
    <tabColor rgb="FFBBFCFA"/>
  </sheetPr>
  <dimension ref="A1:D26"/>
  <sheetViews>
    <sheetView topLeftCell="A20" workbookViewId="0">
      <selection activeCell="A2" sqref="A2"/>
    </sheetView>
  </sheetViews>
  <sheetFormatPr defaultRowHeight="14.5"/>
  <cols>
    <col min="1" max="1" width="21.1796875" customWidth="1"/>
    <col min="2" max="2" width="74" style="84" customWidth="1"/>
    <col min="3" max="3" width="19" customWidth="1"/>
  </cols>
  <sheetData>
    <row r="1" spans="1:4">
      <c r="A1" s="6" t="s">
        <v>67</v>
      </c>
      <c r="B1" s="83" t="s">
        <v>31</v>
      </c>
    </row>
    <row r="2" spans="1:4">
      <c r="D2" s="80">
        <v>2023</v>
      </c>
    </row>
    <row r="3" spans="1:4">
      <c r="B3" s="78" t="s">
        <v>196</v>
      </c>
      <c r="C3" s="85"/>
      <c r="D3" s="85"/>
    </row>
    <row r="4" spans="1:4">
      <c r="B4" s="86" t="s">
        <v>197</v>
      </c>
      <c r="C4" s="82" t="s">
        <v>198</v>
      </c>
      <c r="D4" s="81">
        <v>623</v>
      </c>
    </row>
    <row r="5" spans="1:4">
      <c r="B5" s="86"/>
      <c r="C5" s="77"/>
      <c r="D5" s="77"/>
    </row>
    <row r="6" spans="1:4">
      <c r="B6" s="78" t="s">
        <v>199</v>
      </c>
      <c r="C6" s="85"/>
      <c r="D6" s="85"/>
    </row>
    <row r="7" spans="1:4">
      <c r="B7" s="86" t="s">
        <v>200</v>
      </c>
      <c r="C7" s="82" t="s">
        <v>201</v>
      </c>
      <c r="D7" s="81">
        <v>182</v>
      </c>
    </row>
    <row r="8" spans="1:4">
      <c r="B8" s="86" t="s">
        <v>202</v>
      </c>
      <c r="C8" s="82" t="s">
        <v>201</v>
      </c>
      <c r="D8" s="81">
        <v>7</v>
      </c>
    </row>
    <row r="9" spans="1:4">
      <c r="B9" s="86" t="s">
        <v>203</v>
      </c>
      <c r="C9" s="82" t="s">
        <v>201</v>
      </c>
      <c r="D9" s="81">
        <v>101</v>
      </c>
    </row>
    <row r="10" spans="1:4">
      <c r="B10" s="86" t="s">
        <v>204</v>
      </c>
      <c r="C10" s="82" t="s">
        <v>201</v>
      </c>
      <c r="D10" s="81">
        <v>2</v>
      </c>
    </row>
    <row r="11" spans="1:4">
      <c r="B11" s="86" t="s">
        <v>205</v>
      </c>
      <c r="C11" s="82" t="s">
        <v>201</v>
      </c>
      <c r="D11" s="81">
        <v>2</v>
      </c>
    </row>
    <row r="12" spans="1:4">
      <c r="B12" s="86" t="s">
        <v>206</v>
      </c>
      <c r="C12" s="82" t="s">
        <v>201</v>
      </c>
      <c r="D12" s="81">
        <v>44</v>
      </c>
    </row>
    <row r="13" spans="1:4" ht="29">
      <c r="B13" s="86" t="s">
        <v>207</v>
      </c>
      <c r="C13" s="82" t="s">
        <v>201</v>
      </c>
      <c r="D13" s="81">
        <v>30</v>
      </c>
    </row>
    <row r="14" spans="1:4">
      <c r="B14" s="86" t="s">
        <v>208</v>
      </c>
      <c r="C14" s="82" t="s">
        <v>201</v>
      </c>
      <c r="D14" s="81">
        <v>60</v>
      </c>
    </row>
    <row r="15" spans="1:4">
      <c r="B15" s="86" t="s">
        <v>209</v>
      </c>
      <c r="C15" s="82" t="s">
        <v>201</v>
      </c>
      <c r="D15" s="81">
        <v>63</v>
      </c>
    </row>
    <row r="16" spans="1:4">
      <c r="B16" s="86" t="s">
        <v>210</v>
      </c>
      <c r="C16" s="82" t="s">
        <v>201</v>
      </c>
      <c r="D16" s="81">
        <v>92</v>
      </c>
    </row>
    <row r="18" spans="2:2">
      <c r="B18" s="84" t="s">
        <v>211</v>
      </c>
    </row>
    <row r="19" spans="2:2" ht="15.75" customHeight="1">
      <c r="B19" t="s">
        <v>212</v>
      </c>
    </row>
    <row r="20" spans="2:2">
      <c r="B20" t="s">
        <v>213</v>
      </c>
    </row>
    <row r="21" spans="2:2">
      <c r="B21" t="s">
        <v>214</v>
      </c>
    </row>
    <row r="22" spans="2:2">
      <c r="B22" t="s">
        <v>215</v>
      </c>
    </row>
    <row r="23" spans="2:2">
      <c r="B23"/>
    </row>
    <row r="24" spans="2:2">
      <c r="B24"/>
    </row>
    <row r="25" spans="2:2">
      <c r="B25"/>
    </row>
    <row r="26" spans="2:2">
      <c r="B26"/>
    </row>
  </sheetData>
  <hyperlinks>
    <hyperlink ref="A1" location="Contents!A1" display="Table of Content" xr:uid="{51F1ECC0-2C05-41A3-8EB8-963C110B541D}"/>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4E30D-0819-4A44-8A43-883FF248305E}">
  <sheetPr>
    <tabColor rgb="FFBBFCFA"/>
  </sheetPr>
  <dimension ref="A1:I16"/>
  <sheetViews>
    <sheetView topLeftCell="A14" workbookViewId="0">
      <selection activeCell="A2" sqref="A2"/>
    </sheetView>
  </sheetViews>
  <sheetFormatPr defaultRowHeight="14.5"/>
  <cols>
    <col min="1" max="1" width="17.81640625" customWidth="1"/>
    <col min="2" max="2" width="31" customWidth="1"/>
    <col min="3" max="3" width="15.453125" customWidth="1"/>
    <col min="4" max="6" width="9.1796875" bestFit="1" customWidth="1"/>
    <col min="7" max="7" width="11.26953125" customWidth="1"/>
    <col min="8" max="8" width="11.7265625" customWidth="1"/>
    <col min="9" max="9" width="17.54296875" customWidth="1"/>
  </cols>
  <sheetData>
    <row r="1" spans="1:9" ht="15.5">
      <c r="A1" s="6" t="s">
        <v>67</v>
      </c>
      <c r="B1" s="13" t="s">
        <v>32</v>
      </c>
      <c r="C1" s="72"/>
    </row>
    <row r="3" spans="1:9" ht="29">
      <c r="B3" s="76"/>
      <c r="C3" s="79" t="s">
        <v>216</v>
      </c>
      <c r="D3" s="79" t="s">
        <v>64</v>
      </c>
      <c r="E3" s="79" t="s">
        <v>217</v>
      </c>
      <c r="F3" s="79" t="s">
        <v>218</v>
      </c>
      <c r="G3" s="79" t="s">
        <v>39</v>
      </c>
      <c r="H3" s="79" t="s">
        <v>46</v>
      </c>
      <c r="I3" s="79" t="s">
        <v>219</v>
      </c>
    </row>
    <row r="4" spans="1:9">
      <c r="B4" s="78" t="s">
        <v>220</v>
      </c>
      <c r="C4" s="77">
        <v>3</v>
      </c>
      <c r="D4" s="77">
        <v>8</v>
      </c>
      <c r="E4" s="77">
        <v>11</v>
      </c>
      <c r="F4" s="77">
        <v>0</v>
      </c>
      <c r="G4" s="77">
        <v>1</v>
      </c>
      <c r="H4" s="77">
        <v>0</v>
      </c>
      <c r="I4" s="77">
        <v>3</v>
      </c>
    </row>
    <row r="5" spans="1:9">
      <c r="B5" s="78" t="s">
        <v>221</v>
      </c>
      <c r="C5" s="77">
        <v>43</v>
      </c>
      <c r="D5" s="77">
        <v>47</v>
      </c>
      <c r="E5" s="77">
        <v>50</v>
      </c>
      <c r="F5" s="77">
        <v>5</v>
      </c>
      <c r="G5" s="77">
        <v>18</v>
      </c>
      <c r="H5" s="77">
        <v>13</v>
      </c>
      <c r="I5" s="77">
        <v>41</v>
      </c>
    </row>
    <row r="6" spans="1:9">
      <c r="B6" s="78" t="s">
        <v>110</v>
      </c>
      <c r="C6" s="77">
        <f t="shared" ref="C6:I6" si="0">C4+C5</f>
        <v>46</v>
      </c>
      <c r="D6" s="77">
        <f t="shared" si="0"/>
        <v>55</v>
      </c>
      <c r="E6" s="77">
        <f t="shared" si="0"/>
        <v>61</v>
      </c>
      <c r="F6" s="77">
        <f t="shared" si="0"/>
        <v>5</v>
      </c>
      <c r="G6" s="77">
        <f t="shared" si="0"/>
        <v>19</v>
      </c>
      <c r="H6" s="77">
        <f t="shared" si="0"/>
        <v>13</v>
      </c>
      <c r="I6" s="77">
        <f t="shared" si="0"/>
        <v>44</v>
      </c>
    </row>
    <row r="9" spans="1:9">
      <c r="B9" s="73" t="s">
        <v>184</v>
      </c>
      <c r="C9" s="74"/>
    </row>
    <row r="10" spans="1:9">
      <c r="B10" s="74" t="s">
        <v>222</v>
      </c>
      <c r="C10" s="74"/>
    </row>
    <row r="11" spans="1:9">
      <c r="B11" s="74" t="s">
        <v>223</v>
      </c>
      <c r="C11" s="74"/>
    </row>
    <row r="12" spans="1:9">
      <c r="B12" s="74" t="s">
        <v>224</v>
      </c>
      <c r="C12" s="74"/>
    </row>
    <row r="13" spans="1:9">
      <c r="B13" s="74" t="s">
        <v>225</v>
      </c>
      <c r="C13" s="74"/>
    </row>
    <row r="14" spans="1:9">
      <c r="B14" s="74" t="s">
        <v>226</v>
      </c>
      <c r="C14" s="74"/>
    </row>
    <row r="15" spans="1:9">
      <c r="C15" s="74"/>
    </row>
    <row r="16" spans="1:9">
      <c r="B16" s="74" t="s">
        <v>227</v>
      </c>
    </row>
  </sheetData>
  <hyperlinks>
    <hyperlink ref="A1" location="Contents!A1" display="Table of Content" xr:uid="{B65B9C21-ABC5-49C7-955D-F8D8E7037C24}"/>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4687-6B7B-4B3D-87ED-6D26E648BD71}">
  <sheetPr>
    <tabColor rgb="FFBBFCFA"/>
  </sheetPr>
  <dimension ref="A1:E119"/>
  <sheetViews>
    <sheetView topLeftCell="A9" workbookViewId="0">
      <selection activeCell="A2" sqref="A2"/>
    </sheetView>
  </sheetViews>
  <sheetFormatPr defaultRowHeight="14.5"/>
  <cols>
    <col min="1" max="1" width="16" customWidth="1"/>
    <col min="2" max="2" width="26.26953125" customWidth="1"/>
    <col min="3" max="4" width="19.7265625" customWidth="1"/>
    <col min="5" max="5" width="14.81640625" style="55" customWidth="1"/>
  </cols>
  <sheetData>
    <row r="1" spans="1:5">
      <c r="A1" s="6" t="s">
        <v>67</v>
      </c>
      <c r="B1" s="54" t="s">
        <v>33</v>
      </c>
    </row>
    <row r="3" spans="1:5">
      <c r="B3" s="56" t="s">
        <v>228</v>
      </c>
      <c r="C3" s="57"/>
      <c r="D3" s="56"/>
      <c r="E3" s="58"/>
    </row>
    <row r="4" spans="1:5">
      <c r="B4" s="56" t="s">
        <v>229</v>
      </c>
      <c r="C4" s="57"/>
      <c r="D4" s="56"/>
      <c r="E4" s="58"/>
    </row>
    <row r="5" spans="1:5">
      <c r="B5" s="56"/>
      <c r="C5" s="57"/>
      <c r="D5" s="56"/>
      <c r="E5" s="58"/>
    </row>
    <row r="6" spans="1:5" s="75" customFormat="1" ht="29">
      <c r="B6" s="76" t="s">
        <v>230</v>
      </c>
      <c r="C6" s="76" t="s">
        <v>231</v>
      </c>
      <c r="D6" s="76" t="s">
        <v>232</v>
      </c>
      <c r="E6" s="76" t="s">
        <v>233</v>
      </c>
    </row>
    <row r="7" spans="1:5">
      <c r="B7" s="59" t="s">
        <v>234</v>
      </c>
      <c r="C7" s="60" t="s">
        <v>235</v>
      </c>
      <c r="D7" s="60" t="s">
        <v>235</v>
      </c>
      <c r="E7" s="61"/>
    </row>
    <row r="8" spans="1:5">
      <c r="B8" s="59" t="s">
        <v>236</v>
      </c>
      <c r="C8" s="60" t="s">
        <v>235</v>
      </c>
      <c r="D8" s="60" t="s">
        <v>235</v>
      </c>
      <c r="E8" s="61"/>
    </row>
    <row r="9" spans="1:5">
      <c r="B9" s="62" t="s">
        <v>237</v>
      </c>
      <c r="C9" s="63"/>
      <c r="D9" s="60" t="s">
        <v>235</v>
      </c>
      <c r="E9" s="61"/>
    </row>
    <row r="10" spans="1:5">
      <c r="B10" s="62" t="s">
        <v>238</v>
      </c>
      <c r="C10" s="60" t="s">
        <v>235</v>
      </c>
      <c r="D10" s="60" t="s">
        <v>235</v>
      </c>
      <c r="E10" s="61"/>
    </row>
    <row r="11" spans="1:5">
      <c r="B11" s="59" t="s">
        <v>239</v>
      </c>
      <c r="C11" s="60" t="s">
        <v>235</v>
      </c>
      <c r="D11" s="60" t="s">
        <v>235</v>
      </c>
      <c r="E11" s="61"/>
    </row>
    <row r="12" spans="1:5">
      <c r="B12" s="59" t="s">
        <v>240</v>
      </c>
      <c r="C12" s="64"/>
      <c r="D12" s="60" t="s">
        <v>235</v>
      </c>
      <c r="E12" s="61"/>
    </row>
    <row r="13" spans="1:5">
      <c r="B13" s="62" t="s">
        <v>241</v>
      </c>
      <c r="C13" s="60" t="s">
        <v>235</v>
      </c>
      <c r="D13" s="60" t="s">
        <v>235</v>
      </c>
      <c r="E13" s="61"/>
    </row>
    <row r="14" spans="1:5">
      <c r="B14" s="59" t="s">
        <v>242</v>
      </c>
      <c r="C14" s="60" t="s">
        <v>235</v>
      </c>
      <c r="D14" s="60" t="s">
        <v>235</v>
      </c>
      <c r="E14" s="61"/>
    </row>
    <row r="15" spans="1:5">
      <c r="B15" s="65" t="s">
        <v>243</v>
      </c>
      <c r="C15" s="60" t="s">
        <v>244</v>
      </c>
      <c r="D15" s="60" t="s">
        <v>235</v>
      </c>
      <c r="E15" s="61"/>
    </row>
    <row r="16" spans="1:5">
      <c r="B16" s="62" t="s">
        <v>245</v>
      </c>
      <c r="C16" s="66"/>
      <c r="D16" s="60" t="s">
        <v>235</v>
      </c>
      <c r="E16" s="61"/>
    </row>
    <row r="17" spans="2:5">
      <c r="B17" s="59" t="s">
        <v>246</v>
      </c>
      <c r="C17" s="60" t="s">
        <v>235</v>
      </c>
      <c r="D17" s="60" t="s">
        <v>235</v>
      </c>
      <c r="E17" s="61"/>
    </row>
    <row r="18" spans="2:5">
      <c r="B18" s="59" t="s">
        <v>247</v>
      </c>
      <c r="C18" s="60" t="s">
        <v>235</v>
      </c>
      <c r="D18" s="60" t="s">
        <v>235</v>
      </c>
      <c r="E18" s="61"/>
    </row>
    <row r="19" spans="2:5">
      <c r="B19" s="67" t="s">
        <v>123</v>
      </c>
      <c r="C19" s="60" t="s">
        <v>244</v>
      </c>
      <c r="D19" s="60" t="s">
        <v>248</v>
      </c>
      <c r="E19" s="61" t="s">
        <v>249</v>
      </c>
    </row>
    <row r="20" spans="2:5">
      <c r="B20" s="59" t="s">
        <v>250</v>
      </c>
      <c r="C20" s="60" t="s">
        <v>235</v>
      </c>
      <c r="D20" s="60" t="s">
        <v>235</v>
      </c>
      <c r="E20" s="61"/>
    </row>
    <row r="21" spans="2:5">
      <c r="B21" s="62" t="s">
        <v>251</v>
      </c>
      <c r="C21" s="63"/>
      <c r="D21" s="60" t="s">
        <v>235</v>
      </c>
      <c r="E21" s="61"/>
    </row>
    <row r="22" spans="2:5" ht="29">
      <c r="B22" s="65" t="s">
        <v>121</v>
      </c>
      <c r="C22" s="68" t="s">
        <v>244</v>
      </c>
      <c r="D22" s="60" t="s">
        <v>235</v>
      </c>
      <c r="E22" s="61" t="s">
        <v>252</v>
      </c>
    </row>
    <row r="23" spans="2:5">
      <c r="B23" s="62" t="s">
        <v>253</v>
      </c>
      <c r="C23" s="63"/>
      <c r="D23" s="60" t="s">
        <v>235</v>
      </c>
      <c r="E23" s="61"/>
    </row>
    <row r="24" spans="2:5">
      <c r="B24" s="65" t="s">
        <v>254</v>
      </c>
      <c r="C24" s="60" t="s">
        <v>244</v>
      </c>
      <c r="D24" s="60" t="s">
        <v>235</v>
      </c>
      <c r="E24" s="61"/>
    </row>
    <row r="25" spans="2:5">
      <c r="B25" s="59" t="s">
        <v>255</v>
      </c>
      <c r="C25" s="60" t="s">
        <v>235</v>
      </c>
      <c r="D25" s="60" t="s">
        <v>235</v>
      </c>
      <c r="E25" s="61"/>
    </row>
    <row r="26" spans="2:5">
      <c r="B26" s="59" t="s">
        <v>135</v>
      </c>
      <c r="C26" s="60" t="s">
        <v>235</v>
      </c>
      <c r="D26" s="60" t="s">
        <v>235</v>
      </c>
      <c r="E26" s="61"/>
    </row>
    <row r="27" spans="2:5">
      <c r="B27" s="62" t="s">
        <v>256</v>
      </c>
      <c r="C27" s="60" t="s">
        <v>235</v>
      </c>
      <c r="D27" s="60" t="s">
        <v>235</v>
      </c>
      <c r="E27" s="61"/>
    </row>
    <row r="28" spans="2:5">
      <c r="B28" s="67" t="s">
        <v>257</v>
      </c>
      <c r="C28" s="60" t="s">
        <v>244</v>
      </c>
      <c r="D28" s="60" t="s">
        <v>235</v>
      </c>
      <c r="E28" s="61"/>
    </row>
    <row r="29" spans="2:5">
      <c r="B29" s="59" t="s">
        <v>258</v>
      </c>
      <c r="C29" s="60" t="s">
        <v>235</v>
      </c>
      <c r="D29" s="60" t="s">
        <v>235</v>
      </c>
      <c r="E29" s="61"/>
    </row>
    <row r="30" spans="2:5">
      <c r="B30" s="62" t="s">
        <v>259</v>
      </c>
      <c r="C30" s="63"/>
      <c r="D30" s="60" t="s">
        <v>235</v>
      </c>
      <c r="E30" s="61"/>
    </row>
    <row r="31" spans="2:5">
      <c r="B31" s="65" t="s">
        <v>260</v>
      </c>
      <c r="C31" s="60" t="s">
        <v>244</v>
      </c>
      <c r="D31" s="60" t="s">
        <v>235</v>
      </c>
      <c r="E31" s="61"/>
    </row>
    <row r="32" spans="2:5">
      <c r="B32" s="59" t="s">
        <v>261</v>
      </c>
      <c r="C32" s="60" t="s">
        <v>248</v>
      </c>
      <c r="D32" s="60"/>
      <c r="E32" s="61" t="s">
        <v>262</v>
      </c>
    </row>
    <row r="33" spans="2:5">
      <c r="B33" s="59" t="s">
        <v>263</v>
      </c>
      <c r="C33" s="60" t="s">
        <v>235</v>
      </c>
      <c r="D33" s="60" t="s">
        <v>235</v>
      </c>
      <c r="E33" s="61"/>
    </row>
    <row r="34" spans="2:5">
      <c r="B34" s="59" t="s">
        <v>264</v>
      </c>
      <c r="C34" s="60" t="s">
        <v>235</v>
      </c>
      <c r="D34" s="60" t="s">
        <v>235</v>
      </c>
      <c r="E34" s="61"/>
    </row>
    <row r="35" spans="2:5">
      <c r="B35" s="59" t="s">
        <v>265</v>
      </c>
      <c r="C35" s="60" t="s">
        <v>235</v>
      </c>
      <c r="D35" s="60" t="s">
        <v>248</v>
      </c>
      <c r="E35" s="61" t="s">
        <v>249</v>
      </c>
    </row>
    <row r="36" spans="2:5">
      <c r="B36" s="59" t="s">
        <v>266</v>
      </c>
      <c r="C36" s="60"/>
      <c r="D36" s="60" t="s">
        <v>235</v>
      </c>
      <c r="E36" s="61"/>
    </row>
    <row r="37" spans="2:5">
      <c r="B37" s="62" t="s">
        <v>267</v>
      </c>
      <c r="C37" s="69"/>
      <c r="D37" s="60" t="s">
        <v>235</v>
      </c>
      <c r="E37" s="61"/>
    </row>
    <row r="38" spans="2:5">
      <c r="B38" s="65" t="s">
        <v>268</v>
      </c>
      <c r="C38" s="60" t="s">
        <v>244</v>
      </c>
      <c r="D38" s="60" t="s">
        <v>235</v>
      </c>
      <c r="E38" s="61"/>
    </row>
    <row r="39" spans="2:5" ht="29">
      <c r="B39" s="67" t="s">
        <v>269</v>
      </c>
      <c r="C39" s="60" t="s">
        <v>244</v>
      </c>
      <c r="D39" s="60" t="s">
        <v>235</v>
      </c>
      <c r="E39" s="61" t="s">
        <v>270</v>
      </c>
    </row>
    <row r="40" spans="2:5">
      <c r="B40" s="59" t="s">
        <v>120</v>
      </c>
      <c r="C40" s="60" t="s">
        <v>235</v>
      </c>
      <c r="D40" s="60" t="s">
        <v>235</v>
      </c>
      <c r="E40" s="61"/>
    </row>
    <row r="41" spans="2:5">
      <c r="B41" s="59" t="s">
        <v>141</v>
      </c>
      <c r="C41" s="60" t="s">
        <v>235</v>
      </c>
      <c r="D41" s="60" t="s">
        <v>235</v>
      </c>
      <c r="E41" s="61"/>
    </row>
    <row r="42" spans="2:5">
      <c r="B42" s="59" t="s">
        <v>271</v>
      </c>
      <c r="C42" s="60" t="s">
        <v>235</v>
      </c>
      <c r="D42" s="60" t="s">
        <v>235</v>
      </c>
      <c r="E42" s="61"/>
    </row>
    <row r="43" spans="2:5">
      <c r="B43" s="59" t="s">
        <v>272</v>
      </c>
      <c r="C43" s="60" t="s">
        <v>248</v>
      </c>
      <c r="D43" s="60" t="s">
        <v>235</v>
      </c>
      <c r="E43" s="61" t="s">
        <v>262</v>
      </c>
    </row>
    <row r="44" spans="2:5">
      <c r="B44" s="59" t="s">
        <v>273</v>
      </c>
      <c r="C44" s="60" t="s">
        <v>248</v>
      </c>
      <c r="D44" s="60" t="s">
        <v>235</v>
      </c>
      <c r="E44" s="61" t="s">
        <v>262</v>
      </c>
    </row>
    <row r="45" spans="2:5">
      <c r="B45" s="59" t="s">
        <v>274</v>
      </c>
      <c r="C45" s="60" t="s">
        <v>235</v>
      </c>
      <c r="D45" s="60" t="s">
        <v>235</v>
      </c>
      <c r="E45" s="61"/>
    </row>
    <row r="46" spans="2:5">
      <c r="B46" s="62" t="s">
        <v>275</v>
      </c>
      <c r="C46" s="63"/>
      <c r="D46" s="60" t="s">
        <v>235</v>
      </c>
      <c r="E46" s="61"/>
    </row>
    <row r="47" spans="2:5">
      <c r="B47" s="65" t="s">
        <v>132</v>
      </c>
      <c r="C47" s="60" t="s">
        <v>244</v>
      </c>
      <c r="D47" s="60" t="s">
        <v>235</v>
      </c>
      <c r="E47" s="61"/>
    </row>
    <row r="48" spans="2:5">
      <c r="B48" s="65" t="s">
        <v>276</v>
      </c>
      <c r="C48" s="60" t="s">
        <v>244</v>
      </c>
      <c r="D48" s="60" t="s">
        <v>235</v>
      </c>
      <c r="E48" s="61"/>
    </row>
    <row r="49" spans="2:5">
      <c r="B49" s="67" t="s">
        <v>277</v>
      </c>
      <c r="C49" s="60" t="s">
        <v>244</v>
      </c>
      <c r="D49" s="60" t="s">
        <v>235</v>
      </c>
      <c r="E49" s="61"/>
    </row>
    <row r="50" spans="2:5">
      <c r="B50" s="59" t="s">
        <v>278</v>
      </c>
      <c r="C50" s="60" t="s">
        <v>235</v>
      </c>
      <c r="D50" s="60" t="s">
        <v>235</v>
      </c>
      <c r="E50" s="61"/>
    </row>
    <row r="51" spans="2:5">
      <c r="B51" s="59" t="s">
        <v>279</v>
      </c>
      <c r="C51" s="60"/>
      <c r="D51" s="60" t="s">
        <v>235</v>
      </c>
      <c r="E51" s="61"/>
    </row>
    <row r="52" spans="2:5">
      <c r="B52" s="59" t="s">
        <v>280</v>
      </c>
      <c r="C52" s="60" t="s">
        <v>235</v>
      </c>
      <c r="D52" s="60"/>
      <c r="E52" s="61"/>
    </row>
    <row r="53" spans="2:5">
      <c r="B53" s="65" t="s">
        <v>281</v>
      </c>
      <c r="C53" s="60" t="s">
        <v>244</v>
      </c>
      <c r="D53" s="60" t="s">
        <v>235</v>
      </c>
      <c r="E53" s="61"/>
    </row>
    <row r="54" spans="2:5">
      <c r="B54" s="59" t="s">
        <v>282</v>
      </c>
      <c r="C54" s="69"/>
      <c r="D54" s="69" t="s">
        <v>235</v>
      </c>
      <c r="E54" s="61"/>
    </row>
    <row r="55" spans="2:5">
      <c r="B55" s="59" t="s">
        <v>283</v>
      </c>
      <c r="C55" s="60" t="s">
        <v>235</v>
      </c>
      <c r="D55" s="60" t="s">
        <v>235</v>
      </c>
      <c r="E55" s="61"/>
    </row>
    <row r="56" spans="2:5">
      <c r="B56" s="59" t="s">
        <v>284</v>
      </c>
      <c r="C56" s="60" t="s">
        <v>235</v>
      </c>
      <c r="D56" s="60" t="s">
        <v>235</v>
      </c>
      <c r="E56" s="61"/>
    </row>
    <row r="57" spans="2:5">
      <c r="B57" s="59" t="s">
        <v>285</v>
      </c>
      <c r="C57" s="60" t="s">
        <v>235</v>
      </c>
      <c r="D57" s="60" t="s">
        <v>235</v>
      </c>
      <c r="E57" s="61"/>
    </row>
    <row r="58" spans="2:5">
      <c r="B58" s="65" t="s">
        <v>286</v>
      </c>
      <c r="C58" s="60" t="s">
        <v>244</v>
      </c>
      <c r="D58" s="60" t="s">
        <v>235</v>
      </c>
      <c r="E58" s="61"/>
    </row>
    <row r="59" spans="2:5">
      <c r="B59" s="59" t="s">
        <v>287</v>
      </c>
      <c r="C59" s="60" t="s">
        <v>235</v>
      </c>
      <c r="D59" s="60" t="s">
        <v>235</v>
      </c>
      <c r="E59" s="61"/>
    </row>
    <row r="60" spans="2:5">
      <c r="B60" s="59" t="s">
        <v>288</v>
      </c>
      <c r="C60" s="60" t="s">
        <v>235</v>
      </c>
      <c r="D60" s="60" t="s">
        <v>235</v>
      </c>
      <c r="E60" s="61"/>
    </row>
    <row r="61" spans="2:5">
      <c r="B61" s="62" t="s">
        <v>289</v>
      </c>
      <c r="C61" s="69"/>
      <c r="D61" s="60" t="s">
        <v>235</v>
      </c>
      <c r="E61" s="61"/>
    </row>
    <row r="62" spans="2:5">
      <c r="B62" s="59" t="s">
        <v>290</v>
      </c>
      <c r="C62" s="60" t="s">
        <v>235</v>
      </c>
      <c r="D62" s="60" t="s">
        <v>235</v>
      </c>
      <c r="E62" s="61"/>
    </row>
    <row r="63" spans="2:5">
      <c r="B63" s="59" t="s">
        <v>291</v>
      </c>
      <c r="C63" s="60" t="s">
        <v>235</v>
      </c>
      <c r="D63" s="60" t="s">
        <v>235</v>
      </c>
      <c r="E63" s="61"/>
    </row>
    <row r="64" spans="2:5">
      <c r="B64" s="67" t="s">
        <v>292</v>
      </c>
      <c r="C64" s="60" t="s">
        <v>244</v>
      </c>
      <c r="D64" s="60" t="s">
        <v>235</v>
      </c>
      <c r="E64" s="61"/>
    </row>
    <row r="65" spans="2:5">
      <c r="B65" s="59" t="s">
        <v>293</v>
      </c>
      <c r="C65" s="60"/>
      <c r="D65" s="60" t="s">
        <v>235</v>
      </c>
      <c r="E65" s="61"/>
    </row>
    <row r="66" spans="2:5">
      <c r="B66" s="65" t="s">
        <v>294</v>
      </c>
      <c r="C66" s="60" t="s">
        <v>244</v>
      </c>
      <c r="D66" s="60" t="s">
        <v>235</v>
      </c>
      <c r="E66" s="61"/>
    </row>
    <row r="67" spans="2:5">
      <c r="B67" s="59" t="s">
        <v>295</v>
      </c>
      <c r="C67" s="60" t="s">
        <v>235</v>
      </c>
      <c r="D67" s="60"/>
      <c r="E67" s="61"/>
    </row>
    <row r="68" spans="2:5">
      <c r="B68" s="59" t="s">
        <v>137</v>
      </c>
      <c r="C68" s="60" t="s">
        <v>235</v>
      </c>
      <c r="D68" s="60" t="s">
        <v>235</v>
      </c>
      <c r="E68" s="61"/>
    </row>
    <row r="69" spans="2:5">
      <c r="B69" s="62" t="s">
        <v>296</v>
      </c>
      <c r="C69" s="60" t="s">
        <v>235</v>
      </c>
      <c r="D69" s="60" t="s">
        <v>235</v>
      </c>
      <c r="E69" s="61"/>
    </row>
    <row r="70" spans="2:5">
      <c r="B70" s="59" t="s">
        <v>297</v>
      </c>
      <c r="C70" s="60" t="s">
        <v>235</v>
      </c>
      <c r="D70" s="60" t="s">
        <v>235</v>
      </c>
      <c r="E70" s="61"/>
    </row>
    <row r="71" spans="2:5">
      <c r="B71" s="59" t="s">
        <v>298</v>
      </c>
      <c r="C71" s="60" t="s">
        <v>235</v>
      </c>
      <c r="D71" s="60" t="s">
        <v>235</v>
      </c>
      <c r="E71" s="61"/>
    </row>
    <row r="72" spans="2:5">
      <c r="B72" s="59" t="s">
        <v>299</v>
      </c>
      <c r="C72" s="60"/>
      <c r="D72" s="69" t="s">
        <v>235</v>
      </c>
      <c r="E72" s="61"/>
    </row>
    <row r="73" spans="2:5">
      <c r="B73" s="59" t="s">
        <v>300</v>
      </c>
      <c r="C73" s="60" t="s">
        <v>235</v>
      </c>
      <c r="D73" s="60" t="s">
        <v>235</v>
      </c>
      <c r="E73" s="61"/>
    </row>
    <row r="74" spans="2:5">
      <c r="B74" s="62" t="s">
        <v>301</v>
      </c>
      <c r="C74" s="63"/>
      <c r="D74" s="60" t="s">
        <v>235</v>
      </c>
      <c r="E74" s="61"/>
    </row>
    <row r="75" spans="2:5">
      <c r="B75" s="62" t="s">
        <v>302</v>
      </c>
      <c r="C75" s="60" t="s">
        <v>235</v>
      </c>
      <c r="D75" s="60" t="s">
        <v>235</v>
      </c>
      <c r="E75" s="61"/>
    </row>
    <row r="76" spans="2:5">
      <c r="B76" s="59" t="s">
        <v>142</v>
      </c>
      <c r="C76" s="60" t="s">
        <v>235</v>
      </c>
      <c r="D76" s="60" t="s">
        <v>235</v>
      </c>
      <c r="E76" s="61"/>
    </row>
    <row r="77" spans="2:5">
      <c r="B77" s="59" t="s">
        <v>303</v>
      </c>
      <c r="C77" s="60" t="s">
        <v>235</v>
      </c>
      <c r="D77" s="60" t="s">
        <v>235</v>
      </c>
      <c r="E77" s="61"/>
    </row>
    <row r="78" spans="2:5">
      <c r="B78" s="59" t="s">
        <v>304</v>
      </c>
      <c r="C78" s="60" t="s">
        <v>235</v>
      </c>
      <c r="D78" s="60" t="s">
        <v>235</v>
      </c>
      <c r="E78" s="61"/>
    </row>
    <row r="79" spans="2:5">
      <c r="B79" s="67" t="s">
        <v>305</v>
      </c>
      <c r="C79" s="60" t="s">
        <v>244</v>
      </c>
      <c r="D79" s="60" t="s">
        <v>235</v>
      </c>
      <c r="E79" s="61"/>
    </row>
    <row r="80" spans="2:5">
      <c r="B80" s="67" t="s">
        <v>306</v>
      </c>
      <c r="C80" s="60" t="s">
        <v>244</v>
      </c>
      <c r="D80" s="60" t="s">
        <v>235</v>
      </c>
      <c r="E80" s="61"/>
    </row>
    <row r="81" spans="2:5">
      <c r="B81" s="59" t="s">
        <v>146</v>
      </c>
      <c r="C81" s="60" t="s">
        <v>235</v>
      </c>
      <c r="D81" s="60" t="s">
        <v>235</v>
      </c>
      <c r="E81" s="61"/>
    </row>
    <row r="82" spans="2:5">
      <c r="B82" s="59" t="s">
        <v>307</v>
      </c>
      <c r="C82" s="69"/>
      <c r="D82" s="60" t="s">
        <v>235</v>
      </c>
      <c r="E82" s="61"/>
    </row>
    <row r="83" spans="2:5">
      <c r="B83" s="67" t="s">
        <v>308</v>
      </c>
      <c r="C83" s="60" t="s">
        <v>244</v>
      </c>
      <c r="D83" s="60" t="s">
        <v>235</v>
      </c>
      <c r="E83" s="61"/>
    </row>
    <row r="84" spans="2:5">
      <c r="B84" s="59" t="s">
        <v>309</v>
      </c>
      <c r="C84" s="60"/>
      <c r="D84" s="60" t="s">
        <v>235</v>
      </c>
      <c r="E84" s="61"/>
    </row>
    <row r="85" spans="2:5">
      <c r="B85" s="59" t="s">
        <v>310</v>
      </c>
      <c r="C85" s="60" t="s">
        <v>235</v>
      </c>
      <c r="D85" s="60" t="s">
        <v>235</v>
      </c>
      <c r="E85" s="61"/>
    </row>
    <row r="86" spans="2:5">
      <c r="B86" s="59" t="s">
        <v>311</v>
      </c>
      <c r="C86" s="60" t="s">
        <v>235</v>
      </c>
      <c r="D86" s="60" t="s">
        <v>235</v>
      </c>
      <c r="E86" s="61"/>
    </row>
    <row r="87" spans="2:5">
      <c r="B87" s="67" t="s">
        <v>150</v>
      </c>
      <c r="C87" s="60" t="s">
        <v>244</v>
      </c>
      <c r="D87" s="60" t="s">
        <v>235</v>
      </c>
      <c r="E87" s="61"/>
    </row>
    <row r="88" spans="2:5">
      <c r="B88" s="59" t="s">
        <v>312</v>
      </c>
      <c r="C88" s="60" t="s">
        <v>235</v>
      </c>
      <c r="D88" s="60" t="s">
        <v>235</v>
      </c>
      <c r="E88" s="61"/>
    </row>
    <row r="89" spans="2:5">
      <c r="B89" s="59" t="s">
        <v>313</v>
      </c>
      <c r="C89" s="60" t="s">
        <v>235</v>
      </c>
      <c r="D89" s="60"/>
      <c r="E89" s="61"/>
    </row>
    <row r="90" spans="2:5">
      <c r="B90" s="62" t="s">
        <v>314</v>
      </c>
      <c r="C90" s="60" t="s">
        <v>235</v>
      </c>
      <c r="D90" s="60" t="s">
        <v>235</v>
      </c>
      <c r="E90" s="61"/>
    </row>
    <row r="91" spans="2:5">
      <c r="B91" s="59" t="s">
        <v>315</v>
      </c>
      <c r="C91" s="60" t="s">
        <v>235</v>
      </c>
      <c r="D91" s="60" t="s">
        <v>235</v>
      </c>
      <c r="E91" s="61"/>
    </row>
    <row r="92" spans="2:5">
      <c r="B92" s="59" t="s">
        <v>134</v>
      </c>
      <c r="C92" s="60" t="s">
        <v>235</v>
      </c>
      <c r="D92" s="60" t="s">
        <v>235</v>
      </c>
      <c r="E92" s="61"/>
    </row>
    <row r="93" spans="2:5">
      <c r="B93" s="65" t="s">
        <v>316</v>
      </c>
      <c r="C93" s="60" t="s">
        <v>244</v>
      </c>
      <c r="D93" s="60" t="s">
        <v>235</v>
      </c>
      <c r="E93" s="61"/>
    </row>
    <row r="94" spans="2:5">
      <c r="B94" s="62" t="s">
        <v>317</v>
      </c>
      <c r="C94" s="60"/>
      <c r="D94" s="60" t="s">
        <v>235</v>
      </c>
      <c r="E94" s="61"/>
    </row>
    <row r="95" spans="2:5">
      <c r="B95" s="62" t="s">
        <v>318</v>
      </c>
      <c r="C95" s="60" t="s">
        <v>248</v>
      </c>
      <c r="D95" s="60"/>
      <c r="E95" s="61" t="s">
        <v>262</v>
      </c>
    </row>
    <row r="96" spans="2:5">
      <c r="B96" s="59" t="s">
        <v>319</v>
      </c>
      <c r="C96" s="60" t="s">
        <v>235</v>
      </c>
      <c r="D96" s="60" t="s">
        <v>235</v>
      </c>
      <c r="E96" s="61"/>
    </row>
    <row r="97" spans="2:5">
      <c r="B97" s="59" t="s">
        <v>320</v>
      </c>
      <c r="C97" s="60" t="s">
        <v>235</v>
      </c>
      <c r="D97" s="60" t="s">
        <v>235</v>
      </c>
      <c r="E97" s="61"/>
    </row>
    <row r="98" spans="2:5">
      <c r="B98" s="62" t="s">
        <v>321</v>
      </c>
      <c r="C98" s="60" t="s">
        <v>235</v>
      </c>
      <c r="D98" s="60" t="s">
        <v>235</v>
      </c>
      <c r="E98" s="61"/>
    </row>
    <row r="99" spans="2:5">
      <c r="B99" s="62" t="s">
        <v>322</v>
      </c>
      <c r="C99" s="60"/>
      <c r="D99" s="60" t="s">
        <v>235</v>
      </c>
      <c r="E99" s="61"/>
    </row>
    <row r="100" spans="2:5">
      <c r="B100" s="59" t="s">
        <v>155</v>
      </c>
      <c r="C100" s="60" t="s">
        <v>248</v>
      </c>
      <c r="D100" s="60" t="s">
        <v>235</v>
      </c>
      <c r="E100" s="61" t="s">
        <v>262</v>
      </c>
    </row>
    <row r="101" spans="2:5">
      <c r="B101" s="59" t="s">
        <v>323</v>
      </c>
      <c r="C101" s="69"/>
      <c r="D101" s="60" t="s">
        <v>235</v>
      </c>
      <c r="E101" s="61"/>
    </row>
    <row r="102" spans="2:5">
      <c r="B102" s="65" t="s">
        <v>324</v>
      </c>
      <c r="C102" s="60" t="s">
        <v>244</v>
      </c>
      <c r="D102" s="60" t="s">
        <v>235</v>
      </c>
      <c r="E102" s="61"/>
    </row>
    <row r="103" spans="2:5" ht="29">
      <c r="B103" s="62" t="s">
        <v>325</v>
      </c>
      <c r="C103" s="60" t="s">
        <v>326</v>
      </c>
      <c r="D103" s="60"/>
      <c r="E103" s="61" t="s">
        <v>327</v>
      </c>
    </row>
    <row r="104" spans="2:5">
      <c r="B104" s="62" t="s">
        <v>328</v>
      </c>
      <c r="C104" s="60" t="s">
        <v>235</v>
      </c>
      <c r="D104" s="60" t="s">
        <v>235</v>
      </c>
      <c r="E104" s="61"/>
    </row>
    <row r="105" spans="2:5">
      <c r="B105" s="59" t="s">
        <v>329</v>
      </c>
      <c r="C105" s="60" t="s">
        <v>248</v>
      </c>
      <c r="D105" s="60" t="s">
        <v>235</v>
      </c>
      <c r="E105" s="61" t="s">
        <v>262</v>
      </c>
    </row>
    <row r="106" spans="2:5">
      <c r="B106" s="59" t="s">
        <v>330</v>
      </c>
      <c r="C106" s="60" t="s">
        <v>235</v>
      </c>
      <c r="D106" s="60"/>
      <c r="E106" s="61"/>
    </row>
    <row r="107" spans="2:5">
      <c r="B107" s="59" t="s">
        <v>331</v>
      </c>
      <c r="C107" s="60" t="s">
        <v>235</v>
      </c>
      <c r="D107" s="60" t="s">
        <v>235</v>
      </c>
      <c r="E107" s="61"/>
    </row>
    <row r="108" spans="2:5">
      <c r="B108" s="56"/>
      <c r="C108" s="57"/>
      <c r="D108" s="56"/>
      <c r="E108" s="58"/>
    </row>
    <row r="109" spans="2:5">
      <c r="B109" s="70" t="s">
        <v>211</v>
      </c>
      <c r="C109" s="57"/>
      <c r="D109" s="56"/>
      <c r="E109" s="58"/>
    </row>
    <row r="110" spans="2:5">
      <c r="B110" s="56" t="s">
        <v>332</v>
      </c>
      <c r="C110" s="57"/>
      <c r="D110" s="56"/>
      <c r="E110" s="58"/>
    </row>
    <row r="111" spans="2:5">
      <c r="B111" s="56" t="s">
        <v>333</v>
      </c>
      <c r="C111" s="57"/>
      <c r="D111" s="56"/>
      <c r="E111" s="58"/>
    </row>
    <row r="112" spans="2:5">
      <c r="B112" s="56" t="s">
        <v>334</v>
      </c>
      <c r="C112" s="57"/>
      <c r="D112" s="56"/>
      <c r="E112" s="58"/>
    </row>
    <row r="113" spans="2:5">
      <c r="B113" s="56" t="s">
        <v>335</v>
      </c>
      <c r="C113" s="57"/>
      <c r="D113" s="56"/>
      <c r="E113" s="58"/>
    </row>
    <row r="114" spans="2:5">
      <c r="B114" s="56" t="s">
        <v>336</v>
      </c>
    </row>
    <row r="115" spans="2:5">
      <c r="B115" s="56" t="s">
        <v>337</v>
      </c>
    </row>
    <row r="116" spans="2:5">
      <c r="B116" s="56" t="s">
        <v>338</v>
      </c>
    </row>
    <row r="117" spans="2:5">
      <c r="B117" s="56" t="s">
        <v>339</v>
      </c>
    </row>
    <row r="119" spans="2:5">
      <c r="B119" s="71" t="s">
        <v>227</v>
      </c>
    </row>
  </sheetData>
  <hyperlinks>
    <hyperlink ref="A1" location="Contents!A1" display="Table of Content" xr:uid="{D33B6DEF-C58E-432D-937B-328146927D59}"/>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78F3C-87B7-4842-AAF9-3097B2ABD82B}">
  <sheetPr>
    <tabColor rgb="FFBBFCFA"/>
  </sheetPr>
  <dimension ref="A1:E11"/>
  <sheetViews>
    <sheetView topLeftCell="A12" workbookViewId="0">
      <selection activeCell="A2" sqref="A2"/>
    </sheetView>
  </sheetViews>
  <sheetFormatPr defaultRowHeight="14.5"/>
  <cols>
    <col min="1" max="1" width="18.1796875" customWidth="1"/>
    <col min="2" max="2" width="14.81640625" customWidth="1"/>
    <col min="3" max="6" width="14.54296875" customWidth="1"/>
  </cols>
  <sheetData>
    <row r="1" spans="1:5">
      <c r="A1" s="6" t="s">
        <v>67</v>
      </c>
      <c r="B1" s="13" t="s">
        <v>340</v>
      </c>
    </row>
    <row r="3" spans="1:5" ht="29">
      <c r="B3" s="77"/>
      <c r="C3" s="85" t="s">
        <v>217</v>
      </c>
      <c r="D3" s="85" t="s">
        <v>64</v>
      </c>
      <c r="E3" s="85" t="s">
        <v>341</v>
      </c>
    </row>
    <row r="4" spans="1:5">
      <c r="B4" s="85">
        <v>2019</v>
      </c>
      <c r="C4" s="77">
        <v>150.19</v>
      </c>
      <c r="D4" s="77">
        <v>169.06</v>
      </c>
      <c r="E4" s="77">
        <v>25.278945059999998</v>
      </c>
    </row>
    <row r="5" spans="1:5">
      <c r="B5" s="85">
        <v>2020</v>
      </c>
      <c r="C5" s="77">
        <v>174.14</v>
      </c>
      <c r="D5" s="77">
        <v>178.71</v>
      </c>
      <c r="E5" s="77">
        <v>18.213280829999999</v>
      </c>
    </row>
    <row r="6" spans="1:5">
      <c r="B6" s="85">
        <v>2021</v>
      </c>
      <c r="C6" s="77">
        <v>242.19</v>
      </c>
      <c r="D6" s="77">
        <v>197.48</v>
      </c>
      <c r="E6" s="77">
        <v>19.93</v>
      </c>
    </row>
    <row r="7" spans="1:5">
      <c r="B7" s="85">
        <v>2022</v>
      </c>
      <c r="C7" s="77">
        <v>349.17</v>
      </c>
      <c r="D7" s="77">
        <v>211.74</v>
      </c>
      <c r="E7" s="77">
        <v>14.970000000000002</v>
      </c>
    </row>
    <row r="8" spans="1:5">
      <c r="B8" s="85">
        <v>2023</v>
      </c>
      <c r="C8" s="77">
        <v>392.71</v>
      </c>
      <c r="D8" s="77">
        <v>216.6</v>
      </c>
      <c r="E8" s="77">
        <v>13.2</v>
      </c>
    </row>
    <row r="9" spans="1:5">
      <c r="B9" s="85" t="s">
        <v>342</v>
      </c>
      <c r="C9" s="94">
        <v>0.1246957069622246</v>
      </c>
      <c r="D9" s="94">
        <v>2.2952677812411379E-2</v>
      </c>
      <c r="E9" s="94">
        <v>-0.11823647294589197</v>
      </c>
    </row>
    <row r="11" spans="1:5">
      <c r="B11" t="s">
        <v>343</v>
      </c>
    </row>
  </sheetData>
  <hyperlinks>
    <hyperlink ref="A1" location="Contents!A1" display="Table of Content" xr:uid="{5C590818-19CF-4A95-A165-97F95CD37C8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52CE6-0E3B-4D2F-95FF-416650F35FBD}">
  <sheetPr>
    <tabColor rgb="FFBBFCFA"/>
  </sheetPr>
  <dimension ref="A1:M15"/>
  <sheetViews>
    <sheetView topLeftCell="A21" workbookViewId="0">
      <selection activeCell="G44" sqref="G44"/>
    </sheetView>
  </sheetViews>
  <sheetFormatPr defaultRowHeight="14.5"/>
  <cols>
    <col min="1" max="1" width="16.7265625" customWidth="1"/>
    <col min="2" max="2" width="27.81640625" customWidth="1"/>
  </cols>
  <sheetData>
    <row r="1" spans="1:13">
      <c r="A1" s="6" t="s">
        <v>67</v>
      </c>
      <c r="B1" s="13" t="s">
        <v>36</v>
      </c>
    </row>
    <row r="3" spans="1:13">
      <c r="B3" s="77" t="s">
        <v>344</v>
      </c>
      <c r="C3" s="77"/>
      <c r="D3" s="77"/>
      <c r="E3" s="77"/>
      <c r="F3" s="77"/>
      <c r="G3" s="77"/>
      <c r="H3" s="77"/>
      <c r="I3" s="77"/>
      <c r="J3" s="77"/>
      <c r="K3" s="77"/>
      <c r="L3" s="77"/>
      <c r="M3" s="77"/>
    </row>
    <row r="4" spans="1:13">
      <c r="B4" s="85"/>
      <c r="C4" s="85">
        <v>2014</v>
      </c>
      <c r="D4" s="85">
        <v>2015</v>
      </c>
      <c r="E4" s="85">
        <v>2016</v>
      </c>
      <c r="F4" s="85">
        <v>2017</v>
      </c>
      <c r="G4" s="85">
        <v>2018</v>
      </c>
      <c r="H4" s="85">
        <v>2019</v>
      </c>
      <c r="I4" s="85">
        <v>2020</v>
      </c>
      <c r="J4" s="85">
        <v>2021</v>
      </c>
      <c r="K4" s="85">
        <v>2022</v>
      </c>
      <c r="L4" s="85">
        <v>2023</v>
      </c>
      <c r="M4" s="239"/>
    </row>
    <row r="5" spans="1:13">
      <c r="B5" s="85" t="s">
        <v>128</v>
      </c>
      <c r="C5" s="240">
        <v>31.6</v>
      </c>
      <c r="D5" s="240">
        <v>37.700000000000003</v>
      </c>
      <c r="E5" s="240">
        <v>47</v>
      </c>
      <c r="F5" s="240">
        <v>44.3</v>
      </c>
      <c r="G5" s="240">
        <v>42</v>
      </c>
      <c r="H5" s="240">
        <v>67</v>
      </c>
      <c r="I5" s="240">
        <v>60.1</v>
      </c>
      <c r="J5" s="240">
        <v>69.7</v>
      </c>
      <c r="K5" s="240">
        <v>58.1</v>
      </c>
      <c r="L5" s="240">
        <v>92.9</v>
      </c>
      <c r="M5" s="241">
        <v>0.15006765283775927</v>
      </c>
    </row>
    <row r="6" spans="1:13">
      <c r="B6" s="85" t="s">
        <v>123</v>
      </c>
      <c r="C6" s="240">
        <v>5.39</v>
      </c>
      <c r="D6" s="240">
        <v>6.69</v>
      </c>
      <c r="E6" s="240">
        <v>5.12</v>
      </c>
      <c r="F6" s="240">
        <v>6.2</v>
      </c>
      <c r="G6" s="240">
        <v>4</v>
      </c>
      <c r="H6" s="240">
        <v>7.3</v>
      </c>
      <c r="I6" s="240">
        <v>9.6999999999999993</v>
      </c>
      <c r="J6" s="240">
        <v>15.4</v>
      </c>
      <c r="K6" s="240">
        <v>27.6</v>
      </c>
      <c r="L6" s="240">
        <v>25.4</v>
      </c>
      <c r="M6" s="241">
        <v>4.1030337804941711E-2</v>
      </c>
    </row>
    <row r="7" spans="1:13">
      <c r="B7" s="85" t="s">
        <v>345</v>
      </c>
      <c r="C7" s="240">
        <v>17.100000000000001</v>
      </c>
      <c r="D7" s="240">
        <v>12.7</v>
      </c>
      <c r="E7" s="240">
        <v>8.1999999999999993</v>
      </c>
      <c r="F7" s="240">
        <v>14</v>
      </c>
      <c r="G7" s="240">
        <v>12</v>
      </c>
      <c r="H7" s="240">
        <v>14.6</v>
      </c>
      <c r="I7" s="240">
        <v>10.5</v>
      </c>
      <c r="J7" s="240">
        <v>12.7</v>
      </c>
      <c r="K7" s="240">
        <v>15.4</v>
      </c>
      <c r="L7" s="240">
        <v>12.9</v>
      </c>
      <c r="M7" s="241">
        <v>2.0838242428494021E-2</v>
      </c>
    </row>
    <row r="8" spans="1:13">
      <c r="B8" s="85" t="s">
        <v>97</v>
      </c>
      <c r="C8" s="240">
        <v>58.4328119284</v>
      </c>
      <c r="D8" s="240">
        <v>61.250595556</v>
      </c>
      <c r="E8" s="240">
        <v>68.740297854999994</v>
      </c>
      <c r="F8" s="240">
        <v>53.514782789999998</v>
      </c>
      <c r="G8" s="240">
        <v>74.425310549999992</v>
      </c>
      <c r="H8" s="240">
        <v>62.271420250000006</v>
      </c>
      <c r="I8" s="240">
        <v>87.706227249999984</v>
      </c>
      <c r="J8" s="240">
        <v>90.259786249999991</v>
      </c>
      <c r="K8" s="240">
        <v>94.019981250000001</v>
      </c>
      <c r="L8" s="240">
        <v>134.35412821</v>
      </c>
      <c r="M8" s="241">
        <v>0.21703130968286413</v>
      </c>
    </row>
    <row r="9" spans="1:13">
      <c r="B9" s="85" t="s">
        <v>346</v>
      </c>
      <c r="C9" s="240">
        <v>6.7</v>
      </c>
      <c r="D9" s="240">
        <v>10.6</v>
      </c>
      <c r="E9" s="240">
        <v>5.9</v>
      </c>
      <c r="F9" s="240">
        <v>10</v>
      </c>
      <c r="G9" s="240">
        <v>27.4</v>
      </c>
      <c r="H9" s="240">
        <v>11.9</v>
      </c>
      <c r="I9" s="240">
        <v>10.3</v>
      </c>
      <c r="J9" s="240">
        <v>9.4</v>
      </c>
      <c r="K9" s="240">
        <v>14.2</v>
      </c>
      <c r="L9" s="240">
        <v>22.5</v>
      </c>
      <c r="M9" s="241">
        <v>3.6345771677605852E-2</v>
      </c>
    </row>
    <row r="10" spans="1:13">
      <c r="B10" s="85" t="s">
        <v>121</v>
      </c>
      <c r="C10" s="240">
        <v>86.5</v>
      </c>
      <c r="D10" s="240">
        <v>119.1</v>
      </c>
      <c r="E10" s="240">
        <v>110</v>
      </c>
      <c r="F10" s="240">
        <v>140.19999999999999</v>
      </c>
      <c r="G10" s="240">
        <v>96.4</v>
      </c>
      <c r="H10" s="240">
        <v>116.8</v>
      </c>
      <c r="I10" s="240">
        <v>125.8</v>
      </c>
      <c r="J10" s="240">
        <v>199.7</v>
      </c>
      <c r="K10" s="240">
        <v>304.5</v>
      </c>
      <c r="L10" s="240">
        <v>273.2</v>
      </c>
      <c r="M10" s="241">
        <v>0.4413184365476408</v>
      </c>
    </row>
    <row r="11" spans="1:13">
      <c r="B11" s="85" t="s">
        <v>120</v>
      </c>
      <c r="C11" s="240">
        <v>5.4</v>
      </c>
      <c r="D11" s="240">
        <v>7.9</v>
      </c>
      <c r="E11" s="240">
        <v>12.9</v>
      </c>
      <c r="F11" s="240">
        <v>13.7</v>
      </c>
      <c r="G11" s="240">
        <v>10.5</v>
      </c>
      <c r="H11" s="240">
        <v>8.5</v>
      </c>
      <c r="I11" s="240">
        <v>7</v>
      </c>
      <c r="J11" s="240">
        <v>11.9</v>
      </c>
      <c r="K11" s="240">
        <v>12.2</v>
      </c>
      <c r="L11" s="240">
        <v>12.4</v>
      </c>
      <c r="M11" s="241">
        <v>2.0030558613436115E-2</v>
      </c>
    </row>
    <row r="12" spans="1:13" ht="29">
      <c r="B12" s="85" t="s">
        <v>347</v>
      </c>
      <c r="C12" s="240">
        <v>51.9</v>
      </c>
      <c r="D12" s="240">
        <v>37.799999999999997</v>
      </c>
      <c r="E12" s="240">
        <v>32.6</v>
      </c>
      <c r="F12" s="240">
        <v>35.799999999999997</v>
      </c>
      <c r="G12" s="240">
        <v>45.8</v>
      </c>
      <c r="H12" s="240">
        <v>56</v>
      </c>
      <c r="I12" s="240">
        <v>60.9</v>
      </c>
      <c r="J12" s="240">
        <v>50.7</v>
      </c>
      <c r="K12" s="240">
        <v>45.7</v>
      </c>
      <c r="L12" s="240">
        <v>45.4</v>
      </c>
      <c r="M12" s="241">
        <v>7.333769040725803E-2</v>
      </c>
    </row>
    <row r="13" spans="1:13">
      <c r="B13" s="242"/>
      <c r="C13" s="240">
        <v>263.02281192840002</v>
      </c>
      <c r="D13" s="240">
        <v>293.74059555600002</v>
      </c>
      <c r="E13" s="240">
        <v>290.46029785500002</v>
      </c>
      <c r="F13" s="240">
        <v>317.71478278999996</v>
      </c>
      <c r="G13" s="240">
        <v>312.52531055000003</v>
      </c>
      <c r="H13" s="240">
        <v>344.37142024999997</v>
      </c>
      <c r="I13" s="240">
        <v>372.00622724999999</v>
      </c>
      <c r="J13" s="240">
        <v>459.75978624999999</v>
      </c>
      <c r="K13" s="240">
        <v>571.71998125000005</v>
      </c>
      <c r="L13" s="240">
        <v>619.05412821000004</v>
      </c>
      <c r="M13" s="241">
        <v>1</v>
      </c>
    </row>
    <row r="14" spans="1:13">
      <c r="B14" s="243" t="s">
        <v>348</v>
      </c>
      <c r="C14" s="119"/>
      <c r="D14" s="119"/>
      <c r="E14" s="119"/>
      <c r="F14" s="119"/>
      <c r="G14" s="244"/>
      <c r="H14" s="244"/>
      <c r="I14" s="244"/>
      <c r="J14" s="244"/>
      <c r="K14" s="119"/>
      <c r="L14" s="119"/>
      <c r="M14" s="119"/>
    </row>
    <row r="15" spans="1:13">
      <c r="B15" t="s">
        <v>343</v>
      </c>
    </row>
  </sheetData>
  <hyperlinks>
    <hyperlink ref="A1" location="Contents!A1" display="Table of Content" xr:uid="{946004EB-8EB4-41CC-8B7F-D21FD47DB091}"/>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C0E3D-7337-4994-8C3F-EE4C35D5937E}">
  <sheetPr>
    <tabColor rgb="FFBBFCFA"/>
  </sheetPr>
  <dimension ref="A1:D12"/>
  <sheetViews>
    <sheetView topLeftCell="A10" workbookViewId="0">
      <selection activeCell="D31" sqref="D31"/>
    </sheetView>
  </sheetViews>
  <sheetFormatPr defaultRowHeight="14.5"/>
  <cols>
    <col min="1" max="1" width="16.453125" customWidth="1"/>
    <col min="2" max="2" width="32.26953125" customWidth="1"/>
    <col min="3" max="3" width="28.26953125" customWidth="1"/>
    <col min="4" max="4" width="23.453125" customWidth="1"/>
  </cols>
  <sheetData>
    <row r="1" spans="1:4">
      <c r="A1" s="6" t="s">
        <v>67</v>
      </c>
      <c r="B1" s="13" t="s">
        <v>37</v>
      </c>
    </row>
    <row r="3" spans="1:4">
      <c r="B3" s="77"/>
      <c r="C3" s="120" t="s">
        <v>349</v>
      </c>
      <c r="D3" s="120" t="s">
        <v>350</v>
      </c>
    </row>
    <row r="4" spans="1:4">
      <c r="B4" s="120" t="s">
        <v>68</v>
      </c>
      <c r="C4" s="77">
        <v>66.099999999999994</v>
      </c>
      <c r="D4" s="94">
        <v>3.4879425887815944E-2</v>
      </c>
    </row>
    <row r="5" spans="1:4">
      <c r="B5" s="120" t="s">
        <v>351</v>
      </c>
      <c r="C5" s="77">
        <v>735</v>
      </c>
      <c r="D5" s="94">
        <v>0.38784233022004116</v>
      </c>
    </row>
    <row r="6" spans="1:4">
      <c r="B6" s="120" t="s">
        <v>352</v>
      </c>
      <c r="C6" s="77">
        <v>92</v>
      </c>
      <c r="D6" s="94">
        <v>4.8546250857474542E-2</v>
      </c>
    </row>
    <row r="7" spans="1:4">
      <c r="B7" s="120" t="s">
        <v>353</v>
      </c>
      <c r="C7" s="77">
        <v>521</v>
      </c>
      <c r="D7" s="94">
        <v>0.27491952931243735</v>
      </c>
    </row>
    <row r="8" spans="1:4">
      <c r="B8" s="120" t="s">
        <v>354</v>
      </c>
      <c r="C8" s="77">
        <v>319</v>
      </c>
      <c r="D8" s="94">
        <v>0.16832884808189541</v>
      </c>
    </row>
    <row r="9" spans="1:4">
      <c r="B9" s="120" t="s">
        <v>355</v>
      </c>
      <c r="C9" s="77">
        <v>162</v>
      </c>
      <c r="D9" s="94">
        <v>8.5483615640335603E-2</v>
      </c>
    </row>
    <row r="10" spans="1:4">
      <c r="B10" s="120" t="s">
        <v>110</v>
      </c>
      <c r="C10" s="77">
        <v>1895.1</v>
      </c>
      <c r="D10" s="94">
        <v>1</v>
      </c>
    </row>
    <row r="12" spans="1:4">
      <c r="B12" t="s">
        <v>356</v>
      </c>
    </row>
  </sheetData>
  <hyperlinks>
    <hyperlink ref="A1" location="Contents!A1" display="Table of Content" xr:uid="{14FC5008-632D-42A0-9EAC-6A9733BFA118}"/>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BB9D-CE6F-431D-862F-A68E538BEAE3}">
  <sheetPr>
    <tabColor rgb="FFECB082"/>
  </sheetPr>
  <dimension ref="A1:D15"/>
  <sheetViews>
    <sheetView workbookViewId="0"/>
  </sheetViews>
  <sheetFormatPr defaultRowHeight="14.5"/>
  <cols>
    <col min="1" max="1" width="16" customWidth="1"/>
    <col min="2" max="2" width="32.81640625" customWidth="1"/>
    <col min="3" max="4" width="23.7265625" customWidth="1"/>
  </cols>
  <sheetData>
    <row r="1" spans="1:4">
      <c r="A1" s="6" t="s">
        <v>67</v>
      </c>
      <c r="B1" s="13" t="s">
        <v>40</v>
      </c>
    </row>
    <row r="3" spans="1:4">
      <c r="B3" s="77"/>
      <c r="C3" s="120">
        <v>2021</v>
      </c>
      <c r="D3" s="120">
        <v>2021</v>
      </c>
    </row>
    <row r="4" spans="1:4">
      <c r="B4" s="120" t="s">
        <v>357</v>
      </c>
      <c r="C4" s="198">
        <v>380452167.25129998</v>
      </c>
      <c r="D4" s="94">
        <v>1</v>
      </c>
    </row>
    <row r="5" spans="1:4">
      <c r="B5" s="120" t="s">
        <v>358</v>
      </c>
      <c r="C5" s="198">
        <v>334548764.64189464</v>
      </c>
      <c r="D5" s="94">
        <v>0.87934514096463334</v>
      </c>
    </row>
    <row r="6" spans="1:4">
      <c r="B6" s="120" t="s">
        <v>359</v>
      </c>
      <c r="C6" s="198">
        <v>24359822.559999999</v>
      </c>
      <c r="D6" s="94">
        <v>6.4028607685416628E-2</v>
      </c>
    </row>
    <row r="7" spans="1:4">
      <c r="B7" s="120" t="s">
        <v>360</v>
      </c>
      <c r="C7" s="198">
        <v>4947806.3854374271</v>
      </c>
      <c r="D7" s="94">
        <v>1.3005068209190286E-2</v>
      </c>
    </row>
    <row r="8" spans="1:4">
      <c r="B8" s="120" t="s">
        <v>361</v>
      </c>
      <c r="C8" s="198">
        <v>10142735.9085961</v>
      </c>
      <c r="D8" s="94">
        <v>2.6659687555141514E-2</v>
      </c>
    </row>
    <row r="9" spans="1:4">
      <c r="B9" s="120" t="s">
        <v>362</v>
      </c>
      <c r="C9" s="198">
        <v>490164.36925685703</v>
      </c>
      <c r="D9" s="94">
        <v>1.2883731818331024E-3</v>
      </c>
    </row>
    <row r="10" spans="1:4">
      <c r="B10" s="120" t="s">
        <v>363</v>
      </c>
      <c r="C10" s="198">
        <v>3934955.9915999998</v>
      </c>
      <c r="D10" s="94">
        <v>1.034284025776319E-2</v>
      </c>
    </row>
    <row r="11" spans="1:4">
      <c r="B11" s="120" t="s">
        <v>77</v>
      </c>
      <c r="C11" s="198">
        <v>2027917.394514957</v>
      </c>
      <c r="D11" s="94">
        <v>5.3302821460219389E-3</v>
      </c>
    </row>
    <row r="12" spans="1:4">
      <c r="B12" s="120" t="s">
        <v>364</v>
      </c>
      <c r="C12" s="198">
        <v>21543580.04940534</v>
      </c>
      <c r="D12" s="94">
        <v>5.662625134995003E-2</v>
      </c>
    </row>
    <row r="13" spans="1:4">
      <c r="B13" s="120" t="s">
        <v>365</v>
      </c>
      <c r="C13" s="198">
        <v>45903402.609405339</v>
      </c>
      <c r="D13" s="94">
        <v>0.12065485903536666</v>
      </c>
    </row>
    <row r="15" spans="1:4">
      <c r="B15" t="s">
        <v>72</v>
      </c>
    </row>
  </sheetData>
  <hyperlinks>
    <hyperlink ref="A1" location="Contents!A1" display="Table of Content" xr:uid="{C5680B65-E048-42D8-992B-28067FF17D88}"/>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4629E-30C4-4A17-9625-50D0DE105983}">
  <dimension ref="B1:E40"/>
  <sheetViews>
    <sheetView zoomScale="80" zoomScaleNormal="80" workbookViewId="0">
      <selection activeCell="E37" sqref="E37"/>
    </sheetView>
  </sheetViews>
  <sheetFormatPr defaultColWidth="8.81640625" defaultRowHeight="15" customHeight="1"/>
  <cols>
    <col min="1" max="1" width="8.81640625" style="3"/>
    <col min="2" max="2" width="19.54296875" style="3" customWidth="1"/>
    <col min="3" max="3" width="35.1796875" style="3" customWidth="1"/>
    <col min="4" max="4" width="11.54296875" style="3" customWidth="1"/>
    <col min="5" max="5" width="107" style="3" customWidth="1"/>
    <col min="6" max="16384" width="8.81640625" style="3"/>
  </cols>
  <sheetData>
    <row r="1" spans="2:5">
      <c r="B1" s="7" t="s">
        <v>11</v>
      </c>
      <c r="C1" s="7"/>
      <c r="D1" s="7"/>
      <c r="E1" s="7"/>
    </row>
    <row r="3" spans="2:5">
      <c r="B3" s="8" t="s">
        <v>12</v>
      </c>
      <c r="C3" s="8" t="s">
        <v>13</v>
      </c>
      <c r="D3" s="8" t="s">
        <v>14</v>
      </c>
      <c r="E3" s="8" t="s">
        <v>15</v>
      </c>
    </row>
    <row r="4" spans="2:5">
      <c r="B4" s="9" t="s">
        <v>16</v>
      </c>
      <c r="C4" s="9" t="s">
        <v>17</v>
      </c>
      <c r="D4" s="92" t="s">
        <v>18</v>
      </c>
      <c r="E4" s="196" t="s">
        <v>19</v>
      </c>
    </row>
    <row r="5" spans="2:5">
      <c r="B5" s="9" t="s">
        <v>16</v>
      </c>
      <c r="C5" s="9" t="s">
        <v>17</v>
      </c>
      <c r="D5" s="10" t="s">
        <v>18</v>
      </c>
      <c r="E5" s="237" t="s">
        <v>20</v>
      </c>
    </row>
    <row r="6" spans="2:5">
      <c r="B6" s="9" t="s">
        <v>16</v>
      </c>
      <c r="C6" s="9" t="s">
        <v>17</v>
      </c>
      <c r="D6" s="10" t="s">
        <v>18</v>
      </c>
      <c r="E6" s="238" t="s">
        <v>21</v>
      </c>
    </row>
    <row r="7" spans="2:5">
      <c r="B7" s="9" t="s">
        <v>16</v>
      </c>
      <c r="C7" s="9" t="s">
        <v>17</v>
      </c>
      <c r="D7" s="10" t="s">
        <v>18</v>
      </c>
      <c r="E7" s="238" t="s">
        <v>22</v>
      </c>
    </row>
    <row r="8" spans="2:5">
      <c r="B8" s="9" t="s">
        <v>16</v>
      </c>
      <c r="C8" s="9" t="s">
        <v>17</v>
      </c>
      <c r="D8" s="10" t="s">
        <v>18</v>
      </c>
      <c r="E8" s="238" t="s">
        <v>23</v>
      </c>
    </row>
    <row r="9" spans="2:5">
      <c r="B9" s="9" t="s">
        <v>16</v>
      </c>
      <c r="C9" s="9" t="s">
        <v>17</v>
      </c>
      <c r="D9" s="10" t="s">
        <v>18</v>
      </c>
      <c r="E9" s="238" t="s">
        <v>24</v>
      </c>
    </row>
    <row r="10" spans="2:5">
      <c r="B10" s="9" t="s">
        <v>16</v>
      </c>
      <c r="C10" s="9" t="s">
        <v>17</v>
      </c>
      <c r="D10" s="10" t="s">
        <v>18</v>
      </c>
      <c r="E10" s="238" t="s">
        <v>25</v>
      </c>
    </row>
    <row r="11" spans="2:5">
      <c r="B11" s="9" t="s">
        <v>16</v>
      </c>
      <c r="C11" s="9" t="s">
        <v>17</v>
      </c>
      <c r="D11" s="10" t="s">
        <v>26</v>
      </c>
      <c r="E11" s="238" t="s">
        <v>27</v>
      </c>
    </row>
    <row r="12" spans="2:5">
      <c r="B12" s="9" t="s">
        <v>16</v>
      </c>
      <c r="C12" s="9" t="s">
        <v>17</v>
      </c>
      <c r="D12" s="10" t="s">
        <v>18</v>
      </c>
      <c r="E12" s="238" t="s">
        <v>28</v>
      </c>
    </row>
    <row r="13" spans="2:5">
      <c r="B13" s="9" t="s">
        <v>16</v>
      </c>
      <c r="C13" s="9" t="s">
        <v>17</v>
      </c>
      <c r="D13" s="10" t="s">
        <v>18</v>
      </c>
      <c r="E13" s="238" t="s">
        <v>29</v>
      </c>
    </row>
    <row r="14" spans="2:5">
      <c r="B14" s="9" t="s">
        <v>16</v>
      </c>
      <c r="C14" s="11" t="s">
        <v>30</v>
      </c>
      <c r="D14" s="10" t="s">
        <v>26</v>
      </c>
      <c r="E14" s="238" t="s">
        <v>31</v>
      </c>
    </row>
    <row r="15" spans="2:5">
      <c r="B15" s="9" t="s">
        <v>16</v>
      </c>
      <c r="C15" s="11" t="s">
        <v>30</v>
      </c>
      <c r="D15" s="10" t="s">
        <v>18</v>
      </c>
      <c r="E15" s="238" t="s">
        <v>32</v>
      </c>
    </row>
    <row r="16" spans="2:5">
      <c r="B16" s="9" t="s">
        <v>16</v>
      </c>
      <c r="C16" s="11" t="s">
        <v>30</v>
      </c>
      <c r="D16" s="10" t="s">
        <v>18</v>
      </c>
      <c r="E16" s="238" t="s">
        <v>33</v>
      </c>
    </row>
    <row r="17" spans="2:5">
      <c r="B17" s="9" t="s">
        <v>16</v>
      </c>
      <c r="C17" s="11" t="s">
        <v>34</v>
      </c>
      <c r="D17" s="10" t="s">
        <v>18</v>
      </c>
      <c r="E17" s="238" t="s">
        <v>35</v>
      </c>
    </row>
    <row r="18" spans="2:5">
      <c r="B18" s="9" t="s">
        <v>16</v>
      </c>
      <c r="C18" s="11" t="s">
        <v>34</v>
      </c>
      <c r="D18" s="10" t="s">
        <v>18</v>
      </c>
      <c r="E18" s="238" t="s">
        <v>36</v>
      </c>
    </row>
    <row r="19" spans="2:5">
      <c r="B19" s="9" t="s">
        <v>16</v>
      </c>
      <c r="C19" s="11" t="s">
        <v>34</v>
      </c>
      <c r="D19" s="10" t="s">
        <v>18</v>
      </c>
      <c r="E19" s="238" t="s">
        <v>37</v>
      </c>
    </row>
    <row r="20" spans="2:5">
      <c r="B20" s="90" t="s">
        <v>38</v>
      </c>
      <c r="C20" s="90" t="s">
        <v>39</v>
      </c>
      <c r="D20" s="87" t="s">
        <v>18</v>
      </c>
      <c r="E20" s="88" t="s">
        <v>40</v>
      </c>
    </row>
    <row r="21" spans="2:5">
      <c r="B21" s="90" t="s">
        <v>38</v>
      </c>
      <c r="C21" s="90" t="s">
        <v>39</v>
      </c>
      <c r="D21" s="87" t="s">
        <v>18</v>
      </c>
      <c r="E21" s="88" t="s">
        <v>41</v>
      </c>
    </row>
    <row r="22" spans="2:5">
      <c r="B22" s="90" t="s">
        <v>38</v>
      </c>
      <c r="C22" s="90" t="s">
        <v>39</v>
      </c>
      <c r="D22" s="87" t="s">
        <v>18</v>
      </c>
      <c r="E22" s="88" t="s">
        <v>42</v>
      </c>
    </row>
    <row r="23" spans="2:5">
      <c r="B23" s="90" t="s">
        <v>38</v>
      </c>
      <c r="C23" s="90" t="s">
        <v>39</v>
      </c>
      <c r="D23" s="87" t="s">
        <v>18</v>
      </c>
      <c r="E23" s="88" t="s">
        <v>43</v>
      </c>
    </row>
    <row r="24" spans="2:5">
      <c r="B24" s="90" t="s">
        <v>38</v>
      </c>
      <c r="C24" s="90" t="s">
        <v>44</v>
      </c>
      <c r="D24" s="87" t="s">
        <v>18</v>
      </c>
      <c r="E24" s="88" t="s">
        <v>45</v>
      </c>
    </row>
    <row r="25" spans="2:5">
      <c r="B25" s="90" t="s">
        <v>38</v>
      </c>
      <c r="C25" s="91" t="s">
        <v>46</v>
      </c>
      <c r="D25" s="87" t="s">
        <v>18</v>
      </c>
      <c r="E25" s="88" t="s">
        <v>47</v>
      </c>
    </row>
    <row r="26" spans="2:5">
      <c r="B26" s="90" t="s">
        <v>38</v>
      </c>
      <c r="C26" s="91" t="s">
        <v>46</v>
      </c>
      <c r="D26" s="87" t="s">
        <v>18</v>
      </c>
      <c r="E26" s="88" t="s">
        <v>48</v>
      </c>
    </row>
    <row r="27" spans="2:5">
      <c r="B27" s="90" t="s">
        <v>38</v>
      </c>
      <c r="C27" s="91" t="s">
        <v>49</v>
      </c>
      <c r="D27" s="87" t="s">
        <v>18</v>
      </c>
      <c r="E27" s="89" t="s">
        <v>50</v>
      </c>
    </row>
    <row r="28" spans="2:5">
      <c r="B28" s="90" t="s">
        <v>38</v>
      </c>
      <c r="C28" s="91" t="s">
        <v>49</v>
      </c>
      <c r="D28" s="87" t="s">
        <v>18</v>
      </c>
      <c r="E28" s="88" t="s">
        <v>51</v>
      </c>
    </row>
    <row r="29" spans="2:5">
      <c r="B29" s="90" t="s">
        <v>38</v>
      </c>
      <c r="C29" s="91" t="s">
        <v>52</v>
      </c>
      <c r="D29" s="87" t="s">
        <v>18</v>
      </c>
      <c r="E29" s="88" t="s">
        <v>53</v>
      </c>
    </row>
    <row r="30" spans="2:5">
      <c r="B30" s="90" t="s">
        <v>38</v>
      </c>
      <c r="C30" s="91" t="s">
        <v>52</v>
      </c>
      <c r="D30" s="87" t="s">
        <v>18</v>
      </c>
      <c r="E30" s="93" t="s">
        <v>54</v>
      </c>
    </row>
    <row r="31" spans="2:5">
      <c r="B31" s="90" t="s">
        <v>38</v>
      </c>
      <c r="C31" s="90" t="s">
        <v>55</v>
      </c>
      <c r="D31" s="87" t="s">
        <v>18</v>
      </c>
      <c r="E31" s="93" t="s">
        <v>56</v>
      </c>
    </row>
    <row r="32" spans="2:5">
      <c r="B32" s="90" t="s">
        <v>38</v>
      </c>
      <c r="C32" s="90" t="s">
        <v>55</v>
      </c>
      <c r="D32" s="87" t="s">
        <v>18</v>
      </c>
      <c r="E32" s="93" t="s">
        <v>57</v>
      </c>
    </row>
    <row r="33" spans="2:5">
      <c r="B33" s="90" t="s">
        <v>38</v>
      </c>
      <c r="C33" s="90" t="s">
        <v>55</v>
      </c>
      <c r="D33" s="87" t="s">
        <v>18</v>
      </c>
      <c r="E33" s="93" t="s">
        <v>58</v>
      </c>
    </row>
    <row r="34" spans="2:5">
      <c r="B34" s="90" t="s">
        <v>38</v>
      </c>
      <c r="C34" s="90" t="s">
        <v>55</v>
      </c>
      <c r="D34" s="87" t="s">
        <v>18</v>
      </c>
      <c r="E34" s="93" t="s">
        <v>59</v>
      </c>
    </row>
    <row r="35" spans="2:5">
      <c r="B35" s="90" t="s">
        <v>38</v>
      </c>
      <c r="C35" s="90" t="s">
        <v>55</v>
      </c>
      <c r="D35" s="87" t="s">
        <v>18</v>
      </c>
      <c r="E35" s="93" t="s">
        <v>60</v>
      </c>
    </row>
    <row r="36" spans="2:5">
      <c r="B36" s="90" t="s">
        <v>38</v>
      </c>
      <c r="C36" s="90" t="s">
        <v>61</v>
      </c>
      <c r="D36" s="87" t="s">
        <v>18</v>
      </c>
      <c r="E36" s="93" t="s">
        <v>62</v>
      </c>
    </row>
    <row r="37" spans="2:5">
      <c r="B37" s="90" t="s">
        <v>38</v>
      </c>
      <c r="C37" s="90" t="s">
        <v>61</v>
      </c>
      <c r="D37" s="87" t="s">
        <v>18</v>
      </c>
      <c r="E37" s="93" t="s">
        <v>63</v>
      </c>
    </row>
    <row r="38" spans="2:5">
      <c r="B38" s="90" t="s">
        <v>38</v>
      </c>
      <c r="C38" s="90" t="s">
        <v>64</v>
      </c>
      <c r="D38" s="87" t="s">
        <v>18</v>
      </c>
      <c r="E38" s="93" t="s">
        <v>65</v>
      </c>
    </row>
    <row r="39" spans="2:5">
      <c r="B39" s="90" t="s">
        <v>38</v>
      </c>
      <c r="C39" s="90" t="s">
        <v>64</v>
      </c>
      <c r="D39" s="87" t="s">
        <v>18</v>
      </c>
      <c r="E39" s="93" t="s">
        <v>66</v>
      </c>
    </row>
    <row r="40" spans="2:5"/>
  </sheetData>
  <hyperlinks>
    <hyperlink ref="E4" location="'Fig1'!A1" display="'Fig1'!A1" xr:uid="{8A176756-B99A-4093-869A-9FCC746270DA}"/>
    <hyperlink ref="E6" location="'Fig3'!A1" display="Figure 3. Electricity and Renewable Shares of Total Final Energy Consumption, by Sector, 2021" xr:uid="{27085F0F-FD50-4D80-A1B3-D724564338F4}"/>
    <hyperlink ref="E17" location="'Fig12'!A1" display="Figure 12. Energy Consumption in Buildings, by Major Country/Region, 2021" xr:uid="{9B973B5B-12B3-4B41-B4B7-64E9162D1AF2}"/>
    <hyperlink ref="E18" location="'Fig13'!A1" display="Figure 13. Energy Consumption for Heating in Buildings, by Source, 2011 and 2021" xr:uid="{C0B39BA0-0478-4CA3-BD3B-B6E6F0B28DC8}"/>
    <hyperlink ref="E19" location="'Fig14'!A1" display="Figure 14. Regulatory Policies in Buildings, by Building Type, as of End-2023" xr:uid="{B06D3834-681D-4B35-AF71-FFF69D819C9B}"/>
    <hyperlink ref="E12" location="'Fig8'!A1" display="Figure 8. Renewable Energy Share and Electrification Rates in Selected Industry Sub-Sectors, 2020" xr:uid="{858FCBEE-CFE1-41F2-B2C2-B4481210344D}"/>
    <hyperlink ref="E21" location="'Fig16'!A1" display="Figure 16. Shares of Total Final Energy Consumption (TFEC) and Renewable Energy in Transport, by Sub-Sector, 2021" xr:uid="{F238494D-35FC-4007-90E1-126DC7C1DD86}"/>
    <hyperlink ref="E22" location="'Fig17'!A1" display="Figure 17. National and Sub-National Renewable Biofuel Mandates and Targets, as of End-2023" xr:uid="{5FC008D0-ED89-4035-B889-6D80BDC00D0A}"/>
    <hyperlink ref="E23" location="'Fig18'!A1" display="Figure 18. Targets for Renewable Power and Electric Vehicles, as of End-2023" xr:uid="{4FB987AB-8071-4CAE-BBDF-D233217BF766}"/>
    <hyperlink ref="E24" location="'Fig19'!A1" display="Figure 19. Investment in Electric Vehicles, by Major Country, 2019-2023 " xr:uid="{650D45F4-D1C1-450E-87C5-E0FB8CE36F8E}"/>
    <hyperlink ref="E29" location="'Fig24'!A1" display="Figure 24. Hydropower Global Capacity, Shares of Top 10 Countries and Rest of World, 2023" xr:uid="{2589DA22-D4F9-4C84-867A-3C0A2F5C8409}"/>
    <hyperlink ref="E16" location="'Fig11'!A1" display="Figure 11. Renewable Share of Total Final Energy Consumption in Buildings, 2011 and 2021" xr:uid="{61156B34-9EFE-4DA6-81F2-D5FC0995CA6F}"/>
    <hyperlink ref="E10" location="'Fig7'!A1" display="Figure 7. Renewable Energy Share in Final Energy Consumption in Industry, 2011 and 2021" xr:uid="{5B01745E-55F2-4122-859C-4F86DF8BAD57}"/>
    <hyperlink ref="E5" location="'Fig2'!A1" display="Fig 2. Renewable Share of Total Final Energy Consumption, by Sector, 2021" xr:uid="{E14F3F4F-B601-41D1-A70B-8A5B80B2610B}"/>
    <hyperlink ref="E7" location="'Fig4'!A1" display="Figure 4. Share of Electricity in Total Final Energy Consumption by Major Country/Region, 2011-2021" xr:uid="{FB02F8A7-0775-4F0E-87BF-6627C6FD6925}"/>
    <hyperlink ref="E8" location="'Fig5'!A1" display="Figure 5. Countries with Renewable Energy Policies for End-Use Sectors, as of 2023" xr:uid="{95F33782-5E08-45B4-B601-05A3F4636ED8}"/>
    <hyperlink ref="E9" location="'Fig6'!A1" display="Figure 6. Number of Countries with Renewable Energy Regulatory Policies, by Demand Sector, 2013-2023" xr:uid="{03CCAA58-B42C-43D4-8B3D-D8A1000A4642}"/>
    <hyperlink ref="E13" location="'Fig9'!A1" display="Figure 9. Share of Renewable Energy in TFEC by Heavy Industry Sub-Sector, 2011 to 2021" xr:uid="{6A30244C-58B3-464C-9BB8-261159BF2602}"/>
    <hyperlink ref="E15" location="'Fig10'!A1" display="Figure 10. Share of Renewable Energy in TFEC by Light Industry Sub-Sector, 2011 to 2021" xr:uid="{62EDF3AC-9735-4B52-B1FD-2FAE787BE998}"/>
    <hyperlink ref="E20" location="'Fig15'!A1" display="Figure 15. Renewable Share of Total Final Energy Consumption in Transport, 2011-2021" xr:uid="{844D3D0C-47D3-427D-8B29-2869A3E37E04}"/>
    <hyperlink ref="E27" location="'Fig22'!A1" display="'Fig22'!A1" xr:uid="{5C5C864B-392E-4096-B373-725626E99A1E}"/>
    <hyperlink ref="E26" location="'Fig21'!A1" display="Figure 21.Planned Distribution of Electric Vehicle Chargers Across South Africa" xr:uid="{0BEDB4DF-B31C-4346-A245-A3907CF299C7}"/>
    <hyperlink ref="E25" location="'Fig20'!A1" display="Figure 20. Renewable Share of Total Final Energy Consumption in Transport, by Region and in the Top Five Energy-Consuming Economies, 2011-2021" xr:uid="{C0A9A0E8-4843-4A6F-AB7A-274371291FC3}"/>
    <hyperlink ref="E31" location="'Fig26'!A1" display="Figure 26. Solar PV Global Capacity and Annual Additions, 2013-2023" xr:uid="{96CA8324-B65A-4E06-A81E-E940BAE2550A}"/>
    <hyperlink ref="E32" location="'Fig27'!A1" display="Figure 27. Solar PV Global Capacity, by Country/Region, 2013-2023" xr:uid="{BC213F97-FC39-4C79-889B-23CB9BD1440F}"/>
    <hyperlink ref="E33" location="'Fig28'!A1" display="Figure 28. Share of Solar PV Capacity Additions, by Installation Type and Country/Region, 2023" xr:uid="{78C2B1F1-87DF-44F3-8C65-B9E13BAB8EC2}"/>
    <hyperlink ref="E34" location="'Fig29'!A1" display="Figure 29. Solar PV Global Capacity Additions, Shares of Top 10 Countries and Rest of World, 2023" xr:uid="{AE8FB6A6-80CF-4CED-88A0-2E98CBBA2049}"/>
    <hyperlink ref="E35" location="'Fig30'!A1" display="Figure 30. Solar PV Global Capacity Additions, Shares of Top 10 Countries and Rest of World, 2023" xr:uid="{471A48F5-86A8-4E2B-B32C-21557229FA49}"/>
    <hyperlink ref="E36" location="'Fig31'!A1" display="Figure 31. Solar Water Heating Collectors Global Capacity, 2014-2023" xr:uid="{17DDE939-0610-47D2-92E1-8AE18BE660D2}"/>
    <hyperlink ref="E37" location="'Fig32'!A1" display="Figure 32. Solar Water Heating Collector Additions, Top 20 Countries for Capacity Added, 2023" xr:uid="{66AEFA4B-0D19-49A1-8122-B242A1FC0A35}"/>
    <hyperlink ref="E38" location="'Fig33'!A1" display="Figure 33. Wind Power Global Capacity and Annual Additions, 2013-2023" xr:uid="{2921F54D-9AE5-4C14-AA66-7845C3083AD8}"/>
    <hyperlink ref="E39" location="'Fig34'!A1" display="Figure 34. Wind Power Capacity Additions, Top 10 Countries and Rest of World, 2023" xr:uid="{07B880A7-40BA-4AFE-8096-48F5B642121C}"/>
    <hyperlink ref="E11" location="'Table1'!A1" display="Table 1. Top 5 Countries for Renewable Energy Capacity and Additions, 2023" xr:uid="{CE40605F-58F7-4EBB-99E6-0E5C986B90C0}"/>
    <hyperlink ref="E14" location="'Table2'!A1" display="Table 2. Key Renewable Energy Policy and Investment Indicators, 2023" xr:uid="{42BAA7B7-FC59-4177-98C9-2B155325B6A5}"/>
    <hyperlink ref="E30" location="'Fig25'!A1" display="Figure 25. Top 10 Countries by Hydropower Capacity Additions in 2023 Compared to 2022 Additions" xr:uid="{0A73EC9C-34C5-43CE-B3B8-3B0A8899E7BB}"/>
    <hyperlink ref="E28" location="'Fig23'!A1" display="Figure 23. Renewable Share of Total Final Energy Consumption in Agriculture, 2011-2021" xr:uid="{5B32FEDD-451C-44B8-8B10-8ED795AF71C1}"/>
  </hyperlinks>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51B8-0D4C-4306-9D41-74B4E5E25F7C}">
  <sheetPr>
    <tabColor rgb="FFECB082"/>
  </sheetPr>
  <dimension ref="A1:F19"/>
  <sheetViews>
    <sheetView workbookViewId="0"/>
  </sheetViews>
  <sheetFormatPr defaultRowHeight="14.5"/>
  <cols>
    <col min="1" max="1" width="16.1796875" customWidth="1"/>
    <col min="3" max="3" width="19.7265625" customWidth="1"/>
    <col min="4" max="4" width="16.1796875" customWidth="1"/>
    <col min="5" max="5" width="15.81640625" customWidth="1"/>
    <col min="6" max="6" width="17.1796875" customWidth="1"/>
    <col min="7" max="7" width="19.26953125" customWidth="1"/>
  </cols>
  <sheetData>
    <row r="1" spans="1:6">
      <c r="A1" s="6" t="s">
        <v>67</v>
      </c>
      <c r="B1" s="13" t="s">
        <v>41</v>
      </c>
    </row>
    <row r="3" spans="1:6">
      <c r="B3" s="77"/>
      <c r="C3" s="258" t="s">
        <v>366</v>
      </c>
      <c r="D3" s="259"/>
      <c r="E3" s="259"/>
      <c r="F3" s="260"/>
    </row>
    <row r="4" spans="1:6">
      <c r="B4" s="77"/>
      <c r="C4" s="120" t="s">
        <v>367</v>
      </c>
      <c r="D4" s="120" t="s">
        <v>368</v>
      </c>
      <c r="E4" s="120" t="s">
        <v>369</v>
      </c>
      <c r="F4" s="120" t="s">
        <v>370</v>
      </c>
    </row>
    <row r="5" spans="1:6">
      <c r="B5" s="120">
        <v>2010</v>
      </c>
      <c r="C5" s="121">
        <v>20.486000000000001</v>
      </c>
      <c r="D5" s="122">
        <v>0</v>
      </c>
      <c r="E5" s="121">
        <v>85.3</v>
      </c>
      <c r="F5" s="123">
        <v>0.109</v>
      </c>
    </row>
    <row r="6" spans="1:6">
      <c r="B6" s="120">
        <v>2011</v>
      </c>
      <c r="C6" s="121">
        <v>24.434999999999999</v>
      </c>
      <c r="D6" s="122">
        <v>0</v>
      </c>
      <c r="E6" s="121">
        <v>83.844999999999999</v>
      </c>
      <c r="F6" s="123">
        <v>1.21</v>
      </c>
    </row>
    <row r="7" spans="1:6">
      <c r="B7" s="120">
        <v>2012</v>
      </c>
      <c r="C7" s="121">
        <v>25.93</v>
      </c>
      <c r="D7" s="122">
        <v>0</v>
      </c>
      <c r="E7" s="121">
        <v>84.968999999999994</v>
      </c>
      <c r="F7" s="123">
        <v>2.2810000000000001</v>
      </c>
    </row>
    <row r="8" spans="1:6">
      <c r="B8" s="120">
        <v>2013</v>
      </c>
      <c r="C8" s="121">
        <v>28.968</v>
      </c>
      <c r="D8" s="122">
        <v>0</v>
      </c>
      <c r="E8" s="121">
        <v>90.805999999999997</v>
      </c>
      <c r="F8" s="123">
        <v>2.637</v>
      </c>
    </row>
    <row r="9" spans="1:6">
      <c r="B9" s="120">
        <v>2014</v>
      </c>
      <c r="C9" s="121">
        <v>32.540999999999997</v>
      </c>
      <c r="D9" s="122">
        <v>0</v>
      </c>
      <c r="E9" s="121">
        <v>96.272999999999996</v>
      </c>
      <c r="F9" s="123">
        <v>2.9369999999999998</v>
      </c>
    </row>
    <row r="10" spans="1:6">
      <c r="B10" s="120">
        <v>2015</v>
      </c>
      <c r="C10" s="121">
        <v>29.294</v>
      </c>
      <c r="D10" s="122">
        <v>0</v>
      </c>
      <c r="E10" s="121">
        <v>100.372</v>
      </c>
      <c r="F10" s="123">
        <v>3.45</v>
      </c>
    </row>
    <row r="11" spans="1:6">
      <c r="B11" s="120">
        <v>2016</v>
      </c>
      <c r="C11" s="121">
        <v>33.298999999999999</v>
      </c>
      <c r="D11" s="122">
        <v>0</v>
      </c>
      <c r="E11" s="121">
        <v>101.465</v>
      </c>
      <c r="F11" s="123">
        <v>4.1070000000000002</v>
      </c>
    </row>
    <row r="12" spans="1:6">
      <c r="B12" s="120">
        <v>2017</v>
      </c>
      <c r="C12" s="121">
        <v>34.725999999999999</v>
      </c>
      <c r="D12" s="122">
        <v>0</v>
      </c>
      <c r="E12" s="121">
        <v>105.28700000000001</v>
      </c>
      <c r="F12" s="123">
        <v>4.4489999999999998</v>
      </c>
    </row>
    <row r="13" spans="1:6">
      <c r="B13" s="120">
        <v>2018</v>
      </c>
      <c r="C13" s="121">
        <v>40.704999999999998</v>
      </c>
      <c r="D13" s="122">
        <v>0</v>
      </c>
      <c r="E13" s="121">
        <v>111.164</v>
      </c>
      <c r="F13" s="123">
        <v>5.0670000000000002</v>
      </c>
    </row>
    <row r="14" spans="1:6">
      <c r="B14" s="120">
        <v>2019</v>
      </c>
      <c r="C14" s="121">
        <v>44.91</v>
      </c>
      <c r="D14" s="122">
        <v>3.7999999999999999E-2</v>
      </c>
      <c r="E14" s="121">
        <v>113.40300000000001</v>
      </c>
      <c r="F14" s="123">
        <v>5.8869999999999996</v>
      </c>
    </row>
    <row r="15" spans="1:6">
      <c r="B15" s="120">
        <v>2020</v>
      </c>
      <c r="C15" s="121">
        <v>43.808</v>
      </c>
      <c r="D15" s="122">
        <v>6.7000000000000004E-2</v>
      </c>
      <c r="E15" s="121">
        <v>103.95</v>
      </c>
      <c r="F15" s="123">
        <v>6.6639999999999997</v>
      </c>
    </row>
    <row r="16" spans="1:6">
      <c r="B16" s="120">
        <v>2021</v>
      </c>
      <c r="C16" s="121">
        <v>45.712000000000003</v>
      </c>
      <c r="D16" s="122">
        <v>0.13800000000000001</v>
      </c>
      <c r="E16" s="121">
        <v>106.259</v>
      </c>
      <c r="F16" s="123">
        <v>9.6110000000000007</v>
      </c>
    </row>
    <row r="17" spans="2:6">
      <c r="B17" s="120">
        <v>2022</v>
      </c>
      <c r="C17" s="121">
        <v>45.1</v>
      </c>
      <c r="D17" s="77">
        <v>0.2</v>
      </c>
      <c r="E17" s="121">
        <v>105.7</v>
      </c>
      <c r="F17" s="123">
        <v>13.3</v>
      </c>
    </row>
    <row r="19" spans="2:6">
      <c r="B19" t="s">
        <v>72</v>
      </c>
    </row>
  </sheetData>
  <mergeCells count="1">
    <mergeCell ref="C3:F3"/>
  </mergeCells>
  <hyperlinks>
    <hyperlink ref="A1" location="Contents!A1" display="Table of Content" xr:uid="{4BF7078B-55D6-4383-B947-C747D7BA6B6C}"/>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39026-9054-481B-A5D1-E190512EAD73}">
  <sheetPr>
    <tabColor rgb="FFECB082"/>
  </sheetPr>
  <dimension ref="A1:L12"/>
  <sheetViews>
    <sheetView workbookViewId="0"/>
  </sheetViews>
  <sheetFormatPr defaultRowHeight="14.5"/>
  <cols>
    <col min="1" max="1" width="16.26953125" customWidth="1"/>
    <col min="2" max="2" width="16.81640625" customWidth="1"/>
  </cols>
  <sheetData>
    <row r="1" spans="1:12">
      <c r="A1" s="6" t="s">
        <v>67</v>
      </c>
      <c r="B1" s="13" t="s">
        <v>42</v>
      </c>
    </row>
    <row r="3" spans="1:12" ht="15.5">
      <c r="B3" s="77"/>
      <c r="C3" s="261" t="s">
        <v>371</v>
      </c>
      <c r="D3" s="261"/>
      <c r="E3" s="261"/>
      <c r="F3" s="261"/>
      <c r="G3" s="261"/>
      <c r="H3" s="261"/>
      <c r="I3" s="261"/>
      <c r="J3" s="261"/>
      <c r="K3" s="261"/>
      <c r="L3" s="261"/>
    </row>
    <row r="4" spans="1:12">
      <c r="B4" s="77"/>
      <c r="C4" s="120">
        <v>2014</v>
      </c>
      <c r="D4" s="120">
        <v>2015</v>
      </c>
      <c r="E4" s="120">
        <v>2016</v>
      </c>
      <c r="F4" s="120">
        <v>2017</v>
      </c>
      <c r="G4" s="120">
        <v>2018</v>
      </c>
      <c r="H4" s="120">
        <v>2019</v>
      </c>
      <c r="I4" s="120">
        <v>2020</v>
      </c>
      <c r="J4" s="120">
        <v>2021</v>
      </c>
      <c r="K4" s="120">
        <v>2022</v>
      </c>
      <c r="L4" s="120">
        <v>2023</v>
      </c>
    </row>
    <row r="5" spans="1:12">
      <c r="B5" s="120" t="s">
        <v>95</v>
      </c>
      <c r="C5" s="121">
        <v>1.2609999999999999</v>
      </c>
      <c r="D5" s="121">
        <v>1.361</v>
      </c>
      <c r="E5" s="121">
        <v>1.4630000000000001</v>
      </c>
      <c r="F5" s="121">
        <v>1.4990000000000001</v>
      </c>
      <c r="G5" s="121">
        <v>1.5760000000000001</v>
      </c>
      <c r="H5" s="121">
        <v>1.6870000000000001</v>
      </c>
      <c r="I5" s="121">
        <v>1.7390000000000001</v>
      </c>
      <c r="J5" s="121">
        <v>1.74</v>
      </c>
      <c r="K5" s="121">
        <v>1.7849999999999999</v>
      </c>
      <c r="L5" s="121">
        <v>1.9</v>
      </c>
    </row>
    <row r="6" spans="1:12">
      <c r="B6" s="120" t="s">
        <v>96</v>
      </c>
      <c r="C6" s="121">
        <v>18.62</v>
      </c>
      <c r="D6" s="121">
        <v>21.292999999999999</v>
      </c>
      <c r="E6" s="121">
        <v>24.122</v>
      </c>
      <c r="F6" s="121">
        <v>30.439</v>
      </c>
      <c r="G6" s="121">
        <v>33.737000000000002</v>
      </c>
      <c r="H6" s="121">
        <v>37.67</v>
      </c>
      <c r="I6" s="121">
        <v>41.884999999999998</v>
      </c>
      <c r="J6" s="121">
        <v>55</v>
      </c>
      <c r="K6" s="121">
        <v>59</v>
      </c>
      <c r="L6" s="121">
        <v>62</v>
      </c>
    </row>
    <row r="7" spans="1:12">
      <c r="B7" s="120" t="s">
        <v>372</v>
      </c>
      <c r="C7" s="121">
        <v>32.81</v>
      </c>
      <c r="D7" s="121">
        <v>34.722999999999999</v>
      </c>
      <c r="E7" s="121">
        <v>36.171999999999997</v>
      </c>
      <c r="F7" s="121">
        <v>37.286999999999999</v>
      </c>
      <c r="G7" s="121">
        <v>38.835000000000001</v>
      </c>
      <c r="H7" s="121">
        <v>41.786000000000001</v>
      </c>
      <c r="I7" s="121">
        <v>43.122</v>
      </c>
      <c r="J7" s="121">
        <v>43.988999999999997</v>
      </c>
      <c r="K7" s="121">
        <v>44.905000000000001</v>
      </c>
      <c r="L7" s="121">
        <v>46</v>
      </c>
    </row>
    <row r="8" spans="1:12">
      <c r="B8" s="120" t="s">
        <v>100</v>
      </c>
      <c r="C8" s="121">
        <v>16.3</v>
      </c>
      <c r="D8" s="121">
        <v>16.5</v>
      </c>
      <c r="E8" s="121">
        <v>16.5</v>
      </c>
      <c r="F8" s="121">
        <v>16.47</v>
      </c>
      <c r="G8" s="121">
        <v>16.3</v>
      </c>
      <c r="H8" s="121">
        <v>15.6</v>
      </c>
      <c r="I8" s="121">
        <v>15.5</v>
      </c>
      <c r="J8" s="121">
        <v>14.9</v>
      </c>
      <c r="K8" s="121">
        <v>14.75</v>
      </c>
      <c r="L8" s="121">
        <v>14.66</v>
      </c>
    </row>
    <row r="9" spans="1:12">
      <c r="B9" s="120" t="s">
        <v>373</v>
      </c>
      <c r="C9" s="121">
        <v>15.906000000000001</v>
      </c>
      <c r="D9" s="121">
        <v>16.588000000000001</v>
      </c>
      <c r="E9" s="121">
        <v>17.271000000000001</v>
      </c>
      <c r="F9" s="121">
        <v>18.5</v>
      </c>
      <c r="G9" s="121">
        <v>19.099</v>
      </c>
      <c r="H9" s="121">
        <v>19.513000000000002</v>
      </c>
      <c r="I9" s="121">
        <v>20.439</v>
      </c>
      <c r="J9" s="121">
        <v>20.821000000000002</v>
      </c>
      <c r="K9" s="121">
        <v>21.52</v>
      </c>
      <c r="L9" s="121">
        <v>23</v>
      </c>
    </row>
    <row r="10" spans="1:12">
      <c r="B10" s="120" t="s">
        <v>102</v>
      </c>
      <c r="C10" s="121">
        <v>1.0009999999999999</v>
      </c>
      <c r="D10" s="121">
        <v>1.012</v>
      </c>
      <c r="E10" s="121">
        <v>1.0149999999999999</v>
      </c>
      <c r="F10" s="121">
        <v>1.05</v>
      </c>
      <c r="G10" s="121">
        <v>1.0660000000000001</v>
      </c>
      <c r="H10" s="121">
        <v>1.0660000000000001</v>
      </c>
      <c r="I10" s="121">
        <v>1.0660000000000001</v>
      </c>
      <c r="J10" s="121">
        <v>1.0780000000000001</v>
      </c>
      <c r="K10" s="121">
        <v>1.0860000000000001</v>
      </c>
      <c r="L10" s="121">
        <v>1.1000000000000001</v>
      </c>
    </row>
    <row r="12" spans="1:12">
      <c r="B12" t="s">
        <v>374</v>
      </c>
    </row>
  </sheetData>
  <mergeCells count="1">
    <mergeCell ref="C3:L3"/>
  </mergeCells>
  <hyperlinks>
    <hyperlink ref="A1" location="Contents!A1" display="Table of Content" xr:uid="{4D557EA7-A3BB-4CC9-B325-83E36EB46CD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A065F-4566-4335-97CC-6687C923E2FE}">
  <sheetPr>
    <tabColor rgb="FFECB082"/>
  </sheetPr>
  <dimension ref="A1:I17"/>
  <sheetViews>
    <sheetView workbookViewId="0">
      <selection activeCell="A2" sqref="A2"/>
    </sheetView>
  </sheetViews>
  <sheetFormatPr defaultRowHeight="14.5"/>
  <cols>
    <col min="1" max="1" width="16" customWidth="1"/>
    <col min="4" max="8" width="14.54296875" customWidth="1"/>
    <col min="9" max="9" width="16.453125" customWidth="1"/>
    <col min="10" max="10" width="16.54296875" customWidth="1"/>
  </cols>
  <sheetData>
    <row r="1" spans="1:9">
      <c r="A1" s="6" t="s">
        <v>67</v>
      </c>
      <c r="B1" s="13" t="s">
        <v>375</v>
      </c>
    </row>
    <row r="3" spans="1:9">
      <c r="B3" s="77"/>
      <c r="C3" s="258" t="s">
        <v>376</v>
      </c>
      <c r="D3" s="259"/>
      <c r="E3" s="259"/>
      <c r="F3" s="259"/>
      <c r="G3" s="259"/>
      <c r="H3" s="259"/>
      <c r="I3" s="260"/>
    </row>
    <row r="4" spans="1:9">
      <c r="B4" s="77"/>
      <c r="C4" s="120" t="s">
        <v>103</v>
      </c>
      <c r="D4" s="120" t="s">
        <v>95</v>
      </c>
      <c r="E4" s="120" t="s">
        <v>377</v>
      </c>
      <c r="F4" s="120" t="s">
        <v>96</v>
      </c>
      <c r="G4" s="120" t="s">
        <v>97</v>
      </c>
      <c r="H4" s="120" t="s">
        <v>102</v>
      </c>
      <c r="I4" s="120" t="s">
        <v>378</v>
      </c>
    </row>
    <row r="5" spans="1:9">
      <c r="B5" s="120">
        <v>2012</v>
      </c>
      <c r="C5" s="77">
        <v>18.053588999999999</v>
      </c>
      <c r="D5" s="77">
        <v>0.09</v>
      </c>
      <c r="E5" s="77">
        <v>5.0960000000000001</v>
      </c>
      <c r="F5" s="77">
        <v>0.30430000000000001</v>
      </c>
      <c r="G5" s="77">
        <v>12.531288999999999</v>
      </c>
      <c r="H5" s="77">
        <v>3.2000000000000001E-2</v>
      </c>
      <c r="I5" s="77">
        <v>0.122</v>
      </c>
    </row>
    <row r="6" spans="1:9">
      <c r="B6" s="120">
        <v>2013</v>
      </c>
      <c r="C6" s="77">
        <v>21.199020000000001</v>
      </c>
      <c r="D6" s="77">
        <v>3.5000000000000003E-2</v>
      </c>
      <c r="E6" s="77">
        <v>6.6479999999999997</v>
      </c>
      <c r="F6" s="77">
        <v>0.62009999999999998</v>
      </c>
      <c r="G6" s="77">
        <v>13.86392</v>
      </c>
      <c r="H6" s="77">
        <v>3.2000000000000001E-2</v>
      </c>
      <c r="I6" s="77">
        <v>6.7000000000000004E-2</v>
      </c>
    </row>
    <row r="7" spans="1:9">
      <c r="B7" s="120">
        <v>2014</v>
      </c>
      <c r="C7" s="77">
        <v>25.093776999999999</v>
      </c>
      <c r="D7" s="77">
        <v>3.5999999999999997E-2</v>
      </c>
      <c r="E7" s="77">
        <v>7.9613820000000004</v>
      </c>
      <c r="F7" s="77">
        <v>1.7211000000000001</v>
      </c>
      <c r="G7" s="77">
        <v>15.240295</v>
      </c>
      <c r="H7" s="77">
        <v>0.13500000000000001</v>
      </c>
      <c r="I7" s="77">
        <v>0.17100000000000001</v>
      </c>
    </row>
    <row r="8" spans="1:9">
      <c r="B8" s="120">
        <v>2015</v>
      </c>
      <c r="C8" s="77">
        <v>27.381663</v>
      </c>
      <c r="D8" s="77">
        <v>3.3000000000000002E-2</v>
      </c>
      <c r="E8" s="77">
        <v>8.7576750000000008</v>
      </c>
      <c r="F8" s="77">
        <v>2.0411999999999999</v>
      </c>
      <c r="G8" s="77">
        <v>16.396788000000001</v>
      </c>
      <c r="H8" s="77">
        <v>0.153</v>
      </c>
      <c r="I8" s="77">
        <v>0.186</v>
      </c>
    </row>
    <row r="9" spans="1:9">
      <c r="B9" s="120">
        <v>2016</v>
      </c>
      <c r="C9" s="77">
        <v>29.304248000000001</v>
      </c>
      <c r="D9" s="77">
        <v>3.5999999999999997E-2</v>
      </c>
      <c r="E9" s="77">
        <v>9.4878529999999994</v>
      </c>
      <c r="F9" s="77">
        <v>2.5851999999999999</v>
      </c>
      <c r="G9" s="77">
        <v>17.035195000000002</v>
      </c>
      <c r="H9" s="77">
        <v>0.16</v>
      </c>
      <c r="I9" s="77">
        <v>0.19600000000000001</v>
      </c>
    </row>
    <row r="10" spans="1:9">
      <c r="B10" s="120">
        <v>2017</v>
      </c>
      <c r="C10" s="77">
        <v>33.411186000000001</v>
      </c>
      <c r="D10" s="77">
        <v>6.2E-2</v>
      </c>
      <c r="E10" s="77">
        <v>10.391244</v>
      </c>
      <c r="F10" s="77">
        <v>3.5190999999999999</v>
      </c>
      <c r="G10" s="77">
        <v>19.188842000000001</v>
      </c>
      <c r="H10" s="77">
        <v>0.25</v>
      </c>
      <c r="I10" s="77">
        <v>0.312</v>
      </c>
    </row>
    <row r="11" spans="1:9">
      <c r="B11" s="120">
        <v>2018</v>
      </c>
      <c r="C11" s="77">
        <v>37.629758000000002</v>
      </c>
      <c r="D11" s="77">
        <v>6.8000000000000005E-2</v>
      </c>
      <c r="E11" s="77">
        <v>11.259687</v>
      </c>
      <c r="F11" s="77">
        <v>5.5791000000000004</v>
      </c>
      <c r="G11" s="77">
        <v>20.517970999999999</v>
      </c>
      <c r="H11" s="77">
        <v>0.20499999999999999</v>
      </c>
      <c r="I11" s="77">
        <v>0.27300000000000002</v>
      </c>
    </row>
    <row r="12" spans="1:9">
      <c r="B12" s="120">
        <v>2019</v>
      </c>
      <c r="C12" s="77">
        <v>41.975704999999998</v>
      </c>
      <c r="D12" s="77">
        <v>6.8000000000000005E-2</v>
      </c>
      <c r="E12" s="77">
        <v>12.543996999999999</v>
      </c>
      <c r="F12" s="77">
        <v>5.5155000000000003</v>
      </c>
      <c r="G12" s="77">
        <v>23.712240999999999</v>
      </c>
      <c r="H12" s="77">
        <v>0.135967</v>
      </c>
      <c r="I12" s="77">
        <v>0.20396700000000001</v>
      </c>
    </row>
    <row r="13" spans="1:9">
      <c r="B13" s="120">
        <v>2020</v>
      </c>
      <c r="C13" s="77">
        <v>43.191147999999998</v>
      </c>
      <c r="D13" s="77">
        <v>6.8000000000000005E-2</v>
      </c>
      <c r="E13" s="77">
        <v>13.042206</v>
      </c>
      <c r="F13" s="77">
        <v>5.6742999999999997</v>
      </c>
      <c r="G13" s="77">
        <v>24.256239999999998</v>
      </c>
      <c r="H13" s="77">
        <v>0.15040200000000001</v>
      </c>
      <c r="I13" s="77">
        <v>0.21840200000000001</v>
      </c>
    </row>
    <row r="14" spans="1:9">
      <c r="B14" s="120">
        <v>2021</v>
      </c>
      <c r="C14" s="77">
        <v>44.502071000000001</v>
      </c>
      <c r="D14" s="77">
        <v>6.8000000000000005E-2</v>
      </c>
      <c r="E14" s="77">
        <v>13.164695999999999</v>
      </c>
      <c r="F14" s="77">
        <v>6.3072999999999997</v>
      </c>
      <c r="G14" s="77">
        <v>24.787165000000002</v>
      </c>
      <c r="H14" s="77">
        <v>0.17491000000000001</v>
      </c>
      <c r="I14" s="77">
        <v>0.24291000000000001</v>
      </c>
    </row>
    <row r="15" spans="1:9">
      <c r="B15" s="120">
        <v>2022</v>
      </c>
      <c r="C15" s="77">
        <v>46.431956999999997</v>
      </c>
      <c r="D15" s="77">
        <v>6.8000000000000005E-2</v>
      </c>
      <c r="E15" s="77">
        <v>14.260096000000001</v>
      </c>
      <c r="F15" s="77">
        <v>6.3653000000000004</v>
      </c>
      <c r="G15" s="77">
        <v>25.563651</v>
      </c>
      <c r="H15" s="77">
        <v>0.17491000000000001</v>
      </c>
      <c r="I15" s="77">
        <v>0.24291000000000001</v>
      </c>
    </row>
    <row r="17" spans="2:2">
      <c r="B17" t="s">
        <v>379</v>
      </c>
    </row>
  </sheetData>
  <mergeCells count="1">
    <mergeCell ref="C3:I3"/>
  </mergeCells>
  <hyperlinks>
    <hyperlink ref="A1" location="Contents!A1" display="Table of Content" xr:uid="{4F902883-B240-404F-8BF1-DA1BA38973D4}"/>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E5686-724D-4858-B9D1-E42C86F6863E}">
  <sheetPr>
    <tabColor rgb="FFECB082"/>
  </sheetPr>
  <dimension ref="A1:J32"/>
  <sheetViews>
    <sheetView workbookViewId="0">
      <selection activeCell="A2" sqref="A2"/>
    </sheetView>
  </sheetViews>
  <sheetFormatPr defaultRowHeight="14.5"/>
  <cols>
    <col min="1" max="1" width="16.7265625" customWidth="1"/>
    <col min="2" max="2" width="12.1796875" customWidth="1"/>
    <col min="3" max="3" width="15.7265625" customWidth="1"/>
    <col min="5" max="5" width="14.81640625" customWidth="1"/>
    <col min="7" max="7" width="17.453125" customWidth="1"/>
    <col min="9" max="9" width="18.54296875" customWidth="1"/>
    <col min="10" max="10" width="19.54296875" customWidth="1"/>
  </cols>
  <sheetData>
    <row r="1" spans="1:10">
      <c r="A1" s="6" t="s">
        <v>67</v>
      </c>
      <c r="B1" s="13" t="s">
        <v>45</v>
      </c>
    </row>
    <row r="3" spans="1:10">
      <c r="C3" s="262" t="s">
        <v>380</v>
      </c>
      <c r="D3" s="262"/>
      <c r="E3" s="262"/>
      <c r="F3" s="262"/>
      <c r="G3" s="262"/>
      <c r="H3" s="262"/>
    </row>
    <row r="4" spans="1:10">
      <c r="B4" s="77"/>
      <c r="C4" s="264" t="s">
        <v>128</v>
      </c>
      <c r="D4" s="264"/>
      <c r="E4" s="264" t="s">
        <v>150</v>
      </c>
      <c r="F4" s="264"/>
      <c r="G4" s="264" t="s">
        <v>381</v>
      </c>
      <c r="H4" s="264"/>
      <c r="I4" s="102" t="s">
        <v>382</v>
      </c>
      <c r="J4" s="102" t="s">
        <v>383</v>
      </c>
    </row>
    <row r="5" spans="1:10">
      <c r="B5" s="77"/>
      <c r="C5" s="124" t="s">
        <v>384</v>
      </c>
      <c r="D5" s="124" t="s">
        <v>385</v>
      </c>
      <c r="E5" s="124" t="s">
        <v>384</v>
      </c>
      <c r="F5" s="124" t="s">
        <v>385</v>
      </c>
      <c r="G5" s="124" t="s">
        <v>384</v>
      </c>
      <c r="H5" s="124" t="s">
        <v>385</v>
      </c>
      <c r="I5" s="102"/>
      <c r="J5" s="102"/>
    </row>
    <row r="6" spans="1:10">
      <c r="B6" s="120">
        <v>2013</v>
      </c>
      <c r="C6" s="77">
        <v>0.375</v>
      </c>
      <c r="D6" s="77">
        <v>0.876</v>
      </c>
      <c r="E6" s="77">
        <v>0.35</v>
      </c>
      <c r="F6" s="77">
        <v>2.3035000000000001</v>
      </c>
      <c r="G6" s="77">
        <v>0.16</v>
      </c>
      <c r="H6" s="77">
        <v>0.23699999999999999</v>
      </c>
      <c r="I6" s="77">
        <v>0.88500000000000001</v>
      </c>
      <c r="J6" s="77">
        <v>3.4165000000000001</v>
      </c>
    </row>
    <row r="7" spans="1:10">
      <c r="B7" s="120">
        <v>2014</v>
      </c>
      <c r="C7" s="77">
        <v>0.752</v>
      </c>
      <c r="D7" s="77">
        <v>1.6279999999999999</v>
      </c>
      <c r="E7" s="77">
        <v>0</v>
      </c>
      <c r="F7" s="77">
        <v>2.3035000000000001</v>
      </c>
      <c r="G7" s="77">
        <v>0.17499999999999999</v>
      </c>
      <c r="H7" s="77">
        <v>0.41199999999999998</v>
      </c>
      <c r="I7" s="77">
        <v>0.92700000000000005</v>
      </c>
      <c r="J7" s="77">
        <v>4.3434999999999997</v>
      </c>
    </row>
    <row r="8" spans="1:10">
      <c r="B8" s="120">
        <v>2015</v>
      </c>
      <c r="C8" s="77">
        <v>0</v>
      </c>
      <c r="D8" s="77">
        <v>1.6279999999999999</v>
      </c>
      <c r="E8" s="77">
        <v>0</v>
      </c>
      <c r="F8" s="77">
        <v>2.3035000000000001</v>
      </c>
      <c r="G8" s="77">
        <v>0.246</v>
      </c>
      <c r="H8" s="77">
        <v>0.65800000000000003</v>
      </c>
      <c r="I8" s="77">
        <v>0.246</v>
      </c>
      <c r="J8" s="77">
        <v>4.5895000000000001</v>
      </c>
    </row>
    <row r="9" spans="1:10">
      <c r="B9" s="120">
        <v>2016</v>
      </c>
      <c r="C9" s="77">
        <v>0</v>
      </c>
      <c r="D9" s="77">
        <v>1.6279999999999999</v>
      </c>
      <c r="E9" s="77">
        <v>0</v>
      </c>
      <c r="F9" s="77">
        <v>2.3035000000000001</v>
      </c>
      <c r="G9" s="77">
        <v>0.11</v>
      </c>
      <c r="H9" s="77">
        <v>0.76800000000000002</v>
      </c>
      <c r="I9" s="77">
        <v>0.11</v>
      </c>
      <c r="J9" s="77">
        <v>4.6994999999999996</v>
      </c>
    </row>
    <row r="10" spans="1:10">
      <c r="B10" s="120">
        <v>2017</v>
      </c>
      <c r="C10" s="77">
        <v>0</v>
      </c>
      <c r="D10" s="77">
        <v>1.6279999999999999</v>
      </c>
      <c r="E10" s="77">
        <v>0</v>
      </c>
      <c r="F10" s="77">
        <v>2.3035000000000001</v>
      </c>
      <c r="G10" s="77">
        <v>0.1</v>
      </c>
      <c r="H10" s="77">
        <v>0.86799999999999999</v>
      </c>
      <c r="I10" s="77">
        <v>0.1</v>
      </c>
      <c r="J10" s="77">
        <v>4.7995000000000001</v>
      </c>
    </row>
    <row r="11" spans="1:10">
      <c r="B11" s="120">
        <v>2018</v>
      </c>
      <c r="C11" s="77">
        <v>0</v>
      </c>
      <c r="D11" s="77">
        <v>1.6279999999999999</v>
      </c>
      <c r="E11" s="77">
        <v>0</v>
      </c>
      <c r="F11" s="77">
        <v>2.3035000000000001</v>
      </c>
      <c r="G11" s="77">
        <v>0.7</v>
      </c>
      <c r="H11" s="77">
        <v>1.5680000000000001</v>
      </c>
      <c r="I11" s="77">
        <v>0.7</v>
      </c>
      <c r="J11" s="77">
        <v>5.4995000000000003</v>
      </c>
    </row>
    <row r="12" spans="1:10">
      <c r="B12" s="120">
        <v>2019</v>
      </c>
      <c r="C12" s="77">
        <v>0</v>
      </c>
      <c r="D12" s="77">
        <v>1.6279999999999999</v>
      </c>
      <c r="E12" s="77">
        <v>0</v>
      </c>
      <c r="F12" s="77">
        <v>2.3035000000000001</v>
      </c>
      <c r="G12" s="77">
        <v>0.61499999999999999</v>
      </c>
      <c r="H12" s="77">
        <v>2.1829999999999998</v>
      </c>
      <c r="I12" s="77">
        <v>0.61499999999999999</v>
      </c>
      <c r="J12" s="77">
        <v>6.1144999999999996</v>
      </c>
    </row>
    <row r="13" spans="1:10">
      <c r="B13" s="120">
        <v>2020</v>
      </c>
      <c r="C13" s="77">
        <v>0</v>
      </c>
      <c r="D13" s="77">
        <v>1.6279999999999999</v>
      </c>
      <c r="E13" s="77">
        <v>0</v>
      </c>
      <c r="F13" s="77">
        <v>2.3035000000000001</v>
      </c>
      <c r="G13" s="77">
        <v>0.1</v>
      </c>
      <c r="H13" s="77">
        <v>2.2829999999999999</v>
      </c>
      <c r="I13" s="77">
        <v>0.1</v>
      </c>
      <c r="J13" s="77">
        <v>6.2145000000000001</v>
      </c>
    </row>
    <row r="14" spans="1:10">
      <c r="B14" s="120">
        <v>2021</v>
      </c>
      <c r="C14" s="77">
        <v>-0.27400000000000002</v>
      </c>
      <c r="D14" s="77">
        <v>1.3540000000000001</v>
      </c>
      <c r="E14" s="77">
        <v>0</v>
      </c>
      <c r="F14" s="77">
        <v>2.3035000000000001</v>
      </c>
      <c r="G14" s="77">
        <v>0.16</v>
      </c>
      <c r="H14" s="77">
        <v>2.4430000000000001</v>
      </c>
      <c r="I14" s="77">
        <v>-0.114</v>
      </c>
      <c r="J14" s="77">
        <v>6.1005000000000003</v>
      </c>
    </row>
    <row r="15" spans="1:10">
      <c r="B15" s="120">
        <v>2022</v>
      </c>
      <c r="C15" s="77">
        <v>0</v>
      </c>
      <c r="D15" s="77">
        <v>1.3540000000000001</v>
      </c>
      <c r="E15" s="77">
        <v>0</v>
      </c>
      <c r="F15" s="77">
        <v>2.3035000000000001</v>
      </c>
      <c r="G15" s="77">
        <v>0.2</v>
      </c>
      <c r="H15" s="77">
        <v>2.6429999999999998</v>
      </c>
      <c r="I15" s="77">
        <v>0.2</v>
      </c>
      <c r="J15" s="77">
        <v>6.3005000000000004</v>
      </c>
    </row>
    <row r="16" spans="1:10">
      <c r="B16" s="120">
        <v>2023</v>
      </c>
      <c r="C16" s="77">
        <v>0</v>
      </c>
      <c r="D16" s="77">
        <v>1.3540000000000001</v>
      </c>
      <c r="E16" s="77">
        <v>0</v>
      </c>
      <c r="F16" s="77">
        <v>2.3035000000000001</v>
      </c>
      <c r="G16" s="77">
        <v>0.4</v>
      </c>
      <c r="H16" s="77">
        <v>3.0430000000000001</v>
      </c>
      <c r="I16" s="77">
        <v>0.4</v>
      </c>
      <c r="J16" s="77">
        <v>6.7004999999999999</v>
      </c>
    </row>
    <row r="18" spans="2:9">
      <c r="C18" s="263" t="s">
        <v>386</v>
      </c>
      <c r="D18" s="263"/>
      <c r="E18" s="263"/>
      <c r="F18" s="263"/>
      <c r="G18" s="263"/>
    </row>
    <row r="19" spans="2:9">
      <c r="B19" s="102"/>
      <c r="C19" s="264" t="s">
        <v>387</v>
      </c>
      <c r="D19" s="264"/>
      <c r="E19" s="264" t="s">
        <v>388</v>
      </c>
      <c r="F19" s="265"/>
      <c r="G19" s="102"/>
      <c r="I19" s="266" t="s">
        <v>389</v>
      </c>
    </row>
    <row r="20" spans="2:9">
      <c r="B20" s="102"/>
      <c r="C20" s="124" t="s">
        <v>384</v>
      </c>
      <c r="D20" s="124" t="s">
        <v>110</v>
      </c>
      <c r="E20" s="124" t="s">
        <v>384</v>
      </c>
      <c r="F20" s="125" t="s">
        <v>110</v>
      </c>
      <c r="G20" s="124" t="s">
        <v>390</v>
      </c>
      <c r="I20" s="266"/>
    </row>
    <row r="21" spans="2:9">
      <c r="B21" s="120">
        <v>2013</v>
      </c>
      <c r="C21" s="77">
        <v>3310</v>
      </c>
      <c r="D21" s="77">
        <v>9803</v>
      </c>
      <c r="E21" s="77">
        <v>3.31</v>
      </c>
      <c r="F21" s="126">
        <v>9.8030000000000008</v>
      </c>
      <c r="G21" s="204">
        <v>6.4930000000000003</v>
      </c>
      <c r="I21" s="94">
        <v>0.50977976282150006</v>
      </c>
    </row>
    <row r="22" spans="2:9">
      <c r="B22" s="120">
        <v>2014</v>
      </c>
      <c r="C22" s="77">
        <v>0</v>
      </c>
      <c r="D22" s="77">
        <v>9803</v>
      </c>
      <c r="E22" s="77">
        <v>0</v>
      </c>
      <c r="F22" s="126">
        <v>9.8030000000000008</v>
      </c>
      <c r="G22" s="204">
        <v>9.8030000000000008</v>
      </c>
      <c r="I22" s="94">
        <v>0</v>
      </c>
    </row>
    <row r="23" spans="2:9">
      <c r="B23" s="120">
        <v>2015</v>
      </c>
      <c r="C23" s="77">
        <v>688</v>
      </c>
      <c r="D23" s="77">
        <v>10491</v>
      </c>
      <c r="E23" s="77">
        <v>0.68799999999999994</v>
      </c>
      <c r="F23" s="126">
        <v>10.491</v>
      </c>
      <c r="G23" s="204">
        <v>9.802999999999999</v>
      </c>
      <c r="I23" s="94">
        <v>7.0182597164133415E-2</v>
      </c>
    </row>
    <row r="24" spans="2:9">
      <c r="B24" s="120">
        <v>2016</v>
      </c>
      <c r="C24" s="77">
        <v>715</v>
      </c>
      <c r="D24" s="77">
        <v>11206</v>
      </c>
      <c r="E24" s="77">
        <v>0.71499999999999997</v>
      </c>
      <c r="F24" s="126">
        <v>11.206</v>
      </c>
      <c r="G24" s="204">
        <v>10.491</v>
      </c>
      <c r="I24" s="94">
        <v>6.8153655514250303E-2</v>
      </c>
    </row>
    <row r="25" spans="2:9">
      <c r="B25" s="120">
        <v>2017</v>
      </c>
      <c r="C25" s="77">
        <v>500</v>
      </c>
      <c r="D25" s="77">
        <v>11706</v>
      </c>
      <c r="E25" s="77">
        <v>0.5</v>
      </c>
      <c r="F25" s="126">
        <v>11.706</v>
      </c>
      <c r="G25" s="204">
        <v>11.206</v>
      </c>
      <c r="I25" s="94">
        <v>4.4618954131715155E-2</v>
      </c>
    </row>
    <row r="26" spans="2:9">
      <c r="B26" s="120">
        <v>2018</v>
      </c>
      <c r="C26" s="77">
        <v>4925</v>
      </c>
      <c r="D26" s="77">
        <v>16631</v>
      </c>
      <c r="E26" s="77">
        <v>4.9249999999999998</v>
      </c>
      <c r="F26" s="126">
        <v>16.631</v>
      </c>
      <c r="G26" s="204">
        <v>11.706</v>
      </c>
      <c r="I26" s="94">
        <v>0.42072441483000173</v>
      </c>
    </row>
    <row r="27" spans="2:9">
      <c r="B27" s="120">
        <v>2019</v>
      </c>
      <c r="C27" s="77">
        <v>3430.5</v>
      </c>
      <c r="D27" s="77">
        <v>20061.5</v>
      </c>
      <c r="E27" s="77">
        <v>3.4304999999999999</v>
      </c>
      <c r="F27" s="126">
        <v>20.061499999999999</v>
      </c>
      <c r="G27" s="204">
        <v>16.631</v>
      </c>
      <c r="I27" s="94">
        <v>0.20627142084059888</v>
      </c>
    </row>
    <row r="28" spans="2:9">
      <c r="B28" s="120">
        <v>2020</v>
      </c>
      <c r="C28" s="77">
        <v>1000</v>
      </c>
      <c r="D28" s="77">
        <v>21061.5</v>
      </c>
      <c r="E28" s="77">
        <v>1</v>
      </c>
      <c r="F28" s="126">
        <v>21.061499999999999</v>
      </c>
      <c r="G28" s="204">
        <v>20.061499999999999</v>
      </c>
      <c r="I28" s="94">
        <v>4.9846721331904396E-2</v>
      </c>
    </row>
    <row r="29" spans="2:9">
      <c r="B29" s="120">
        <v>2021</v>
      </c>
      <c r="C29" s="77">
        <v>2375</v>
      </c>
      <c r="D29" s="77">
        <v>23436.5</v>
      </c>
      <c r="E29" s="77">
        <v>2.375</v>
      </c>
      <c r="F29" s="126">
        <v>23.436499999999999</v>
      </c>
      <c r="G29" s="204">
        <v>21.061499999999999</v>
      </c>
      <c r="I29" s="94">
        <v>0.11276499774470006</v>
      </c>
    </row>
    <row r="30" spans="2:9">
      <c r="B30" s="120">
        <v>2022</v>
      </c>
      <c r="C30" s="77">
        <v>2200</v>
      </c>
      <c r="D30" s="77">
        <v>25636.5</v>
      </c>
      <c r="E30" s="77">
        <v>2.2000000000000002</v>
      </c>
      <c r="F30" s="126">
        <v>25.636500000000002</v>
      </c>
      <c r="G30" s="204">
        <v>23.436500000000002</v>
      </c>
      <c r="I30" s="94">
        <v>9.3870671815330806E-2</v>
      </c>
    </row>
    <row r="32" spans="2:9">
      <c r="B32" t="s">
        <v>391</v>
      </c>
    </row>
  </sheetData>
  <mergeCells count="8">
    <mergeCell ref="C3:H3"/>
    <mergeCell ref="C18:G18"/>
    <mergeCell ref="C19:D19"/>
    <mergeCell ref="E19:F19"/>
    <mergeCell ref="I19:I20"/>
    <mergeCell ref="C4:D4"/>
    <mergeCell ref="E4:F4"/>
    <mergeCell ref="G4:H4"/>
  </mergeCells>
  <hyperlinks>
    <hyperlink ref="A1" location="Contents!A1" display="Table of Content" xr:uid="{531FB0F0-410A-49A6-896F-32C85A876787}"/>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C26B8-02EB-4B75-8C26-6DBFD17B34E9}">
  <sheetPr>
    <tabColor rgb="FFECB082"/>
  </sheetPr>
  <dimension ref="A1:I18"/>
  <sheetViews>
    <sheetView workbookViewId="0">
      <selection activeCell="A2" sqref="A2"/>
    </sheetView>
  </sheetViews>
  <sheetFormatPr defaultRowHeight="14.5"/>
  <cols>
    <col min="1" max="1" width="16.26953125" customWidth="1"/>
    <col min="2" max="2" width="24" customWidth="1"/>
    <col min="3" max="3" width="16.1796875" customWidth="1"/>
    <col min="4" max="4" width="15.7265625" customWidth="1"/>
    <col min="6" max="6" width="15.54296875" customWidth="1"/>
    <col min="7" max="7" width="16.54296875" customWidth="1"/>
    <col min="8" max="8" width="15.1796875" customWidth="1"/>
    <col min="9" max="9" width="16.7265625" customWidth="1"/>
  </cols>
  <sheetData>
    <row r="1" spans="1:9">
      <c r="A1" s="6" t="s">
        <v>67</v>
      </c>
      <c r="B1" s="13" t="s">
        <v>47</v>
      </c>
    </row>
    <row r="2" spans="1:9">
      <c r="A2" s="6"/>
      <c r="B2" s="13"/>
    </row>
    <row r="3" spans="1:9">
      <c r="C3" s="269" t="s">
        <v>392</v>
      </c>
      <c r="D3" s="269"/>
    </row>
    <row r="4" spans="1:9" ht="15.5">
      <c r="B4" s="129"/>
      <c r="C4" s="133" t="s">
        <v>393</v>
      </c>
      <c r="D4" s="133" t="s">
        <v>109</v>
      </c>
      <c r="E4" s="127"/>
      <c r="F4" s="127"/>
      <c r="G4" s="127"/>
      <c r="H4" s="127"/>
      <c r="I4" s="127"/>
    </row>
    <row r="5" spans="1:9" ht="15.5">
      <c r="B5" s="132" t="s">
        <v>128</v>
      </c>
      <c r="C5" s="130">
        <v>2648.6</v>
      </c>
      <c r="D5" s="131">
        <v>25</v>
      </c>
      <c r="E5" s="127"/>
      <c r="F5" s="128"/>
      <c r="G5" s="128"/>
      <c r="H5" s="127"/>
      <c r="I5" s="128"/>
    </row>
    <row r="6" spans="1:9" ht="15.5">
      <c r="B6" s="132" t="s">
        <v>141</v>
      </c>
      <c r="C6" s="130">
        <v>2360.2999999999997</v>
      </c>
      <c r="D6" s="131">
        <v>57.4</v>
      </c>
      <c r="E6" s="127"/>
      <c r="F6" s="128"/>
      <c r="G6" s="128"/>
      <c r="H6" s="127"/>
      <c r="I6" s="128"/>
    </row>
    <row r="7" spans="1:9" ht="15.5">
      <c r="B7" s="132" t="s">
        <v>142</v>
      </c>
      <c r="C7" s="130">
        <v>1952</v>
      </c>
      <c r="D7" s="131">
        <v>0</v>
      </c>
      <c r="E7" s="127"/>
      <c r="F7" s="128"/>
      <c r="G7" s="128"/>
      <c r="H7" s="127"/>
      <c r="I7" s="128"/>
    </row>
    <row r="8" spans="1:9" ht="15.5">
      <c r="B8" s="132" t="s">
        <v>394</v>
      </c>
      <c r="C8" s="130">
        <v>1691.34</v>
      </c>
      <c r="D8" s="131">
        <v>0</v>
      </c>
      <c r="E8" s="127"/>
      <c r="F8" s="128"/>
      <c r="G8" s="128"/>
      <c r="H8" s="127"/>
      <c r="I8" s="128"/>
    </row>
    <row r="9" spans="1:9" ht="15.5">
      <c r="B9" s="132" t="s">
        <v>144</v>
      </c>
      <c r="C9" s="130">
        <v>1042</v>
      </c>
      <c r="D9" s="131">
        <v>0</v>
      </c>
      <c r="E9" s="127"/>
      <c r="F9" s="128"/>
      <c r="G9" s="128"/>
      <c r="H9" s="127"/>
      <c r="I9" s="128"/>
    </row>
    <row r="10" spans="1:9" ht="15.5">
      <c r="B10" s="132" t="s">
        <v>278</v>
      </c>
      <c r="C10" s="130">
        <v>950</v>
      </c>
      <c r="D10" s="131">
        <v>35</v>
      </c>
      <c r="E10" s="127"/>
      <c r="F10" s="128"/>
      <c r="G10" s="128"/>
      <c r="H10" s="127"/>
      <c r="I10" s="128"/>
    </row>
    <row r="11" spans="1:9" ht="15.5">
      <c r="B11" s="132" t="s">
        <v>289</v>
      </c>
      <c r="C11" s="130">
        <v>958.9</v>
      </c>
      <c r="D11" s="131">
        <v>0</v>
      </c>
      <c r="E11" s="127"/>
      <c r="F11" s="128"/>
      <c r="G11" s="128"/>
      <c r="H11" s="127"/>
      <c r="I11" s="128"/>
    </row>
    <row r="12" spans="1:9" ht="15.5">
      <c r="B12" s="132" t="s">
        <v>274</v>
      </c>
      <c r="C12" s="130">
        <v>772</v>
      </c>
      <c r="D12" s="131">
        <v>0</v>
      </c>
      <c r="E12" s="127"/>
      <c r="F12" s="128"/>
      <c r="G12" s="128"/>
      <c r="H12" s="127"/>
      <c r="I12" s="128"/>
    </row>
    <row r="13" spans="1:9" ht="15.5">
      <c r="B13" s="132" t="s">
        <v>160</v>
      </c>
      <c r="C13" s="130">
        <v>755</v>
      </c>
      <c r="D13" s="131">
        <v>0</v>
      </c>
      <c r="E13" s="127"/>
      <c r="F13" s="128"/>
      <c r="G13" s="128"/>
      <c r="H13" s="127"/>
      <c r="I13" s="128"/>
    </row>
    <row r="14" spans="1:9" ht="15.5">
      <c r="B14" s="132" t="s">
        <v>132</v>
      </c>
      <c r="C14" s="130">
        <v>428</v>
      </c>
      <c r="D14" s="131">
        <v>4</v>
      </c>
      <c r="E14" s="127"/>
      <c r="F14" s="128"/>
      <c r="G14" s="128"/>
      <c r="H14" s="127"/>
      <c r="I14" s="128"/>
    </row>
    <row r="15" spans="1:9" ht="15.5">
      <c r="B15" s="132" t="s">
        <v>381</v>
      </c>
      <c r="C15" s="130">
        <v>1116.5</v>
      </c>
      <c r="D15" s="131">
        <v>2</v>
      </c>
      <c r="E15" s="127"/>
      <c r="F15" s="128"/>
      <c r="G15" s="128"/>
      <c r="H15" s="127"/>
      <c r="I15" s="128"/>
    </row>
    <row r="17" spans="2:9" ht="44.25" customHeight="1">
      <c r="B17" s="267" t="s">
        <v>395</v>
      </c>
      <c r="C17" s="268"/>
      <c r="D17" s="268"/>
      <c r="E17" s="268"/>
      <c r="F17" s="268"/>
      <c r="G17" s="268"/>
      <c r="H17" s="268"/>
      <c r="I17" s="268"/>
    </row>
    <row r="18" spans="2:9" ht="61.5" customHeight="1">
      <c r="B18" s="251" t="s">
        <v>396</v>
      </c>
      <c r="C18" s="251"/>
      <c r="D18" s="251"/>
      <c r="E18" s="251"/>
      <c r="F18" s="251"/>
      <c r="G18" s="251"/>
      <c r="H18" s="251"/>
      <c r="I18" s="251"/>
    </row>
  </sheetData>
  <mergeCells count="3">
    <mergeCell ref="B17:I17"/>
    <mergeCell ref="B18:I18"/>
    <mergeCell ref="C3:D3"/>
  </mergeCells>
  <hyperlinks>
    <hyperlink ref="A1" location="Contents!A1" display="Table of Content" xr:uid="{AAD1D9B8-D963-4CEF-8722-2597C27BFBE8}"/>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BC02B-E683-4C80-82A9-C5D5B95300BA}">
  <sheetPr>
    <tabColor rgb="FFECB082"/>
  </sheetPr>
  <dimension ref="A1:H10"/>
  <sheetViews>
    <sheetView workbookViewId="0">
      <selection activeCell="A2" sqref="A2"/>
    </sheetView>
  </sheetViews>
  <sheetFormatPr defaultRowHeight="14.5"/>
  <cols>
    <col min="1" max="1" width="16.453125" customWidth="1"/>
    <col min="2" max="2" width="30.453125" customWidth="1"/>
    <col min="3" max="3" width="30.54296875" customWidth="1"/>
  </cols>
  <sheetData>
    <row r="1" spans="1:8">
      <c r="A1" s="6" t="s">
        <v>67</v>
      </c>
      <c r="B1" s="13" t="s">
        <v>48</v>
      </c>
    </row>
    <row r="3" spans="1:8" ht="15.5">
      <c r="B3" s="129"/>
      <c r="C3" s="133" t="s">
        <v>397</v>
      </c>
    </row>
    <row r="4" spans="1:8">
      <c r="B4" s="102" t="s">
        <v>121</v>
      </c>
      <c r="C4" s="134">
        <v>130.27860185185185</v>
      </c>
    </row>
    <row r="5" spans="1:8">
      <c r="B5" s="102" t="s">
        <v>394</v>
      </c>
      <c r="C5" s="134">
        <v>25.833333333333332</v>
      </c>
    </row>
    <row r="6" spans="1:8">
      <c r="B6" s="102" t="s">
        <v>160</v>
      </c>
      <c r="C6" s="134">
        <v>9.7222222222222214</v>
      </c>
    </row>
    <row r="7" spans="1:8">
      <c r="B7" s="102" t="s">
        <v>132</v>
      </c>
      <c r="C7" s="134">
        <v>8.3333333333333339</v>
      </c>
    </row>
    <row r="8" spans="1:8" ht="15.5">
      <c r="B8" s="132" t="s">
        <v>381</v>
      </c>
      <c r="C8" s="135">
        <f>C9-SUM(C4:C7)</f>
        <v>-174.16749074074076</v>
      </c>
    </row>
    <row r="10" spans="1:8" ht="79.5" customHeight="1">
      <c r="B10" s="251" t="s">
        <v>398</v>
      </c>
      <c r="C10" s="251"/>
      <c r="D10" s="251"/>
      <c r="E10" s="251"/>
      <c r="F10" s="251"/>
      <c r="G10" s="251"/>
      <c r="H10" s="251"/>
    </row>
  </sheetData>
  <mergeCells count="1">
    <mergeCell ref="B10:H10"/>
  </mergeCells>
  <hyperlinks>
    <hyperlink ref="A1" location="Contents!A1" display="Table of Content" xr:uid="{3DF2433E-52EA-4464-9399-BEFA46396C05}"/>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BFE38-E128-4069-A4AB-36002E1DC645}">
  <sheetPr>
    <tabColor rgb="FFECB082"/>
  </sheetPr>
  <dimension ref="A1:N20"/>
  <sheetViews>
    <sheetView workbookViewId="0">
      <selection activeCell="A2" sqref="A2"/>
    </sheetView>
  </sheetViews>
  <sheetFormatPr defaultRowHeight="14.5"/>
  <cols>
    <col min="1" max="1" width="15.81640625" customWidth="1"/>
    <col min="2" max="2" width="17" customWidth="1"/>
    <col min="3" max="12" width="15.26953125" customWidth="1"/>
    <col min="13" max="14" width="22.1796875" customWidth="1"/>
  </cols>
  <sheetData>
    <row r="1" spans="1:14">
      <c r="A1" s="6" t="s">
        <v>67</v>
      </c>
      <c r="B1" s="13" t="s">
        <v>50</v>
      </c>
    </row>
    <row r="3" spans="1:14">
      <c r="B3" s="77"/>
      <c r="C3" s="102">
        <v>2014</v>
      </c>
      <c r="D3" s="102">
        <v>2015</v>
      </c>
      <c r="E3" s="102">
        <v>2016</v>
      </c>
      <c r="F3" s="102">
        <v>2017</v>
      </c>
      <c r="G3" s="102">
        <v>2018</v>
      </c>
      <c r="H3" s="102">
        <v>2019</v>
      </c>
      <c r="I3" s="102">
        <v>2020</v>
      </c>
      <c r="J3" s="136">
        <v>2021</v>
      </c>
      <c r="K3" s="102">
        <v>2022</v>
      </c>
      <c r="L3" s="102">
        <v>2023</v>
      </c>
      <c r="M3" s="102" t="s">
        <v>399</v>
      </c>
      <c r="N3" s="102" t="s">
        <v>400</v>
      </c>
    </row>
    <row r="4" spans="1:14">
      <c r="B4" s="102" t="s">
        <v>128</v>
      </c>
      <c r="C4" s="198">
        <v>2353990</v>
      </c>
      <c r="D4" s="198">
        <v>2269196</v>
      </c>
      <c r="E4" s="198">
        <v>2429867</v>
      </c>
      <c r="F4" s="198">
        <v>2619782</v>
      </c>
      <c r="G4" s="198">
        <v>2920080</v>
      </c>
      <c r="H4" s="198">
        <v>3109840</v>
      </c>
      <c r="I4" s="198">
        <v>3418478</v>
      </c>
      <c r="J4" s="199">
        <v>3916766</v>
      </c>
      <c r="K4" s="198">
        <v>4334479</v>
      </c>
      <c r="L4" s="198">
        <v>3616632</v>
      </c>
      <c r="M4" s="137">
        <v>-0.16561321441400456</v>
      </c>
      <c r="N4" s="137">
        <v>0.53638375694034379</v>
      </c>
    </row>
    <row r="5" spans="1:14">
      <c r="B5" s="102" t="s">
        <v>132</v>
      </c>
      <c r="C5" s="198">
        <v>2985951.0000000005</v>
      </c>
      <c r="D5" s="198">
        <v>2837996.3999999994</v>
      </c>
      <c r="E5" s="198">
        <v>2926069</v>
      </c>
      <c r="F5" s="198">
        <v>3114185.1000000006</v>
      </c>
      <c r="G5" s="198">
        <v>3370354.2999999993</v>
      </c>
      <c r="H5" s="198">
        <v>3454141.8</v>
      </c>
      <c r="I5" s="198">
        <v>3485567.6999999997</v>
      </c>
      <c r="J5" s="199">
        <v>3397886.8999999994</v>
      </c>
      <c r="K5" s="198">
        <v>3413258.8</v>
      </c>
      <c r="L5" s="198">
        <v>3266783.0000000005</v>
      </c>
      <c r="M5" s="137">
        <v>-4.291376909362965E-2</v>
      </c>
      <c r="N5" s="137">
        <v>9.4051108005456241E-2</v>
      </c>
    </row>
    <row r="6" spans="1:14">
      <c r="B6" s="102" t="s">
        <v>401</v>
      </c>
      <c r="C6" s="198">
        <v>960000</v>
      </c>
      <c r="D6" s="198">
        <v>1070000</v>
      </c>
      <c r="E6" s="198">
        <v>1220000</v>
      </c>
      <c r="F6" s="198">
        <v>1240000</v>
      </c>
      <c r="G6" s="198">
        <v>1180000</v>
      </c>
      <c r="H6" s="198">
        <v>1190000</v>
      </c>
      <c r="I6" s="198">
        <v>1260000</v>
      </c>
      <c r="J6" s="199">
        <v>1310000</v>
      </c>
      <c r="K6" s="198">
        <v>1320000</v>
      </c>
      <c r="L6" s="198">
        <v>1372800</v>
      </c>
      <c r="M6" s="137">
        <v>0.04</v>
      </c>
      <c r="N6" s="137">
        <v>0.42999999999999994</v>
      </c>
    </row>
    <row r="7" spans="1:14">
      <c r="B7" s="102" t="s">
        <v>402</v>
      </c>
      <c r="C7" s="198">
        <v>224367.30499999999</v>
      </c>
      <c r="D7" s="198">
        <v>244568.94</v>
      </c>
      <c r="E7" s="198">
        <v>257181.12</v>
      </c>
      <c r="F7" s="198">
        <v>295032.505</v>
      </c>
      <c r="G7" s="198">
        <v>348336.98499999999</v>
      </c>
      <c r="H7" s="198">
        <v>413882.21500000003</v>
      </c>
      <c r="I7" s="198">
        <v>436719.77</v>
      </c>
      <c r="J7" s="199">
        <v>566287.255</v>
      </c>
      <c r="K7" s="198">
        <v>853396.59</v>
      </c>
      <c r="L7" s="198">
        <v>686990.08499999996</v>
      </c>
      <c r="M7" s="137">
        <v>-0.1949931684165741</v>
      </c>
      <c r="N7" s="137">
        <v>2.0618992593417298</v>
      </c>
    </row>
    <row r="8" spans="1:14">
      <c r="B8" s="102" t="s">
        <v>261</v>
      </c>
      <c r="C8" s="198">
        <v>193101.745</v>
      </c>
      <c r="D8" s="198">
        <v>208828.85500000001</v>
      </c>
      <c r="E8" s="198">
        <v>219550.78</v>
      </c>
      <c r="F8" s="198">
        <v>245068.26</v>
      </c>
      <c r="G8" s="198">
        <v>275113.84999999998</v>
      </c>
      <c r="H8" s="198">
        <v>397054.85</v>
      </c>
      <c r="I8" s="198">
        <v>394128.96500000003</v>
      </c>
      <c r="J8" s="199">
        <v>537110.81499999994</v>
      </c>
      <c r="K8" s="198">
        <v>621775.64500000002</v>
      </c>
      <c r="L8" s="198">
        <v>610825.80000000005</v>
      </c>
      <c r="M8" s="137">
        <v>-1.7610604545309827E-2</v>
      </c>
      <c r="N8" s="137">
        <v>2.1632329371233805</v>
      </c>
    </row>
    <row r="9" spans="1:14">
      <c r="B9" s="102" t="s">
        <v>130</v>
      </c>
      <c r="C9" s="198">
        <v>68400</v>
      </c>
      <c r="D9" s="198">
        <v>69700</v>
      </c>
      <c r="E9" s="198">
        <v>79550</v>
      </c>
      <c r="F9" s="198">
        <v>91600</v>
      </c>
      <c r="G9" s="198">
        <v>99100</v>
      </c>
      <c r="H9" s="198">
        <v>102350</v>
      </c>
      <c r="I9" s="198">
        <v>140390</v>
      </c>
      <c r="J9" s="199">
        <v>173387</v>
      </c>
      <c r="K9" s="198">
        <v>275697</v>
      </c>
      <c r="L9" s="198">
        <v>438704</v>
      </c>
      <c r="M9" s="137">
        <v>0.59125416671200637</v>
      </c>
      <c r="N9" s="137">
        <v>5.4138011695906432</v>
      </c>
    </row>
    <row r="10" spans="1:14">
      <c r="B10" s="102" t="s">
        <v>145</v>
      </c>
      <c r="C10" s="198">
        <v>323526</v>
      </c>
      <c r="D10" s="198">
        <v>390473</v>
      </c>
      <c r="E10" s="198">
        <v>437248</v>
      </c>
      <c r="F10" s="198">
        <v>424077</v>
      </c>
      <c r="G10" s="198">
        <v>497864</v>
      </c>
      <c r="H10" s="198">
        <v>500139</v>
      </c>
      <c r="I10" s="198">
        <v>531337</v>
      </c>
      <c r="J10" s="199">
        <v>676841</v>
      </c>
      <c r="K10" s="198">
        <v>679694</v>
      </c>
      <c r="L10" s="198">
        <v>436544</v>
      </c>
      <c r="M10" s="137">
        <v>-0.35773450994123823</v>
      </c>
      <c r="N10" s="137">
        <v>0.34933204750159175</v>
      </c>
    </row>
    <row r="11" spans="1:14">
      <c r="B11" s="102" t="s">
        <v>274</v>
      </c>
      <c r="C11" s="198">
        <v>100752.495</v>
      </c>
      <c r="D11" s="198">
        <v>123625.145</v>
      </c>
      <c r="E11" s="198">
        <v>180816.37</v>
      </c>
      <c r="F11" s="198">
        <v>178849.68</v>
      </c>
      <c r="G11" s="198">
        <v>200433.41</v>
      </c>
      <c r="H11" s="198">
        <v>207510.57</v>
      </c>
      <c r="I11" s="198">
        <v>218181.125</v>
      </c>
      <c r="J11" s="199">
        <v>379970.47499999998</v>
      </c>
      <c r="K11" s="198">
        <v>513534.89</v>
      </c>
      <c r="L11" s="198">
        <v>343799.41499999998</v>
      </c>
      <c r="M11" s="137">
        <v>-0.33052374493970615</v>
      </c>
      <c r="N11" s="137">
        <v>2.4123166379155174</v>
      </c>
    </row>
    <row r="12" spans="1:14">
      <c r="B12" s="102" t="s">
        <v>144</v>
      </c>
      <c r="C12" s="198">
        <v>100964</v>
      </c>
      <c r="D12" s="198">
        <v>106437</v>
      </c>
      <c r="E12" s="198">
        <v>126760</v>
      </c>
      <c r="F12" s="198">
        <v>149326</v>
      </c>
      <c r="G12" s="198">
        <v>150256</v>
      </c>
      <c r="H12" s="198">
        <v>172230</v>
      </c>
      <c r="I12" s="198">
        <v>178997</v>
      </c>
      <c r="J12" s="199">
        <v>237569</v>
      </c>
      <c r="K12" s="198">
        <v>271893</v>
      </c>
      <c r="L12" s="198">
        <v>240984</v>
      </c>
      <c r="M12" s="137">
        <v>-0.11368074941245265</v>
      </c>
      <c r="N12" s="137">
        <v>1.3868309496454181</v>
      </c>
    </row>
    <row r="13" spans="1:14">
      <c r="B13" s="102" t="s">
        <v>150</v>
      </c>
      <c r="C13" s="198">
        <v>55147.254999999997</v>
      </c>
      <c r="D13" s="198">
        <v>82825.904999999999</v>
      </c>
      <c r="E13" s="198">
        <v>88643.21</v>
      </c>
      <c r="F13" s="198">
        <v>106769.57</v>
      </c>
      <c r="G13" s="198">
        <v>119927.505</v>
      </c>
      <c r="H13" s="198">
        <v>128149.075</v>
      </c>
      <c r="I13" s="198">
        <v>127855.905</v>
      </c>
      <c r="J13" s="199">
        <v>148812.98000000001</v>
      </c>
      <c r="K13" s="198">
        <v>184950.04</v>
      </c>
      <c r="L13" s="198">
        <v>209679.405</v>
      </c>
      <c r="M13" s="137">
        <v>0.13370835172568762</v>
      </c>
      <c r="N13" s="137">
        <v>2.8021730184031828</v>
      </c>
    </row>
    <row r="14" spans="1:14">
      <c r="B14" s="102" t="s">
        <v>134</v>
      </c>
      <c r="C14" s="198">
        <v>95561</v>
      </c>
      <c r="D14" s="198">
        <v>102996</v>
      </c>
      <c r="E14" s="198">
        <v>101256</v>
      </c>
      <c r="F14" s="198">
        <v>104246</v>
      </c>
      <c r="G14" s="198">
        <v>107831</v>
      </c>
      <c r="H14" s="198">
        <v>107723</v>
      </c>
      <c r="I14" s="198">
        <v>146937</v>
      </c>
      <c r="J14" s="199">
        <v>133498</v>
      </c>
      <c r="K14" s="198">
        <v>215337</v>
      </c>
      <c r="L14" s="198">
        <v>195552</v>
      </c>
      <c r="M14" s="137">
        <v>-9.1879240446370081E-2</v>
      </c>
      <c r="N14" s="137">
        <v>1.0463578237984117</v>
      </c>
    </row>
    <row r="15" spans="1:14">
      <c r="B15" s="102" t="s">
        <v>137</v>
      </c>
      <c r="C15" s="198">
        <v>7009</v>
      </c>
      <c r="D15" s="198">
        <v>7721</v>
      </c>
      <c r="E15" s="198">
        <v>15220</v>
      </c>
      <c r="F15" s="198">
        <v>24542</v>
      </c>
      <c r="G15" s="198">
        <v>34469</v>
      </c>
      <c r="H15" s="198">
        <v>44248</v>
      </c>
      <c r="I15" s="198">
        <v>57723</v>
      </c>
      <c r="J15" s="199">
        <v>70924</v>
      </c>
      <c r="K15" s="198">
        <v>100353</v>
      </c>
      <c r="L15" s="198">
        <v>153981</v>
      </c>
      <c r="M15" s="137">
        <v>0.5343935906250934</v>
      </c>
      <c r="N15" s="137">
        <v>20.96903980596376</v>
      </c>
    </row>
    <row r="17" spans="2:14">
      <c r="B17" t="s">
        <v>211</v>
      </c>
    </row>
    <row r="18" spans="2:14">
      <c r="B18" t="s">
        <v>403</v>
      </c>
    </row>
    <row r="19" spans="2:14">
      <c r="B19" t="s">
        <v>404</v>
      </c>
    </row>
    <row r="20" spans="2:14" ht="80.25" customHeight="1">
      <c r="B20" s="251" t="s">
        <v>405</v>
      </c>
      <c r="C20" s="251"/>
      <c r="D20" s="251"/>
      <c r="E20" s="251"/>
      <c r="F20" s="251"/>
      <c r="G20" s="251"/>
      <c r="H20" s="251"/>
      <c r="I20" s="251"/>
      <c r="J20" s="251"/>
      <c r="K20" s="251"/>
      <c r="L20" s="251"/>
      <c r="M20" s="251"/>
      <c r="N20" s="251"/>
    </row>
  </sheetData>
  <mergeCells count="1">
    <mergeCell ref="B20:N20"/>
  </mergeCells>
  <hyperlinks>
    <hyperlink ref="A1" location="Contents!A1" display="Table of Content" xr:uid="{EDF65FD0-74F2-4312-9896-D7CC704C4A72}"/>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923F-B78D-4A18-A036-14CB21841DE0}">
  <sheetPr>
    <tabColor rgb="FFECB082"/>
  </sheetPr>
  <dimension ref="A1:M7"/>
  <sheetViews>
    <sheetView workbookViewId="0">
      <selection activeCell="A2" sqref="A2"/>
    </sheetView>
  </sheetViews>
  <sheetFormatPr defaultRowHeight="14.5"/>
  <cols>
    <col min="1" max="1" width="17.7265625" customWidth="1"/>
    <col min="2" max="2" width="25.7265625" customWidth="1"/>
  </cols>
  <sheetData>
    <row r="1" spans="1:13">
      <c r="A1" s="6" t="s">
        <v>67</v>
      </c>
      <c r="B1" s="13" t="s">
        <v>51</v>
      </c>
    </row>
    <row r="3" spans="1:13">
      <c r="B3" s="77"/>
      <c r="C3" s="102">
        <v>2013</v>
      </c>
      <c r="D3" s="102">
        <v>2014</v>
      </c>
      <c r="E3" s="102">
        <v>2015</v>
      </c>
      <c r="F3" s="102">
        <v>2016</v>
      </c>
      <c r="G3" s="102">
        <v>2017</v>
      </c>
      <c r="H3" s="102">
        <v>2018</v>
      </c>
      <c r="I3" s="102">
        <v>2019</v>
      </c>
      <c r="J3" s="102">
        <v>2020</v>
      </c>
      <c r="K3" s="102">
        <v>2021</v>
      </c>
      <c r="L3" s="102">
        <v>2022</v>
      </c>
      <c r="M3" s="102">
        <v>2023</v>
      </c>
    </row>
    <row r="4" spans="1:13">
      <c r="B4" s="102" t="s">
        <v>406</v>
      </c>
      <c r="C4" s="77">
        <v>7628</v>
      </c>
      <c r="D4" s="77">
        <v>7009</v>
      </c>
      <c r="E4" s="77">
        <v>7721</v>
      </c>
      <c r="F4" s="77">
        <v>15220</v>
      </c>
      <c r="G4" s="77">
        <v>24542</v>
      </c>
      <c r="H4" s="77">
        <v>34469</v>
      </c>
      <c r="I4" s="77">
        <v>44248</v>
      </c>
      <c r="J4" s="77">
        <v>57723</v>
      </c>
      <c r="K4" s="77">
        <v>70924</v>
      </c>
      <c r="L4" s="77">
        <v>100353</v>
      </c>
      <c r="M4" s="77">
        <v>153981</v>
      </c>
    </row>
    <row r="5" spans="1:13">
      <c r="B5" s="102" t="s">
        <v>407</v>
      </c>
      <c r="C5" s="94"/>
      <c r="D5" s="94">
        <v>-8.1148400629260653E-2</v>
      </c>
      <c r="E5" s="94">
        <v>0.10158367812812097</v>
      </c>
      <c r="F5" s="94">
        <v>0.97124724776583338</v>
      </c>
      <c r="G5" s="94">
        <v>0.61248357424441524</v>
      </c>
      <c r="H5" s="94">
        <v>0.40449026159237222</v>
      </c>
      <c r="I5" s="94">
        <v>0.28370419797499191</v>
      </c>
      <c r="J5" s="94">
        <v>0.30453353823901641</v>
      </c>
      <c r="K5" s="94">
        <v>0.22869566723836243</v>
      </c>
      <c r="L5" s="94">
        <v>0.41493711578591164</v>
      </c>
      <c r="M5" s="94">
        <v>0.5343935906250934</v>
      </c>
    </row>
    <row r="7" spans="1:13">
      <c r="B7" t="s">
        <v>408</v>
      </c>
    </row>
  </sheetData>
  <hyperlinks>
    <hyperlink ref="A1" location="Contents!A1" display="Table of Content" xr:uid="{C454925D-97E7-44BB-84CF-B95F9E3A66C2}"/>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B044F-EAE4-440D-8C34-3D7DE3C9C1D7}">
  <sheetPr>
    <tabColor rgb="FFECB082"/>
  </sheetPr>
  <dimension ref="A1:F11"/>
  <sheetViews>
    <sheetView workbookViewId="0">
      <selection activeCell="A2" sqref="A2"/>
    </sheetView>
  </sheetViews>
  <sheetFormatPr defaultRowHeight="14.5"/>
  <cols>
    <col min="1" max="1" width="18.1796875" customWidth="1"/>
    <col min="2" max="2" width="20.453125" customWidth="1"/>
    <col min="3" max="3" width="36.54296875" customWidth="1"/>
    <col min="5" max="5" width="27" customWidth="1"/>
    <col min="6" max="6" width="36.54296875" customWidth="1"/>
  </cols>
  <sheetData>
    <row r="1" spans="1:6">
      <c r="A1" s="6" t="s">
        <v>67</v>
      </c>
      <c r="B1" s="13" t="s">
        <v>53</v>
      </c>
    </row>
    <row r="3" spans="1:6">
      <c r="B3" s="31" t="s">
        <v>230</v>
      </c>
      <c r="C3" s="31" t="s">
        <v>409</v>
      </c>
      <c r="E3" s="31" t="s">
        <v>410</v>
      </c>
      <c r="F3" s="31" t="s">
        <v>409</v>
      </c>
    </row>
    <row r="4" spans="1:6">
      <c r="B4" s="28" t="s">
        <v>121</v>
      </c>
      <c r="C4" s="29">
        <v>0.29953141555095442</v>
      </c>
      <c r="E4" s="28" t="s">
        <v>146</v>
      </c>
      <c r="F4" s="29">
        <v>4.3995394155695228E-2</v>
      </c>
    </row>
    <row r="5" spans="1:6">
      <c r="B5" s="28" t="s">
        <v>123</v>
      </c>
      <c r="C5" s="29">
        <v>8.8805579228620146E-2</v>
      </c>
      <c r="E5" s="28" t="s">
        <v>120</v>
      </c>
      <c r="F5" s="29">
        <v>3.8109286628969313E-2</v>
      </c>
    </row>
    <row r="6" spans="1:6">
      <c r="B6" s="28" t="s">
        <v>145</v>
      </c>
      <c r="C6" s="29">
        <v>6.7192510069693998E-2</v>
      </c>
      <c r="E6" s="28" t="s">
        <v>155</v>
      </c>
      <c r="F6" s="29">
        <v>2.6290630466133894E-2</v>
      </c>
    </row>
    <row r="7" spans="1:6">
      <c r="B7" s="28" t="s">
        <v>128</v>
      </c>
      <c r="C7" s="29">
        <v>6.4618204857412972E-2</v>
      </c>
      <c r="E7" s="28" t="s">
        <v>298</v>
      </c>
      <c r="F7" s="29">
        <v>2.6232017356971036E-2</v>
      </c>
    </row>
    <row r="8" spans="1:6">
      <c r="B8" s="28" t="s">
        <v>410</v>
      </c>
      <c r="C8" s="29">
        <f>SUM(F16:F21)</f>
        <v>0</v>
      </c>
      <c r="E8" s="28" t="s">
        <v>411</v>
      </c>
      <c r="F8" s="29">
        <v>1.8490770979424542E-2</v>
      </c>
    </row>
    <row r="9" spans="1:6">
      <c r="B9" s="28" t="s">
        <v>381</v>
      </c>
      <c r="C9" s="29">
        <f>1-SUM(C4:C8)</f>
        <v>0.47985229029331844</v>
      </c>
      <c r="E9" s="28" t="s">
        <v>132</v>
      </c>
      <c r="F9" s="29">
        <v>1.7925653964440118E-2</v>
      </c>
    </row>
    <row r="11" spans="1:6">
      <c r="B11" t="s">
        <v>412</v>
      </c>
    </row>
  </sheetData>
  <hyperlinks>
    <hyperlink ref="A1" location="Contents!A1" display="Table of Content" xr:uid="{573C3443-CC05-4AAE-A8CE-B3445776A163}"/>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F5E0A-3B5E-4018-B7EC-80FDB47B6B4C}">
  <sheetPr>
    <tabColor rgb="FFECB082"/>
  </sheetPr>
  <dimension ref="A1:D16"/>
  <sheetViews>
    <sheetView workbookViewId="0">
      <selection activeCell="A2" sqref="A2"/>
    </sheetView>
  </sheetViews>
  <sheetFormatPr defaultRowHeight="14.5"/>
  <cols>
    <col min="1" max="1" width="16.453125" customWidth="1"/>
    <col min="2" max="2" width="40.453125" customWidth="1"/>
    <col min="3" max="4" width="26.54296875" customWidth="1"/>
  </cols>
  <sheetData>
    <row r="1" spans="1:4">
      <c r="A1" s="6" t="s">
        <v>67</v>
      </c>
      <c r="B1" s="13" t="s">
        <v>54</v>
      </c>
    </row>
    <row r="3" spans="1:4">
      <c r="C3" s="270" t="s">
        <v>413</v>
      </c>
      <c r="D3" s="270"/>
    </row>
    <row r="4" spans="1:4">
      <c r="B4" s="31" t="s">
        <v>414</v>
      </c>
      <c r="C4" s="138" t="s">
        <v>415</v>
      </c>
      <c r="D4" s="138" t="s">
        <v>416</v>
      </c>
    </row>
    <row r="5" spans="1:4">
      <c r="B5" s="28" t="s">
        <v>297</v>
      </c>
      <c r="C5" s="26">
        <v>0</v>
      </c>
      <c r="D5" s="26">
        <v>0.74</v>
      </c>
    </row>
    <row r="6" spans="1:4">
      <c r="B6" s="28" t="s">
        <v>253</v>
      </c>
      <c r="C6" s="26">
        <v>0.61799999999999999</v>
      </c>
      <c r="D6" s="26">
        <v>0.64317000000000002</v>
      </c>
    </row>
    <row r="7" spans="1:4">
      <c r="B7" s="28" t="s">
        <v>417</v>
      </c>
      <c r="C7" s="26">
        <v>1.1000000000000001</v>
      </c>
      <c r="D7" s="26">
        <v>0.54800000000000004</v>
      </c>
    </row>
    <row r="8" spans="1:4">
      <c r="B8" s="28" t="s">
        <v>121</v>
      </c>
      <c r="C8" s="26">
        <v>13</v>
      </c>
      <c r="D8" s="26">
        <v>0.53</v>
      </c>
    </row>
    <row r="9" spans="1:4">
      <c r="B9" s="28" t="s">
        <v>295</v>
      </c>
      <c r="C9" s="26">
        <v>0.17399999999999999</v>
      </c>
      <c r="D9" s="26">
        <v>0.4774850000000001</v>
      </c>
    </row>
    <row r="10" spans="1:4">
      <c r="B10" s="28" t="s">
        <v>250</v>
      </c>
      <c r="C10" s="26">
        <v>0</v>
      </c>
      <c r="D10" s="26">
        <v>0.45900000000000002</v>
      </c>
    </row>
    <row r="11" spans="1:4">
      <c r="B11" s="28" t="s">
        <v>418</v>
      </c>
      <c r="C11" s="26">
        <v>2.18E-2</v>
      </c>
      <c r="D11" s="26">
        <v>0.40817500000000018</v>
      </c>
    </row>
    <row r="12" spans="1:4">
      <c r="B12" s="28" t="s">
        <v>394</v>
      </c>
      <c r="C12" s="26">
        <v>0.55800000000000005</v>
      </c>
      <c r="D12" s="26">
        <v>0.39900000000000002</v>
      </c>
    </row>
    <row r="13" spans="1:4">
      <c r="B13" s="28" t="s">
        <v>419</v>
      </c>
      <c r="C13" s="26">
        <v>0</v>
      </c>
      <c r="D13" s="26">
        <v>0.3816500000000001</v>
      </c>
    </row>
    <row r="14" spans="1:4">
      <c r="B14" s="28" t="s">
        <v>411</v>
      </c>
      <c r="C14" s="26">
        <v>3.3000000000000002E-2</v>
      </c>
      <c r="D14" s="26">
        <v>0.33400000000000002</v>
      </c>
    </row>
    <row r="16" spans="1:4">
      <c r="B16" t="s">
        <v>420</v>
      </c>
    </row>
  </sheetData>
  <mergeCells count="1">
    <mergeCell ref="C3:D3"/>
  </mergeCells>
  <hyperlinks>
    <hyperlink ref="A1" location="Contents!A1" display="Table of Content" xr:uid="{C65CBE9C-8170-401F-9ED2-E838C32CB1F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F5C0F-D330-4F7F-9513-09A8A43BFDEA}">
  <sheetPr>
    <tabColor rgb="FFBBFCFA"/>
  </sheetPr>
  <dimension ref="A1:D8"/>
  <sheetViews>
    <sheetView zoomScale="130" zoomScaleNormal="130" workbookViewId="0">
      <selection activeCell="B17" sqref="B17"/>
    </sheetView>
  </sheetViews>
  <sheetFormatPr defaultRowHeight="14.5"/>
  <cols>
    <col min="1" max="1" width="18" customWidth="1"/>
    <col min="2" max="2" width="30.7265625" customWidth="1"/>
    <col min="3" max="3" width="10.81640625" bestFit="1" customWidth="1"/>
    <col min="4" max="4" width="11.54296875" customWidth="1"/>
  </cols>
  <sheetData>
    <row r="1" spans="1:4">
      <c r="A1" s="6" t="s">
        <v>67</v>
      </c>
      <c r="B1" s="13" t="s">
        <v>19</v>
      </c>
    </row>
    <row r="2" spans="1:4">
      <c r="D2" s="25"/>
    </row>
    <row r="3" spans="1:4">
      <c r="B3" s="31" t="s">
        <v>68</v>
      </c>
      <c r="C3" s="26">
        <v>0.78315659755591205</v>
      </c>
      <c r="D3" s="25"/>
    </row>
    <row r="4" spans="1:4">
      <c r="B4" s="31" t="s">
        <v>69</v>
      </c>
      <c r="C4" s="27">
        <v>17.689102670619754</v>
      </c>
      <c r="D4" s="25"/>
    </row>
    <row r="5" spans="1:4">
      <c r="B5" s="31" t="s">
        <v>70</v>
      </c>
      <c r="C5" s="27">
        <v>20.783467983124435</v>
      </c>
      <c r="D5" s="25"/>
    </row>
    <row r="6" spans="1:4">
      <c r="B6" s="31" t="s">
        <v>71</v>
      </c>
      <c r="C6" s="27">
        <v>39.255727251300101</v>
      </c>
    </row>
    <row r="8" spans="1:4">
      <c r="B8" s="56" t="s">
        <v>72</v>
      </c>
    </row>
  </sheetData>
  <hyperlinks>
    <hyperlink ref="A1" location="Contents!A1" display="Table of Content" xr:uid="{132E8CC6-A1D3-484F-81EE-FADA42BB60CC}"/>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0131-E1F7-4E9F-A448-FD76285B1E23}">
  <sheetPr>
    <tabColor rgb="FFECB082"/>
  </sheetPr>
  <dimension ref="A1:D18"/>
  <sheetViews>
    <sheetView workbookViewId="0">
      <selection activeCell="A2" sqref="A2"/>
    </sheetView>
  </sheetViews>
  <sheetFormatPr defaultRowHeight="14.5"/>
  <cols>
    <col min="1" max="1" width="16.1796875" customWidth="1"/>
    <col min="3" max="4" width="28.54296875" customWidth="1"/>
  </cols>
  <sheetData>
    <row r="1" spans="1:4">
      <c r="A1" s="6" t="s">
        <v>67</v>
      </c>
      <c r="B1" s="13" t="s">
        <v>56</v>
      </c>
    </row>
    <row r="3" spans="1:4">
      <c r="B3" s="77"/>
      <c r="C3" s="271" t="s">
        <v>421</v>
      </c>
      <c r="D3" s="272"/>
    </row>
    <row r="4" spans="1:4">
      <c r="B4" s="145" t="s">
        <v>104</v>
      </c>
      <c r="C4" s="147" t="s">
        <v>422</v>
      </c>
      <c r="D4" s="148" t="s">
        <v>423</v>
      </c>
    </row>
    <row r="5" spans="1:4">
      <c r="B5" s="146">
        <v>2013</v>
      </c>
      <c r="C5" s="143">
        <v>38</v>
      </c>
      <c r="D5" s="144">
        <v>139.5</v>
      </c>
    </row>
    <row r="6" spans="1:4">
      <c r="B6" s="146">
        <v>2014</v>
      </c>
      <c r="C6" s="143">
        <v>40</v>
      </c>
      <c r="D6" s="144">
        <v>179.7</v>
      </c>
    </row>
    <row r="7" spans="1:4">
      <c r="B7" s="146">
        <v>2015</v>
      </c>
      <c r="C7" s="143">
        <v>50.5</v>
      </c>
      <c r="D7" s="144">
        <v>230.2</v>
      </c>
    </row>
    <row r="8" spans="1:4">
      <c r="B8" s="146">
        <v>2016</v>
      </c>
      <c r="C8" s="143">
        <v>77</v>
      </c>
      <c r="D8" s="144">
        <v>307</v>
      </c>
    </row>
    <row r="9" spans="1:4">
      <c r="B9" s="146">
        <v>2017</v>
      </c>
      <c r="C9" s="143">
        <v>103</v>
      </c>
      <c r="D9" s="144">
        <v>409.9</v>
      </c>
    </row>
    <row r="10" spans="1:4">
      <c r="B10" s="146">
        <v>2018</v>
      </c>
      <c r="C10" s="143">
        <v>104.7</v>
      </c>
      <c r="D10" s="144">
        <v>514.6</v>
      </c>
    </row>
    <row r="11" spans="1:4">
      <c r="B11" s="146">
        <v>2019</v>
      </c>
      <c r="C11" s="143">
        <v>113.3</v>
      </c>
      <c r="D11" s="144">
        <v>627.9</v>
      </c>
    </row>
    <row r="12" spans="1:4">
      <c r="B12" s="146">
        <v>2020</v>
      </c>
      <c r="C12" s="143">
        <v>146.19999999999999</v>
      </c>
      <c r="D12" s="143">
        <v>774.2</v>
      </c>
    </row>
    <row r="13" spans="1:4">
      <c r="B13" s="146">
        <v>2021</v>
      </c>
      <c r="C13" s="143">
        <v>173.7</v>
      </c>
      <c r="D13" s="143">
        <v>947.4</v>
      </c>
    </row>
    <row r="14" spans="1:4">
      <c r="B14" s="146">
        <v>2022</v>
      </c>
      <c r="C14" s="143">
        <v>236</v>
      </c>
      <c r="D14" s="143">
        <v>1183.4000000000001</v>
      </c>
    </row>
    <row r="15" spans="1:4">
      <c r="B15" s="145">
        <v>2023</v>
      </c>
      <c r="C15" s="143">
        <v>407.3</v>
      </c>
      <c r="D15" s="143">
        <v>1589</v>
      </c>
    </row>
    <row r="16" spans="1:4">
      <c r="B16" s="139"/>
      <c r="C16" s="140"/>
      <c r="D16" s="140"/>
    </row>
    <row r="17" spans="2:4">
      <c r="B17" s="141" t="s">
        <v>424</v>
      </c>
      <c r="C17" s="142"/>
      <c r="D17" s="142"/>
    </row>
    <row r="18" spans="2:4">
      <c r="B18" s="139" t="s">
        <v>425</v>
      </c>
      <c r="C18" s="140"/>
      <c r="D18" s="140"/>
    </row>
  </sheetData>
  <mergeCells count="1">
    <mergeCell ref="C3:D3"/>
  </mergeCells>
  <hyperlinks>
    <hyperlink ref="A1" location="Contents!A1" display="Table of Content" xr:uid="{18FB75F2-583C-4A57-9D87-F77831D201B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623E-7231-4641-9AA4-ECDD322121D5}">
  <sheetPr>
    <tabColor rgb="FFECB082"/>
  </sheetPr>
  <dimension ref="A1:I17"/>
  <sheetViews>
    <sheetView workbookViewId="0">
      <selection activeCell="A2" sqref="A2"/>
    </sheetView>
  </sheetViews>
  <sheetFormatPr defaultRowHeight="14.5"/>
  <cols>
    <col min="1" max="1" width="16" customWidth="1"/>
    <col min="3" max="8" width="15.1796875" customWidth="1"/>
    <col min="9" max="9" width="12.26953125" customWidth="1"/>
  </cols>
  <sheetData>
    <row r="1" spans="1:9">
      <c r="A1" s="6" t="s">
        <v>67</v>
      </c>
      <c r="B1" s="13" t="s">
        <v>57</v>
      </c>
    </row>
    <row r="3" spans="1:9">
      <c r="B3" s="153" t="s">
        <v>104</v>
      </c>
      <c r="C3" s="145" t="s">
        <v>121</v>
      </c>
      <c r="D3" s="145" t="s">
        <v>128</v>
      </c>
      <c r="E3" s="154" t="s">
        <v>120</v>
      </c>
      <c r="F3" s="154" t="s">
        <v>132</v>
      </c>
      <c r="G3" s="147" t="s">
        <v>130</v>
      </c>
      <c r="H3" s="147" t="s">
        <v>426</v>
      </c>
      <c r="I3" s="154" t="s">
        <v>103</v>
      </c>
    </row>
    <row r="4" spans="1:9">
      <c r="B4" s="153">
        <v>2013</v>
      </c>
      <c r="C4" s="151">
        <v>17.7</v>
      </c>
      <c r="D4" s="151">
        <v>12.1</v>
      </c>
      <c r="E4" s="151">
        <v>2.2000000000000002</v>
      </c>
      <c r="F4" s="151">
        <v>13.6</v>
      </c>
      <c r="G4" s="151">
        <v>36.700000000000003</v>
      </c>
      <c r="H4" s="151">
        <v>55.7</v>
      </c>
      <c r="I4" s="152">
        <v>138</v>
      </c>
    </row>
    <row r="5" spans="1:9">
      <c r="B5" s="153">
        <v>2014</v>
      </c>
      <c r="C5" s="151">
        <v>28.3</v>
      </c>
      <c r="D5" s="151">
        <v>18.3</v>
      </c>
      <c r="E5" s="151">
        <v>3.2</v>
      </c>
      <c r="F5" s="151">
        <v>23.3</v>
      </c>
      <c r="G5" s="151">
        <v>37.9</v>
      </c>
      <c r="H5" s="151">
        <v>66.900000000000006</v>
      </c>
      <c r="I5" s="152">
        <v>178</v>
      </c>
    </row>
    <row r="6" spans="1:9">
      <c r="B6" s="153">
        <v>2015</v>
      </c>
      <c r="C6" s="151">
        <v>43.5</v>
      </c>
      <c r="D6" s="151">
        <v>25.8</v>
      </c>
      <c r="E6" s="151">
        <v>5.0999999999999996</v>
      </c>
      <c r="F6" s="151">
        <v>34.200000000000003</v>
      </c>
      <c r="G6" s="151">
        <v>39.200000000000003</v>
      </c>
      <c r="H6" s="151">
        <v>80.2</v>
      </c>
      <c r="I6" s="152">
        <v>228</v>
      </c>
    </row>
    <row r="7" spans="1:9">
      <c r="B7" s="153">
        <v>2016</v>
      </c>
      <c r="C7" s="151">
        <v>78</v>
      </c>
      <c r="D7" s="151">
        <v>41</v>
      </c>
      <c r="E7" s="151">
        <v>9.1</v>
      </c>
      <c r="F7" s="151">
        <v>42</v>
      </c>
      <c r="G7" s="151">
        <v>40.700000000000003</v>
      </c>
      <c r="H7" s="151">
        <v>94.2</v>
      </c>
      <c r="I7" s="152">
        <v>305</v>
      </c>
    </row>
    <row r="8" spans="1:9">
      <c r="B8" s="153">
        <v>2017</v>
      </c>
      <c r="C8" s="151">
        <v>130.9</v>
      </c>
      <c r="D8" s="151">
        <v>51.8</v>
      </c>
      <c r="E8" s="151">
        <v>22.1</v>
      </c>
      <c r="F8" s="151">
        <v>49.5</v>
      </c>
      <c r="G8" s="151">
        <v>42.3</v>
      </c>
      <c r="H8" s="151">
        <v>110.4</v>
      </c>
      <c r="I8" s="152">
        <v>407</v>
      </c>
    </row>
    <row r="9" spans="1:9">
      <c r="B9" s="153">
        <v>2018</v>
      </c>
      <c r="C9" s="151">
        <v>175.1</v>
      </c>
      <c r="D9" s="151">
        <v>62.5</v>
      </c>
      <c r="E9" s="151">
        <v>32.9</v>
      </c>
      <c r="F9" s="151">
        <v>56.2</v>
      </c>
      <c r="G9" s="151">
        <v>45.2</v>
      </c>
      <c r="H9" s="151">
        <v>140.1</v>
      </c>
      <c r="I9" s="152">
        <v>512</v>
      </c>
    </row>
    <row r="10" spans="1:9">
      <c r="B10" s="153">
        <v>2019</v>
      </c>
      <c r="C10" s="151">
        <v>205.2</v>
      </c>
      <c r="D10" s="151">
        <v>77</v>
      </c>
      <c r="E10" s="151">
        <v>42.9</v>
      </c>
      <c r="F10" s="151">
        <v>63.2</v>
      </c>
      <c r="G10" s="151">
        <v>49</v>
      </c>
      <c r="H10" s="151">
        <v>185.7</v>
      </c>
      <c r="I10" s="152">
        <v>623</v>
      </c>
    </row>
    <row r="11" spans="1:9">
      <c r="B11" s="153">
        <v>2020</v>
      </c>
      <c r="C11" s="151">
        <v>253.4</v>
      </c>
      <c r="D11" s="151">
        <v>97</v>
      </c>
      <c r="E11" s="151">
        <v>47.4</v>
      </c>
      <c r="F11" s="151">
        <v>71.400000000000006</v>
      </c>
      <c r="G11" s="151">
        <v>53.9</v>
      </c>
      <c r="H11" s="151">
        <v>236.9</v>
      </c>
      <c r="I11" s="152">
        <v>760</v>
      </c>
    </row>
    <row r="12" spans="1:9">
      <c r="B12" s="153">
        <v>2021</v>
      </c>
      <c r="C12" s="151">
        <v>308.5</v>
      </c>
      <c r="D12" s="151">
        <v>122.9</v>
      </c>
      <c r="E12" s="151">
        <v>60.4</v>
      </c>
      <c r="F12" s="151">
        <v>78.2</v>
      </c>
      <c r="G12" s="151">
        <v>59.2</v>
      </c>
      <c r="H12" s="151">
        <v>312.8</v>
      </c>
      <c r="I12" s="152">
        <v>942</v>
      </c>
    </row>
    <row r="13" spans="1:9">
      <c r="B13" s="153">
        <v>2022</v>
      </c>
      <c r="C13" s="151">
        <v>414.1</v>
      </c>
      <c r="D13" s="151">
        <v>141.6</v>
      </c>
      <c r="E13" s="151">
        <v>78.7</v>
      </c>
      <c r="F13" s="151">
        <v>85.1</v>
      </c>
      <c r="G13" s="151">
        <v>67.3</v>
      </c>
      <c r="H13" s="151">
        <f>I13-J13</f>
        <v>1183.4000000000001</v>
      </c>
      <c r="I13" s="152">
        <v>1183.4000000000001</v>
      </c>
    </row>
    <row r="14" spans="1:9">
      <c r="B14" s="153">
        <v>2023</v>
      </c>
      <c r="C14" s="151">
        <v>662</v>
      </c>
      <c r="D14" s="151">
        <v>169.476</v>
      </c>
      <c r="E14" s="151">
        <v>95.287999999999997</v>
      </c>
      <c r="F14" s="151">
        <v>91.414000000000001</v>
      </c>
      <c r="G14" s="151">
        <v>81.582999999999998</v>
      </c>
      <c r="H14" s="151">
        <v>457.5</v>
      </c>
      <c r="I14" s="152">
        <v>1589</v>
      </c>
    </row>
    <row r="15" spans="1:9">
      <c r="C15" s="142"/>
      <c r="D15" s="142"/>
      <c r="E15" s="149"/>
      <c r="F15" s="149"/>
      <c r="G15" s="140"/>
      <c r="H15" s="150"/>
      <c r="I15" s="150"/>
    </row>
    <row r="16" spans="1:9">
      <c r="B16" s="141" t="s">
        <v>427</v>
      </c>
      <c r="C16" s="142"/>
      <c r="D16" s="142"/>
      <c r="E16" s="149"/>
      <c r="F16" s="149"/>
      <c r="G16" s="140"/>
      <c r="H16" s="150"/>
      <c r="I16" s="150"/>
    </row>
    <row r="17" spans="2:9">
      <c r="B17" s="139" t="s">
        <v>425</v>
      </c>
      <c r="C17" s="142"/>
      <c r="D17" s="142"/>
      <c r="E17" s="149"/>
      <c r="F17" s="149"/>
      <c r="G17" s="140"/>
      <c r="H17" s="150"/>
      <c r="I17" s="150"/>
    </row>
  </sheetData>
  <hyperlinks>
    <hyperlink ref="A1" location="Contents!A1" display="Table of Content" xr:uid="{AC17F278-09E7-4780-B97E-30CB1AD3E85E}"/>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30BDA-0746-4B73-9BBC-46D00C6094FF}">
  <sheetPr>
    <tabColor rgb="FFECB082"/>
  </sheetPr>
  <dimension ref="A1:D14"/>
  <sheetViews>
    <sheetView workbookViewId="0">
      <selection activeCell="A2" sqref="A2"/>
    </sheetView>
  </sheetViews>
  <sheetFormatPr defaultRowHeight="14.5"/>
  <cols>
    <col min="1" max="1" width="16.26953125" customWidth="1"/>
    <col min="2" max="2" width="25.26953125" customWidth="1"/>
    <col min="3" max="3" width="15.54296875" customWidth="1"/>
    <col min="4" max="4" width="13" customWidth="1"/>
  </cols>
  <sheetData>
    <row r="1" spans="1:4">
      <c r="A1" s="6" t="s">
        <v>67</v>
      </c>
      <c r="B1" s="13" t="s">
        <v>58</v>
      </c>
    </row>
    <row r="4" spans="1:4">
      <c r="B4" s="200" t="s">
        <v>428</v>
      </c>
      <c r="C4" s="200" t="s">
        <v>429</v>
      </c>
      <c r="D4" s="200" t="s">
        <v>430</v>
      </c>
    </row>
    <row r="5" spans="1:4">
      <c r="B5" s="201" t="s">
        <v>431</v>
      </c>
      <c r="C5" s="202">
        <v>0.64</v>
      </c>
      <c r="D5" s="202">
        <v>0.36</v>
      </c>
    </row>
    <row r="6" spans="1:4">
      <c r="B6" s="201" t="s">
        <v>432</v>
      </c>
      <c r="C6" s="203">
        <v>0.64</v>
      </c>
      <c r="D6" s="203">
        <v>0.36</v>
      </c>
    </row>
    <row r="7" spans="1:4">
      <c r="B7" s="201" t="s">
        <v>97</v>
      </c>
      <c r="C7" s="202">
        <v>0.63</v>
      </c>
      <c r="D7" s="202">
        <v>0.37</v>
      </c>
    </row>
    <row r="8" spans="1:4">
      <c r="B8" s="201" t="s">
        <v>121</v>
      </c>
      <c r="C8" s="203">
        <v>0.41</v>
      </c>
      <c r="D8" s="203">
        <v>0.59</v>
      </c>
    </row>
    <row r="9" spans="1:4">
      <c r="B9" s="201" t="s">
        <v>433</v>
      </c>
      <c r="C9" s="202">
        <v>0.4</v>
      </c>
      <c r="D9" s="202">
        <v>0.6</v>
      </c>
    </row>
    <row r="10" spans="1:4">
      <c r="B10" s="201" t="s">
        <v>434</v>
      </c>
      <c r="C10" s="202">
        <v>0.36</v>
      </c>
      <c r="D10" s="202">
        <v>0.64</v>
      </c>
    </row>
    <row r="11" spans="1:4">
      <c r="B11" s="201" t="s">
        <v>100</v>
      </c>
      <c r="C11" s="203">
        <v>0.33</v>
      </c>
      <c r="D11" s="203">
        <v>0.67</v>
      </c>
    </row>
    <row r="14" spans="1:4">
      <c r="B14" s="139" t="s">
        <v>425</v>
      </c>
    </row>
  </sheetData>
  <hyperlinks>
    <hyperlink ref="A1" location="Contents!A1" display="Table of Content" xr:uid="{8F00EDA7-E94C-4422-88F9-D3A89AD2C72A}"/>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48845-6578-47E1-8DA7-16408380B41B}">
  <sheetPr>
    <tabColor rgb="FFECB082"/>
  </sheetPr>
  <dimension ref="A1:F18"/>
  <sheetViews>
    <sheetView workbookViewId="0">
      <selection activeCell="A2" sqref="A2"/>
    </sheetView>
  </sheetViews>
  <sheetFormatPr defaultRowHeight="14.5"/>
  <cols>
    <col min="1" max="1" width="19.26953125" customWidth="1"/>
    <col min="2" max="2" width="22.453125" customWidth="1"/>
    <col min="3" max="3" width="18.26953125" customWidth="1"/>
    <col min="4" max="4" width="18" customWidth="1"/>
    <col min="5" max="5" width="21" customWidth="1"/>
    <col min="6" max="6" width="15.453125" customWidth="1"/>
  </cols>
  <sheetData>
    <row r="1" spans="1:5">
      <c r="A1" s="6" t="s">
        <v>67</v>
      </c>
      <c r="B1" s="13" t="s">
        <v>59</v>
      </c>
    </row>
    <row r="3" spans="1:5">
      <c r="B3" s="159"/>
      <c r="C3" s="273" t="s">
        <v>421</v>
      </c>
      <c r="D3" s="274"/>
      <c r="E3" s="275"/>
    </row>
    <row r="4" spans="1:5">
      <c r="B4" s="157" t="s">
        <v>230</v>
      </c>
      <c r="C4" s="158" t="s">
        <v>435</v>
      </c>
      <c r="D4" s="148" t="s">
        <v>109</v>
      </c>
      <c r="E4" s="148" t="s">
        <v>436</v>
      </c>
    </row>
    <row r="5" spans="1:5">
      <c r="B5" s="144" t="s">
        <v>121</v>
      </c>
      <c r="C5" s="160">
        <v>414.065</v>
      </c>
      <c r="D5" s="160">
        <v>234.96899999999999</v>
      </c>
      <c r="E5" s="161">
        <f t="shared" ref="E5:E11" si="0">C5+D5</f>
        <v>649.03399999999999</v>
      </c>
    </row>
    <row r="6" spans="1:5">
      <c r="B6" s="144" t="s">
        <v>128</v>
      </c>
      <c r="C6" s="160">
        <v>141.55600000000001</v>
      </c>
      <c r="D6" s="160">
        <v>33.200000000000003</v>
      </c>
      <c r="E6" s="161">
        <f t="shared" si="0"/>
        <v>174.75600000000003</v>
      </c>
    </row>
    <row r="7" spans="1:5">
      <c r="B7" s="144" t="s">
        <v>120</v>
      </c>
      <c r="C7" s="160">
        <v>78.7</v>
      </c>
      <c r="D7" s="160">
        <v>16.588000000000001</v>
      </c>
      <c r="E7" s="162">
        <f t="shared" si="0"/>
        <v>95.288000000000011</v>
      </c>
    </row>
    <row r="8" spans="1:5">
      <c r="B8" s="144" t="s">
        <v>130</v>
      </c>
      <c r="C8" s="160">
        <v>67.301000000000002</v>
      </c>
      <c r="D8" s="160">
        <v>14.282</v>
      </c>
      <c r="E8" s="161">
        <f t="shared" si="0"/>
        <v>81.582999999999998</v>
      </c>
    </row>
    <row r="9" spans="1:5">
      <c r="B9" s="144" t="s">
        <v>123</v>
      </c>
      <c r="C9" s="160">
        <v>23.559000000000001</v>
      </c>
      <c r="D9" s="160">
        <v>11.92</v>
      </c>
      <c r="E9" s="161">
        <f t="shared" si="0"/>
        <v>35.478999999999999</v>
      </c>
    </row>
    <row r="10" spans="1:5">
      <c r="B10" s="144" t="s">
        <v>150</v>
      </c>
      <c r="C10" s="160">
        <v>29.974</v>
      </c>
      <c r="D10" s="160">
        <v>7.6520000000000001</v>
      </c>
      <c r="E10" s="161">
        <f t="shared" si="0"/>
        <v>37.625999999999998</v>
      </c>
    </row>
    <row r="11" spans="1:5">
      <c r="B11" s="144" t="s">
        <v>132</v>
      </c>
      <c r="C11" s="160">
        <v>85.066000000000003</v>
      </c>
      <c r="D11" s="160">
        <v>6.3479999999999999</v>
      </c>
      <c r="E11" s="161">
        <f t="shared" si="0"/>
        <v>91.414000000000001</v>
      </c>
    </row>
    <row r="12" spans="1:5">
      <c r="B12" s="144" t="s">
        <v>303</v>
      </c>
      <c r="C12" s="160">
        <v>12.545999999999999</v>
      </c>
      <c r="D12" s="160">
        <v>6</v>
      </c>
      <c r="E12" s="163">
        <v>12.5</v>
      </c>
    </row>
    <row r="13" spans="1:5">
      <c r="B13" s="144" t="s">
        <v>274</v>
      </c>
      <c r="C13" s="160">
        <v>25.064</v>
      </c>
      <c r="D13" s="160">
        <v>5.2649999999999997</v>
      </c>
      <c r="E13" s="161">
        <f>C13+D13</f>
        <v>30.329000000000001</v>
      </c>
    </row>
    <row r="14" spans="1:5">
      <c r="B14" s="144" t="s">
        <v>137</v>
      </c>
      <c r="C14" s="160">
        <v>18.248999999999999</v>
      </c>
      <c r="D14" s="160">
        <v>4.2</v>
      </c>
      <c r="E14" s="163">
        <v>18</v>
      </c>
    </row>
    <row r="15" spans="1:5">
      <c r="B15" s="144" t="s">
        <v>381</v>
      </c>
      <c r="C15" s="151">
        <f>1183.4-SUM(C5:C14)</f>
        <v>287.31999999999994</v>
      </c>
      <c r="D15" s="165">
        <f>407.3-SUM(D5:D14)</f>
        <v>66.876000000000033</v>
      </c>
      <c r="E15" s="164">
        <f>1582-SUM(E5:E14)</f>
        <v>355.99100000000021</v>
      </c>
    </row>
    <row r="17" spans="2:6">
      <c r="B17" s="141" t="s">
        <v>437</v>
      </c>
      <c r="C17" s="155"/>
      <c r="D17" s="142"/>
      <c r="E17" s="156"/>
      <c r="F17" s="156"/>
    </row>
    <row r="18" spans="2:6" ht="49.5" customHeight="1">
      <c r="B18" s="251" t="s">
        <v>438</v>
      </c>
      <c r="C18" s="251"/>
      <c r="D18" s="251"/>
      <c r="E18" s="251"/>
    </row>
  </sheetData>
  <mergeCells count="2">
    <mergeCell ref="C3:E3"/>
    <mergeCell ref="B18:E18"/>
  </mergeCells>
  <hyperlinks>
    <hyperlink ref="A1" location="Contents!A1" display="Table of Content" xr:uid="{5D9EFA23-66F2-4032-B4E2-26CCD1527511}"/>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C3AC-9A81-4294-84C7-2C7CFB7DC1E0}">
  <sheetPr>
    <tabColor rgb="FFECB082"/>
  </sheetPr>
  <dimension ref="A1:D16"/>
  <sheetViews>
    <sheetView workbookViewId="0">
      <selection activeCell="A2" sqref="A2"/>
    </sheetView>
  </sheetViews>
  <sheetFormatPr defaultRowHeight="14.5"/>
  <cols>
    <col min="1" max="1" width="18.1796875" customWidth="1"/>
    <col min="2" max="2" width="19.453125" customWidth="1"/>
    <col min="3" max="3" width="34.453125" customWidth="1"/>
    <col min="4" max="4" width="31.453125" customWidth="1"/>
  </cols>
  <sheetData>
    <row r="1" spans="1:4">
      <c r="A1" s="6" t="s">
        <v>67</v>
      </c>
      <c r="B1" s="13" t="s">
        <v>60</v>
      </c>
    </row>
    <row r="3" spans="1:4">
      <c r="B3" s="102" t="s">
        <v>230</v>
      </c>
      <c r="C3" s="102" t="s">
        <v>439</v>
      </c>
      <c r="D3" s="102" t="s">
        <v>117</v>
      </c>
    </row>
    <row r="4" spans="1:4">
      <c r="B4" s="77" t="s">
        <v>121</v>
      </c>
      <c r="C4" s="204">
        <v>234.96899999999999</v>
      </c>
      <c r="D4" s="94">
        <v>0.57689418119322367</v>
      </c>
    </row>
    <row r="5" spans="1:4">
      <c r="B5" s="77" t="s">
        <v>128</v>
      </c>
      <c r="C5" s="204">
        <v>33.200000000000003</v>
      </c>
      <c r="D5" s="94">
        <v>8.1512398723299781E-2</v>
      </c>
    </row>
    <row r="6" spans="1:4">
      <c r="B6" s="77" t="s">
        <v>120</v>
      </c>
      <c r="C6" s="204">
        <v>16.588000000000001</v>
      </c>
      <c r="D6" s="94">
        <v>4.072673704885834E-2</v>
      </c>
    </row>
    <row r="7" spans="1:4">
      <c r="B7" s="77" t="s">
        <v>130</v>
      </c>
      <c r="C7" s="204">
        <v>14.282</v>
      </c>
      <c r="D7" s="94">
        <v>3.5065062607414682E-2</v>
      </c>
    </row>
    <row r="8" spans="1:4">
      <c r="B8" s="77" t="s">
        <v>123</v>
      </c>
      <c r="C8" s="204">
        <v>11.92</v>
      </c>
      <c r="D8" s="94">
        <v>2.9265897372943776E-2</v>
      </c>
    </row>
    <row r="9" spans="1:4">
      <c r="B9" s="77" t="s">
        <v>150</v>
      </c>
      <c r="C9" s="204">
        <v>7.6520000000000001</v>
      </c>
      <c r="D9" s="94">
        <v>1.8787134790081022E-2</v>
      </c>
    </row>
    <row r="10" spans="1:4">
      <c r="B10" s="77" t="s">
        <v>132</v>
      </c>
      <c r="C10" s="204">
        <v>6.3479999999999999</v>
      </c>
      <c r="D10" s="94">
        <v>1.5585563466732138E-2</v>
      </c>
    </row>
    <row r="11" spans="1:4">
      <c r="B11" s="77" t="s">
        <v>303</v>
      </c>
      <c r="C11" s="204">
        <v>6</v>
      </c>
      <c r="D11" s="94">
        <v>1.4731156395777068E-2</v>
      </c>
    </row>
    <row r="12" spans="1:4">
      <c r="B12" s="77" t="s">
        <v>274</v>
      </c>
      <c r="C12" s="204">
        <v>5.2649999999999997</v>
      </c>
      <c r="D12" s="94">
        <v>1.2926589737294377E-2</v>
      </c>
    </row>
    <row r="13" spans="1:4">
      <c r="B13" s="77" t="s">
        <v>137</v>
      </c>
      <c r="C13" s="204">
        <v>4.2</v>
      </c>
      <c r="D13" s="94">
        <v>1.0311809477043948E-2</v>
      </c>
    </row>
    <row r="14" spans="1:4">
      <c r="B14" s="77" t="s">
        <v>440</v>
      </c>
      <c r="C14" s="204">
        <v>66.876000000000033</v>
      </c>
      <c r="D14" s="94">
        <v>0.16419346918733127</v>
      </c>
    </row>
    <row r="16" spans="1:4" ht="46.5" customHeight="1">
      <c r="B16" s="251" t="s">
        <v>441</v>
      </c>
      <c r="C16" s="251"/>
      <c r="D16" s="251"/>
    </row>
  </sheetData>
  <mergeCells count="1">
    <mergeCell ref="B16:D16"/>
  </mergeCells>
  <hyperlinks>
    <hyperlink ref="A1" location="Contents!A1" display="Table of Content" xr:uid="{61022F5A-AB37-48D0-BEFA-95A17E5F9B4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E9C32-8F49-4DCD-845E-430F58C9804E}">
  <sheetPr>
    <tabColor rgb="FFECB082"/>
  </sheetPr>
  <dimension ref="A1:E20"/>
  <sheetViews>
    <sheetView workbookViewId="0">
      <selection activeCell="B1" sqref="B1"/>
    </sheetView>
  </sheetViews>
  <sheetFormatPr defaultRowHeight="14.5"/>
  <cols>
    <col min="1" max="1" width="16.54296875" customWidth="1"/>
    <col min="2" max="2" width="15.54296875" customWidth="1"/>
    <col min="3" max="5" width="27.26953125" customWidth="1"/>
  </cols>
  <sheetData>
    <row r="1" spans="1:5">
      <c r="A1" s="6" t="s">
        <v>67</v>
      </c>
      <c r="B1" s="13" t="s">
        <v>62</v>
      </c>
    </row>
    <row r="3" spans="1:5" ht="15.5">
      <c r="B3" s="170"/>
      <c r="C3" s="276" t="s">
        <v>442</v>
      </c>
      <c r="D3" s="276"/>
      <c r="E3" s="276"/>
    </row>
    <row r="4" spans="1:5">
      <c r="B4" s="171"/>
      <c r="C4" s="174" t="s">
        <v>443</v>
      </c>
      <c r="D4" s="174" t="s">
        <v>444</v>
      </c>
      <c r="E4" s="174" t="s">
        <v>445</v>
      </c>
    </row>
    <row r="5" spans="1:5" ht="15.5">
      <c r="B5" s="174">
        <v>2011</v>
      </c>
      <c r="C5" s="172">
        <v>262.27584253128947</v>
      </c>
      <c r="D5" s="172">
        <v>22.415472763052676</v>
      </c>
      <c r="E5" s="172">
        <v>284.69131529434213</v>
      </c>
    </row>
    <row r="6" spans="1:5" ht="15.5">
      <c r="B6" s="174">
        <v>2013</v>
      </c>
      <c r="C6" s="172">
        <v>349.06952660144395</v>
      </c>
      <c r="D6" s="172">
        <v>24.836926319760153</v>
      </c>
      <c r="E6" s="172">
        <v>373.90645292120411</v>
      </c>
    </row>
    <row r="7" spans="1:5" ht="15.5">
      <c r="B7" s="174">
        <v>2014</v>
      </c>
      <c r="C7" s="172">
        <v>382.63768283903346</v>
      </c>
      <c r="D7" s="172">
        <v>25.959028764737845</v>
      </c>
      <c r="E7" s="172">
        <v>408.59671160377127</v>
      </c>
    </row>
    <row r="8" spans="1:5" ht="15.5">
      <c r="B8" s="174">
        <v>2015</v>
      </c>
      <c r="C8" s="172">
        <v>408.09225306439936</v>
      </c>
      <c r="D8" s="172">
        <v>27.050987026688507</v>
      </c>
      <c r="E8" s="172">
        <v>435.14324009108782</v>
      </c>
    </row>
    <row r="9" spans="1:5" ht="15.5">
      <c r="B9" s="174">
        <v>2016</v>
      </c>
      <c r="C9" s="172">
        <v>428.34300000000002</v>
      </c>
      <c r="D9" s="172">
        <v>27.936</v>
      </c>
      <c r="E9" s="172">
        <v>456.28</v>
      </c>
    </row>
    <row r="10" spans="1:5" ht="15.5">
      <c r="B10" s="174">
        <v>2017</v>
      </c>
      <c r="C10" s="172">
        <v>443.52800000000002</v>
      </c>
      <c r="D10" s="173">
        <v>28.768999999999998</v>
      </c>
      <c r="E10" s="172">
        <v>473</v>
      </c>
    </row>
    <row r="11" spans="1:5" ht="15.5">
      <c r="B11" s="174">
        <v>2018</v>
      </c>
      <c r="C11" s="172">
        <v>452.23099999999999</v>
      </c>
      <c r="D11" s="173">
        <v>29.728000000000002</v>
      </c>
      <c r="E11" s="172">
        <v>481.959</v>
      </c>
    </row>
    <row r="12" spans="1:5" ht="15.5">
      <c r="B12" s="174">
        <v>2019</v>
      </c>
      <c r="C12" s="172">
        <v>456.73395007599356</v>
      </c>
      <c r="D12" s="173">
        <v>30.406758841982469</v>
      </c>
      <c r="E12" s="172">
        <v>487.1408437831189</v>
      </c>
    </row>
    <row r="13" spans="1:5" ht="15.5">
      <c r="B13" s="174">
        <v>2020</v>
      </c>
      <c r="C13" s="172">
        <v>468.53965037719723</v>
      </c>
      <c r="D13" s="173">
        <v>30.714758128177948</v>
      </c>
      <c r="E13" s="172">
        <v>499</v>
      </c>
    </row>
    <row r="14" spans="1:5" ht="15.5">
      <c r="B14" s="174">
        <v>2021</v>
      </c>
      <c r="C14" s="172">
        <v>491</v>
      </c>
      <c r="D14" s="173">
        <v>32</v>
      </c>
      <c r="E14" s="172">
        <v>523</v>
      </c>
    </row>
    <row r="15" spans="1:5" ht="15.5">
      <c r="B15" s="174">
        <v>2022</v>
      </c>
      <c r="C15" s="172">
        <v>507</v>
      </c>
      <c r="D15" s="173">
        <v>32</v>
      </c>
      <c r="E15" s="172">
        <v>542</v>
      </c>
    </row>
    <row r="16" spans="1:5" ht="15.5">
      <c r="B16" s="174">
        <v>2023</v>
      </c>
      <c r="C16" s="172">
        <v>526.89</v>
      </c>
      <c r="D16" s="172">
        <v>33.25</v>
      </c>
      <c r="E16" s="172">
        <v>560.1</v>
      </c>
    </row>
    <row r="17" spans="2:5" ht="15.5">
      <c r="D17" s="166"/>
      <c r="E17" s="166"/>
    </row>
    <row r="18" spans="2:5" ht="15.5">
      <c r="D18" s="169"/>
      <c r="E18" s="166"/>
    </row>
    <row r="19" spans="2:5" ht="15.5">
      <c r="B19" s="166" t="s">
        <v>446</v>
      </c>
      <c r="C19" s="167"/>
    </row>
    <row r="20" spans="2:5" ht="15.5">
      <c r="B20" s="166" t="s">
        <v>447</v>
      </c>
      <c r="C20" s="168"/>
    </row>
  </sheetData>
  <mergeCells count="1">
    <mergeCell ref="C3:E3"/>
  </mergeCells>
  <hyperlinks>
    <hyperlink ref="A1" location="Contents!A1" display="Table of Content" xr:uid="{3F69E8B8-83BC-4A2F-8113-7942921CB867}"/>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54E0A-AC67-4044-8F9B-5A4512B2D0F7}">
  <sheetPr>
    <tabColor rgb="FFECB082"/>
  </sheetPr>
  <dimension ref="A1:H26"/>
  <sheetViews>
    <sheetView tabSelected="1" workbookViewId="0">
      <selection activeCell="N26" sqref="N26"/>
    </sheetView>
  </sheetViews>
  <sheetFormatPr defaultRowHeight="14.5"/>
  <cols>
    <col min="1" max="1" width="17.1796875" customWidth="1"/>
    <col min="3" max="8" width="19.1796875" customWidth="1"/>
  </cols>
  <sheetData>
    <row r="1" spans="1:8">
      <c r="A1" s="6" t="s">
        <v>67</v>
      </c>
      <c r="B1" s="13" t="s">
        <v>63</v>
      </c>
    </row>
    <row r="3" spans="1:8" ht="66" customHeight="1">
      <c r="B3" s="209" t="s">
        <v>448</v>
      </c>
      <c r="C3" s="209" t="s">
        <v>230</v>
      </c>
      <c r="D3" s="210" t="s">
        <v>449</v>
      </c>
      <c r="E3" s="211" t="s">
        <v>450</v>
      </c>
      <c r="F3" s="211" t="s">
        <v>451</v>
      </c>
      <c r="G3" s="210" t="s">
        <v>452</v>
      </c>
      <c r="H3" s="212" t="s">
        <v>453</v>
      </c>
    </row>
    <row r="4" spans="1:8" ht="15.5">
      <c r="B4" s="213">
        <v>1</v>
      </c>
      <c r="C4" s="214" t="s">
        <v>121</v>
      </c>
      <c r="D4" s="215">
        <v>3554.6</v>
      </c>
      <c r="E4" s="215">
        <v>10172.700000000001</v>
      </c>
      <c r="F4" s="216"/>
      <c r="G4" s="217">
        <v>-8.5000000000000006E-2</v>
      </c>
      <c r="H4" s="218">
        <f>D4+E4+F4</f>
        <v>13727.300000000001</v>
      </c>
    </row>
    <row r="5" spans="1:8" ht="15.5">
      <c r="B5" s="213">
        <v>2</v>
      </c>
      <c r="C5" s="214" t="s">
        <v>120</v>
      </c>
      <c r="D5" s="215">
        <v>94.545500000000004</v>
      </c>
      <c r="E5" s="215">
        <v>1251.2962</v>
      </c>
      <c r="F5" s="216"/>
      <c r="G5" s="219">
        <v>0.27</v>
      </c>
      <c r="H5" s="218">
        <v>1346</v>
      </c>
    </row>
    <row r="6" spans="1:8" ht="15.5">
      <c r="B6" s="213">
        <v>3</v>
      </c>
      <c r="C6" s="214" t="s">
        <v>123</v>
      </c>
      <c r="D6" s="215">
        <v>647.5</v>
      </c>
      <c r="E6" s="215">
        <v>30.155999999999999</v>
      </c>
      <c r="F6" s="220">
        <v>603.6</v>
      </c>
      <c r="G6" s="219">
        <v>2.8000000000000001E-2</v>
      </c>
      <c r="H6" s="218">
        <f t="shared" ref="H6:H11" si="0">D6+E6+F6</f>
        <v>1281.2559999999999</v>
      </c>
    </row>
    <row r="7" spans="1:8" ht="15.5">
      <c r="B7" s="213">
        <v>4</v>
      </c>
      <c r="C7" s="214" t="s">
        <v>155</v>
      </c>
      <c r="D7" s="215">
        <v>641.20000000000005</v>
      </c>
      <c r="E7" s="215">
        <v>617.4</v>
      </c>
      <c r="F7" s="220"/>
      <c r="G7" s="217">
        <v>-2.5999999999999999E-2</v>
      </c>
      <c r="H7" s="218">
        <f t="shared" si="0"/>
        <v>1258.5999999999999</v>
      </c>
    </row>
    <row r="8" spans="1:8" ht="15.5">
      <c r="B8" s="213">
        <v>5</v>
      </c>
      <c r="C8" s="214" t="s">
        <v>128</v>
      </c>
      <c r="D8" s="215">
        <v>20.75</v>
      </c>
      <c r="E8" s="215"/>
      <c r="F8" s="220">
        <v>396</v>
      </c>
      <c r="G8" s="217">
        <v>-0.32700000000000001</v>
      </c>
      <c r="H8" s="218">
        <f t="shared" si="0"/>
        <v>416.75</v>
      </c>
    </row>
    <row r="9" spans="1:8" ht="15.5">
      <c r="B9" s="213">
        <v>6</v>
      </c>
      <c r="C9" s="214" t="s">
        <v>265</v>
      </c>
      <c r="D9" s="215">
        <v>322.5</v>
      </c>
      <c r="E9" s="215">
        <v>0.21</v>
      </c>
      <c r="F9" s="220">
        <v>0.21</v>
      </c>
      <c r="G9" s="219">
        <v>0.1</v>
      </c>
      <c r="H9" s="221">
        <v>323</v>
      </c>
    </row>
    <row r="10" spans="1:8" ht="15.5">
      <c r="B10" s="213">
        <v>7</v>
      </c>
      <c r="C10" s="214" t="s">
        <v>401</v>
      </c>
      <c r="D10" s="215">
        <v>69.27</v>
      </c>
      <c r="E10" s="215">
        <v>12.2241</v>
      </c>
      <c r="F10" s="220">
        <v>231</v>
      </c>
      <c r="G10" s="217">
        <v>-8.4000000000000005E-2</v>
      </c>
      <c r="H10" s="221">
        <f t="shared" si="0"/>
        <v>312.4941</v>
      </c>
    </row>
    <row r="11" spans="1:8" ht="15.5">
      <c r="B11" s="213">
        <v>8</v>
      </c>
      <c r="C11" s="214" t="s">
        <v>289</v>
      </c>
      <c r="D11" s="215">
        <v>87.879000000000005</v>
      </c>
      <c r="E11" s="215">
        <v>138.44460000000001</v>
      </c>
      <c r="F11" s="220">
        <v>82.789000000000001</v>
      </c>
      <c r="G11" s="219">
        <v>5.0999999999999997E-2</v>
      </c>
      <c r="H11" s="221">
        <f t="shared" si="0"/>
        <v>309.11259999999999</v>
      </c>
    </row>
    <row r="12" spans="1:8" ht="15.5">
      <c r="B12" s="213">
        <v>9</v>
      </c>
      <c r="C12" s="214" t="s">
        <v>130</v>
      </c>
      <c r="D12" s="215">
        <v>196.6</v>
      </c>
      <c r="E12" s="215">
        <v>69.400000000000006</v>
      </c>
      <c r="F12" s="222"/>
      <c r="G12" s="217">
        <v>-0.46</v>
      </c>
      <c r="H12" s="221">
        <v>266</v>
      </c>
    </row>
    <row r="13" spans="1:8" ht="15.5">
      <c r="B13" s="213">
        <v>10</v>
      </c>
      <c r="C13" s="214" t="s">
        <v>274</v>
      </c>
      <c r="D13" s="215">
        <v>136</v>
      </c>
      <c r="E13" s="215">
        <v>15.4</v>
      </c>
      <c r="F13" s="220"/>
      <c r="G13" s="223">
        <v>-0.33</v>
      </c>
      <c r="H13" s="221">
        <v>151.4</v>
      </c>
    </row>
    <row r="14" spans="1:8" ht="15.5">
      <c r="B14" s="213">
        <v>11</v>
      </c>
      <c r="C14" s="214" t="s">
        <v>303</v>
      </c>
      <c r="D14" s="215">
        <v>91.21</v>
      </c>
      <c r="E14" s="215">
        <v>0.35</v>
      </c>
      <c r="F14" s="220"/>
      <c r="G14" s="217">
        <v>-0.38</v>
      </c>
      <c r="H14" s="221">
        <f t="shared" ref="H14:H19" si="1">D14+E14+F14</f>
        <v>91.559999999999988</v>
      </c>
    </row>
    <row r="15" spans="1:8" ht="15.5">
      <c r="B15" s="213">
        <v>12</v>
      </c>
      <c r="C15" s="214" t="s">
        <v>150</v>
      </c>
      <c r="D15" s="215">
        <v>69.599999999999994</v>
      </c>
      <c r="E15" s="215">
        <v>4.58</v>
      </c>
      <c r="F15" s="220">
        <v>1.3</v>
      </c>
      <c r="G15" s="217">
        <v>-0.26</v>
      </c>
      <c r="H15" s="221">
        <f t="shared" si="1"/>
        <v>75.47999999999999</v>
      </c>
    </row>
    <row r="16" spans="1:8" ht="15.5">
      <c r="B16" s="213">
        <v>13</v>
      </c>
      <c r="C16" s="214" t="s">
        <v>282</v>
      </c>
      <c r="D16" s="215">
        <v>22.822099999999999</v>
      </c>
      <c r="E16" s="215">
        <v>48.6556</v>
      </c>
      <c r="F16" s="220"/>
      <c r="G16" s="219">
        <v>0.112</v>
      </c>
      <c r="H16" s="221">
        <f t="shared" si="1"/>
        <v>71.477699999999999</v>
      </c>
    </row>
    <row r="17" spans="2:8" ht="15.5">
      <c r="B17" s="213">
        <v>14</v>
      </c>
      <c r="C17" s="214" t="s">
        <v>255</v>
      </c>
      <c r="D17" s="215">
        <v>46.718000000000004</v>
      </c>
      <c r="E17" s="215"/>
      <c r="F17" s="220"/>
      <c r="G17" s="217">
        <v>-9.7000000000000003E-2</v>
      </c>
      <c r="H17" s="221">
        <f t="shared" si="1"/>
        <v>46.718000000000004</v>
      </c>
    </row>
    <row r="18" spans="2:8" ht="15.5">
      <c r="B18" s="213">
        <v>15</v>
      </c>
      <c r="C18" s="214" t="s">
        <v>304</v>
      </c>
      <c r="D18" s="215">
        <v>38.1</v>
      </c>
      <c r="E18" s="215">
        <v>1.2</v>
      </c>
      <c r="F18" s="220"/>
      <c r="G18" s="217">
        <v>-0.15</v>
      </c>
      <c r="H18" s="221">
        <f t="shared" si="1"/>
        <v>39.300000000000004</v>
      </c>
    </row>
    <row r="19" spans="2:8" ht="15.5">
      <c r="B19" s="213">
        <v>16</v>
      </c>
      <c r="C19" s="214" t="s">
        <v>311</v>
      </c>
      <c r="D19" s="215">
        <v>24.2</v>
      </c>
      <c r="E19" s="215">
        <v>60.3</v>
      </c>
      <c r="F19" s="220">
        <v>35.700000000000003</v>
      </c>
      <c r="G19" s="219">
        <v>0.124</v>
      </c>
      <c r="H19" s="221">
        <f t="shared" si="1"/>
        <v>120.2</v>
      </c>
    </row>
    <row r="20" spans="2:8" ht="15.5">
      <c r="B20" s="213">
        <v>17</v>
      </c>
      <c r="C20" s="214" t="s">
        <v>454</v>
      </c>
      <c r="D20" s="215">
        <v>0.7</v>
      </c>
      <c r="E20" s="215">
        <v>30.7</v>
      </c>
      <c r="F20" s="220">
        <v>0.9</v>
      </c>
      <c r="G20" s="217">
        <v>-0.216</v>
      </c>
      <c r="H20" s="221">
        <v>32.4</v>
      </c>
    </row>
    <row r="21" spans="2:8" ht="15.5">
      <c r="B21" s="213">
        <v>18</v>
      </c>
      <c r="C21" s="214" t="s">
        <v>243</v>
      </c>
      <c r="D21" s="215">
        <v>7</v>
      </c>
      <c r="E21" s="215">
        <v>2.1</v>
      </c>
      <c r="F21" s="220"/>
      <c r="G21" s="217">
        <v>-0.33300000000000002</v>
      </c>
      <c r="H21" s="221">
        <v>9.1</v>
      </c>
    </row>
    <row r="22" spans="2:8" ht="15.5">
      <c r="B22" s="213">
        <v>19</v>
      </c>
      <c r="C22" s="214" t="s">
        <v>316</v>
      </c>
      <c r="D22" s="215">
        <v>14.5</v>
      </c>
      <c r="E22" s="215">
        <v>1.7</v>
      </c>
      <c r="F22" s="220">
        <v>0.4</v>
      </c>
      <c r="G22" s="217">
        <v>-0.152</v>
      </c>
      <c r="H22" s="221">
        <v>16.600000000000001</v>
      </c>
    </row>
    <row r="23" spans="2:8" ht="15.5">
      <c r="B23" s="213">
        <v>20</v>
      </c>
      <c r="C23" s="214" t="s">
        <v>324</v>
      </c>
      <c r="D23" s="215">
        <v>4.0999999999999996</v>
      </c>
      <c r="E23" s="215">
        <v>2.9</v>
      </c>
      <c r="F23" s="220">
        <v>3.8</v>
      </c>
      <c r="G23" s="224">
        <v>0.65</v>
      </c>
      <c r="H23" s="221">
        <v>10.8</v>
      </c>
    </row>
    <row r="24" spans="2:8" ht="15.5">
      <c r="B24" s="245"/>
      <c r="C24" s="245"/>
      <c r="D24" s="225"/>
      <c r="E24" s="226"/>
      <c r="F24" s="226"/>
      <c r="G24" s="227"/>
      <c r="H24" s="227"/>
    </row>
    <row r="25" spans="2:8" ht="15.5">
      <c r="B25" s="228" t="s">
        <v>455</v>
      </c>
      <c r="C25" s="225"/>
      <c r="D25" s="225"/>
      <c r="E25" s="229"/>
      <c r="F25" s="226"/>
      <c r="G25" s="227"/>
      <c r="H25" s="227"/>
    </row>
    <row r="26" spans="2:8" ht="143.25" customHeight="1">
      <c r="B26" s="277" t="s">
        <v>456</v>
      </c>
      <c r="C26" s="277"/>
      <c r="D26" s="277"/>
      <c r="E26" s="277"/>
      <c r="F26" s="277"/>
      <c r="G26" s="277"/>
      <c r="H26" s="277"/>
    </row>
  </sheetData>
  <mergeCells count="1">
    <mergeCell ref="B26:H26"/>
  </mergeCells>
  <hyperlinks>
    <hyperlink ref="A1" location="Contents!A1" display="Table of Content" xr:uid="{797E499A-22F7-4F1E-A545-40593A1BE41E}"/>
  </hyperlink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154C-A922-4ED3-8C92-4D6106191428}">
  <sheetPr>
    <tabColor rgb="FFECB082"/>
  </sheetPr>
  <dimension ref="A1:D18"/>
  <sheetViews>
    <sheetView topLeftCell="Q1" workbookViewId="0">
      <selection activeCell="A2" sqref="A2"/>
    </sheetView>
  </sheetViews>
  <sheetFormatPr defaultRowHeight="14.5"/>
  <cols>
    <col min="1" max="1" width="15.81640625" customWidth="1"/>
    <col min="3" max="4" width="25.81640625" customWidth="1"/>
  </cols>
  <sheetData>
    <row r="1" spans="1:4">
      <c r="A1" s="6" t="s">
        <v>67</v>
      </c>
      <c r="B1" s="13" t="s">
        <v>65</v>
      </c>
    </row>
    <row r="3" spans="1:4">
      <c r="B3" s="177"/>
      <c r="C3" s="278" t="s">
        <v>413</v>
      </c>
      <c r="D3" s="278"/>
    </row>
    <row r="4" spans="1:4">
      <c r="B4" s="180" t="s">
        <v>104</v>
      </c>
      <c r="C4" s="181" t="s">
        <v>457</v>
      </c>
      <c r="D4" s="182" t="s">
        <v>458</v>
      </c>
    </row>
    <row r="5" spans="1:4">
      <c r="B5" s="180">
        <v>2013</v>
      </c>
      <c r="C5" s="178">
        <v>36</v>
      </c>
      <c r="D5" s="179">
        <v>319</v>
      </c>
    </row>
    <row r="6" spans="1:4">
      <c r="B6" s="180">
        <v>2014</v>
      </c>
      <c r="C6" s="178">
        <v>51.7</v>
      </c>
      <c r="D6" s="179">
        <v>370</v>
      </c>
    </row>
    <row r="7" spans="1:4">
      <c r="B7" s="180">
        <v>2015</v>
      </c>
      <c r="C7" s="178">
        <v>63.8</v>
      </c>
      <c r="D7" s="179">
        <v>433</v>
      </c>
    </row>
    <row r="8" spans="1:4">
      <c r="B8" s="180">
        <v>2016</v>
      </c>
      <c r="C8" s="178">
        <v>54.9</v>
      </c>
      <c r="D8" s="179">
        <v>488</v>
      </c>
    </row>
    <row r="9" spans="1:4">
      <c r="B9" s="180">
        <v>2017</v>
      </c>
      <c r="C9" s="178">
        <v>53.5</v>
      </c>
      <c r="D9" s="179">
        <v>540</v>
      </c>
    </row>
    <row r="10" spans="1:4">
      <c r="B10" s="180">
        <v>2018</v>
      </c>
      <c r="C10" s="178">
        <v>50.7</v>
      </c>
      <c r="D10" s="179">
        <v>591</v>
      </c>
    </row>
    <row r="11" spans="1:4">
      <c r="B11" s="180">
        <v>2019</v>
      </c>
      <c r="C11" s="178">
        <v>60.8</v>
      </c>
      <c r="D11" s="178">
        <v>650</v>
      </c>
    </row>
    <row r="12" spans="1:4">
      <c r="B12" s="180">
        <v>2020</v>
      </c>
      <c r="C12" s="178">
        <v>95.3</v>
      </c>
      <c r="D12" s="178">
        <v>745</v>
      </c>
    </row>
    <row r="13" spans="1:4">
      <c r="B13" s="180">
        <v>2021</v>
      </c>
      <c r="C13" s="178">
        <v>93.6</v>
      </c>
      <c r="D13" s="178">
        <v>830</v>
      </c>
    </row>
    <row r="14" spans="1:4">
      <c r="B14" s="180">
        <v>2022</v>
      </c>
      <c r="C14" s="178">
        <v>77.599999999999994</v>
      </c>
      <c r="D14" s="178">
        <v>906</v>
      </c>
    </row>
    <row r="15" spans="1:4">
      <c r="B15" s="180">
        <v>2023</v>
      </c>
      <c r="C15" s="178">
        <v>116.509</v>
      </c>
      <c r="D15" s="178">
        <v>1020.639</v>
      </c>
    </row>
    <row r="16" spans="1:4" ht="15.5">
      <c r="B16" s="175"/>
      <c r="C16" s="166"/>
      <c r="D16" s="166"/>
    </row>
    <row r="17" spans="2:4" ht="15.5">
      <c r="B17" s="175" t="s">
        <v>459</v>
      </c>
      <c r="C17" s="176"/>
      <c r="D17" s="176"/>
    </row>
    <row r="18" spans="2:4">
      <c r="B18" t="s">
        <v>460</v>
      </c>
    </row>
  </sheetData>
  <mergeCells count="1">
    <mergeCell ref="C3:D3"/>
  </mergeCells>
  <hyperlinks>
    <hyperlink ref="A1" location="Contents!A1" display="Table of Content" xr:uid="{61E4137E-ED9A-448A-89D8-AF5E376910DB}"/>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18538-D07C-46BD-97D8-002A3833342D}">
  <sheetPr>
    <tabColor rgb="FFECB082"/>
  </sheetPr>
  <dimension ref="A1:J19"/>
  <sheetViews>
    <sheetView workbookViewId="0"/>
  </sheetViews>
  <sheetFormatPr defaultRowHeight="14.5"/>
  <cols>
    <col min="1" max="1" width="18.54296875" customWidth="1"/>
    <col min="2" max="2" width="25.81640625" customWidth="1"/>
    <col min="3" max="4" width="29.453125" customWidth="1"/>
  </cols>
  <sheetData>
    <row r="1" spans="1:10">
      <c r="A1" s="6" t="s">
        <v>67</v>
      </c>
      <c r="B1" s="13" t="s">
        <v>66</v>
      </c>
    </row>
    <row r="3" spans="1:10" ht="15.5">
      <c r="B3" s="77"/>
      <c r="C3" s="280" t="s">
        <v>413</v>
      </c>
      <c r="D3" s="280"/>
      <c r="E3" s="183"/>
      <c r="F3" s="184"/>
      <c r="G3" s="184"/>
      <c r="H3" s="166"/>
      <c r="I3" s="166"/>
      <c r="J3" s="166"/>
    </row>
    <row r="4" spans="1:10" ht="15.5">
      <c r="B4" s="194" t="s">
        <v>230</v>
      </c>
      <c r="C4" s="195" t="s">
        <v>109</v>
      </c>
      <c r="D4" s="180" t="s">
        <v>461</v>
      </c>
      <c r="E4" s="185"/>
      <c r="F4" s="186"/>
      <c r="G4" s="166"/>
      <c r="H4" s="166"/>
      <c r="I4" s="166"/>
      <c r="J4" s="166"/>
    </row>
    <row r="5" spans="1:10" ht="15.5">
      <c r="B5" s="190" t="s">
        <v>121</v>
      </c>
      <c r="C5" s="191">
        <v>75.599999999999994</v>
      </c>
      <c r="D5" s="191">
        <v>441.1</v>
      </c>
      <c r="E5" s="187"/>
      <c r="F5" s="186"/>
      <c r="G5" s="166"/>
      <c r="H5" s="166"/>
      <c r="I5" s="166"/>
      <c r="J5" s="166"/>
    </row>
    <row r="6" spans="1:10" ht="15.5">
      <c r="B6" s="190" t="s">
        <v>128</v>
      </c>
      <c r="C6" s="191">
        <v>6.9</v>
      </c>
      <c r="D6" s="191">
        <v>150.9</v>
      </c>
      <c r="E6" s="187"/>
      <c r="F6" s="166"/>
      <c r="G6" s="166"/>
      <c r="H6" s="166"/>
      <c r="I6" s="166"/>
      <c r="J6" s="166"/>
    </row>
    <row r="7" spans="1:10" ht="15.5">
      <c r="B7" s="190" t="s">
        <v>123</v>
      </c>
      <c r="C7" s="191">
        <v>4.8170000000000002</v>
      </c>
      <c r="D7" s="191">
        <v>30.449000000000002</v>
      </c>
      <c r="E7" s="187"/>
      <c r="F7" s="166"/>
      <c r="G7" s="166"/>
      <c r="H7" s="166"/>
      <c r="I7" s="166"/>
      <c r="J7" s="166"/>
    </row>
    <row r="8" spans="1:10" ht="15.5">
      <c r="B8" s="190" t="s">
        <v>130</v>
      </c>
      <c r="C8" s="192">
        <v>3.927</v>
      </c>
      <c r="D8" s="192">
        <v>69.674999999999997</v>
      </c>
      <c r="E8" s="187"/>
      <c r="F8" s="166"/>
      <c r="G8" s="166"/>
      <c r="H8" s="166"/>
      <c r="I8" s="166"/>
      <c r="J8" s="166"/>
    </row>
    <row r="9" spans="1:10" ht="15.5">
      <c r="B9" s="190" t="s">
        <v>120</v>
      </c>
      <c r="C9" s="191">
        <v>2.806</v>
      </c>
      <c r="D9" s="191">
        <v>44.736229999999999</v>
      </c>
      <c r="E9" s="187"/>
      <c r="F9" s="166"/>
      <c r="G9" s="166"/>
      <c r="H9" s="166"/>
      <c r="I9" s="166"/>
      <c r="J9" s="166"/>
    </row>
    <row r="10" spans="1:10" ht="15.5">
      <c r="B10" s="190" t="s">
        <v>137</v>
      </c>
      <c r="C10" s="191">
        <v>2.4329999999999998</v>
      </c>
      <c r="D10" s="191">
        <v>11.5</v>
      </c>
      <c r="E10" s="187"/>
      <c r="F10" s="166"/>
      <c r="G10" s="166"/>
      <c r="H10" s="166"/>
      <c r="I10" s="166"/>
      <c r="J10" s="166"/>
    </row>
    <row r="11" spans="1:10" ht="15.5">
      <c r="B11" s="190" t="s">
        <v>134</v>
      </c>
      <c r="C11" s="191">
        <v>1.9730000000000001</v>
      </c>
      <c r="D11" s="191">
        <v>16.440999999999999</v>
      </c>
      <c r="E11" s="187"/>
      <c r="F11" s="166"/>
      <c r="G11" s="166"/>
      <c r="H11" s="166"/>
      <c r="I11" s="166"/>
      <c r="J11" s="166"/>
    </row>
    <row r="12" spans="1:10" ht="15.5">
      <c r="B12" s="190" t="s">
        <v>261</v>
      </c>
      <c r="C12" s="191">
        <v>1.5920000000000001</v>
      </c>
      <c r="D12" s="191">
        <v>22.623999999999999</v>
      </c>
      <c r="E12" s="187"/>
      <c r="F12" s="166"/>
      <c r="G12" s="166"/>
      <c r="H12" s="166"/>
      <c r="I12" s="166"/>
      <c r="J12" s="166"/>
    </row>
    <row r="13" spans="1:10" ht="15.5">
      <c r="B13" s="190" t="s">
        <v>145</v>
      </c>
      <c r="C13" s="191">
        <v>1.7161999999999999</v>
      </c>
      <c r="D13" s="191">
        <v>16.9863</v>
      </c>
      <c r="E13" s="187"/>
      <c r="F13" s="166"/>
      <c r="G13" s="166"/>
      <c r="H13" s="166"/>
      <c r="I13" s="166"/>
      <c r="J13" s="166"/>
    </row>
    <row r="14" spans="1:10" ht="15.5">
      <c r="B14" s="190" t="s">
        <v>324</v>
      </c>
      <c r="C14" s="191">
        <v>1.3859999999999999</v>
      </c>
      <c r="D14" s="191">
        <v>29.622</v>
      </c>
      <c r="E14" s="188"/>
      <c r="F14" s="166"/>
      <c r="G14" s="166"/>
      <c r="H14" s="166"/>
      <c r="I14" s="166"/>
      <c r="J14" s="166"/>
    </row>
    <row r="15" spans="1:10" ht="15.5">
      <c r="B15" s="193" t="s">
        <v>381</v>
      </c>
      <c r="C15" s="191">
        <v>13.8</v>
      </c>
      <c r="D15" s="191">
        <v>187.1</v>
      </c>
      <c r="E15" s="189"/>
      <c r="F15" s="186"/>
      <c r="G15" s="166"/>
      <c r="H15" s="166"/>
      <c r="I15" s="166"/>
      <c r="J15" s="166"/>
    </row>
    <row r="16" spans="1:10" ht="15.5">
      <c r="B16" s="175"/>
      <c r="C16" s="166"/>
      <c r="D16" s="176"/>
      <c r="E16" s="166"/>
      <c r="F16" s="166"/>
      <c r="G16" s="166"/>
      <c r="H16" s="166"/>
      <c r="I16" s="166"/>
      <c r="J16" s="166"/>
    </row>
    <row r="17" spans="2:10">
      <c r="B17" s="279" t="s">
        <v>462</v>
      </c>
      <c r="C17" s="279"/>
      <c r="D17" s="279"/>
      <c r="E17" s="279"/>
      <c r="F17" s="279"/>
      <c r="G17" s="279"/>
      <c r="H17" s="279"/>
      <c r="I17" s="279"/>
      <c r="J17" s="279"/>
    </row>
    <row r="18" spans="2:10">
      <c r="B18" s="279"/>
      <c r="C18" s="279"/>
      <c r="D18" s="279"/>
      <c r="E18" s="279"/>
      <c r="F18" s="279"/>
      <c r="G18" s="279"/>
      <c r="H18" s="279"/>
      <c r="I18" s="279"/>
      <c r="J18" s="279"/>
    </row>
    <row r="19" spans="2:10" ht="62.25" customHeight="1">
      <c r="B19" s="251" t="s">
        <v>463</v>
      </c>
      <c r="C19" s="251"/>
      <c r="D19" s="251"/>
    </row>
  </sheetData>
  <mergeCells count="3">
    <mergeCell ref="B17:J18"/>
    <mergeCell ref="C3:D3"/>
    <mergeCell ref="B19:D19"/>
  </mergeCells>
  <hyperlinks>
    <hyperlink ref="A1" location="Contents!A1" display="Table of Content" xr:uid="{6DC42B36-05E7-4D28-876C-A30BB40CB88A}"/>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903A3-8E95-4D56-B340-EE4496BD8EEE}">
  <sheetPr>
    <tabColor rgb="FFBBFCFA"/>
  </sheetPr>
  <dimension ref="A1:D8"/>
  <sheetViews>
    <sheetView zoomScale="130" zoomScaleNormal="130" workbookViewId="0">
      <selection activeCell="C26" sqref="C26"/>
    </sheetView>
  </sheetViews>
  <sheetFormatPr defaultRowHeight="14.5"/>
  <cols>
    <col min="1" max="1" width="15.7265625" customWidth="1"/>
    <col min="2" max="2" width="30.7265625" customWidth="1"/>
    <col min="3" max="3" width="10.81640625" bestFit="1" customWidth="1"/>
    <col min="4" max="4" width="19.81640625" customWidth="1"/>
  </cols>
  <sheetData>
    <row r="1" spans="1:4">
      <c r="A1" s="6" t="s">
        <v>67</v>
      </c>
      <c r="B1" s="13" t="s">
        <v>20</v>
      </c>
    </row>
    <row r="2" spans="1:4">
      <c r="D2" s="25"/>
    </row>
    <row r="3" spans="1:4">
      <c r="B3" s="28"/>
      <c r="C3" s="95" t="s">
        <v>73</v>
      </c>
      <c r="D3" s="96" t="s">
        <v>74</v>
      </c>
    </row>
    <row r="4" spans="1:4">
      <c r="B4" s="31" t="s">
        <v>75</v>
      </c>
      <c r="C4" s="29">
        <v>0.4793147453318311</v>
      </c>
      <c r="D4" s="29">
        <v>0.1</v>
      </c>
    </row>
    <row r="5" spans="1:4">
      <c r="B5" s="31" t="s">
        <v>76</v>
      </c>
      <c r="C5" s="29">
        <v>0.28999999999999998</v>
      </c>
      <c r="D5" s="30">
        <v>3.5000000000000003E-2</v>
      </c>
    </row>
    <row r="6" spans="1:4">
      <c r="B6" s="31" t="s">
        <v>77</v>
      </c>
      <c r="C6" s="29">
        <v>0.23</v>
      </c>
      <c r="D6" s="29">
        <v>0.3</v>
      </c>
    </row>
    <row r="8" spans="1:4">
      <c r="B8" s="56" t="s">
        <v>72</v>
      </c>
      <c r="C8" s="35"/>
    </row>
  </sheetData>
  <hyperlinks>
    <hyperlink ref="A1" location="Contents!A1" display="Table of Content" xr:uid="{7F43A451-9A6B-4797-8F28-FBE10E4B40D8}"/>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01B49-4C04-408C-9C85-552EF1477770}">
  <sheetPr>
    <tabColor rgb="FFBBFCFA"/>
  </sheetPr>
  <dimension ref="A1:P15"/>
  <sheetViews>
    <sheetView topLeftCell="A2" zoomScale="115" zoomScaleNormal="115" workbookViewId="0">
      <selection activeCell="A2" sqref="A2"/>
    </sheetView>
  </sheetViews>
  <sheetFormatPr defaultRowHeight="14.5"/>
  <cols>
    <col min="1" max="1" width="16.453125" customWidth="1"/>
    <col min="2" max="2" width="30.1796875" customWidth="1"/>
    <col min="3" max="13" width="10.54296875" customWidth="1"/>
    <col min="14" max="14" width="20.26953125" customWidth="1"/>
    <col min="15" max="15" width="13.7265625" customWidth="1"/>
  </cols>
  <sheetData>
    <row r="1" spans="1:16">
      <c r="A1" s="6" t="s">
        <v>67</v>
      </c>
      <c r="B1" s="13" t="s">
        <v>21</v>
      </c>
    </row>
    <row r="2" spans="1:16">
      <c r="A2" s="6"/>
      <c r="B2" s="13"/>
    </row>
    <row r="3" spans="1:16">
      <c r="B3" s="13" t="s">
        <v>78</v>
      </c>
    </row>
    <row r="4" spans="1:16">
      <c r="B4" s="28"/>
      <c r="C4" s="31">
        <v>2013</v>
      </c>
      <c r="D4" s="31">
        <v>2014</v>
      </c>
      <c r="E4" s="31">
        <v>2015</v>
      </c>
      <c r="F4" s="31">
        <v>2016</v>
      </c>
      <c r="G4" s="31">
        <v>2017</v>
      </c>
      <c r="H4" s="31">
        <v>2018</v>
      </c>
      <c r="I4" s="31">
        <v>2019</v>
      </c>
      <c r="J4" s="31">
        <v>2020</v>
      </c>
      <c r="K4" s="31">
        <v>2021</v>
      </c>
      <c r="L4" s="40">
        <v>2022</v>
      </c>
      <c r="M4" s="31">
        <v>2023</v>
      </c>
      <c r="N4" s="36"/>
      <c r="O4" s="31" t="s">
        <v>79</v>
      </c>
    </row>
    <row r="5" spans="1:16">
      <c r="B5" s="31" t="s">
        <v>80</v>
      </c>
      <c r="C5" s="37">
        <v>15681.07</v>
      </c>
      <c r="D5" s="37">
        <v>15965.13</v>
      </c>
      <c r="E5" s="37">
        <v>15953.64</v>
      </c>
      <c r="F5" s="37">
        <v>16233.18</v>
      </c>
      <c r="G5" s="37">
        <v>16574.46</v>
      </c>
      <c r="H5" s="37">
        <v>17094</v>
      </c>
      <c r="I5" s="37">
        <v>17006.52</v>
      </c>
      <c r="J5" s="37">
        <v>16522.650000000001</v>
      </c>
      <c r="K5" s="37">
        <v>17480.509999999998</v>
      </c>
      <c r="L5" s="49">
        <v>17719.189999999999</v>
      </c>
      <c r="M5" s="37">
        <v>17853.939999999999</v>
      </c>
      <c r="O5" s="53">
        <v>0.60581878444939996</v>
      </c>
      <c r="P5" s="23"/>
    </row>
    <row r="6" spans="1:16">
      <c r="B6" s="31" t="s">
        <v>52</v>
      </c>
      <c r="C6" s="37">
        <v>3791.34</v>
      </c>
      <c r="D6" s="37">
        <v>3873.7</v>
      </c>
      <c r="E6" s="37">
        <v>3884</v>
      </c>
      <c r="F6" s="37">
        <v>4012.86</v>
      </c>
      <c r="G6" s="37">
        <v>4058.06</v>
      </c>
      <c r="H6" s="37">
        <v>4178.38</v>
      </c>
      <c r="I6" s="37">
        <v>4225.93</v>
      </c>
      <c r="J6" s="37">
        <v>4344.05</v>
      </c>
      <c r="K6" s="37">
        <v>4276.07</v>
      </c>
      <c r="L6" s="49">
        <v>4297.74</v>
      </c>
      <c r="M6" s="37">
        <v>4209.8599999999997</v>
      </c>
      <c r="N6" s="21"/>
      <c r="O6" s="53">
        <v>0.14284870834684954</v>
      </c>
      <c r="P6" s="38"/>
    </row>
    <row r="7" spans="1:16">
      <c r="B7" s="31" t="s">
        <v>81</v>
      </c>
      <c r="C7" s="37">
        <v>2448.52</v>
      </c>
      <c r="D7" s="37">
        <v>2498.73</v>
      </c>
      <c r="E7" s="37">
        <v>2532.9299999999998</v>
      </c>
      <c r="F7" s="37">
        <v>2571.0500000000002</v>
      </c>
      <c r="G7" s="37">
        <v>2594.23</v>
      </c>
      <c r="H7" s="37">
        <v>2658.7</v>
      </c>
      <c r="I7" s="37">
        <v>2754.08</v>
      </c>
      <c r="J7" s="37">
        <v>2648.37</v>
      </c>
      <c r="K7" s="37">
        <v>2762.24</v>
      </c>
      <c r="L7" s="49">
        <v>2639.68</v>
      </c>
      <c r="M7" s="37">
        <v>2685.75</v>
      </c>
      <c r="O7" s="53">
        <v>9.1132702380257585E-2</v>
      </c>
    </row>
    <row r="8" spans="1:16">
      <c r="B8" s="31" t="s">
        <v>82</v>
      </c>
      <c r="C8" s="39">
        <v>468.44999999999982</v>
      </c>
      <c r="D8" s="39">
        <v>508.11000000000058</v>
      </c>
      <c r="E8" s="39">
        <v>549.64999999999964</v>
      </c>
      <c r="F8" s="39">
        <v>557.57999999999947</v>
      </c>
      <c r="G8" s="39">
        <v>592.07000000000016</v>
      </c>
      <c r="H8" s="39">
        <v>625.73999999999978</v>
      </c>
      <c r="I8" s="39">
        <v>659.38000000000011</v>
      </c>
      <c r="J8" s="39">
        <v>695.69999999999982</v>
      </c>
      <c r="K8" s="39">
        <v>745.90999999999985</v>
      </c>
      <c r="L8" s="50">
        <v>765.05000000000018</v>
      </c>
      <c r="M8" s="37">
        <v>786.59000000000015</v>
      </c>
      <c r="O8" s="53">
        <v>2.6690523081182846E-2</v>
      </c>
    </row>
    <row r="9" spans="1:16">
      <c r="B9" s="40" t="s">
        <v>83</v>
      </c>
      <c r="C9" s="41">
        <v>131.96</v>
      </c>
      <c r="D9" s="41">
        <v>197.74</v>
      </c>
      <c r="E9" s="41">
        <v>256</v>
      </c>
      <c r="F9" s="41">
        <v>328.11</v>
      </c>
      <c r="G9" s="41">
        <v>445.37</v>
      </c>
      <c r="H9" s="41">
        <v>575.12</v>
      </c>
      <c r="I9" s="41">
        <v>705.52</v>
      </c>
      <c r="J9" s="41">
        <v>853.37</v>
      </c>
      <c r="K9" s="41">
        <v>1055.68</v>
      </c>
      <c r="L9" s="51">
        <v>1323.32</v>
      </c>
      <c r="M9" s="52">
        <v>1630.53</v>
      </c>
      <c r="O9" s="53">
        <v>5.5327042804461102E-2</v>
      </c>
    </row>
    <row r="10" spans="1:16">
      <c r="B10" s="40" t="s">
        <v>84</v>
      </c>
      <c r="C10" s="41">
        <v>634.04999999999995</v>
      </c>
      <c r="D10" s="41">
        <v>706.01</v>
      </c>
      <c r="E10" s="41">
        <v>829.57</v>
      </c>
      <c r="F10" s="41">
        <v>960</v>
      </c>
      <c r="G10" s="41">
        <v>1138.96</v>
      </c>
      <c r="H10" s="41">
        <v>1267.8900000000001</v>
      </c>
      <c r="I10" s="41">
        <v>1419.8</v>
      </c>
      <c r="J10" s="41">
        <v>1590.68</v>
      </c>
      <c r="K10" s="41">
        <v>1849.47</v>
      </c>
      <c r="L10" s="51">
        <v>2098.52</v>
      </c>
      <c r="M10" s="52">
        <v>2304.09</v>
      </c>
      <c r="O10" s="53">
        <v>7.8182238937848911E-2</v>
      </c>
    </row>
    <row r="11" spans="1:16">
      <c r="B11" s="42"/>
      <c r="D11" s="43"/>
      <c r="E11" s="43"/>
      <c r="F11" s="43"/>
      <c r="G11" s="43"/>
      <c r="H11" s="43"/>
      <c r="I11" s="43"/>
      <c r="J11" s="43"/>
      <c r="K11" s="43"/>
      <c r="L11" s="43"/>
      <c r="M11" s="44"/>
      <c r="N11" s="44"/>
      <c r="O11" s="45"/>
    </row>
    <row r="12" spans="1:16">
      <c r="B12" s="42"/>
      <c r="C12" s="43"/>
      <c r="D12" s="43"/>
      <c r="E12" s="43"/>
      <c r="F12" s="43"/>
      <c r="G12" s="43"/>
      <c r="H12" s="43"/>
      <c r="I12" s="43"/>
      <c r="J12" s="43"/>
      <c r="K12" s="43"/>
      <c r="L12" s="43"/>
      <c r="M12" s="43"/>
      <c r="N12" s="43"/>
      <c r="O12" s="46"/>
    </row>
    <row r="13" spans="1:16">
      <c r="B13" t="s">
        <v>85</v>
      </c>
      <c r="C13" s="43"/>
      <c r="D13" s="43"/>
      <c r="E13" s="43"/>
      <c r="F13" s="43"/>
      <c r="G13" s="43"/>
      <c r="H13" s="43"/>
      <c r="I13" s="43"/>
      <c r="J13" s="43"/>
      <c r="K13" s="43"/>
      <c r="L13" s="43"/>
      <c r="M13" s="43"/>
      <c r="N13" s="43"/>
      <c r="O13" s="47"/>
    </row>
    <row r="14" spans="1:16">
      <c r="B14" s="42"/>
      <c r="C14" s="48"/>
      <c r="D14" s="48"/>
      <c r="E14" s="48"/>
      <c r="F14" s="48"/>
      <c r="G14" s="48"/>
      <c r="H14" s="48"/>
      <c r="I14" s="48"/>
      <c r="J14" s="48"/>
      <c r="K14" s="48"/>
      <c r="L14" s="48"/>
      <c r="M14" s="48"/>
      <c r="N14" s="48"/>
      <c r="O14" s="47"/>
    </row>
    <row r="15" spans="1:16">
      <c r="A15" s="42"/>
      <c r="B15" s="98"/>
      <c r="C15" s="43"/>
      <c r="D15" s="43"/>
      <c r="E15" s="43"/>
      <c r="F15" s="43"/>
      <c r="G15" s="43"/>
      <c r="H15" s="43"/>
      <c r="I15" s="43"/>
      <c r="J15" s="43"/>
      <c r="K15" s="43"/>
      <c r="L15" s="43"/>
      <c r="M15" s="43"/>
      <c r="N15" s="47"/>
      <c r="O15" s="45"/>
      <c r="P15" s="19"/>
    </row>
  </sheetData>
  <hyperlinks>
    <hyperlink ref="A1" location="Contents!A1" display="Table of Content" xr:uid="{1052D010-6E1F-4357-AD36-83D1FA181367}"/>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9591-F8CC-4C0F-A218-33AD14BA0BED}">
  <sheetPr>
    <tabColor rgb="FFBBFCFA"/>
  </sheetPr>
  <dimension ref="A1:F11"/>
  <sheetViews>
    <sheetView topLeftCell="A14" zoomScale="130" zoomScaleNormal="130" workbookViewId="0">
      <selection activeCell="C28" sqref="C28"/>
    </sheetView>
  </sheetViews>
  <sheetFormatPr defaultRowHeight="15" customHeight="1"/>
  <cols>
    <col min="1" max="1" width="15.7265625" customWidth="1"/>
    <col min="2" max="2" width="34.7265625" customWidth="1"/>
  </cols>
  <sheetData>
    <row r="1" spans="1:6" ht="14.5">
      <c r="A1" s="6" t="s">
        <v>67</v>
      </c>
      <c r="B1" s="13" t="s">
        <v>22</v>
      </c>
    </row>
    <row r="2" spans="1:6" ht="14.5">
      <c r="A2" s="6"/>
      <c r="B2" s="13"/>
    </row>
    <row r="3" spans="1:6" ht="35.25" customHeight="1">
      <c r="C3" s="250" t="s">
        <v>86</v>
      </c>
      <c r="D3" s="250"/>
      <c r="E3" s="250" t="s">
        <v>87</v>
      </c>
      <c r="F3" s="250"/>
    </row>
    <row r="4" spans="1:6" ht="14.5">
      <c r="B4" s="77"/>
      <c r="C4" s="197">
        <v>2011</v>
      </c>
      <c r="D4" s="197">
        <v>2021</v>
      </c>
      <c r="E4" s="197">
        <v>2011</v>
      </c>
      <c r="F4" s="197">
        <v>2021</v>
      </c>
    </row>
    <row r="5" spans="1:6" ht="14.5">
      <c r="B5" s="32" t="s">
        <v>88</v>
      </c>
      <c r="C5" s="94">
        <v>0.15869027260324789</v>
      </c>
      <c r="D5" s="94">
        <v>0.20348688052618838</v>
      </c>
      <c r="E5" s="94">
        <v>1.4179796874197194E-2</v>
      </c>
      <c r="F5" s="94">
        <v>2.363876635457288E-2</v>
      </c>
    </row>
    <row r="6" spans="1:6" ht="14.5">
      <c r="B6" s="32" t="s">
        <v>89</v>
      </c>
      <c r="C6" s="94">
        <v>0.77512139846425321</v>
      </c>
      <c r="D6" s="94">
        <v>0.67819269979572983</v>
      </c>
      <c r="E6" s="94">
        <v>6.9261107204385899E-2</v>
      </c>
      <c r="F6" s="94">
        <v>7.8784630893120419E-2</v>
      </c>
    </row>
    <row r="7" spans="1:6" ht="14.5">
      <c r="B7" s="32" t="s">
        <v>90</v>
      </c>
      <c r="C7" s="94">
        <v>4.6668722072101182E-2</v>
      </c>
      <c r="D7" s="94">
        <v>6.6889974109786837E-2</v>
      </c>
      <c r="E7" s="94">
        <v>4.1700917674724189E-3</v>
      </c>
      <c r="F7" s="94">
        <v>7.7705081789839672E-3</v>
      </c>
    </row>
    <row r="8" spans="1:6" ht="14.5">
      <c r="B8" s="32" t="s">
        <v>91</v>
      </c>
      <c r="C8" s="94">
        <v>1.809188185577551E-2</v>
      </c>
      <c r="D8" s="94">
        <v>4.9671977478616035E-2</v>
      </c>
      <c r="E8" s="94">
        <v>1.6166032459233419E-3</v>
      </c>
      <c r="F8" s="94">
        <v>5.770319280291366E-3</v>
      </c>
    </row>
    <row r="9" spans="1:6" ht="14.5">
      <c r="B9" s="32" t="s">
        <v>92</v>
      </c>
      <c r="C9" s="94"/>
      <c r="D9" s="94"/>
      <c r="E9" s="94">
        <v>5.7866950133957607E-3</v>
      </c>
      <c r="F9" s="94">
        <v>1.3540827459275333E-2</v>
      </c>
    </row>
    <row r="11" spans="1:6" ht="15" customHeight="1">
      <c r="B11" s="97" t="s">
        <v>72</v>
      </c>
    </row>
  </sheetData>
  <mergeCells count="2">
    <mergeCell ref="C3:D3"/>
    <mergeCell ref="E3:F3"/>
  </mergeCells>
  <hyperlinks>
    <hyperlink ref="A1" location="Contents!A1" display="Table of Content" xr:uid="{3F390FE3-AA4A-462A-8B3A-8CF065E523AE}"/>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C03B1-81FC-4977-B738-22827E5C5F98}">
  <sheetPr>
    <tabColor rgb="FFBBFCFA"/>
  </sheetPr>
  <dimension ref="A1:F51"/>
  <sheetViews>
    <sheetView topLeftCell="A20" zoomScale="85" zoomScaleNormal="85" workbookViewId="0">
      <selection activeCell="E47" sqref="E47"/>
    </sheetView>
  </sheetViews>
  <sheetFormatPr defaultRowHeight="15" customHeight="1"/>
  <cols>
    <col min="1" max="1" width="17.26953125" customWidth="1"/>
    <col min="2" max="2" width="29.1796875" customWidth="1"/>
    <col min="3" max="3" width="24.1796875" customWidth="1"/>
    <col min="4" max="4" width="31" customWidth="1"/>
    <col min="5" max="5" width="36.7265625" customWidth="1"/>
    <col min="6" max="6" width="10.7265625" bestFit="1" customWidth="1"/>
    <col min="7" max="7" width="6.54296875" bestFit="1" customWidth="1"/>
    <col min="8" max="8" width="5.81640625" bestFit="1" customWidth="1"/>
    <col min="9" max="9" width="7.1796875" bestFit="1" customWidth="1"/>
    <col min="10" max="10" width="25.81640625" bestFit="1" customWidth="1"/>
    <col min="11" max="11" width="10.81640625" bestFit="1" customWidth="1"/>
    <col min="12" max="12" width="13.453125" bestFit="1" customWidth="1"/>
    <col min="13" max="13" width="7.81640625" bestFit="1" customWidth="1"/>
    <col min="14" max="14" width="6.1796875" bestFit="1" customWidth="1"/>
    <col min="15" max="15" width="9.453125" bestFit="1" customWidth="1"/>
    <col min="16" max="16" width="10.7265625" bestFit="1" customWidth="1"/>
    <col min="17" max="17" width="6.81640625" bestFit="1" customWidth="1"/>
    <col min="18" max="18" width="5.81640625" bestFit="1" customWidth="1"/>
    <col min="19" max="20" width="6.81640625" bestFit="1" customWidth="1"/>
    <col min="21" max="21" width="5.81640625" bestFit="1" customWidth="1"/>
    <col min="22" max="22" width="10.7265625" bestFit="1" customWidth="1"/>
  </cols>
  <sheetData>
    <row r="1" spans="1:6" ht="14.5">
      <c r="A1" s="6" t="s">
        <v>67</v>
      </c>
      <c r="B1" s="13" t="s">
        <v>23</v>
      </c>
    </row>
    <row r="3" spans="1:6" ht="43.5">
      <c r="B3" s="99" t="s">
        <v>93</v>
      </c>
      <c r="C3" s="32" t="s">
        <v>94</v>
      </c>
    </row>
    <row r="4" spans="1:6" ht="14.5">
      <c r="B4" s="28" t="s">
        <v>95</v>
      </c>
      <c r="C4" s="29">
        <v>7.1400000000000005E-2</v>
      </c>
      <c r="D4" s="25"/>
    </row>
    <row r="5" spans="1:6" ht="14.5">
      <c r="B5" s="28" t="s">
        <v>96</v>
      </c>
      <c r="C5" s="29">
        <v>9.3200000000000005E-2</v>
      </c>
      <c r="D5" s="25"/>
    </row>
    <row r="6" spans="1:6" ht="14.5">
      <c r="B6" s="28" t="s">
        <v>97</v>
      </c>
      <c r="C6" s="29">
        <v>0.12690000000000001</v>
      </c>
      <c r="D6" s="25"/>
    </row>
    <row r="7" spans="1:6" ht="14.5">
      <c r="B7" s="28" t="s">
        <v>98</v>
      </c>
      <c r="C7" s="29">
        <v>0.10160000000000004</v>
      </c>
      <c r="D7" s="25"/>
    </row>
    <row r="8" spans="1:6" ht="14.5">
      <c r="B8" s="28" t="s">
        <v>99</v>
      </c>
      <c r="C8" s="29">
        <v>5.6000000000000008E-3</v>
      </c>
      <c r="D8" s="25"/>
    </row>
    <row r="9" spans="1:6" ht="14.5">
      <c r="B9" s="28" t="s">
        <v>100</v>
      </c>
      <c r="C9" s="29">
        <v>8.4599999999999967E-2</v>
      </c>
      <c r="D9" s="25"/>
      <c r="E9" t="s">
        <v>101</v>
      </c>
    </row>
    <row r="10" spans="1:6" ht="14.5">
      <c r="B10" s="28" t="s">
        <v>102</v>
      </c>
      <c r="C10" s="29">
        <v>0.19420000000000001</v>
      </c>
      <c r="D10" s="25"/>
    </row>
    <row r="11" spans="1:6" ht="14.5">
      <c r="B11" s="28" t="s">
        <v>103</v>
      </c>
      <c r="C11" s="29">
        <v>8.6000000000000021E-2</v>
      </c>
      <c r="D11" s="25"/>
    </row>
    <row r="12" spans="1:6" ht="14.5"/>
    <row r="13" spans="1:6" ht="14.5">
      <c r="B13" s="31" t="s">
        <v>93</v>
      </c>
      <c r="C13" s="33" t="s">
        <v>104</v>
      </c>
      <c r="D13" s="33" t="s">
        <v>105</v>
      </c>
      <c r="E13" s="33" t="s">
        <v>106</v>
      </c>
    </row>
    <row r="14" spans="1:6" ht="14.5">
      <c r="B14" s="28" t="s">
        <v>95</v>
      </c>
      <c r="C14" s="28">
        <v>2013</v>
      </c>
      <c r="D14" s="34">
        <v>0.17230000000000001</v>
      </c>
      <c r="E14" s="34">
        <v>0.82769999999999999</v>
      </c>
      <c r="F14" s="35"/>
    </row>
    <row r="15" spans="1:6" ht="14.5">
      <c r="B15" s="28" t="s">
        <v>95</v>
      </c>
      <c r="C15" s="28">
        <v>2023</v>
      </c>
      <c r="D15" s="34">
        <v>0.2437</v>
      </c>
      <c r="E15" s="34">
        <v>0.75629999999999997</v>
      </c>
      <c r="F15" s="35"/>
    </row>
    <row r="16" spans="1:6" ht="14.5">
      <c r="B16" s="28" t="s">
        <v>96</v>
      </c>
      <c r="C16" s="28">
        <v>2013</v>
      </c>
      <c r="D16" s="34">
        <v>0.17519999999999999</v>
      </c>
      <c r="E16" s="34">
        <v>0.82480000000000009</v>
      </c>
      <c r="F16" s="35"/>
    </row>
    <row r="17" spans="2:6" ht="14.5">
      <c r="B17" s="28" t="s">
        <v>96</v>
      </c>
      <c r="C17" s="28">
        <v>2023</v>
      </c>
      <c r="D17" s="34">
        <v>0.26839999999999997</v>
      </c>
      <c r="E17" s="34">
        <v>0.73159999999999992</v>
      </c>
      <c r="F17" s="35"/>
    </row>
    <row r="18" spans="2:6" ht="14.5">
      <c r="B18" s="28" t="s">
        <v>97</v>
      </c>
      <c r="C18" s="28">
        <v>2013</v>
      </c>
      <c r="D18" s="34">
        <v>0.26519999999999999</v>
      </c>
      <c r="E18" s="34">
        <v>0.73480000000000001</v>
      </c>
      <c r="F18" s="35"/>
    </row>
    <row r="19" spans="2:6" ht="14.5">
      <c r="B19" s="28" t="s">
        <v>97</v>
      </c>
      <c r="C19" s="28">
        <v>2023</v>
      </c>
      <c r="D19" s="34">
        <v>0.3921</v>
      </c>
      <c r="E19" s="34">
        <v>0.6079</v>
      </c>
      <c r="F19" s="35"/>
    </row>
    <row r="20" spans="2:6" ht="14.5">
      <c r="B20" s="28" t="s">
        <v>98</v>
      </c>
      <c r="C20" s="28">
        <v>2013</v>
      </c>
      <c r="D20" s="34">
        <v>0.51829999999999998</v>
      </c>
      <c r="E20" s="34">
        <v>0.48170000000000002</v>
      </c>
      <c r="F20" s="35"/>
    </row>
    <row r="21" spans="2:6" ht="14.5">
      <c r="B21" s="28" t="s">
        <v>98</v>
      </c>
      <c r="C21" s="28">
        <v>2023</v>
      </c>
      <c r="D21" s="34">
        <v>0.61990000000000001</v>
      </c>
      <c r="E21" s="34">
        <v>0.38009999999999999</v>
      </c>
      <c r="F21" s="35"/>
    </row>
    <row r="22" spans="2:6" ht="14.5">
      <c r="B22" s="28" t="s">
        <v>99</v>
      </c>
      <c r="C22" s="28">
        <v>2013</v>
      </c>
      <c r="D22" s="34">
        <v>2.4799999999999999E-2</v>
      </c>
      <c r="E22" s="34">
        <v>0.97519999999999996</v>
      </c>
      <c r="F22" s="35"/>
    </row>
    <row r="23" spans="2:6" ht="14.5">
      <c r="B23" s="28" t="s">
        <v>99</v>
      </c>
      <c r="C23" s="28">
        <v>2023</v>
      </c>
      <c r="D23" s="34">
        <v>3.04E-2</v>
      </c>
      <c r="E23" s="34">
        <v>0.96959999999999991</v>
      </c>
      <c r="F23" s="35"/>
    </row>
    <row r="24" spans="2:6" ht="14.5">
      <c r="B24" s="28" t="s">
        <v>100</v>
      </c>
      <c r="C24" s="28">
        <v>2013</v>
      </c>
      <c r="D24" s="34">
        <v>0.19870000000000002</v>
      </c>
      <c r="E24" s="34">
        <v>0.8012999999999999</v>
      </c>
      <c r="F24" s="35"/>
    </row>
    <row r="25" spans="2:6" ht="14.5">
      <c r="B25" s="28" t="s">
        <v>100</v>
      </c>
      <c r="C25" s="28">
        <v>2023</v>
      </c>
      <c r="D25" s="34">
        <v>0.2833</v>
      </c>
      <c r="E25" s="34">
        <v>0.7167</v>
      </c>
      <c r="F25" s="35"/>
    </row>
    <row r="26" spans="2:6" ht="14.5">
      <c r="B26" s="28" t="s">
        <v>102</v>
      </c>
      <c r="C26" s="28">
        <v>2013</v>
      </c>
      <c r="D26" s="34">
        <v>0.23100000000000001</v>
      </c>
      <c r="E26" s="34">
        <v>0.76900000000000002</v>
      </c>
      <c r="F26" s="35"/>
    </row>
    <row r="27" spans="2:6" ht="14.5">
      <c r="B27" s="28" t="s">
        <v>102</v>
      </c>
      <c r="C27" s="28">
        <v>2023</v>
      </c>
      <c r="D27" s="34">
        <v>0.42520000000000002</v>
      </c>
      <c r="E27" s="34">
        <v>0.57479999999999998</v>
      </c>
      <c r="F27" s="35"/>
    </row>
    <row r="28" spans="2:6" ht="14.5">
      <c r="B28" s="28" t="s">
        <v>103</v>
      </c>
      <c r="C28" s="28">
        <v>2013</v>
      </c>
      <c r="D28" s="34">
        <v>0.217</v>
      </c>
      <c r="E28" s="34">
        <v>0.78299999999999992</v>
      </c>
      <c r="F28" s="35"/>
    </row>
    <row r="29" spans="2:6" ht="14.5">
      <c r="B29" s="28" t="s">
        <v>103</v>
      </c>
      <c r="C29" s="28">
        <v>2023</v>
      </c>
      <c r="D29" s="34">
        <v>0.30299999999999999</v>
      </c>
      <c r="E29" s="34">
        <v>0.69700000000000006</v>
      </c>
      <c r="F29" s="35"/>
    </row>
    <row r="31" spans="2:6" ht="14.5">
      <c r="B31" t="s">
        <v>107</v>
      </c>
    </row>
    <row r="34" spans="4:4" ht="14.5">
      <c r="D34" s="25"/>
    </row>
    <row r="35" spans="4:4" ht="14.5">
      <c r="D35" s="25"/>
    </row>
    <row r="36" spans="4:4" ht="14.5">
      <c r="D36" s="25"/>
    </row>
    <row r="37" spans="4:4" ht="14.5">
      <c r="D37" s="25"/>
    </row>
    <row r="38" spans="4:4" ht="14.5">
      <c r="D38" s="25"/>
    </row>
    <row r="39" spans="4:4" ht="14.5">
      <c r="D39" s="25"/>
    </row>
    <row r="40" spans="4:4" ht="14.5">
      <c r="D40" s="25"/>
    </row>
    <row r="41" spans="4:4" ht="14.5">
      <c r="D41" s="25"/>
    </row>
    <row r="42" spans="4:4" ht="14.5">
      <c r="D42" s="25"/>
    </row>
    <row r="43" spans="4:4" ht="14.5">
      <c r="D43" s="25"/>
    </row>
    <row r="44" spans="4:4" ht="14.5">
      <c r="D44" s="25"/>
    </row>
    <row r="45" spans="4:4" ht="14.5">
      <c r="D45" s="25"/>
    </row>
    <row r="46" spans="4:4" ht="14.5">
      <c r="D46" s="25"/>
    </row>
    <row r="47" spans="4:4" ht="14.5">
      <c r="D47" s="25"/>
    </row>
    <row r="48" spans="4:4" ht="14.5">
      <c r="D48" s="25"/>
    </row>
    <row r="49" spans="4:4" ht="14.5">
      <c r="D49" s="25"/>
    </row>
    <row r="50" spans="4:4" ht="14.5">
      <c r="D50" s="25"/>
    </row>
    <row r="51" spans="4:4" ht="14.5">
      <c r="D51" s="25"/>
    </row>
  </sheetData>
  <hyperlinks>
    <hyperlink ref="A1" location="Contents!A1" display="Table of Content" xr:uid="{498524D6-8941-4141-AAA1-1D20C9B3D97D}"/>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9B2D-DB96-4949-A0B4-0B04ED08CA13}">
  <sheetPr>
    <tabColor rgb="FFBBFCFA"/>
  </sheetPr>
  <dimension ref="A1:V34"/>
  <sheetViews>
    <sheetView topLeftCell="B1" zoomScale="115" zoomScaleNormal="115" workbookViewId="0">
      <selection activeCell="B1" sqref="B1"/>
    </sheetView>
  </sheetViews>
  <sheetFormatPr defaultRowHeight="14.5"/>
  <cols>
    <col min="1" max="1" width="19.26953125" customWidth="1"/>
    <col min="2" max="2" width="25.453125" customWidth="1"/>
    <col min="3" max="3" width="10.26953125" bestFit="1" customWidth="1"/>
    <col min="4" max="4" width="9.26953125" bestFit="1" customWidth="1"/>
    <col min="5" max="5" width="10.26953125" bestFit="1" customWidth="1"/>
    <col min="6" max="6" width="12.1796875" customWidth="1"/>
    <col min="7" max="7" width="13" customWidth="1"/>
  </cols>
  <sheetData>
    <row r="1" spans="1:11">
      <c r="A1" s="6" t="s">
        <v>67</v>
      </c>
      <c r="B1" s="13" t="s">
        <v>24</v>
      </c>
    </row>
    <row r="4" spans="1:11" ht="29">
      <c r="B4" s="14"/>
      <c r="C4" s="76" t="s">
        <v>108</v>
      </c>
      <c r="D4" s="76" t="s">
        <v>109</v>
      </c>
      <c r="E4" s="76" t="s">
        <v>110</v>
      </c>
      <c r="F4" s="76" t="s">
        <v>111</v>
      </c>
    </row>
    <row r="5" spans="1:11">
      <c r="B5" s="100" t="s">
        <v>55</v>
      </c>
      <c r="C5" s="24">
        <v>1183</v>
      </c>
      <c r="D5" s="24">
        <v>407</v>
      </c>
      <c r="E5" s="24">
        <f>C5+D5</f>
        <v>1590</v>
      </c>
      <c r="F5" s="15">
        <f>D5/C5</f>
        <v>0.3440405748098056</v>
      </c>
    </row>
    <row r="6" spans="1:11">
      <c r="B6" s="100" t="s">
        <v>52</v>
      </c>
      <c r="C6" s="24">
        <v>1237.265879</v>
      </c>
      <c r="D6" s="24">
        <v>7.1</v>
      </c>
      <c r="E6" s="24">
        <f>C6+D6</f>
        <v>1244.3658789999999</v>
      </c>
      <c r="F6" s="15">
        <f>D6/C6</f>
        <v>5.7384593889701855E-3</v>
      </c>
    </row>
    <row r="7" spans="1:11">
      <c r="B7" s="100" t="s">
        <v>64</v>
      </c>
      <c r="C7" s="24">
        <v>906</v>
      </c>
      <c r="D7" s="24">
        <v>117</v>
      </c>
      <c r="E7" s="24">
        <f>C7+D7</f>
        <v>1023</v>
      </c>
      <c r="F7" s="15">
        <f>D7/C7</f>
        <v>0.12913907284768211</v>
      </c>
    </row>
    <row r="8" spans="1:11" ht="15" customHeight="1">
      <c r="B8" s="101" t="s">
        <v>112</v>
      </c>
      <c r="C8" s="24">
        <v>172.07900000000001</v>
      </c>
      <c r="D8" s="24">
        <v>4.8689999999999998</v>
      </c>
      <c r="E8" s="24">
        <v>176.94800000000001</v>
      </c>
      <c r="F8" s="15">
        <v>2.8295143509667067E-2</v>
      </c>
    </row>
    <row r="9" spans="1:11">
      <c r="B9" s="16"/>
      <c r="D9" s="17"/>
      <c r="E9" s="18"/>
      <c r="F9" s="19"/>
    </row>
    <row r="10" spans="1:11" ht="82.5" customHeight="1">
      <c r="B10" s="251" t="s">
        <v>113</v>
      </c>
      <c r="C10" s="251"/>
      <c r="D10" s="251"/>
      <c r="E10" s="251"/>
      <c r="F10" s="251"/>
      <c r="G10" s="251"/>
      <c r="H10" s="251"/>
      <c r="I10" s="251"/>
      <c r="J10" s="251"/>
      <c r="K10" s="251"/>
    </row>
    <row r="11" spans="1:11">
      <c r="B11" s="16"/>
      <c r="D11" s="20"/>
      <c r="E11" s="21"/>
      <c r="F11" s="19"/>
    </row>
    <row r="12" spans="1:11">
      <c r="B12" s="16"/>
      <c r="E12" s="18"/>
      <c r="F12" s="19"/>
    </row>
    <row r="13" spans="1:11">
      <c r="F13" s="18"/>
    </row>
    <row r="25" spans="3:22" ht="76.150000000000006" customHeight="1">
      <c r="R25" s="22"/>
      <c r="S25" s="22"/>
      <c r="T25" s="22"/>
      <c r="U25" s="22"/>
      <c r="V25" s="22"/>
    </row>
    <row r="26" spans="3:22" ht="63.75" customHeight="1">
      <c r="H26" s="252" t="s">
        <v>114</v>
      </c>
      <c r="I26" s="251"/>
      <c r="J26" s="251"/>
      <c r="K26" s="251"/>
      <c r="L26" s="251"/>
      <c r="M26" s="251"/>
      <c r="N26" s="251"/>
      <c r="O26" s="251"/>
      <c r="P26" s="251"/>
      <c r="Q26" s="251"/>
      <c r="R26" s="22"/>
      <c r="S26" s="22"/>
      <c r="T26" s="22"/>
      <c r="U26" s="22"/>
      <c r="V26" s="22"/>
    </row>
    <row r="27" spans="3:22">
      <c r="C27" s="23"/>
      <c r="H27" s="22"/>
      <c r="I27" s="22"/>
      <c r="J27" s="22"/>
      <c r="K27" s="22"/>
      <c r="L27" s="22"/>
      <c r="M27" s="22"/>
      <c r="N27" s="22"/>
      <c r="O27" s="22"/>
      <c r="P27" s="22"/>
      <c r="Q27" s="22"/>
      <c r="R27" s="22"/>
      <c r="S27" s="22"/>
      <c r="T27" s="22"/>
      <c r="U27" s="22"/>
      <c r="V27" s="22"/>
    </row>
    <row r="28" spans="3:22">
      <c r="H28" s="22"/>
      <c r="I28" s="22"/>
      <c r="J28" s="22"/>
      <c r="K28" s="22"/>
      <c r="L28" s="22"/>
      <c r="M28" s="22"/>
      <c r="N28" s="22"/>
      <c r="O28" s="22"/>
      <c r="P28" s="22"/>
      <c r="Q28" s="22"/>
      <c r="R28" s="22"/>
      <c r="S28" s="22"/>
      <c r="T28" s="22"/>
      <c r="U28" s="22"/>
      <c r="V28" s="22"/>
    </row>
    <row r="29" spans="3:22">
      <c r="C29" s="23"/>
      <c r="H29" s="22"/>
      <c r="I29" s="22"/>
      <c r="J29" s="22"/>
      <c r="K29" s="22"/>
      <c r="L29" s="22"/>
      <c r="M29" s="22"/>
      <c r="N29" s="22"/>
      <c r="O29" s="22"/>
      <c r="P29" s="22"/>
      <c r="Q29" s="22"/>
      <c r="R29" s="22"/>
      <c r="S29" s="22"/>
      <c r="T29" s="22"/>
      <c r="U29" s="22"/>
      <c r="V29" s="22"/>
    </row>
    <row r="30" spans="3:22">
      <c r="C30" s="23"/>
    </row>
    <row r="31" spans="3:22">
      <c r="C31" s="23"/>
    </row>
    <row r="32" spans="3:22">
      <c r="C32" s="23"/>
    </row>
    <row r="34" spans="3:3">
      <c r="C34" s="23"/>
    </row>
  </sheetData>
  <mergeCells count="2">
    <mergeCell ref="B10:K10"/>
    <mergeCell ref="H26:Q26"/>
  </mergeCells>
  <hyperlinks>
    <hyperlink ref="A1" location="Contents!A1" display="Table of Content" xr:uid="{1AD23021-501F-41FC-BAD4-DDE6943B6788}"/>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A3860-D422-4E19-B4FB-7AB829C7407C}">
  <sheetPr>
    <tabColor rgb="FFBBFCFA"/>
  </sheetPr>
  <dimension ref="A1:G15"/>
  <sheetViews>
    <sheetView workbookViewId="0">
      <selection activeCell="D21" sqref="D21"/>
    </sheetView>
  </sheetViews>
  <sheetFormatPr defaultRowHeight="14.5"/>
  <cols>
    <col min="1" max="1" width="16.453125" customWidth="1"/>
    <col min="2" max="2" width="43.7265625" customWidth="1"/>
    <col min="3" max="3" width="34" customWidth="1"/>
    <col min="4" max="4" width="8.81640625" customWidth="1"/>
    <col min="5" max="5" width="16.1796875" customWidth="1"/>
    <col min="6" max="6" width="13" customWidth="1"/>
  </cols>
  <sheetData>
    <row r="1" spans="1:7">
      <c r="A1" s="6" t="s">
        <v>67</v>
      </c>
      <c r="B1" s="13" t="s">
        <v>25</v>
      </c>
    </row>
    <row r="3" spans="1:7">
      <c r="B3" s="232" t="s">
        <v>115</v>
      </c>
      <c r="C3" s="233" t="s">
        <v>116</v>
      </c>
      <c r="D3" s="234" t="s">
        <v>117</v>
      </c>
      <c r="E3" s="74"/>
      <c r="F3" s="74"/>
    </row>
    <row r="4" spans="1:7">
      <c r="B4" s="230" t="s">
        <v>118</v>
      </c>
      <c r="C4" s="206">
        <v>15</v>
      </c>
      <c r="D4" s="205">
        <v>0.03</v>
      </c>
      <c r="E4" s="74"/>
    </row>
    <row r="5" spans="1:7">
      <c r="B5" s="230" t="s">
        <v>119</v>
      </c>
      <c r="C5" s="206">
        <v>39</v>
      </c>
      <c r="D5" s="205">
        <v>7.0000000000000007E-2</v>
      </c>
      <c r="E5" s="74"/>
    </row>
    <row r="6" spans="1:7">
      <c r="B6" s="230" t="s">
        <v>120</v>
      </c>
      <c r="C6" s="206">
        <v>20</v>
      </c>
      <c r="D6" s="205">
        <v>0.04</v>
      </c>
      <c r="E6" s="74"/>
    </row>
    <row r="7" spans="1:7">
      <c r="B7" s="230" t="s">
        <v>121</v>
      </c>
      <c r="C7" s="206">
        <v>316</v>
      </c>
      <c r="D7" s="205">
        <v>0.59</v>
      </c>
      <c r="E7" s="74"/>
    </row>
    <row r="8" spans="1:7">
      <c r="B8" s="230" t="s">
        <v>100</v>
      </c>
      <c r="C8" s="206">
        <v>42</v>
      </c>
      <c r="D8" s="205">
        <v>0.08</v>
      </c>
      <c r="E8" s="74"/>
    </row>
    <row r="9" spans="1:7">
      <c r="B9" s="230" t="s">
        <v>122</v>
      </c>
      <c r="C9" s="206">
        <v>8</v>
      </c>
      <c r="D9" s="205">
        <v>0.01</v>
      </c>
      <c r="E9" s="74"/>
    </row>
    <row r="10" spans="1:7">
      <c r="B10" s="230" t="s">
        <v>123</v>
      </c>
      <c r="C10" s="206">
        <v>17</v>
      </c>
      <c r="D10" s="205">
        <v>0.03</v>
      </c>
      <c r="E10" s="74"/>
    </row>
    <row r="11" spans="1:7">
      <c r="B11" s="230" t="s">
        <v>97</v>
      </c>
      <c r="C11" s="206">
        <v>81</v>
      </c>
      <c r="D11" s="208">
        <v>0.15</v>
      </c>
      <c r="E11" s="74"/>
    </row>
    <row r="12" spans="1:7">
      <c r="B12" s="231" t="s">
        <v>110</v>
      </c>
      <c r="C12" s="207">
        <f>SUM(C4:C11)</f>
        <v>538</v>
      </c>
      <c r="D12" s="205">
        <f>SUM(D4:D11)</f>
        <v>1</v>
      </c>
      <c r="E12" s="74"/>
      <c r="F12" s="74"/>
      <c r="G12" s="74"/>
    </row>
    <row r="15" spans="1:7" ht="58">
      <c r="B15" s="235" t="s">
        <v>124</v>
      </c>
    </row>
  </sheetData>
  <hyperlinks>
    <hyperlink ref="A1" location="Contents!A1" display="Table of Content" xr:uid="{A99CA310-38AE-41FE-9753-94B4D4ACFF84}"/>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8879465-ebd7-416c-ae85-8025128d6f8a">
      <Terms xmlns="http://schemas.microsoft.com/office/infopath/2007/PartnerControls"/>
    </lcf76f155ced4ddcb4097134ff3c332f>
    <Datetime xmlns="28879465-ebd7-416c-ae85-8025128d6f8a" xsi:nil="true"/>
    <TaxCatchAll xmlns="f72cd671-36b4-475f-9f24-885e1351d63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ED0D2491E08147A6985B39AFF9F49E" ma:contentTypeVersion="17" ma:contentTypeDescription="Create a new document." ma:contentTypeScope="" ma:versionID="c244407ca83aaef073e1dd81f6396b6f">
  <xsd:schema xmlns:xsd="http://www.w3.org/2001/XMLSchema" xmlns:xs="http://www.w3.org/2001/XMLSchema" xmlns:p="http://schemas.microsoft.com/office/2006/metadata/properties" xmlns:ns2="28879465-ebd7-416c-ae85-8025128d6f8a" xmlns:ns3="f72cd671-36b4-475f-9f24-885e1351d631" targetNamespace="http://schemas.microsoft.com/office/2006/metadata/properties" ma:root="true" ma:fieldsID="ae2706113ac7d40095969a24e20aeb1d" ns2:_="" ns3:_="">
    <xsd:import namespace="28879465-ebd7-416c-ae85-8025128d6f8a"/>
    <xsd:import namespace="f72cd671-36b4-475f-9f24-885e1351d63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element ref="ns2:MediaServiceDateTaken" minOccurs="0"/>
                <xsd:element ref="ns2:MediaLengthInSeconds" minOccurs="0"/>
                <xsd:element ref="ns2:MediaServiceLocation" minOccurs="0"/>
                <xsd:element ref="ns2: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879465-ebd7-416c-ae85-8025128d6f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a3570ffc-b4bc-4598-b0e6-c5f66bc0be2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Datetime" ma:index="23" nillable="true" ma:displayName="Date &amp; time" ma:format="DateTime" ma:internalName="Datetim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72cd671-36b4-475f-9f24-885e1351d63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fd7d336a-a5d5-4d69-a79c-7fd4aef687fb}" ma:internalName="TaxCatchAll" ma:showField="CatchAllData" ma:web="f72cd671-36b4-475f-9f24-885e1351d631">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6B4428-5DDA-46AC-A4E2-2493E92F55FD}">
  <ds:schemaRefs>
    <ds:schemaRef ds:uri="http://schemas.microsoft.com/office/2006/metadata/properties"/>
    <ds:schemaRef ds:uri="http://schemas.microsoft.com/office/infopath/2007/PartnerControls"/>
    <ds:schemaRef ds:uri="28879465-ebd7-416c-ae85-8025128d6f8a"/>
    <ds:schemaRef ds:uri="f72cd671-36b4-475f-9f24-885e1351d631"/>
  </ds:schemaRefs>
</ds:datastoreItem>
</file>

<file path=customXml/itemProps2.xml><?xml version="1.0" encoding="utf-8"?>
<ds:datastoreItem xmlns:ds="http://schemas.openxmlformats.org/officeDocument/2006/customXml" ds:itemID="{D500E505-13E6-4439-9039-1C72A3F5F451}">
  <ds:schemaRefs>
    <ds:schemaRef ds:uri="http://schemas.microsoft.com/sharepoint/v3/contenttype/forms"/>
  </ds:schemaRefs>
</ds:datastoreItem>
</file>

<file path=customXml/itemProps3.xml><?xml version="1.0" encoding="utf-8"?>
<ds:datastoreItem xmlns:ds="http://schemas.openxmlformats.org/officeDocument/2006/customXml" ds:itemID="{CFEF3047-0CEE-43AE-9ACA-DE49BA6911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879465-ebd7-416c-ae85-8025128d6f8a"/>
    <ds:schemaRef ds:uri="f72cd671-36b4-475f-9f24-885e1351d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Welcome</vt:lpstr>
      <vt:lpstr>Contents</vt:lpstr>
      <vt:lpstr>Fig1</vt:lpstr>
      <vt:lpstr>Fig2</vt:lpstr>
      <vt:lpstr>Fig3</vt:lpstr>
      <vt:lpstr>Fig4</vt:lpstr>
      <vt:lpstr>Fig5</vt:lpstr>
      <vt:lpstr>Fig6</vt:lpstr>
      <vt:lpstr>Fig7</vt:lpstr>
      <vt:lpstr>Table1</vt:lpstr>
      <vt:lpstr>Fig8</vt:lpstr>
      <vt:lpstr>Fig9</vt:lpstr>
      <vt:lpstr>Table2</vt:lpstr>
      <vt:lpstr>Fig10</vt:lpstr>
      <vt:lpstr>Fig11</vt:lpstr>
      <vt:lpstr>Fig12</vt:lpstr>
      <vt:lpstr>Fig13</vt:lpstr>
      <vt:lpstr>Fig14</vt:lpstr>
      <vt:lpstr>Fig15</vt:lpstr>
      <vt:lpstr>Fig16</vt:lpstr>
      <vt:lpstr>Fig17</vt:lpstr>
      <vt:lpstr>Fig18</vt:lpstr>
      <vt:lpstr>Fig19</vt:lpstr>
      <vt:lpstr>Fig20</vt:lpstr>
      <vt:lpstr>Fig21</vt:lpstr>
      <vt:lpstr>Fig22</vt:lpstr>
      <vt:lpstr>Fig23</vt:lpstr>
      <vt:lpstr>Fig24</vt:lpstr>
      <vt:lpstr>Fig25</vt:lpstr>
      <vt:lpstr>Fig26</vt:lpstr>
      <vt:lpstr>Fig27</vt:lpstr>
      <vt:lpstr>Fig28</vt:lpstr>
      <vt:lpstr>Fig29</vt:lpstr>
      <vt:lpstr>Fig30</vt:lpstr>
      <vt:lpstr>Fig31</vt:lpstr>
      <vt:lpstr>Fig32</vt:lpstr>
      <vt:lpstr>Fig33</vt:lpstr>
      <vt:lpstr>Fig34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Jad TAHA EL-BABA</dc:creator>
  <cp:keywords/>
  <dc:description/>
  <cp:lastModifiedBy>Ana DIAZ VIDAL</cp:lastModifiedBy>
  <cp:revision/>
  <dcterms:created xsi:type="dcterms:W3CDTF">2015-06-05T18:17:20Z</dcterms:created>
  <dcterms:modified xsi:type="dcterms:W3CDTF">2024-09-02T13:15:41Z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0x010100EFED0D2491E08147A6985B39AFF9F49E</vt:lpwstr>
  </property>
</Properties>
</file>