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anyadav/Desktop/Duke Courses/I&amp;E 352/Aspire Case/"/>
    </mc:Choice>
  </mc:AlternateContent>
  <xr:revisionPtr revIDLastSave="0" documentId="13_ncr:1_{2D376772-EE02-2747-813C-BAE7CAED6D59}" xr6:coauthVersionLast="47" xr6:coauthVersionMax="47" xr10:uidLastSave="{00000000-0000-0000-0000-000000000000}"/>
  <bookViews>
    <workbookView xWindow="140" yWindow="700" windowWidth="26740" windowHeight="16260" activeTab="1" xr2:uid="{DF1719DE-4957-7845-BA1D-F72545A0882A}"/>
  </bookViews>
  <sheets>
    <sheet name="Sheet1" sheetId="1" r:id="rId1"/>
    <sheet name="Sheet2" sheetId="2" r:id="rId2"/>
  </sheets>
  <definedNames>
    <definedName name="_xlchart.v2.0" hidden="1">Sheet2!$B$4:$B$8</definedName>
    <definedName name="_xlchart.v2.1" hidden="1">Sheet2!$C$4:$C$8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I16" i="1"/>
  <c r="I6" i="1"/>
  <c r="I9" i="1" s="1"/>
  <c r="I12" i="1" s="1"/>
  <c r="C21" i="1"/>
  <c r="C23" i="1" s="1"/>
  <c r="F23" i="1"/>
  <c r="F21" i="1"/>
  <c r="F8" i="1"/>
  <c r="C8" i="1"/>
  <c r="F16" i="1"/>
  <c r="L5" i="1"/>
  <c r="C16" i="1"/>
  <c r="L8" i="1"/>
  <c r="L9" i="1" s="1"/>
  <c r="I11" i="1" l="1"/>
  <c r="C22" i="1"/>
  <c r="F6" i="1"/>
  <c r="F9" i="1" s="1"/>
  <c r="C6" i="1"/>
  <c r="C9" i="1" s="1"/>
  <c r="C11" i="1" s="1"/>
  <c r="C18" i="1" s="1"/>
  <c r="F12" i="1"/>
  <c r="F11" i="1"/>
  <c r="C12" i="1"/>
  <c r="C13" i="1" s="1"/>
  <c r="C19" i="1" s="1"/>
  <c r="I18" i="1" l="1"/>
  <c r="I13" i="1"/>
  <c r="I19" i="1" s="1"/>
  <c r="I21" i="1" s="1"/>
  <c r="F13" i="1"/>
  <c r="F19" i="1" s="1"/>
  <c r="F18" i="1"/>
  <c r="I23" i="1" l="1"/>
  <c r="I22" i="1"/>
  <c r="F22" i="1"/>
</calcChain>
</file>

<file path=xl/sharedStrings.xml><?xml version="1.0" encoding="utf-8"?>
<sst xmlns="http://schemas.openxmlformats.org/spreadsheetml/2006/main" count="58" uniqueCount="30">
  <si>
    <t>Data</t>
  </si>
  <si>
    <t>Cost to Produce</t>
  </si>
  <si>
    <t>Wholesale Price</t>
  </si>
  <si>
    <t>Retail Price</t>
  </si>
  <si>
    <t>US Population</t>
  </si>
  <si>
    <t>Sports Enthusiasts</t>
  </si>
  <si>
    <t>Eco-Conscious</t>
  </si>
  <si>
    <t>Outdoor Enthusiasts</t>
  </si>
  <si>
    <t>Market Share</t>
  </si>
  <si>
    <t>% that eats bars</t>
  </si>
  <si>
    <t>Market size</t>
  </si>
  <si>
    <t>Attainable Market</t>
  </si>
  <si>
    <t>Population Share</t>
  </si>
  <si>
    <t>Attain. Population</t>
  </si>
  <si>
    <t>Revenue (per bar)</t>
  </si>
  <si>
    <t>Bars Eaten/Week</t>
  </si>
  <si>
    <t>Profit (per bar)</t>
  </si>
  <si>
    <t>COGS (per bar)</t>
  </si>
  <si>
    <t>Bars Eaten/Year</t>
  </si>
  <si>
    <t>Annual Profit</t>
  </si>
  <si>
    <t xml:space="preserve">Net Marketing Contribution </t>
  </si>
  <si>
    <t xml:space="preserve">Marketing Return on Sales </t>
  </si>
  <si>
    <t>Annual Revenue</t>
  </si>
  <si>
    <t xml:space="preserve">Marketing Return on Investment </t>
  </si>
  <si>
    <t>Total MSE</t>
  </si>
  <si>
    <t>Taste Testing Events</t>
  </si>
  <si>
    <t>Partnerships and Influencers</t>
  </si>
  <si>
    <t xml:space="preserve">Social Media Advertisements and Educational Content </t>
  </si>
  <si>
    <t>Promotions and Discounts</t>
  </si>
  <si>
    <t>Improving the Packaging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</si>
</sst>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0" fillId="0" borderId="0" xfId="2" applyFont="1"/>
    <xf numFmtId="44" fontId="0" fillId="0" borderId="0" xfId="0" applyNumberFormat="1"/>
    <xf numFmtId="43" fontId="0" fillId="0" borderId="0" xfId="1" applyFont="1"/>
    <xf numFmtId="167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3" applyFont="1"/>
    <xf numFmtId="167" fontId="0" fillId="0" borderId="0" xfId="0" applyNumberFormat="1"/>
    <xf numFmtId="0" fontId="2" fillId="0" borderId="1" xfId="0" applyFont="1" applyBorder="1"/>
    <xf numFmtId="44" fontId="0" fillId="0" borderId="2" xfId="0" applyNumberFormat="1" applyBorder="1"/>
    <xf numFmtId="0" fontId="2" fillId="0" borderId="3" xfId="0" applyFont="1" applyBorder="1"/>
    <xf numFmtId="9" fontId="0" fillId="0" borderId="4" xfId="3" applyFont="1" applyBorder="1"/>
    <xf numFmtId="0" fontId="2" fillId="0" borderId="5" xfId="0" applyFont="1" applyBorder="1"/>
    <xf numFmtId="9" fontId="0" fillId="0" borderId="6" xfId="3" applyFont="1" applyBorder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Marketing Budget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2-1D4C-A045-FDD7B507CF31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42-1D4C-A045-FDD7B507CF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2-1D4C-A045-FDD7B507CF31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2-1D4C-A045-FDD7B507CF31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42-1D4C-A045-FDD7B507CF31}"/>
              </c:ext>
            </c:extLst>
          </c:dPt>
          <c:dLbls>
            <c:dLbl>
              <c:idx val="0"/>
              <c:layout>
                <c:manualLayout>
                  <c:x val="-1.2111678421157434E-2"/>
                  <c:y val="-3.07062007874015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42-1D4C-A045-FDD7B507CF31}"/>
                </c:ext>
              </c:extLst>
            </c:dLbl>
            <c:dLbl>
              <c:idx val="1"/>
              <c:layout>
                <c:manualLayout>
                  <c:x val="2.663321891898562E-2"/>
                  <c:y val="2.1170713035870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42-1D4C-A045-FDD7B507CF31}"/>
                </c:ext>
              </c:extLst>
            </c:dLbl>
            <c:dLbl>
              <c:idx val="2"/>
              <c:layout>
                <c:manualLayout>
                  <c:x val="4.1798742840289073E-3"/>
                  <c:y val="2.588856080489938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42-1D4C-A045-FDD7B507CF31}"/>
                </c:ext>
              </c:extLst>
            </c:dLbl>
            <c:dLbl>
              <c:idx val="3"/>
              <c:layout>
                <c:manualLayout>
                  <c:x val="-2.1820610962098887E-2"/>
                  <c:y val="-1.05585887129962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42-1D4C-A045-FDD7B507CF31}"/>
                </c:ext>
              </c:extLst>
            </c:dLbl>
            <c:dLbl>
              <c:idx val="4"/>
              <c:layout>
                <c:manualLayout>
                  <c:x val="-5.0902304314173526E-3"/>
                  <c:y val="-1.67219951164641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42-1D4C-A045-FDD7B507C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5"/>
                <c:pt idx="0">
                  <c:v>Taste Testing Events</c:v>
                </c:pt>
                <c:pt idx="1">
                  <c:v>Partnerships and Influencers</c:v>
                </c:pt>
                <c:pt idx="2">
                  <c:v>Social Media Advertisements and Educational Content </c:v>
                </c:pt>
                <c:pt idx="3">
                  <c:v>Promotions and Discounts</c:v>
                </c:pt>
                <c:pt idx="4">
                  <c:v>Improving the Packaging Design</c:v>
                </c:pt>
              </c:strCache>
            </c:strRef>
          </c:cat>
          <c:val>
            <c:numRef>
              <c:f>Sheet2!$C$4:$C$8</c:f>
              <c:numCache>
                <c:formatCode>0%</c:formatCode>
                <c:ptCount val="5"/>
                <c:pt idx="0">
                  <c:v>0.35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2-1D4C-A045-FDD7B507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10</xdr:row>
      <xdr:rowOff>25400</xdr:rowOff>
    </xdr:from>
    <xdr:to>
      <xdr:col>13</xdr:col>
      <xdr:colOff>372534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E2C52-9644-7C52-36EA-BF9597BC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52BA-E810-E54C-A76F-0DA732AD8C57}">
  <dimension ref="B2:L27"/>
  <sheetViews>
    <sheetView topLeftCell="A21" zoomScale="125" workbookViewId="0">
      <selection activeCell="H19" sqref="H19:I19"/>
    </sheetView>
  </sheetViews>
  <sheetFormatPr baseColWidth="10" defaultRowHeight="16" x14ac:dyDescent="0.2"/>
  <cols>
    <col min="1" max="1" width="5.83203125" customWidth="1"/>
    <col min="2" max="2" width="28.6640625" bestFit="1" customWidth="1"/>
    <col min="3" max="3" width="15.83203125" customWidth="1"/>
    <col min="4" max="4" width="5.83203125" customWidth="1"/>
    <col min="5" max="5" width="28.6640625" bestFit="1" customWidth="1"/>
    <col min="6" max="6" width="15.83203125" customWidth="1"/>
    <col min="7" max="7" width="5.83203125" customWidth="1"/>
    <col min="8" max="8" width="28.6640625" bestFit="1" customWidth="1"/>
    <col min="9" max="9" width="15.83203125" customWidth="1"/>
    <col min="11" max="11" width="18" customWidth="1"/>
    <col min="12" max="12" width="18.33203125" customWidth="1"/>
  </cols>
  <sheetData>
    <row r="2" spans="2:12" x14ac:dyDescent="0.2">
      <c r="K2" s="1" t="s">
        <v>0</v>
      </c>
    </row>
    <row r="3" spans="2:12" x14ac:dyDescent="0.2">
      <c r="B3" s="6" t="s">
        <v>5</v>
      </c>
      <c r="C3" s="6"/>
      <c r="E3" s="6" t="s">
        <v>6</v>
      </c>
      <c r="F3" s="6"/>
      <c r="H3" s="6" t="s">
        <v>7</v>
      </c>
      <c r="I3" s="6"/>
      <c r="K3" t="s">
        <v>1</v>
      </c>
      <c r="L3" s="3">
        <v>0.98</v>
      </c>
    </row>
    <row r="4" spans="2:12" x14ac:dyDescent="0.2">
      <c r="K4" t="s">
        <v>2</v>
      </c>
      <c r="L4" s="2">
        <v>1.95</v>
      </c>
    </row>
    <row r="5" spans="2:12" x14ac:dyDescent="0.2">
      <c r="B5" t="s">
        <v>8</v>
      </c>
      <c r="C5" s="7">
        <v>0.04</v>
      </c>
      <c r="E5" t="s">
        <v>8</v>
      </c>
      <c r="F5" s="7">
        <v>0.05</v>
      </c>
      <c r="H5" t="s">
        <v>8</v>
      </c>
      <c r="I5" s="7">
        <v>0.21</v>
      </c>
      <c r="K5" t="s">
        <v>3</v>
      </c>
      <c r="L5" s="3">
        <f>L4*1.35</f>
        <v>2.6325000000000003</v>
      </c>
    </row>
    <row r="6" spans="2:12" x14ac:dyDescent="0.2">
      <c r="B6" t="s">
        <v>12</v>
      </c>
      <c r="C6" s="8">
        <f>$L$9*C5</f>
        <v>8888000</v>
      </c>
      <c r="E6" t="s">
        <v>12</v>
      </c>
      <c r="F6" s="8">
        <f>$L$9*F5</f>
        <v>11110000</v>
      </c>
      <c r="H6" t="s">
        <v>12</v>
      </c>
      <c r="I6" s="8">
        <f>$L$9*I5</f>
        <v>46662000</v>
      </c>
    </row>
    <row r="7" spans="2:12" x14ac:dyDescent="0.2">
      <c r="K7" t="s">
        <v>4</v>
      </c>
      <c r="L7" s="5">
        <v>333300000</v>
      </c>
    </row>
    <row r="8" spans="2:12" x14ac:dyDescent="0.2">
      <c r="B8" t="s">
        <v>11</v>
      </c>
      <c r="C8" s="7">
        <f>1/100</f>
        <v>0.01</v>
      </c>
      <c r="E8" t="s">
        <v>11</v>
      </c>
      <c r="F8" s="7">
        <f>1/100</f>
        <v>0.01</v>
      </c>
      <c r="H8" t="s">
        <v>11</v>
      </c>
      <c r="I8" s="7">
        <v>1E-3</v>
      </c>
      <c r="K8" t="s">
        <v>9</v>
      </c>
      <c r="L8" s="7">
        <f>2/3</f>
        <v>0.66666666666666663</v>
      </c>
    </row>
    <row r="9" spans="2:12" x14ac:dyDescent="0.2">
      <c r="B9" t="s">
        <v>13</v>
      </c>
      <c r="C9" s="8">
        <f>C6*C8</f>
        <v>88880</v>
      </c>
      <c r="E9" t="s">
        <v>13</v>
      </c>
      <c r="F9" s="8">
        <f>F6*F8</f>
        <v>111100</v>
      </c>
      <c r="H9" t="s">
        <v>13</v>
      </c>
      <c r="I9" s="8">
        <f>I6*I8</f>
        <v>46662</v>
      </c>
      <c r="K9" t="s">
        <v>10</v>
      </c>
      <c r="L9" s="8">
        <f>L7*L8</f>
        <v>222200000</v>
      </c>
    </row>
    <row r="11" spans="2:12" x14ac:dyDescent="0.2">
      <c r="B11" t="s">
        <v>14</v>
      </c>
      <c r="C11" s="2">
        <f>C9*$L$4</f>
        <v>173316</v>
      </c>
      <c r="E11" t="s">
        <v>14</v>
      </c>
      <c r="F11" s="2">
        <f>F9*$L$4</f>
        <v>216645</v>
      </c>
      <c r="H11" t="s">
        <v>14</v>
      </c>
      <c r="I11" s="2">
        <f>I9*$L$4</f>
        <v>90990.9</v>
      </c>
      <c r="K11" t="s">
        <v>24</v>
      </c>
      <c r="L11" s="2">
        <v>1000000</v>
      </c>
    </row>
    <row r="12" spans="2:12" x14ac:dyDescent="0.2">
      <c r="B12" t="s">
        <v>17</v>
      </c>
      <c r="C12" s="2">
        <f>C9*$L$3</f>
        <v>87102.399999999994</v>
      </c>
      <c r="E12" t="s">
        <v>17</v>
      </c>
      <c r="F12" s="2">
        <f>F9*$L$3</f>
        <v>108878</v>
      </c>
      <c r="H12" t="s">
        <v>17</v>
      </c>
      <c r="I12" s="2">
        <f>I9*$L$3</f>
        <v>45728.76</v>
      </c>
    </row>
    <row r="13" spans="2:12" x14ac:dyDescent="0.2">
      <c r="B13" t="s">
        <v>16</v>
      </c>
      <c r="C13" s="3">
        <f>C11-C12</f>
        <v>86213.6</v>
      </c>
      <c r="E13" t="s">
        <v>16</v>
      </c>
      <c r="F13" s="3">
        <f>F11-F12</f>
        <v>107767</v>
      </c>
      <c r="H13" t="s">
        <v>16</v>
      </c>
      <c r="I13" s="3">
        <f>I11-I12</f>
        <v>45262.139999999992</v>
      </c>
    </row>
    <row r="15" spans="2:12" x14ac:dyDescent="0.2">
      <c r="B15" t="s">
        <v>15</v>
      </c>
      <c r="C15">
        <v>2</v>
      </c>
      <c r="E15" t="s">
        <v>15</v>
      </c>
      <c r="F15">
        <v>3</v>
      </c>
      <c r="H15" t="s">
        <v>15</v>
      </c>
      <c r="I15">
        <v>3</v>
      </c>
    </row>
    <row r="16" spans="2:12" x14ac:dyDescent="0.2">
      <c r="B16" t="s">
        <v>18</v>
      </c>
      <c r="C16">
        <f>C15*52</f>
        <v>104</v>
      </c>
      <c r="E16" t="s">
        <v>18</v>
      </c>
      <c r="F16">
        <f>F15*52</f>
        <v>156</v>
      </c>
      <c r="H16" t="s">
        <v>18</v>
      </c>
      <c r="I16">
        <f>I15*52</f>
        <v>156</v>
      </c>
    </row>
    <row r="18" spans="2:9" ht="17" thickBot="1" x14ac:dyDescent="0.25">
      <c r="B18" t="s">
        <v>22</v>
      </c>
      <c r="C18" s="3">
        <f>C11*C16</f>
        <v>18024864</v>
      </c>
      <c r="E18" t="s">
        <v>22</v>
      </c>
      <c r="F18" s="3">
        <f>F11*F16</f>
        <v>33796620</v>
      </c>
      <c r="H18" t="s">
        <v>22</v>
      </c>
      <c r="I18" s="3">
        <f>I11*I16</f>
        <v>14194580.399999999</v>
      </c>
    </row>
    <row r="19" spans="2:9" ht="17" thickBot="1" x14ac:dyDescent="0.25">
      <c r="B19" s="9" t="s">
        <v>19</v>
      </c>
      <c r="C19" s="10">
        <f>C16*C13</f>
        <v>8966214.4000000004</v>
      </c>
      <c r="E19" s="9" t="s">
        <v>19</v>
      </c>
      <c r="F19" s="10">
        <f>F16*F13</f>
        <v>16811652</v>
      </c>
      <c r="H19" s="9" t="s">
        <v>19</v>
      </c>
      <c r="I19" s="10">
        <f>I16*I13</f>
        <v>7060893.8399999989</v>
      </c>
    </row>
    <row r="21" spans="2:9" ht="17" thickBot="1" x14ac:dyDescent="0.25">
      <c r="B21" t="s">
        <v>20</v>
      </c>
      <c r="C21" s="3">
        <f>C19-$L$11</f>
        <v>7966214.4000000004</v>
      </c>
      <c r="E21" t="s">
        <v>20</v>
      </c>
      <c r="F21" s="3">
        <f>F19-$L$11</f>
        <v>15811652</v>
      </c>
      <c r="H21" t="s">
        <v>20</v>
      </c>
      <c r="I21" s="3">
        <f>I19-$L$11</f>
        <v>6060893.8399999989</v>
      </c>
    </row>
    <row r="22" spans="2:9" x14ac:dyDescent="0.2">
      <c r="B22" s="11" t="s">
        <v>21</v>
      </c>
      <c r="C22" s="12">
        <f>C21/C18</f>
        <v>0.44195697676276507</v>
      </c>
      <c r="E22" s="11" t="s">
        <v>21</v>
      </c>
      <c r="F22" s="12">
        <f>F21/F18</f>
        <v>0.46784713974356018</v>
      </c>
      <c r="H22" s="11" t="s">
        <v>21</v>
      </c>
      <c r="I22" s="12">
        <f>I21/I18</f>
        <v>0.42698647435890386</v>
      </c>
    </row>
    <row r="23" spans="2:9" ht="17" thickBot="1" x14ac:dyDescent="0.25">
      <c r="B23" s="13" t="s">
        <v>23</v>
      </c>
      <c r="C23" s="14">
        <f>(C21/$L$11)</f>
        <v>7.9662144000000001</v>
      </c>
      <c r="E23" s="13" t="s">
        <v>23</v>
      </c>
      <c r="F23" s="14">
        <f>(F21/$L$11)</f>
        <v>15.811652</v>
      </c>
      <c r="H23" s="13" t="s">
        <v>23</v>
      </c>
      <c r="I23" s="14">
        <f>(I21/$L$11)</f>
        <v>6.0608938399999985</v>
      </c>
    </row>
    <row r="24" spans="2:9" x14ac:dyDescent="0.2">
      <c r="C24" s="8"/>
    </row>
    <row r="27" spans="2:9" x14ac:dyDescent="0.2">
      <c r="C27" s="4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BA03-615E-5E47-9935-7D2BBC5EE44A}">
  <dimension ref="B4:C10"/>
  <sheetViews>
    <sheetView tabSelected="1" topLeftCell="C8" zoomScale="150" workbookViewId="0">
      <selection activeCell="P16" sqref="P16"/>
    </sheetView>
  </sheetViews>
  <sheetFormatPr baseColWidth="10" defaultRowHeight="16" x14ac:dyDescent="0.2"/>
  <cols>
    <col min="2" max="2" width="31.5" customWidth="1"/>
    <col min="3" max="3" width="25.1640625" customWidth="1"/>
  </cols>
  <sheetData>
    <row r="4" spans="2:3" x14ac:dyDescent="0.2">
      <c r="B4" t="s">
        <v>25</v>
      </c>
      <c r="C4" s="7">
        <v>0.35</v>
      </c>
    </row>
    <row r="5" spans="2:3" x14ac:dyDescent="0.2">
      <c r="B5" t="s">
        <v>26</v>
      </c>
      <c r="C5" s="7">
        <v>0.25</v>
      </c>
    </row>
    <row r="6" spans="2:3" x14ac:dyDescent="0.2">
      <c r="B6" t="s">
        <v>27</v>
      </c>
      <c r="C6" s="7">
        <v>0.2</v>
      </c>
    </row>
    <row r="7" spans="2:3" x14ac:dyDescent="0.2">
      <c r="B7" t="s">
        <v>28</v>
      </c>
      <c r="C7" s="7">
        <v>0.15</v>
      </c>
    </row>
    <row r="8" spans="2:3" x14ac:dyDescent="0.2">
      <c r="B8" t="s">
        <v>29</v>
      </c>
      <c r="C8" s="7">
        <v>0.05</v>
      </c>
    </row>
    <row r="10" spans="2:3" x14ac:dyDescent="0.2">
      <c r="C10" s="15">
        <f>SUM(C4:C8)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Yadav</dc:creator>
  <cp:lastModifiedBy>Shaan Yadav</cp:lastModifiedBy>
  <dcterms:created xsi:type="dcterms:W3CDTF">2024-04-08T16:02:54Z</dcterms:created>
  <dcterms:modified xsi:type="dcterms:W3CDTF">2024-04-08T18:09:37Z</dcterms:modified>
</cp:coreProperties>
</file>