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haan/Desktop/data analytics/Excel/"/>
    </mc:Choice>
  </mc:AlternateContent>
  <xr:revisionPtr revIDLastSave="0" documentId="8_{8ACA722F-6CCE-8F4D-8836-A47823DEE2E0}" xr6:coauthVersionLast="47" xr6:coauthVersionMax="47" xr10:uidLastSave="{00000000-0000-0000-0000-000000000000}"/>
  <bookViews>
    <workbookView xWindow="0" yWindow="500" windowWidth="28800" windowHeight="16300" activeTab="5" xr2:uid="{00000000-000D-0000-FFFF-FFFF00000000}"/>
  </bookViews>
  <sheets>
    <sheet name="worksheet" sheetId="5" state="hidden" r:id="rId1"/>
    <sheet name="Sheet2" sheetId="6" state="hidden" r:id="rId2"/>
    <sheet name="Orders" sheetId="1" state="hidden" r:id="rId3"/>
    <sheet name="Customers" sheetId="2" state="hidden" r:id="rId4"/>
    <sheet name="Products" sheetId="3" state="hidden" r:id="rId5"/>
    <sheet name="Sheet1" sheetId="4" r:id="rId6"/>
    <sheet name="Sheet1 (2)" sheetId="11" state="hidden" r:id="rId7"/>
    <sheet name="Sheet6" sheetId="10" state="hidden" r:id="rId8"/>
  </sheets>
  <externalReferences>
    <externalReference r:id="rId9"/>
    <externalReference r:id="rId10"/>
  </externalReferences>
  <definedNames>
    <definedName name="_xlnm._FilterDatabase" localSheetId="0" hidden="1">worksheet!$A$1:$S$1001</definedName>
    <definedName name="Slicer_coffee_type1">#N/A</definedName>
    <definedName name="Slicer_country">#N/A</definedName>
    <definedName name="Slicer_Year">#N/A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S252" i="5"/>
  <c r="S253" i="5"/>
  <c r="S254" i="5"/>
  <c r="S255" i="5"/>
  <c r="S256" i="5"/>
  <c r="S257" i="5"/>
  <c r="S258" i="5"/>
  <c r="S259" i="5"/>
  <c r="S260" i="5"/>
  <c r="S261" i="5"/>
  <c r="S262" i="5"/>
  <c r="S263" i="5"/>
  <c r="S264" i="5"/>
  <c r="S265" i="5"/>
  <c r="S266" i="5"/>
  <c r="S267" i="5"/>
  <c r="S268" i="5"/>
  <c r="S269" i="5"/>
  <c r="S270" i="5"/>
  <c r="S271" i="5"/>
  <c r="S272" i="5"/>
  <c r="S273" i="5"/>
  <c r="S274" i="5"/>
  <c r="S275" i="5"/>
  <c r="S276" i="5"/>
  <c r="S277" i="5"/>
  <c r="S278" i="5"/>
  <c r="S279" i="5"/>
  <c r="S280" i="5"/>
  <c r="S281" i="5"/>
  <c r="S282" i="5"/>
  <c r="S283" i="5"/>
  <c r="S284" i="5"/>
  <c r="S285" i="5"/>
  <c r="S286" i="5"/>
  <c r="S287" i="5"/>
  <c r="S288" i="5"/>
  <c r="S289" i="5"/>
  <c r="S290" i="5"/>
  <c r="S291" i="5"/>
  <c r="S292" i="5"/>
  <c r="S293" i="5"/>
  <c r="S294" i="5"/>
  <c r="S295" i="5"/>
  <c r="S296" i="5"/>
  <c r="S297" i="5"/>
  <c r="S298" i="5"/>
  <c r="S299" i="5"/>
  <c r="S300" i="5"/>
  <c r="S301" i="5"/>
  <c r="S302" i="5"/>
  <c r="S303" i="5"/>
  <c r="S304" i="5"/>
  <c r="S305" i="5"/>
  <c r="S306" i="5"/>
  <c r="S307" i="5"/>
  <c r="S308" i="5"/>
  <c r="S309" i="5"/>
  <c r="S310" i="5"/>
  <c r="S311" i="5"/>
  <c r="S312" i="5"/>
  <c r="S313" i="5"/>
  <c r="S314" i="5"/>
  <c r="S315" i="5"/>
  <c r="S316" i="5"/>
  <c r="S317" i="5"/>
  <c r="S318" i="5"/>
  <c r="S319" i="5"/>
  <c r="S320" i="5"/>
  <c r="S321" i="5"/>
  <c r="S322" i="5"/>
  <c r="S323" i="5"/>
  <c r="S324" i="5"/>
  <c r="S325" i="5"/>
  <c r="S326" i="5"/>
  <c r="S327" i="5"/>
  <c r="S328" i="5"/>
  <c r="S329" i="5"/>
  <c r="S330" i="5"/>
  <c r="S331" i="5"/>
  <c r="S332" i="5"/>
  <c r="S333" i="5"/>
  <c r="S334" i="5"/>
  <c r="S335" i="5"/>
  <c r="S336" i="5"/>
  <c r="S337" i="5"/>
  <c r="S338" i="5"/>
  <c r="S339" i="5"/>
  <c r="S340" i="5"/>
  <c r="S341" i="5"/>
  <c r="S342" i="5"/>
  <c r="S343" i="5"/>
  <c r="S344" i="5"/>
  <c r="S345" i="5"/>
  <c r="S346" i="5"/>
  <c r="S347" i="5"/>
  <c r="S348" i="5"/>
  <c r="S349" i="5"/>
  <c r="S350" i="5"/>
  <c r="S351" i="5"/>
  <c r="S352" i="5"/>
  <c r="S353" i="5"/>
  <c r="S354" i="5"/>
  <c r="S355" i="5"/>
  <c r="S356" i="5"/>
  <c r="S357" i="5"/>
  <c r="S358" i="5"/>
  <c r="S359" i="5"/>
  <c r="S360" i="5"/>
  <c r="S361" i="5"/>
  <c r="S362" i="5"/>
  <c r="S363" i="5"/>
  <c r="S364" i="5"/>
  <c r="S365" i="5"/>
  <c r="S366" i="5"/>
  <c r="S367" i="5"/>
  <c r="S368" i="5"/>
  <c r="S369" i="5"/>
  <c r="S370" i="5"/>
  <c r="S371" i="5"/>
  <c r="S372" i="5"/>
  <c r="S373" i="5"/>
  <c r="S374" i="5"/>
  <c r="S375" i="5"/>
  <c r="S376" i="5"/>
  <c r="S377" i="5"/>
  <c r="S378" i="5"/>
  <c r="S379" i="5"/>
  <c r="S380" i="5"/>
  <c r="S381" i="5"/>
  <c r="S382" i="5"/>
  <c r="S383" i="5"/>
  <c r="S384" i="5"/>
  <c r="S385" i="5"/>
  <c r="S386" i="5"/>
  <c r="S387" i="5"/>
  <c r="S388" i="5"/>
  <c r="S389" i="5"/>
  <c r="S390" i="5"/>
  <c r="S391" i="5"/>
  <c r="S392" i="5"/>
  <c r="S393" i="5"/>
  <c r="S394" i="5"/>
  <c r="S395" i="5"/>
  <c r="S396" i="5"/>
  <c r="S397" i="5"/>
  <c r="S398" i="5"/>
  <c r="S399" i="5"/>
  <c r="S400" i="5"/>
  <c r="S401" i="5"/>
  <c r="S402" i="5"/>
  <c r="S403" i="5"/>
  <c r="S404" i="5"/>
  <c r="S405" i="5"/>
  <c r="S406" i="5"/>
  <c r="S407" i="5"/>
  <c r="S408" i="5"/>
  <c r="S409" i="5"/>
  <c r="S410" i="5"/>
  <c r="S411" i="5"/>
  <c r="S412" i="5"/>
  <c r="S413" i="5"/>
  <c r="S414" i="5"/>
  <c r="S415" i="5"/>
  <c r="S416" i="5"/>
  <c r="S417" i="5"/>
  <c r="S418" i="5"/>
  <c r="S419" i="5"/>
  <c r="S420" i="5"/>
  <c r="S421" i="5"/>
  <c r="S422" i="5"/>
  <c r="S423" i="5"/>
  <c r="S424" i="5"/>
  <c r="S425" i="5"/>
  <c r="S426" i="5"/>
  <c r="S427" i="5"/>
  <c r="S428" i="5"/>
  <c r="S429" i="5"/>
  <c r="S430" i="5"/>
  <c r="S431" i="5"/>
  <c r="S432" i="5"/>
  <c r="S433" i="5"/>
  <c r="S434" i="5"/>
  <c r="S435" i="5"/>
  <c r="S436" i="5"/>
  <c r="S437" i="5"/>
  <c r="S438" i="5"/>
  <c r="S439" i="5"/>
  <c r="S440" i="5"/>
  <c r="S441" i="5"/>
  <c r="S442" i="5"/>
  <c r="S443" i="5"/>
  <c r="S444" i="5"/>
  <c r="S445" i="5"/>
  <c r="S446" i="5"/>
  <c r="S447" i="5"/>
  <c r="S448" i="5"/>
  <c r="S449" i="5"/>
  <c r="S450" i="5"/>
  <c r="S451" i="5"/>
  <c r="S452" i="5"/>
  <c r="S453" i="5"/>
  <c r="S454" i="5"/>
  <c r="S455" i="5"/>
  <c r="S456" i="5"/>
  <c r="S457" i="5"/>
  <c r="S458" i="5"/>
  <c r="S459" i="5"/>
  <c r="S460" i="5"/>
  <c r="S461" i="5"/>
  <c r="S462" i="5"/>
  <c r="S463" i="5"/>
  <c r="S464" i="5"/>
  <c r="S465" i="5"/>
  <c r="S466" i="5"/>
  <c r="S467" i="5"/>
  <c r="S468" i="5"/>
  <c r="S469" i="5"/>
  <c r="S470" i="5"/>
  <c r="S471" i="5"/>
  <c r="S472" i="5"/>
  <c r="S473" i="5"/>
  <c r="S474" i="5"/>
  <c r="S475" i="5"/>
  <c r="S476" i="5"/>
  <c r="S477" i="5"/>
  <c r="S478" i="5"/>
  <c r="S479" i="5"/>
  <c r="S480" i="5"/>
  <c r="S481" i="5"/>
  <c r="S482" i="5"/>
  <c r="S483" i="5"/>
  <c r="S484" i="5"/>
  <c r="S485" i="5"/>
  <c r="S486" i="5"/>
  <c r="S487" i="5"/>
  <c r="S488" i="5"/>
  <c r="S489" i="5"/>
  <c r="S490" i="5"/>
  <c r="S491" i="5"/>
  <c r="S492" i="5"/>
  <c r="S493" i="5"/>
  <c r="S494" i="5"/>
  <c r="S495" i="5"/>
  <c r="S496" i="5"/>
  <c r="S497" i="5"/>
  <c r="S498" i="5"/>
  <c r="S499" i="5"/>
  <c r="S500" i="5"/>
  <c r="S501" i="5"/>
  <c r="S502" i="5"/>
  <c r="S503" i="5"/>
  <c r="S504" i="5"/>
  <c r="S505" i="5"/>
  <c r="S506" i="5"/>
  <c r="S507" i="5"/>
  <c r="S508" i="5"/>
  <c r="S509" i="5"/>
  <c r="S510" i="5"/>
  <c r="S511" i="5"/>
  <c r="S512" i="5"/>
  <c r="S513" i="5"/>
  <c r="S514" i="5"/>
  <c r="S515" i="5"/>
  <c r="S516" i="5"/>
  <c r="S517" i="5"/>
  <c r="S518" i="5"/>
  <c r="S519" i="5"/>
  <c r="S520" i="5"/>
  <c r="S521" i="5"/>
  <c r="S522" i="5"/>
  <c r="S523" i="5"/>
  <c r="S524" i="5"/>
  <c r="S525" i="5"/>
  <c r="S526" i="5"/>
  <c r="S527" i="5"/>
  <c r="S528" i="5"/>
  <c r="S529" i="5"/>
  <c r="S530" i="5"/>
  <c r="S531" i="5"/>
  <c r="S532" i="5"/>
  <c r="S533" i="5"/>
  <c r="S534" i="5"/>
  <c r="S535" i="5"/>
  <c r="S536" i="5"/>
  <c r="S537" i="5"/>
  <c r="S538" i="5"/>
  <c r="S539" i="5"/>
  <c r="S540" i="5"/>
  <c r="S541" i="5"/>
  <c r="S542" i="5"/>
  <c r="S543" i="5"/>
  <c r="S544" i="5"/>
  <c r="S545" i="5"/>
  <c r="S546" i="5"/>
  <c r="S547" i="5"/>
  <c r="S548" i="5"/>
  <c r="S549" i="5"/>
  <c r="S550" i="5"/>
  <c r="S551" i="5"/>
  <c r="S552" i="5"/>
  <c r="S553" i="5"/>
  <c r="S554" i="5"/>
  <c r="S555" i="5"/>
  <c r="S556" i="5"/>
  <c r="S557" i="5"/>
  <c r="S558" i="5"/>
  <c r="S559" i="5"/>
  <c r="S560" i="5"/>
  <c r="S561" i="5"/>
  <c r="S562" i="5"/>
  <c r="S563" i="5"/>
  <c r="S564" i="5"/>
  <c r="S565" i="5"/>
  <c r="S566" i="5"/>
  <c r="S567" i="5"/>
  <c r="S568" i="5"/>
  <c r="S569" i="5"/>
  <c r="S570" i="5"/>
  <c r="S571" i="5"/>
  <c r="S572" i="5"/>
  <c r="S573" i="5"/>
  <c r="S574" i="5"/>
  <c r="S575" i="5"/>
  <c r="S576" i="5"/>
  <c r="S577" i="5"/>
  <c r="S578" i="5"/>
  <c r="S579" i="5"/>
  <c r="S580" i="5"/>
  <c r="S581" i="5"/>
  <c r="S582" i="5"/>
  <c r="S583" i="5"/>
  <c r="S584" i="5"/>
  <c r="S585" i="5"/>
  <c r="S586" i="5"/>
  <c r="S587" i="5"/>
  <c r="S588" i="5"/>
  <c r="S589" i="5"/>
  <c r="S590" i="5"/>
  <c r="S591" i="5"/>
  <c r="S592" i="5"/>
  <c r="S593" i="5"/>
  <c r="S594" i="5"/>
  <c r="S595" i="5"/>
  <c r="S596" i="5"/>
  <c r="S597" i="5"/>
  <c r="S598" i="5"/>
  <c r="S599" i="5"/>
  <c r="S600" i="5"/>
  <c r="S601" i="5"/>
  <c r="S602" i="5"/>
  <c r="S603" i="5"/>
  <c r="S604" i="5"/>
  <c r="S605" i="5"/>
  <c r="S606" i="5"/>
  <c r="S607" i="5"/>
  <c r="S608" i="5"/>
  <c r="S609" i="5"/>
  <c r="S610" i="5"/>
  <c r="S611" i="5"/>
  <c r="S612" i="5"/>
  <c r="S613" i="5"/>
  <c r="S614" i="5"/>
  <c r="S615" i="5"/>
  <c r="S616" i="5"/>
  <c r="S617" i="5"/>
  <c r="S618" i="5"/>
  <c r="S619" i="5"/>
  <c r="S620" i="5"/>
  <c r="S621" i="5"/>
  <c r="S622" i="5"/>
  <c r="S623" i="5"/>
  <c r="S624" i="5"/>
  <c r="S625" i="5"/>
  <c r="S626" i="5"/>
  <c r="S627" i="5"/>
  <c r="S628" i="5"/>
  <c r="S629" i="5"/>
  <c r="S630" i="5"/>
  <c r="S631" i="5"/>
  <c r="S632" i="5"/>
  <c r="S633" i="5"/>
  <c r="S634" i="5"/>
  <c r="S635" i="5"/>
  <c r="S636" i="5"/>
  <c r="S637" i="5"/>
  <c r="S638" i="5"/>
  <c r="S639" i="5"/>
  <c r="S640" i="5"/>
  <c r="S641" i="5"/>
  <c r="S642" i="5"/>
  <c r="S643" i="5"/>
  <c r="S644" i="5"/>
  <c r="S645" i="5"/>
  <c r="S646" i="5"/>
  <c r="S647" i="5"/>
  <c r="S648" i="5"/>
  <c r="S649" i="5"/>
  <c r="S650" i="5"/>
  <c r="S651" i="5"/>
  <c r="S652" i="5"/>
  <c r="S653" i="5"/>
  <c r="S654" i="5"/>
  <c r="S655" i="5"/>
  <c r="S656" i="5"/>
  <c r="S657" i="5"/>
  <c r="S658" i="5"/>
  <c r="S659" i="5"/>
  <c r="S660" i="5"/>
  <c r="S661" i="5"/>
  <c r="S662" i="5"/>
  <c r="S663" i="5"/>
  <c r="S664" i="5"/>
  <c r="S665" i="5"/>
  <c r="S666" i="5"/>
  <c r="S667" i="5"/>
  <c r="S668" i="5"/>
  <c r="S669" i="5"/>
  <c r="S670" i="5"/>
  <c r="S671" i="5"/>
  <c r="S672" i="5"/>
  <c r="S673" i="5"/>
  <c r="S674" i="5"/>
  <c r="S675" i="5"/>
  <c r="S676" i="5"/>
  <c r="S677" i="5"/>
  <c r="S678" i="5"/>
  <c r="S679" i="5"/>
  <c r="S680" i="5"/>
  <c r="S681" i="5"/>
  <c r="S682" i="5"/>
  <c r="S683" i="5"/>
  <c r="S684" i="5"/>
  <c r="S685" i="5"/>
  <c r="S686" i="5"/>
  <c r="S687" i="5"/>
  <c r="S688" i="5"/>
  <c r="S689" i="5"/>
  <c r="S690" i="5"/>
  <c r="S691" i="5"/>
  <c r="S692" i="5"/>
  <c r="S693" i="5"/>
  <c r="S694" i="5"/>
  <c r="S695" i="5"/>
  <c r="S696" i="5"/>
  <c r="S697" i="5"/>
  <c r="S698" i="5"/>
  <c r="S699" i="5"/>
  <c r="S700" i="5"/>
  <c r="S701" i="5"/>
  <c r="S702" i="5"/>
  <c r="S703" i="5"/>
  <c r="S704" i="5"/>
  <c r="S705" i="5"/>
  <c r="S706" i="5"/>
  <c r="S707" i="5"/>
  <c r="S708" i="5"/>
  <c r="S709" i="5"/>
  <c r="S710" i="5"/>
  <c r="S711" i="5"/>
  <c r="S712" i="5"/>
  <c r="S713" i="5"/>
  <c r="S714" i="5"/>
  <c r="S715" i="5"/>
  <c r="S716" i="5"/>
  <c r="S717" i="5"/>
  <c r="S718" i="5"/>
  <c r="S719" i="5"/>
  <c r="S720" i="5"/>
  <c r="S721" i="5"/>
  <c r="S722" i="5"/>
  <c r="S723" i="5"/>
  <c r="S724" i="5"/>
  <c r="S725" i="5"/>
  <c r="S726" i="5"/>
  <c r="S727" i="5"/>
  <c r="S728" i="5"/>
  <c r="S729" i="5"/>
  <c r="S730" i="5"/>
  <c r="S731" i="5"/>
  <c r="S732" i="5"/>
  <c r="S733" i="5"/>
  <c r="S734" i="5"/>
  <c r="S735" i="5"/>
  <c r="S736" i="5"/>
  <c r="S737" i="5"/>
  <c r="S738" i="5"/>
  <c r="S739" i="5"/>
  <c r="S740" i="5"/>
  <c r="S741" i="5"/>
  <c r="S742" i="5"/>
  <c r="S743" i="5"/>
  <c r="S744" i="5"/>
  <c r="S745" i="5"/>
  <c r="S746" i="5"/>
  <c r="S747" i="5"/>
  <c r="S748" i="5"/>
  <c r="S749" i="5"/>
  <c r="S750" i="5"/>
  <c r="S751" i="5"/>
  <c r="S752" i="5"/>
  <c r="S753" i="5"/>
  <c r="S754" i="5"/>
  <c r="S755" i="5"/>
  <c r="S756" i="5"/>
  <c r="S757" i="5"/>
  <c r="S758" i="5"/>
  <c r="S759" i="5"/>
  <c r="S760" i="5"/>
  <c r="S761" i="5"/>
  <c r="S762" i="5"/>
  <c r="S763" i="5"/>
  <c r="S764" i="5"/>
  <c r="S765" i="5"/>
  <c r="S766" i="5"/>
  <c r="S767" i="5"/>
  <c r="S768" i="5"/>
  <c r="S769" i="5"/>
  <c r="S770" i="5"/>
  <c r="S771" i="5"/>
  <c r="S772" i="5"/>
  <c r="S773" i="5"/>
  <c r="S774" i="5"/>
  <c r="S775" i="5"/>
  <c r="S776" i="5"/>
  <c r="S777" i="5"/>
  <c r="S778" i="5"/>
  <c r="S779" i="5"/>
  <c r="S780" i="5"/>
  <c r="S781" i="5"/>
  <c r="S782" i="5"/>
  <c r="S783" i="5"/>
  <c r="S784" i="5"/>
  <c r="S785" i="5"/>
  <c r="S786" i="5"/>
  <c r="S787" i="5"/>
  <c r="S788" i="5"/>
  <c r="S789" i="5"/>
  <c r="S790" i="5"/>
  <c r="S791" i="5"/>
  <c r="S792" i="5"/>
  <c r="S793" i="5"/>
  <c r="S794" i="5"/>
  <c r="S795" i="5"/>
  <c r="S796" i="5"/>
  <c r="S797" i="5"/>
  <c r="S798" i="5"/>
  <c r="S799" i="5"/>
  <c r="S800" i="5"/>
  <c r="S801" i="5"/>
  <c r="S802" i="5"/>
  <c r="S803" i="5"/>
  <c r="S804" i="5"/>
  <c r="S805" i="5"/>
  <c r="S806" i="5"/>
  <c r="S807" i="5"/>
  <c r="S808" i="5"/>
  <c r="S809" i="5"/>
  <c r="S810" i="5"/>
  <c r="S811" i="5"/>
  <c r="S812" i="5"/>
  <c r="S813" i="5"/>
  <c r="S814" i="5"/>
  <c r="S815" i="5"/>
  <c r="S816" i="5"/>
  <c r="S817" i="5"/>
  <c r="S818" i="5"/>
  <c r="S819" i="5"/>
  <c r="S820" i="5"/>
  <c r="S821" i="5"/>
  <c r="S822" i="5"/>
  <c r="S823" i="5"/>
  <c r="S824" i="5"/>
  <c r="S825" i="5"/>
  <c r="S826" i="5"/>
  <c r="S827" i="5"/>
  <c r="S828" i="5"/>
  <c r="S829" i="5"/>
  <c r="S830" i="5"/>
  <c r="S831" i="5"/>
  <c r="S832" i="5"/>
  <c r="S833" i="5"/>
  <c r="S834" i="5"/>
  <c r="S835" i="5"/>
  <c r="S836" i="5"/>
  <c r="S837" i="5"/>
  <c r="S838" i="5"/>
  <c r="S839" i="5"/>
  <c r="S840" i="5"/>
  <c r="S841" i="5"/>
  <c r="S842" i="5"/>
  <c r="S843" i="5"/>
  <c r="S844" i="5"/>
  <c r="S845" i="5"/>
  <c r="S846" i="5"/>
  <c r="S847" i="5"/>
  <c r="S848" i="5"/>
  <c r="S849" i="5"/>
  <c r="S850" i="5"/>
  <c r="S851" i="5"/>
  <c r="S852" i="5"/>
  <c r="S853" i="5"/>
  <c r="S854" i="5"/>
  <c r="S855" i="5"/>
  <c r="S856" i="5"/>
  <c r="S857" i="5"/>
  <c r="S858" i="5"/>
  <c r="S859" i="5"/>
  <c r="S860" i="5"/>
  <c r="S861" i="5"/>
  <c r="S862" i="5"/>
  <c r="S863" i="5"/>
  <c r="S864" i="5"/>
  <c r="S865" i="5"/>
  <c r="S866" i="5"/>
  <c r="S867" i="5"/>
  <c r="S868" i="5"/>
  <c r="S869" i="5"/>
  <c r="S870" i="5"/>
  <c r="S871" i="5"/>
  <c r="S872" i="5"/>
  <c r="S873" i="5"/>
  <c r="S874" i="5"/>
  <c r="S875" i="5"/>
  <c r="S876" i="5"/>
  <c r="S877" i="5"/>
  <c r="S878" i="5"/>
  <c r="S879" i="5"/>
  <c r="S880" i="5"/>
  <c r="S881" i="5"/>
  <c r="S882" i="5"/>
  <c r="S883" i="5"/>
  <c r="S884" i="5"/>
  <c r="S885" i="5"/>
  <c r="S886" i="5"/>
  <c r="S887" i="5"/>
  <c r="S888" i="5"/>
  <c r="S889" i="5"/>
  <c r="S890" i="5"/>
  <c r="S891" i="5"/>
  <c r="S892" i="5"/>
  <c r="S893" i="5"/>
  <c r="S894" i="5"/>
  <c r="S895" i="5"/>
  <c r="S896" i="5"/>
  <c r="S897" i="5"/>
  <c r="S898" i="5"/>
  <c r="S899" i="5"/>
  <c r="S900" i="5"/>
  <c r="S901" i="5"/>
  <c r="S902" i="5"/>
  <c r="S903" i="5"/>
  <c r="S904" i="5"/>
  <c r="S905" i="5"/>
  <c r="S906" i="5"/>
  <c r="S907" i="5"/>
  <c r="S908" i="5"/>
  <c r="S909" i="5"/>
  <c r="S910" i="5"/>
  <c r="S911" i="5"/>
  <c r="S912" i="5"/>
  <c r="S913" i="5"/>
  <c r="S914" i="5"/>
  <c r="S915" i="5"/>
  <c r="S916" i="5"/>
  <c r="S917" i="5"/>
  <c r="S918" i="5"/>
  <c r="S919" i="5"/>
  <c r="S920" i="5"/>
  <c r="S921" i="5"/>
  <c r="S922" i="5"/>
  <c r="S923" i="5"/>
  <c r="S924" i="5"/>
  <c r="S925" i="5"/>
  <c r="S926" i="5"/>
  <c r="S927" i="5"/>
  <c r="S928" i="5"/>
  <c r="S929" i="5"/>
  <c r="S930" i="5"/>
  <c r="S931" i="5"/>
  <c r="S932" i="5"/>
  <c r="S933" i="5"/>
  <c r="S934" i="5"/>
  <c r="S935" i="5"/>
  <c r="S936" i="5"/>
  <c r="S937" i="5"/>
  <c r="S938" i="5"/>
  <c r="S939" i="5"/>
  <c r="S940" i="5"/>
  <c r="S941" i="5"/>
  <c r="S942" i="5"/>
  <c r="S943" i="5"/>
  <c r="S944" i="5"/>
  <c r="S945" i="5"/>
  <c r="S946" i="5"/>
  <c r="S947" i="5"/>
  <c r="S948" i="5"/>
  <c r="S949" i="5"/>
  <c r="S950" i="5"/>
  <c r="S951" i="5"/>
  <c r="S952" i="5"/>
  <c r="S953" i="5"/>
  <c r="S954" i="5"/>
  <c r="S955" i="5"/>
  <c r="S956" i="5"/>
  <c r="S957" i="5"/>
  <c r="S958" i="5"/>
  <c r="S959" i="5"/>
  <c r="S960" i="5"/>
  <c r="S961" i="5"/>
  <c r="S962" i="5"/>
  <c r="S963" i="5"/>
  <c r="S964" i="5"/>
  <c r="S965" i="5"/>
  <c r="S966" i="5"/>
  <c r="S967" i="5"/>
  <c r="S968" i="5"/>
  <c r="S969" i="5"/>
  <c r="S970" i="5"/>
  <c r="S971" i="5"/>
  <c r="S972" i="5"/>
  <c r="S973" i="5"/>
  <c r="S974" i="5"/>
  <c r="S975" i="5"/>
  <c r="S976" i="5"/>
  <c r="S977" i="5"/>
  <c r="S978" i="5"/>
  <c r="S979" i="5"/>
  <c r="S980" i="5"/>
  <c r="S981" i="5"/>
  <c r="S982" i="5"/>
  <c r="S983" i="5"/>
  <c r="S984" i="5"/>
  <c r="S985" i="5"/>
  <c r="S986" i="5"/>
  <c r="S987" i="5"/>
  <c r="S988" i="5"/>
  <c r="S989" i="5"/>
  <c r="S990" i="5"/>
  <c r="S991" i="5"/>
  <c r="S992" i="5"/>
  <c r="S993" i="5"/>
  <c r="S994" i="5"/>
  <c r="S995" i="5"/>
  <c r="S996" i="5"/>
  <c r="S997" i="5"/>
  <c r="S998" i="5"/>
  <c r="S999" i="5"/>
  <c r="S1000" i="5"/>
  <c r="S1001" i="5"/>
  <c r="S2" i="5"/>
  <c r="X23" i="5"/>
  <c r="X18" i="5"/>
  <c r="X19" i="5"/>
  <c r="X20" i="5"/>
  <c r="X21" i="5"/>
  <c r="X22" i="5"/>
  <c r="X12" i="5"/>
  <c r="X13" i="5"/>
  <c r="X14" i="5"/>
  <c r="X15" i="5"/>
  <c r="X16" i="5"/>
  <c r="X17" i="5"/>
  <c r="X4" i="5"/>
  <c r="X5" i="5"/>
  <c r="X6" i="5"/>
  <c r="X7" i="5"/>
  <c r="X8" i="5"/>
  <c r="X9" i="5"/>
  <c r="X10" i="5"/>
  <c r="X11" i="5"/>
  <c r="X3"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P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2"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3" i="5"/>
  <c r="F4" i="5"/>
  <c r="F5" i="5"/>
  <c r="F6" i="5"/>
  <c r="F7" i="5"/>
  <c r="F8" i="5"/>
  <c r="F9" i="5"/>
  <c r="F10" i="5"/>
  <c r="F11" i="5"/>
  <c r="F12" i="5"/>
  <c r="F13" i="5"/>
  <c r="F14" i="5"/>
  <c r="F15" i="5"/>
  <c r="F16" i="5"/>
  <c r="F17" i="5"/>
  <c r="F18" i="5"/>
  <c r="F19" i="5"/>
  <c r="F20" i="5"/>
  <c r="F21" i="5"/>
  <c r="F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6" i="5"/>
  <c r="G27" i="5"/>
  <c r="G28" i="5"/>
  <c r="G29" i="5"/>
  <c r="G30" i="5"/>
  <c r="G31" i="5"/>
  <c r="G32" i="5"/>
  <c r="G3" i="5"/>
  <c r="G4" i="5"/>
  <c r="G5" i="5"/>
  <c r="G6" i="5"/>
  <c r="G7" i="5"/>
  <c r="G8" i="5"/>
  <c r="G9" i="5"/>
  <c r="G10" i="5"/>
  <c r="G11" i="5"/>
  <c r="G12" i="5"/>
  <c r="G13" i="5"/>
  <c r="G14" i="5"/>
  <c r="G15" i="5"/>
  <c r="G16" i="5"/>
  <c r="G17" i="5"/>
  <c r="G18" i="5"/>
  <c r="G19" i="5"/>
  <c r="G20" i="5"/>
  <c r="G21" i="5"/>
  <c r="G22" i="5"/>
  <c r="G23" i="5"/>
  <c r="G24" i="5"/>
  <c r="G25" i="5"/>
  <c r="G2" i="5"/>
  <c r="M1001" i="5"/>
  <c r="O1001" i="5" s="1"/>
  <c r="L1001" i="5"/>
  <c r="M1000" i="5"/>
  <c r="O1000" i="5" s="1"/>
  <c r="L1000" i="5"/>
  <c r="M999" i="5"/>
  <c r="O999" i="5" s="1"/>
  <c r="L999" i="5"/>
  <c r="M998" i="5"/>
  <c r="O998" i="5" s="1"/>
  <c r="L998" i="5"/>
  <c r="M997" i="5"/>
  <c r="O997" i="5" s="1"/>
  <c r="L997" i="5"/>
  <c r="M996" i="5"/>
  <c r="O996" i="5" s="1"/>
  <c r="L996" i="5"/>
  <c r="M995" i="5"/>
  <c r="O995" i="5" s="1"/>
  <c r="L995" i="5"/>
  <c r="M994" i="5"/>
  <c r="O994" i="5" s="1"/>
  <c r="L994" i="5"/>
  <c r="M993" i="5"/>
  <c r="O993" i="5" s="1"/>
  <c r="L993" i="5"/>
  <c r="M992" i="5"/>
  <c r="O992" i="5" s="1"/>
  <c r="L992" i="5"/>
  <c r="M991" i="5"/>
  <c r="O991" i="5" s="1"/>
  <c r="L991" i="5"/>
  <c r="M990" i="5"/>
  <c r="O990" i="5" s="1"/>
  <c r="L990" i="5"/>
  <c r="M989" i="5"/>
  <c r="O989" i="5" s="1"/>
  <c r="L989" i="5"/>
  <c r="M988" i="5"/>
  <c r="O988" i="5" s="1"/>
  <c r="L988" i="5"/>
  <c r="M987" i="5"/>
  <c r="O987" i="5" s="1"/>
  <c r="L987" i="5"/>
  <c r="M986" i="5"/>
  <c r="O986" i="5" s="1"/>
  <c r="L986" i="5"/>
  <c r="M985" i="5"/>
  <c r="O985" i="5" s="1"/>
  <c r="L985" i="5"/>
  <c r="M984" i="5"/>
  <c r="O984" i="5" s="1"/>
  <c r="L984" i="5"/>
  <c r="M983" i="5"/>
  <c r="O983" i="5" s="1"/>
  <c r="L983" i="5"/>
  <c r="M982" i="5"/>
  <c r="O982" i="5" s="1"/>
  <c r="L982" i="5"/>
  <c r="M981" i="5"/>
  <c r="O981" i="5" s="1"/>
  <c r="L981" i="5"/>
  <c r="M980" i="5"/>
  <c r="O980" i="5" s="1"/>
  <c r="L980" i="5"/>
  <c r="M979" i="5"/>
  <c r="O979" i="5" s="1"/>
  <c r="L979" i="5"/>
  <c r="M978" i="5"/>
  <c r="O978" i="5" s="1"/>
  <c r="L978" i="5"/>
  <c r="M977" i="5"/>
  <c r="O977" i="5" s="1"/>
  <c r="L977" i="5"/>
  <c r="M976" i="5"/>
  <c r="O976" i="5" s="1"/>
  <c r="L976" i="5"/>
  <c r="M975" i="5"/>
  <c r="O975" i="5" s="1"/>
  <c r="L975" i="5"/>
  <c r="M974" i="5"/>
  <c r="O974" i="5" s="1"/>
  <c r="L974" i="5"/>
  <c r="M973" i="5"/>
  <c r="O973" i="5" s="1"/>
  <c r="L973" i="5"/>
  <c r="M972" i="5"/>
  <c r="O972" i="5" s="1"/>
  <c r="L972" i="5"/>
  <c r="M971" i="5"/>
  <c r="O971" i="5" s="1"/>
  <c r="L971" i="5"/>
  <c r="M970" i="5"/>
  <c r="O970" i="5" s="1"/>
  <c r="L970" i="5"/>
  <c r="M969" i="5"/>
  <c r="O969" i="5" s="1"/>
  <c r="L969" i="5"/>
  <c r="M968" i="5"/>
  <c r="O968" i="5" s="1"/>
  <c r="L968" i="5"/>
  <c r="M967" i="5"/>
  <c r="O967" i="5" s="1"/>
  <c r="L967" i="5"/>
  <c r="M966" i="5"/>
  <c r="O966" i="5" s="1"/>
  <c r="L966" i="5"/>
  <c r="M965" i="5"/>
  <c r="O965" i="5" s="1"/>
  <c r="L965" i="5"/>
  <c r="M964" i="5"/>
  <c r="O964" i="5" s="1"/>
  <c r="L964" i="5"/>
  <c r="M963" i="5"/>
  <c r="O963" i="5" s="1"/>
  <c r="L963" i="5"/>
  <c r="M962" i="5"/>
  <c r="O962" i="5" s="1"/>
  <c r="L962" i="5"/>
  <c r="M961" i="5"/>
  <c r="O961" i="5" s="1"/>
  <c r="L961" i="5"/>
  <c r="M960" i="5"/>
  <c r="O960" i="5" s="1"/>
  <c r="L960" i="5"/>
  <c r="M959" i="5"/>
  <c r="O959" i="5" s="1"/>
  <c r="L959" i="5"/>
  <c r="M958" i="5"/>
  <c r="O958" i="5" s="1"/>
  <c r="L958" i="5"/>
  <c r="M957" i="5"/>
  <c r="O957" i="5" s="1"/>
  <c r="L957" i="5"/>
  <c r="M956" i="5"/>
  <c r="O956" i="5" s="1"/>
  <c r="L956" i="5"/>
  <c r="M955" i="5"/>
  <c r="O955" i="5" s="1"/>
  <c r="L955" i="5"/>
  <c r="M954" i="5"/>
  <c r="O954" i="5" s="1"/>
  <c r="L954" i="5"/>
  <c r="M953" i="5"/>
  <c r="O953" i="5" s="1"/>
  <c r="L953" i="5"/>
  <c r="M952" i="5"/>
  <c r="O952" i="5" s="1"/>
  <c r="L952" i="5"/>
  <c r="M951" i="5"/>
  <c r="O951" i="5" s="1"/>
  <c r="L951" i="5"/>
  <c r="M950" i="5"/>
  <c r="O950" i="5" s="1"/>
  <c r="L950" i="5"/>
  <c r="M949" i="5"/>
  <c r="O949" i="5" s="1"/>
  <c r="L949" i="5"/>
  <c r="M948" i="5"/>
  <c r="O948" i="5" s="1"/>
  <c r="L948" i="5"/>
  <c r="M947" i="5"/>
  <c r="O947" i="5" s="1"/>
  <c r="L947" i="5"/>
  <c r="M946" i="5"/>
  <c r="O946" i="5" s="1"/>
  <c r="L946" i="5"/>
  <c r="M945" i="5"/>
  <c r="O945" i="5" s="1"/>
  <c r="L945" i="5"/>
  <c r="M944" i="5"/>
  <c r="O944" i="5" s="1"/>
  <c r="L944" i="5"/>
  <c r="M943" i="5"/>
  <c r="O943" i="5" s="1"/>
  <c r="L943" i="5"/>
  <c r="M942" i="5"/>
  <c r="O942" i="5" s="1"/>
  <c r="L942" i="5"/>
  <c r="M941" i="5"/>
  <c r="O941" i="5" s="1"/>
  <c r="L941" i="5"/>
  <c r="M940" i="5"/>
  <c r="O940" i="5" s="1"/>
  <c r="L940" i="5"/>
  <c r="M939" i="5"/>
  <c r="O939" i="5" s="1"/>
  <c r="L939" i="5"/>
  <c r="M938" i="5"/>
  <c r="O938" i="5" s="1"/>
  <c r="L938" i="5"/>
  <c r="M937" i="5"/>
  <c r="O937" i="5" s="1"/>
  <c r="L937" i="5"/>
  <c r="M936" i="5"/>
  <c r="O936" i="5" s="1"/>
  <c r="L936" i="5"/>
  <c r="M935" i="5"/>
  <c r="O935" i="5" s="1"/>
  <c r="L935" i="5"/>
  <c r="M934" i="5"/>
  <c r="O934" i="5" s="1"/>
  <c r="L934" i="5"/>
  <c r="M933" i="5"/>
  <c r="O933" i="5" s="1"/>
  <c r="L933" i="5"/>
  <c r="M932" i="5"/>
  <c r="O932" i="5" s="1"/>
  <c r="L932" i="5"/>
  <c r="M931" i="5"/>
  <c r="O931" i="5" s="1"/>
  <c r="L931" i="5"/>
  <c r="M930" i="5"/>
  <c r="O930" i="5" s="1"/>
  <c r="L930" i="5"/>
  <c r="M929" i="5"/>
  <c r="O929" i="5" s="1"/>
  <c r="L929" i="5"/>
  <c r="M928" i="5"/>
  <c r="O928" i="5" s="1"/>
  <c r="L928" i="5"/>
  <c r="M927" i="5"/>
  <c r="O927" i="5" s="1"/>
  <c r="L927" i="5"/>
  <c r="M926" i="5"/>
  <c r="O926" i="5" s="1"/>
  <c r="L926" i="5"/>
  <c r="M925" i="5"/>
  <c r="O925" i="5" s="1"/>
  <c r="L925" i="5"/>
  <c r="M924" i="5"/>
  <c r="O924" i="5" s="1"/>
  <c r="L924" i="5"/>
  <c r="M923" i="5"/>
  <c r="O923" i="5" s="1"/>
  <c r="L923" i="5"/>
  <c r="M922" i="5"/>
  <c r="O922" i="5" s="1"/>
  <c r="L922" i="5"/>
  <c r="M921" i="5"/>
  <c r="O921" i="5" s="1"/>
  <c r="L921" i="5"/>
  <c r="M920" i="5"/>
  <c r="O920" i="5" s="1"/>
  <c r="L920" i="5"/>
  <c r="M919" i="5"/>
  <c r="O919" i="5" s="1"/>
  <c r="L919" i="5"/>
  <c r="M918" i="5"/>
  <c r="O918" i="5" s="1"/>
  <c r="L918" i="5"/>
  <c r="M917" i="5"/>
  <c r="O917" i="5" s="1"/>
  <c r="L917" i="5"/>
  <c r="M916" i="5"/>
  <c r="O916" i="5" s="1"/>
  <c r="L916" i="5"/>
  <c r="M915" i="5"/>
  <c r="O915" i="5" s="1"/>
  <c r="L915" i="5"/>
  <c r="M914" i="5"/>
  <c r="O914" i="5" s="1"/>
  <c r="L914" i="5"/>
  <c r="M913" i="5"/>
  <c r="O913" i="5" s="1"/>
  <c r="L913" i="5"/>
  <c r="M912" i="5"/>
  <c r="O912" i="5" s="1"/>
  <c r="L912" i="5"/>
  <c r="M911" i="5"/>
  <c r="O911" i="5" s="1"/>
  <c r="L911" i="5"/>
  <c r="M910" i="5"/>
  <c r="O910" i="5" s="1"/>
  <c r="L910" i="5"/>
  <c r="M909" i="5"/>
  <c r="O909" i="5" s="1"/>
  <c r="L909" i="5"/>
  <c r="M908" i="5"/>
  <c r="O908" i="5" s="1"/>
  <c r="L908" i="5"/>
  <c r="M907" i="5"/>
  <c r="O907" i="5" s="1"/>
  <c r="L907" i="5"/>
  <c r="M906" i="5"/>
  <c r="O906" i="5" s="1"/>
  <c r="L906" i="5"/>
  <c r="M905" i="5"/>
  <c r="O905" i="5" s="1"/>
  <c r="L905" i="5"/>
  <c r="M904" i="5"/>
  <c r="O904" i="5" s="1"/>
  <c r="L904" i="5"/>
  <c r="M903" i="5"/>
  <c r="O903" i="5" s="1"/>
  <c r="L903" i="5"/>
  <c r="M902" i="5"/>
  <c r="O902" i="5" s="1"/>
  <c r="L902" i="5"/>
  <c r="M901" i="5"/>
  <c r="O901" i="5" s="1"/>
  <c r="L901" i="5"/>
  <c r="M900" i="5"/>
  <c r="O900" i="5" s="1"/>
  <c r="L900" i="5"/>
  <c r="M899" i="5"/>
  <c r="O899" i="5" s="1"/>
  <c r="L899" i="5"/>
  <c r="M898" i="5"/>
  <c r="O898" i="5" s="1"/>
  <c r="L898" i="5"/>
  <c r="M897" i="5"/>
  <c r="O897" i="5" s="1"/>
  <c r="L897" i="5"/>
  <c r="M896" i="5"/>
  <c r="O896" i="5" s="1"/>
  <c r="L896" i="5"/>
  <c r="M895" i="5"/>
  <c r="O895" i="5" s="1"/>
  <c r="L895" i="5"/>
  <c r="M894" i="5"/>
  <c r="O894" i="5" s="1"/>
  <c r="L894" i="5"/>
  <c r="M893" i="5"/>
  <c r="O893" i="5" s="1"/>
  <c r="L893" i="5"/>
  <c r="M892" i="5"/>
  <c r="O892" i="5" s="1"/>
  <c r="L892" i="5"/>
  <c r="M891" i="5"/>
  <c r="O891" i="5" s="1"/>
  <c r="L891" i="5"/>
  <c r="M890" i="5"/>
  <c r="O890" i="5" s="1"/>
  <c r="L890" i="5"/>
  <c r="M889" i="5"/>
  <c r="O889" i="5" s="1"/>
  <c r="L889" i="5"/>
  <c r="M888" i="5"/>
  <c r="O888" i="5" s="1"/>
  <c r="L888" i="5"/>
  <c r="M887" i="5"/>
  <c r="O887" i="5" s="1"/>
  <c r="L887" i="5"/>
  <c r="M886" i="5"/>
  <c r="O886" i="5" s="1"/>
  <c r="L886" i="5"/>
  <c r="M885" i="5"/>
  <c r="O885" i="5" s="1"/>
  <c r="L885" i="5"/>
  <c r="M884" i="5"/>
  <c r="O884" i="5" s="1"/>
  <c r="L884" i="5"/>
  <c r="M883" i="5"/>
  <c r="O883" i="5" s="1"/>
  <c r="L883" i="5"/>
  <c r="M882" i="5"/>
  <c r="O882" i="5" s="1"/>
  <c r="L882" i="5"/>
  <c r="M881" i="5"/>
  <c r="O881" i="5" s="1"/>
  <c r="L881" i="5"/>
  <c r="M880" i="5"/>
  <c r="O880" i="5" s="1"/>
  <c r="L880" i="5"/>
  <c r="M879" i="5"/>
  <c r="O879" i="5" s="1"/>
  <c r="L879" i="5"/>
  <c r="M878" i="5"/>
  <c r="O878" i="5" s="1"/>
  <c r="L878" i="5"/>
  <c r="M877" i="5"/>
  <c r="O877" i="5" s="1"/>
  <c r="L877" i="5"/>
  <c r="M876" i="5"/>
  <c r="O876" i="5" s="1"/>
  <c r="L876" i="5"/>
  <c r="M875" i="5"/>
  <c r="O875" i="5" s="1"/>
  <c r="L875" i="5"/>
  <c r="M874" i="5"/>
  <c r="O874" i="5" s="1"/>
  <c r="L874" i="5"/>
  <c r="M873" i="5"/>
  <c r="O873" i="5" s="1"/>
  <c r="L873" i="5"/>
  <c r="M872" i="5"/>
  <c r="O872" i="5" s="1"/>
  <c r="L872" i="5"/>
  <c r="M871" i="5"/>
  <c r="O871" i="5" s="1"/>
  <c r="L871" i="5"/>
  <c r="M870" i="5"/>
  <c r="O870" i="5" s="1"/>
  <c r="L870" i="5"/>
  <c r="M869" i="5"/>
  <c r="O869" i="5" s="1"/>
  <c r="L869" i="5"/>
  <c r="M868" i="5"/>
  <c r="O868" i="5" s="1"/>
  <c r="L868" i="5"/>
  <c r="M867" i="5"/>
  <c r="O867" i="5" s="1"/>
  <c r="L867" i="5"/>
  <c r="M866" i="5"/>
  <c r="O866" i="5" s="1"/>
  <c r="L866" i="5"/>
  <c r="M865" i="5"/>
  <c r="O865" i="5" s="1"/>
  <c r="L865" i="5"/>
  <c r="M864" i="5"/>
  <c r="O864" i="5" s="1"/>
  <c r="L864" i="5"/>
  <c r="M863" i="5"/>
  <c r="O863" i="5" s="1"/>
  <c r="L863" i="5"/>
  <c r="M862" i="5"/>
  <c r="O862" i="5" s="1"/>
  <c r="L862" i="5"/>
  <c r="M861" i="5"/>
  <c r="O861" i="5" s="1"/>
  <c r="L861" i="5"/>
  <c r="M860" i="5"/>
  <c r="O860" i="5" s="1"/>
  <c r="L860" i="5"/>
  <c r="M859" i="5"/>
  <c r="O859" i="5" s="1"/>
  <c r="L859" i="5"/>
  <c r="M858" i="5"/>
  <c r="O858" i="5" s="1"/>
  <c r="L858" i="5"/>
  <c r="M857" i="5"/>
  <c r="O857" i="5" s="1"/>
  <c r="L857" i="5"/>
  <c r="M856" i="5"/>
  <c r="O856" i="5" s="1"/>
  <c r="L856" i="5"/>
  <c r="M855" i="5"/>
  <c r="O855" i="5" s="1"/>
  <c r="L855" i="5"/>
  <c r="M854" i="5"/>
  <c r="O854" i="5" s="1"/>
  <c r="L854" i="5"/>
  <c r="M853" i="5"/>
  <c r="O853" i="5" s="1"/>
  <c r="L853" i="5"/>
  <c r="M852" i="5"/>
  <c r="O852" i="5" s="1"/>
  <c r="L852" i="5"/>
  <c r="M851" i="5"/>
  <c r="O851" i="5" s="1"/>
  <c r="L851" i="5"/>
  <c r="M850" i="5"/>
  <c r="O850" i="5" s="1"/>
  <c r="L850" i="5"/>
  <c r="M849" i="5"/>
  <c r="O849" i="5" s="1"/>
  <c r="L849" i="5"/>
  <c r="M848" i="5"/>
  <c r="O848" i="5" s="1"/>
  <c r="L848" i="5"/>
  <c r="M847" i="5"/>
  <c r="O847" i="5" s="1"/>
  <c r="L847" i="5"/>
  <c r="M846" i="5"/>
  <c r="O846" i="5" s="1"/>
  <c r="L846" i="5"/>
  <c r="M845" i="5"/>
  <c r="O845" i="5" s="1"/>
  <c r="L845" i="5"/>
  <c r="M844" i="5"/>
  <c r="O844" i="5" s="1"/>
  <c r="L844" i="5"/>
  <c r="M843" i="5"/>
  <c r="O843" i="5" s="1"/>
  <c r="L843" i="5"/>
  <c r="M842" i="5"/>
  <c r="O842" i="5" s="1"/>
  <c r="L842" i="5"/>
  <c r="M841" i="5"/>
  <c r="O841" i="5" s="1"/>
  <c r="L841" i="5"/>
  <c r="M840" i="5"/>
  <c r="O840" i="5" s="1"/>
  <c r="L840" i="5"/>
  <c r="M839" i="5"/>
  <c r="O839" i="5" s="1"/>
  <c r="L839" i="5"/>
  <c r="M838" i="5"/>
  <c r="O838" i="5" s="1"/>
  <c r="L838" i="5"/>
  <c r="M837" i="5"/>
  <c r="O837" i="5" s="1"/>
  <c r="L837" i="5"/>
  <c r="M836" i="5"/>
  <c r="O836" i="5" s="1"/>
  <c r="L836" i="5"/>
  <c r="M835" i="5"/>
  <c r="O835" i="5" s="1"/>
  <c r="L835" i="5"/>
  <c r="M834" i="5"/>
  <c r="O834" i="5" s="1"/>
  <c r="L834" i="5"/>
  <c r="M833" i="5"/>
  <c r="O833" i="5" s="1"/>
  <c r="L833" i="5"/>
  <c r="M832" i="5"/>
  <c r="O832" i="5" s="1"/>
  <c r="L832" i="5"/>
  <c r="M831" i="5"/>
  <c r="O831" i="5" s="1"/>
  <c r="L831" i="5"/>
  <c r="M830" i="5"/>
  <c r="O830" i="5" s="1"/>
  <c r="L830" i="5"/>
  <c r="M829" i="5"/>
  <c r="O829" i="5" s="1"/>
  <c r="L829" i="5"/>
  <c r="M828" i="5"/>
  <c r="O828" i="5" s="1"/>
  <c r="L828" i="5"/>
  <c r="M827" i="5"/>
  <c r="O827" i="5" s="1"/>
  <c r="L827" i="5"/>
  <c r="M826" i="5"/>
  <c r="O826" i="5" s="1"/>
  <c r="L826" i="5"/>
  <c r="M825" i="5"/>
  <c r="O825" i="5" s="1"/>
  <c r="L825" i="5"/>
  <c r="M824" i="5"/>
  <c r="O824" i="5" s="1"/>
  <c r="L824" i="5"/>
  <c r="M823" i="5"/>
  <c r="O823" i="5" s="1"/>
  <c r="L823" i="5"/>
  <c r="M822" i="5"/>
  <c r="O822" i="5" s="1"/>
  <c r="L822" i="5"/>
  <c r="M821" i="5"/>
  <c r="O821" i="5" s="1"/>
  <c r="L821" i="5"/>
  <c r="M820" i="5"/>
  <c r="O820" i="5" s="1"/>
  <c r="L820" i="5"/>
  <c r="M819" i="5"/>
  <c r="O819" i="5" s="1"/>
  <c r="L819" i="5"/>
  <c r="M818" i="5"/>
  <c r="O818" i="5" s="1"/>
  <c r="L818" i="5"/>
  <c r="M817" i="5"/>
  <c r="O817" i="5" s="1"/>
  <c r="L817" i="5"/>
  <c r="M816" i="5"/>
  <c r="O816" i="5" s="1"/>
  <c r="L816" i="5"/>
  <c r="M815" i="5"/>
  <c r="O815" i="5" s="1"/>
  <c r="L815" i="5"/>
  <c r="M814" i="5"/>
  <c r="O814" i="5" s="1"/>
  <c r="L814" i="5"/>
  <c r="M813" i="5"/>
  <c r="O813" i="5" s="1"/>
  <c r="L813" i="5"/>
  <c r="M812" i="5"/>
  <c r="O812" i="5" s="1"/>
  <c r="L812" i="5"/>
  <c r="M811" i="5"/>
  <c r="O811" i="5" s="1"/>
  <c r="L811" i="5"/>
  <c r="M810" i="5"/>
  <c r="O810" i="5" s="1"/>
  <c r="L810" i="5"/>
  <c r="M809" i="5"/>
  <c r="O809" i="5" s="1"/>
  <c r="L809" i="5"/>
  <c r="M808" i="5"/>
  <c r="O808" i="5" s="1"/>
  <c r="L808" i="5"/>
  <c r="M807" i="5"/>
  <c r="O807" i="5" s="1"/>
  <c r="L807" i="5"/>
  <c r="M806" i="5"/>
  <c r="O806" i="5" s="1"/>
  <c r="L806" i="5"/>
  <c r="M805" i="5"/>
  <c r="O805" i="5" s="1"/>
  <c r="L805" i="5"/>
  <c r="M804" i="5"/>
  <c r="O804" i="5" s="1"/>
  <c r="L804" i="5"/>
  <c r="M803" i="5"/>
  <c r="O803" i="5" s="1"/>
  <c r="L803" i="5"/>
  <c r="M802" i="5"/>
  <c r="O802" i="5" s="1"/>
  <c r="L802" i="5"/>
  <c r="M801" i="5"/>
  <c r="O801" i="5" s="1"/>
  <c r="L801" i="5"/>
  <c r="M800" i="5"/>
  <c r="O800" i="5" s="1"/>
  <c r="L800" i="5"/>
  <c r="M799" i="5"/>
  <c r="O799" i="5" s="1"/>
  <c r="L799" i="5"/>
  <c r="M798" i="5"/>
  <c r="O798" i="5" s="1"/>
  <c r="L798" i="5"/>
  <c r="M797" i="5"/>
  <c r="O797" i="5" s="1"/>
  <c r="L797" i="5"/>
  <c r="M796" i="5"/>
  <c r="O796" i="5" s="1"/>
  <c r="L796" i="5"/>
  <c r="M795" i="5"/>
  <c r="O795" i="5" s="1"/>
  <c r="L795" i="5"/>
  <c r="M794" i="5"/>
  <c r="O794" i="5" s="1"/>
  <c r="L794" i="5"/>
  <c r="M793" i="5"/>
  <c r="O793" i="5" s="1"/>
  <c r="L793" i="5"/>
  <c r="M792" i="5"/>
  <c r="O792" i="5" s="1"/>
  <c r="L792" i="5"/>
  <c r="M791" i="5"/>
  <c r="O791" i="5" s="1"/>
  <c r="L791" i="5"/>
  <c r="M790" i="5"/>
  <c r="O790" i="5" s="1"/>
  <c r="L790" i="5"/>
  <c r="M789" i="5"/>
  <c r="O789" i="5" s="1"/>
  <c r="L789" i="5"/>
  <c r="M788" i="5"/>
  <c r="O788" i="5" s="1"/>
  <c r="L788" i="5"/>
  <c r="M787" i="5"/>
  <c r="O787" i="5" s="1"/>
  <c r="L787" i="5"/>
  <c r="M786" i="5"/>
  <c r="O786" i="5" s="1"/>
  <c r="L786" i="5"/>
  <c r="M785" i="5"/>
  <c r="O785" i="5" s="1"/>
  <c r="L785" i="5"/>
  <c r="M784" i="5"/>
  <c r="O784" i="5" s="1"/>
  <c r="L784" i="5"/>
  <c r="M783" i="5"/>
  <c r="O783" i="5" s="1"/>
  <c r="L783" i="5"/>
  <c r="M782" i="5"/>
  <c r="O782" i="5" s="1"/>
  <c r="L782" i="5"/>
  <c r="M781" i="5"/>
  <c r="O781" i="5" s="1"/>
  <c r="L781" i="5"/>
  <c r="M780" i="5"/>
  <c r="O780" i="5" s="1"/>
  <c r="L780" i="5"/>
  <c r="M779" i="5"/>
  <c r="O779" i="5" s="1"/>
  <c r="L779" i="5"/>
  <c r="M778" i="5"/>
  <c r="O778" i="5" s="1"/>
  <c r="L778" i="5"/>
  <c r="M777" i="5"/>
  <c r="O777" i="5" s="1"/>
  <c r="L777" i="5"/>
  <c r="M776" i="5"/>
  <c r="O776" i="5" s="1"/>
  <c r="L776" i="5"/>
  <c r="M775" i="5"/>
  <c r="O775" i="5" s="1"/>
  <c r="L775" i="5"/>
  <c r="M774" i="5"/>
  <c r="O774" i="5" s="1"/>
  <c r="L774" i="5"/>
  <c r="M773" i="5"/>
  <c r="O773" i="5" s="1"/>
  <c r="L773" i="5"/>
  <c r="M772" i="5"/>
  <c r="O772" i="5" s="1"/>
  <c r="L772" i="5"/>
  <c r="M771" i="5"/>
  <c r="O771" i="5" s="1"/>
  <c r="L771" i="5"/>
  <c r="M770" i="5"/>
  <c r="O770" i="5" s="1"/>
  <c r="L770" i="5"/>
  <c r="M769" i="5"/>
  <c r="O769" i="5" s="1"/>
  <c r="L769" i="5"/>
  <c r="M768" i="5"/>
  <c r="O768" i="5" s="1"/>
  <c r="L768" i="5"/>
  <c r="M767" i="5"/>
  <c r="O767" i="5" s="1"/>
  <c r="L767" i="5"/>
  <c r="M766" i="5"/>
  <c r="O766" i="5" s="1"/>
  <c r="L766" i="5"/>
  <c r="M765" i="5"/>
  <c r="O765" i="5" s="1"/>
  <c r="L765" i="5"/>
  <c r="M764" i="5"/>
  <c r="O764" i="5" s="1"/>
  <c r="L764" i="5"/>
  <c r="M763" i="5"/>
  <c r="O763" i="5" s="1"/>
  <c r="L763" i="5"/>
  <c r="M762" i="5"/>
  <c r="O762" i="5" s="1"/>
  <c r="L762" i="5"/>
  <c r="M761" i="5"/>
  <c r="O761" i="5" s="1"/>
  <c r="L761" i="5"/>
  <c r="M760" i="5"/>
  <c r="O760" i="5" s="1"/>
  <c r="L760" i="5"/>
  <c r="M759" i="5"/>
  <c r="O759" i="5" s="1"/>
  <c r="L759" i="5"/>
  <c r="M758" i="5"/>
  <c r="O758" i="5" s="1"/>
  <c r="L758" i="5"/>
  <c r="M757" i="5"/>
  <c r="O757" i="5" s="1"/>
  <c r="L757" i="5"/>
  <c r="M756" i="5"/>
  <c r="O756" i="5" s="1"/>
  <c r="L756" i="5"/>
  <c r="M755" i="5"/>
  <c r="O755" i="5" s="1"/>
  <c r="L755" i="5"/>
  <c r="M754" i="5"/>
  <c r="O754" i="5" s="1"/>
  <c r="L754" i="5"/>
  <c r="M753" i="5"/>
  <c r="O753" i="5" s="1"/>
  <c r="L753" i="5"/>
  <c r="M752" i="5"/>
  <c r="O752" i="5" s="1"/>
  <c r="L752" i="5"/>
  <c r="M751" i="5"/>
  <c r="O751" i="5" s="1"/>
  <c r="L751" i="5"/>
  <c r="M750" i="5"/>
  <c r="O750" i="5" s="1"/>
  <c r="L750" i="5"/>
  <c r="M749" i="5"/>
  <c r="O749" i="5" s="1"/>
  <c r="L749" i="5"/>
  <c r="M748" i="5"/>
  <c r="O748" i="5" s="1"/>
  <c r="L748" i="5"/>
  <c r="M747" i="5"/>
  <c r="O747" i="5" s="1"/>
  <c r="L747" i="5"/>
  <c r="M746" i="5"/>
  <c r="O746" i="5" s="1"/>
  <c r="L746" i="5"/>
  <c r="M745" i="5"/>
  <c r="O745" i="5" s="1"/>
  <c r="L745" i="5"/>
  <c r="M744" i="5"/>
  <c r="O744" i="5" s="1"/>
  <c r="L744" i="5"/>
  <c r="M743" i="5"/>
  <c r="O743" i="5" s="1"/>
  <c r="L743" i="5"/>
  <c r="M742" i="5"/>
  <c r="O742" i="5" s="1"/>
  <c r="L742" i="5"/>
  <c r="M741" i="5"/>
  <c r="O741" i="5" s="1"/>
  <c r="L741" i="5"/>
  <c r="M740" i="5"/>
  <c r="O740" i="5" s="1"/>
  <c r="L740" i="5"/>
  <c r="M739" i="5"/>
  <c r="O739" i="5" s="1"/>
  <c r="L739" i="5"/>
  <c r="M738" i="5"/>
  <c r="O738" i="5" s="1"/>
  <c r="L738" i="5"/>
  <c r="M737" i="5"/>
  <c r="O737" i="5" s="1"/>
  <c r="L737" i="5"/>
  <c r="M736" i="5"/>
  <c r="O736" i="5" s="1"/>
  <c r="L736" i="5"/>
  <c r="M735" i="5"/>
  <c r="O735" i="5" s="1"/>
  <c r="L735" i="5"/>
  <c r="M734" i="5"/>
  <c r="O734" i="5" s="1"/>
  <c r="L734" i="5"/>
  <c r="M733" i="5"/>
  <c r="O733" i="5" s="1"/>
  <c r="L733" i="5"/>
  <c r="M732" i="5"/>
  <c r="O732" i="5" s="1"/>
  <c r="L732" i="5"/>
  <c r="M731" i="5"/>
  <c r="O731" i="5" s="1"/>
  <c r="L731" i="5"/>
  <c r="M730" i="5"/>
  <c r="O730" i="5" s="1"/>
  <c r="L730" i="5"/>
  <c r="M729" i="5"/>
  <c r="O729" i="5" s="1"/>
  <c r="L729" i="5"/>
  <c r="M728" i="5"/>
  <c r="O728" i="5" s="1"/>
  <c r="L728" i="5"/>
  <c r="M727" i="5"/>
  <c r="O727" i="5" s="1"/>
  <c r="L727" i="5"/>
  <c r="M726" i="5"/>
  <c r="O726" i="5" s="1"/>
  <c r="L726" i="5"/>
  <c r="M725" i="5"/>
  <c r="O725" i="5" s="1"/>
  <c r="L725" i="5"/>
  <c r="M724" i="5"/>
  <c r="O724" i="5" s="1"/>
  <c r="L724" i="5"/>
  <c r="M723" i="5"/>
  <c r="O723" i="5" s="1"/>
  <c r="L723" i="5"/>
  <c r="M722" i="5"/>
  <c r="O722" i="5" s="1"/>
  <c r="L722" i="5"/>
  <c r="M721" i="5"/>
  <c r="O721" i="5" s="1"/>
  <c r="L721" i="5"/>
  <c r="M720" i="5"/>
  <c r="O720" i="5" s="1"/>
  <c r="L720" i="5"/>
  <c r="M719" i="5"/>
  <c r="O719" i="5" s="1"/>
  <c r="L719" i="5"/>
  <c r="M718" i="5"/>
  <c r="O718" i="5" s="1"/>
  <c r="L718" i="5"/>
  <c r="M717" i="5"/>
  <c r="O717" i="5" s="1"/>
  <c r="L717" i="5"/>
  <c r="M716" i="5"/>
  <c r="O716" i="5" s="1"/>
  <c r="L716" i="5"/>
  <c r="M715" i="5"/>
  <c r="O715" i="5" s="1"/>
  <c r="L715" i="5"/>
  <c r="M714" i="5"/>
  <c r="O714" i="5" s="1"/>
  <c r="L714" i="5"/>
  <c r="M713" i="5"/>
  <c r="O713" i="5" s="1"/>
  <c r="L713" i="5"/>
  <c r="M712" i="5"/>
  <c r="O712" i="5" s="1"/>
  <c r="L712" i="5"/>
  <c r="M711" i="5"/>
  <c r="O711" i="5" s="1"/>
  <c r="L711" i="5"/>
  <c r="M710" i="5"/>
  <c r="O710" i="5" s="1"/>
  <c r="L710" i="5"/>
  <c r="M709" i="5"/>
  <c r="O709" i="5" s="1"/>
  <c r="L709" i="5"/>
  <c r="M708" i="5"/>
  <c r="O708" i="5" s="1"/>
  <c r="L708" i="5"/>
  <c r="M707" i="5"/>
  <c r="O707" i="5" s="1"/>
  <c r="L707" i="5"/>
  <c r="M706" i="5"/>
  <c r="O706" i="5" s="1"/>
  <c r="L706" i="5"/>
  <c r="M705" i="5"/>
  <c r="O705" i="5" s="1"/>
  <c r="L705" i="5"/>
  <c r="M704" i="5"/>
  <c r="O704" i="5" s="1"/>
  <c r="L704" i="5"/>
  <c r="M703" i="5"/>
  <c r="O703" i="5" s="1"/>
  <c r="L703" i="5"/>
  <c r="M702" i="5"/>
  <c r="O702" i="5" s="1"/>
  <c r="L702" i="5"/>
  <c r="M701" i="5"/>
  <c r="O701" i="5" s="1"/>
  <c r="L701" i="5"/>
  <c r="M700" i="5"/>
  <c r="O700" i="5" s="1"/>
  <c r="L700" i="5"/>
  <c r="M699" i="5"/>
  <c r="O699" i="5" s="1"/>
  <c r="L699" i="5"/>
  <c r="M698" i="5"/>
  <c r="O698" i="5" s="1"/>
  <c r="L698" i="5"/>
  <c r="M697" i="5"/>
  <c r="O697" i="5" s="1"/>
  <c r="L697" i="5"/>
  <c r="M696" i="5"/>
  <c r="O696" i="5" s="1"/>
  <c r="L696" i="5"/>
  <c r="M695" i="5"/>
  <c r="O695" i="5" s="1"/>
  <c r="L695" i="5"/>
  <c r="M694" i="5"/>
  <c r="O694" i="5" s="1"/>
  <c r="L694" i="5"/>
  <c r="M693" i="5"/>
  <c r="O693" i="5" s="1"/>
  <c r="L693" i="5"/>
  <c r="M692" i="5"/>
  <c r="O692" i="5" s="1"/>
  <c r="L692" i="5"/>
  <c r="M691" i="5"/>
  <c r="O691" i="5" s="1"/>
  <c r="L691" i="5"/>
  <c r="M690" i="5"/>
  <c r="O690" i="5" s="1"/>
  <c r="L690" i="5"/>
  <c r="M689" i="5"/>
  <c r="O689" i="5" s="1"/>
  <c r="L689" i="5"/>
  <c r="M688" i="5"/>
  <c r="O688" i="5" s="1"/>
  <c r="L688" i="5"/>
  <c r="M687" i="5"/>
  <c r="O687" i="5" s="1"/>
  <c r="L687" i="5"/>
  <c r="M686" i="5"/>
  <c r="O686" i="5" s="1"/>
  <c r="L686" i="5"/>
  <c r="M685" i="5"/>
  <c r="O685" i="5" s="1"/>
  <c r="L685" i="5"/>
  <c r="M684" i="5"/>
  <c r="O684" i="5" s="1"/>
  <c r="L684" i="5"/>
  <c r="M683" i="5"/>
  <c r="O683" i="5" s="1"/>
  <c r="L683" i="5"/>
  <c r="M682" i="5"/>
  <c r="O682" i="5" s="1"/>
  <c r="L682" i="5"/>
  <c r="M681" i="5"/>
  <c r="O681" i="5" s="1"/>
  <c r="L681" i="5"/>
  <c r="M680" i="5"/>
  <c r="O680" i="5" s="1"/>
  <c r="L680" i="5"/>
  <c r="M679" i="5"/>
  <c r="O679" i="5" s="1"/>
  <c r="L679" i="5"/>
  <c r="M678" i="5"/>
  <c r="O678" i="5" s="1"/>
  <c r="L678" i="5"/>
  <c r="M677" i="5"/>
  <c r="O677" i="5" s="1"/>
  <c r="L677" i="5"/>
  <c r="M676" i="5"/>
  <c r="O676" i="5" s="1"/>
  <c r="L676" i="5"/>
  <c r="M675" i="5"/>
  <c r="O675" i="5" s="1"/>
  <c r="L675" i="5"/>
  <c r="M674" i="5"/>
  <c r="O674" i="5" s="1"/>
  <c r="L674" i="5"/>
  <c r="M673" i="5"/>
  <c r="O673" i="5" s="1"/>
  <c r="L673" i="5"/>
  <c r="M672" i="5"/>
  <c r="O672" i="5" s="1"/>
  <c r="L672" i="5"/>
  <c r="M671" i="5"/>
  <c r="O671" i="5" s="1"/>
  <c r="L671" i="5"/>
  <c r="M670" i="5"/>
  <c r="O670" i="5" s="1"/>
  <c r="L670" i="5"/>
  <c r="M669" i="5"/>
  <c r="O669" i="5" s="1"/>
  <c r="L669" i="5"/>
  <c r="M668" i="5"/>
  <c r="O668" i="5" s="1"/>
  <c r="L668" i="5"/>
  <c r="M667" i="5"/>
  <c r="O667" i="5" s="1"/>
  <c r="L667" i="5"/>
  <c r="M666" i="5"/>
  <c r="O666" i="5" s="1"/>
  <c r="L666" i="5"/>
  <c r="M665" i="5"/>
  <c r="O665" i="5" s="1"/>
  <c r="L665" i="5"/>
  <c r="M664" i="5"/>
  <c r="O664" i="5" s="1"/>
  <c r="L664" i="5"/>
  <c r="M663" i="5"/>
  <c r="O663" i="5" s="1"/>
  <c r="L663" i="5"/>
  <c r="M662" i="5"/>
  <c r="O662" i="5" s="1"/>
  <c r="L662" i="5"/>
  <c r="M661" i="5"/>
  <c r="O661" i="5" s="1"/>
  <c r="L661" i="5"/>
  <c r="M660" i="5"/>
  <c r="O660" i="5" s="1"/>
  <c r="L660" i="5"/>
  <c r="M659" i="5"/>
  <c r="O659" i="5" s="1"/>
  <c r="L659" i="5"/>
  <c r="M658" i="5"/>
  <c r="O658" i="5" s="1"/>
  <c r="L658" i="5"/>
  <c r="M657" i="5"/>
  <c r="O657" i="5" s="1"/>
  <c r="L657" i="5"/>
  <c r="M656" i="5"/>
  <c r="O656" i="5" s="1"/>
  <c r="L656" i="5"/>
  <c r="M655" i="5"/>
  <c r="O655" i="5" s="1"/>
  <c r="L655" i="5"/>
  <c r="M654" i="5"/>
  <c r="O654" i="5" s="1"/>
  <c r="L654" i="5"/>
  <c r="M653" i="5"/>
  <c r="O653" i="5" s="1"/>
  <c r="L653" i="5"/>
  <c r="M652" i="5"/>
  <c r="O652" i="5" s="1"/>
  <c r="L652" i="5"/>
  <c r="M651" i="5"/>
  <c r="O651" i="5" s="1"/>
  <c r="L651" i="5"/>
  <c r="M650" i="5"/>
  <c r="O650" i="5" s="1"/>
  <c r="L650" i="5"/>
  <c r="M649" i="5"/>
  <c r="O649" i="5" s="1"/>
  <c r="L649" i="5"/>
  <c r="M648" i="5"/>
  <c r="O648" i="5" s="1"/>
  <c r="L648" i="5"/>
  <c r="M647" i="5"/>
  <c r="O647" i="5" s="1"/>
  <c r="L647" i="5"/>
  <c r="M646" i="5"/>
  <c r="O646" i="5" s="1"/>
  <c r="L646" i="5"/>
  <c r="M645" i="5"/>
  <c r="O645" i="5" s="1"/>
  <c r="L645" i="5"/>
  <c r="M644" i="5"/>
  <c r="O644" i="5" s="1"/>
  <c r="L644" i="5"/>
  <c r="M643" i="5"/>
  <c r="O643" i="5" s="1"/>
  <c r="L643" i="5"/>
  <c r="M642" i="5"/>
  <c r="O642" i="5" s="1"/>
  <c r="L642" i="5"/>
  <c r="M641" i="5"/>
  <c r="O641" i="5" s="1"/>
  <c r="L641" i="5"/>
  <c r="M640" i="5"/>
  <c r="O640" i="5" s="1"/>
  <c r="L640" i="5"/>
  <c r="M639" i="5"/>
  <c r="O639" i="5" s="1"/>
  <c r="L639" i="5"/>
  <c r="M638" i="5"/>
  <c r="O638" i="5" s="1"/>
  <c r="L638" i="5"/>
  <c r="M637" i="5"/>
  <c r="O637" i="5" s="1"/>
  <c r="L637" i="5"/>
  <c r="M636" i="5"/>
  <c r="O636" i="5" s="1"/>
  <c r="L636" i="5"/>
  <c r="M635" i="5"/>
  <c r="O635" i="5" s="1"/>
  <c r="L635" i="5"/>
  <c r="M634" i="5"/>
  <c r="O634" i="5" s="1"/>
  <c r="L634" i="5"/>
  <c r="M633" i="5"/>
  <c r="O633" i="5" s="1"/>
  <c r="L633" i="5"/>
  <c r="M632" i="5"/>
  <c r="O632" i="5" s="1"/>
  <c r="L632" i="5"/>
  <c r="M631" i="5"/>
  <c r="O631" i="5" s="1"/>
  <c r="L631" i="5"/>
  <c r="M630" i="5"/>
  <c r="O630" i="5" s="1"/>
  <c r="L630" i="5"/>
  <c r="M629" i="5"/>
  <c r="O629" i="5" s="1"/>
  <c r="L629" i="5"/>
  <c r="M628" i="5"/>
  <c r="O628" i="5" s="1"/>
  <c r="L628" i="5"/>
  <c r="M627" i="5"/>
  <c r="O627" i="5" s="1"/>
  <c r="L627" i="5"/>
  <c r="M626" i="5"/>
  <c r="O626" i="5" s="1"/>
  <c r="L626" i="5"/>
  <c r="M625" i="5"/>
  <c r="O625" i="5" s="1"/>
  <c r="L625" i="5"/>
  <c r="M624" i="5"/>
  <c r="O624" i="5" s="1"/>
  <c r="L624" i="5"/>
  <c r="M623" i="5"/>
  <c r="O623" i="5" s="1"/>
  <c r="L623" i="5"/>
  <c r="M622" i="5"/>
  <c r="O622" i="5" s="1"/>
  <c r="L622" i="5"/>
  <c r="M621" i="5"/>
  <c r="O621" i="5" s="1"/>
  <c r="L621" i="5"/>
  <c r="M620" i="5"/>
  <c r="O620" i="5" s="1"/>
  <c r="L620" i="5"/>
  <c r="M619" i="5"/>
  <c r="O619" i="5" s="1"/>
  <c r="L619" i="5"/>
  <c r="M618" i="5"/>
  <c r="O618" i="5" s="1"/>
  <c r="L618" i="5"/>
  <c r="M617" i="5"/>
  <c r="O617" i="5" s="1"/>
  <c r="L617" i="5"/>
  <c r="M616" i="5"/>
  <c r="O616" i="5" s="1"/>
  <c r="L616" i="5"/>
  <c r="M615" i="5"/>
  <c r="O615" i="5" s="1"/>
  <c r="L615" i="5"/>
  <c r="M614" i="5"/>
  <c r="O614" i="5" s="1"/>
  <c r="L614" i="5"/>
  <c r="M613" i="5"/>
  <c r="O613" i="5" s="1"/>
  <c r="L613" i="5"/>
  <c r="M612" i="5"/>
  <c r="O612" i="5" s="1"/>
  <c r="L612" i="5"/>
  <c r="M611" i="5"/>
  <c r="O611" i="5" s="1"/>
  <c r="L611" i="5"/>
  <c r="M610" i="5"/>
  <c r="O610" i="5" s="1"/>
  <c r="L610" i="5"/>
  <c r="M609" i="5"/>
  <c r="O609" i="5" s="1"/>
  <c r="L609" i="5"/>
  <c r="M608" i="5"/>
  <c r="O608" i="5" s="1"/>
  <c r="L608" i="5"/>
  <c r="M607" i="5"/>
  <c r="O607" i="5" s="1"/>
  <c r="L607" i="5"/>
  <c r="M606" i="5"/>
  <c r="O606" i="5" s="1"/>
  <c r="L606" i="5"/>
  <c r="M605" i="5"/>
  <c r="O605" i="5" s="1"/>
  <c r="L605" i="5"/>
  <c r="M604" i="5"/>
  <c r="O604" i="5" s="1"/>
  <c r="L604" i="5"/>
  <c r="M603" i="5"/>
  <c r="O603" i="5" s="1"/>
  <c r="L603" i="5"/>
  <c r="M602" i="5"/>
  <c r="O602" i="5" s="1"/>
  <c r="L602" i="5"/>
  <c r="M601" i="5"/>
  <c r="O601" i="5" s="1"/>
  <c r="L601" i="5"/>
  <c r="M600" i="5"/>
  <c r="O600" i="5" s="1"/>
  <c r="L600" i="5"/>
  <c r="M599" i="5"/>
  <c r="O599" i="5" s="1"/>
  <c r="L599" i="5"/>
  <c r="M598" i="5"/>
  <c r="O598" i="5" s="1"/>
  <c r="L598" i="5"/>
  <c r="M597" i="5"/>
  <c r="O597" i="5" s="1"/>
  <c r="L597" i="5"/>
  <c r="M596" i="5"/>
  <c r="O596" i="5" s="1"/>
  <c r="L596" i="5"/>
  <c r="M595" i="5"/>
  <c r="O595" i="5" s="1"/>
  <c r="L595" i="5"/>
  <c r="M594" i="5"/>
  <c r="O594" i="5" s="1"/>
  <c r="L594" i="5"/>
  <c r="M593" i="5"/>
  <c r="O593" i="5" s="1"/>
  <c r="L593" i="5"/>
  <c r="M592" i="5"/>
  <c r="O592" i="5" s="1"/>
  <c r="L592" i="5"/>
  <c r="M591" i="5"/>
  <c r="O591" i="5" s="1"/>
  <c r="L591" i="5"/>
  <c r="M590" i="5"/>
  <c r="O590" i="5" s="1"/>
  <c r="L590" i="5"/>
  <c r="M589" i="5"/>
  <c r="O589" i="5" s="1"/>
  <c r="L589" i="5"/>
  <c r="M588" i="5"/>
  <c r="O588" i="5" s="1"/>
  <c r="L588" i="5"/>
  <c r="M587" i="5"/>
  <c r="O587" i="5" s="1"/>
  <c r="L587" i="5"/>
  <c r="M586" i="5"/>
  <c r="O586" i="5" s="1"/>
  <c r="L586" i="5"/>
  <c r="M585" i="5"/>
  <c r="O585" i="5" s="1"/>
  <c r="L585" i="5"/>
  <c r="M584" i="5"/>
  <c r="O584" i="5" s="1"/>
  <c r="L584" i="5"/>
  <c r="M583" i="5"/>
  <c r="O583" i="5" s="1"/>
  <c r="L583" i="5"/>
  <c r="M582" i="5"/>
  <c r="O582" i="5" s="1"/>
  <c r="L582" i="5"/>
  <c r="M581" i="5"/>
  <c r="O581" i="5" s="1"/>
  <c r="L581" i="5"/>
  <c r="M580" i="5"/>
  <c r="O580" i="5" s="1"/>
  <c r="L580" i="5"/>
  <c r="M579" i="5"/>
  <c r="O579" i="5" s="1"/>
  <c r="L579" i="5"/>
  <c r="M578" i="5"/>
  <c r="O578" i="5" s="1"/>
  <c r="L578" i="5"/>
  <c r="M577" i="5"/>
  <c r="O577" i="5" s="1"/>
  <c r="L577" i="5"/>
  <c r="M576" i="5"/>
  <c r="O576" i="5" s="1"/>
  <c r="L576" i="5"/>
  <c r="M575" i="5"/>
  <c r="O575" i="5" s="1"/>
  <c r="L575" i="5"/>
  <c r="M574" i="5"/>
  <c r="O574" i="5" s="1"/>
  <c r="L574" i="5"/>
  <c r="M573" i="5"/>
  <c r="O573" i="5" s="1"/>
  <c r="L573" i="5"/>
  <c r="M572" i="5"/>
  <c r="O572" i="5" s="1"/>
  <c r="L572" i="5"/>
  <c r="M571" i="5"/>
  <c r="O571" i="5" s="1"/>
  <c r="L571" i="5"/>
  <c r="M570" i="5"/>
  <c r="O570" i="5" s="1"/>
  <c r="L570" i="5"/>
  <c r="M569" i="5"/>
  <c r="O569" i="5" s="1"/>
  <c r="L569" i="5"/>
  <c r="M568" i="5"/>
  <c r="O568" i="5" s="1"/>
  <c r="L568" i="5"/>
  <c r="M567" i="5"/>
  <c r="O567" i="5" s="1"/>
  <c r="L567" i="5"/>
  <c r="M566" i="5"/>
  <c r="O566" i="5" s="1"/>
  <c r="L566" i="5"/>
  <c r="M565" i="5"/>
  <c r="O565" i="5" s="1"/>
  <c r="L565" i="5"/>
  <c r="M564" i="5"/>
  <c r="O564" i="5" s="1"/>
  <c r="L564" i="5"/>
  <c r="M563" i="5"/>
  <c r="O563" i="5" s="1"/>
  <c r="L563" i="5"/>
  <c r="M562" i="5"/>
  <c r="O562" i="5" s="1"/>
  <c r="L562" i="5"/>
  <c r="M561" i="5"/>
  <c r="O561" i="5" s="1"/>
  <c r="L561" i="5"/>
  <c r="M560" i="5"/>
  <c r="O560" i="5" s="1"/>
  <c r="L560" i="5"/>
  <c r="M559" i="5"/>
  <c r="O559" i="5" s="1"/>
  <c r="L559" i="5"/>
  <c r="M558" i="5"/>
  <c r="O558" i="5" s="1"/>
  <c r="L558" i="5"/>
  <c r="M557" i="5"/>
  <c r="O557" i="5" s="1"/>
  <c r="L557" i="5"/>
  <c r="M556" i="5"/>
  <c r="O556" i="5" s="1"/>
  <c r="L556" i="5"/>
  <c r="M555" i="5"/>
  <c r="O555" i="5" s="1"/>
  <c r="L555" i="5"/>
  <c r="M554" i="5"/>
  <c r="O554" i="5" s="1"/>
  <c r="L554" i="5"/>
  <c r="M553" i="5"/>
  <c r="O553" i="5" s="1"/>
  <c r="L553" i="5"/>
  <c r="M552" i="5"/>
  <c r="O552" i="5" s="1"/>
  <c r="L552" i="5"/>
  <c r="M551" i="5"/>
  <c r="O551" i="5" s="1"/>
  <c r="L551" i="5"/>
  <c r="M550" i="5"/>
  <c r="O550" i="5" s="1"/>
  <c r="L550" i="5"/>
  <c r="M549" i="5"/>
  <c r="O549" i="5" s="1"/>
  <c r="L549" i="5"/>
  <c r="M548" i="5"/>
  <c r="O548" i="5" s="1"/>
  <c r="L548" i="5"/>
  <c r="M547" i="5"/>
  <c r="O547" i="5" s="1"/>
  <c r="L547" i="5"/>
  <c r="M546" i="5"/>
  <c r="O546" i="5" s="1"/>
  <c r="L546" i="5"/>
  <c r="M545" i="5"/>
  <c r="O545" i="5" s="1"/>
  <c r="L545" i="5"/>
  <c r="M544" i="5"/>
  <c r="O544" i="5" s="1"/>
  <c r="L544" i="5"/>
  <c r="M543" i="5"/>
  <c r="O543" i="5" s="1"/>
  <c r="L543" i="5"/>
  <c r="M542" i="5"/>
  <c r="O542" i="5" s="1"/>
  <c r="L542" i="5"/>
  <c r="M541" i="5"/>
  <c r="O541" i="5" s="1"/>
  <c r="L541" i="5"/>
  <c r="M540" i="5"/>
  <c r="O540" i="5" s="1"/>
  <c r="L540" i="5"/>
  <c r="M539" i="5"/>
  <c r="O539" i="5" s="1"/>
  <c r="L539" i="5"/>
  <c r="M538" i="5"/>
  <c r="O538" i="5" s="1"/>
  <c r="L538" i="5"/>
  <c r="M537" i="5"/>
  <c r="O537" i="5" s="1"/>
  <c r="L537" i="5"/>
  <c r="M536" i="5"/>
  <c r="O536" i="5" s="1"/>
  <c r="L536" i="5"/>
  <c r="M535" i="5"/>
  <c r="O535" i="5" s="1"/>
  <c r="L535" i="5"/>
  <c r="M534" i="5"/>
  <c r="O534" i="5" s="1"/>
  <c r="L534" i="5"/>
  <c r="M533" i="5"/>
  <c r="O533" i="5" s="1"/>
  <c r="L533" i="5"/>
  <c r="M532" i="5"/>
  <c r="O532" i="5" s="1"/>
  <c r="L532" i="5"/>
  <c r="M531" i="5"/>
  <c r="O531" i="5" s="1"/>
  <c r="L531" i="5"/>
  <c r="M530" i="5"/>
  <c r="O530" i="5" s="1"/>
  <c r="L530" i="5"/>
  <c r="M529" i="5"/>
  <c r="O529" i="5" s="1"/>
  <c r="L529" i="5"/>
  <c r="M528" i="5"/>
  <c r="O528" i="5" s="1"/>
  <c r="L528" i="5"/>
  <c r="M527" i="5"/>
  <c r="O527" i="5" s="1"/>
  <c r="L527" i="5"/>
  <c r="M526" i="5"/>
  <c r="O526" i="5" s="1"/>
  <c r="L526" i="5"/>
  <c r="M525" i="5"/>
  <c r="O525" i="5" s="1"/>
  <c r="L525" i="5"/>
  <c r="M524" i="5"/>
  <c r="O524" i="5" s="1"/>
  <c r="L524" i="5"/>
  <c r="M523" i="5"/>
  <c r="O523" i="5" s="1"/>
  <c r="L523" i="5"/>
  <c r="M522" i="5"/>
  <c r="O522" i="5" s="1"/>
  <c r="L522" i="5"/>
  <c r="M521" i="5"/>
  <c r="O521" i="5" s="1"/>
  <c r="L521" i="5"/>
  <c r="M520" i="5"/>
  <c r="O520" i="5" s="1"/>
  <c r="L520" i="5"/>
  <c r="M519" i="5"/>
  <c r="O519" i="5" s="1"/>
  <c r="L519" i="5"/>
  <c r="M518" i="5"/>
  <c r="O518" i="5" s="1"/>
  <c r="L518" i="5"/>
  <c r="M517" i="5"/>
  <c r="O517" i="5" s="1"/>
  <c r="L517" i="5"/>
  <c r="M516" i="5"/>
  <c r="O516" i="5" s="1"/>
  <c r="L516" i="5"/>
  <c r="M515" i="5"/>
  <c r="O515" i="5" s="1"/>
  <c r="L515" i="5"/>
  <c r="M514" i="5"/>
  <c r="O514" i="5" s="1"/>
  <c r="L514" i="5"/>
  <c r="M513" i="5"/>
  <c r="O513" i="5" s="1"/>
  <c r="L513" i="5"/>
  <c r="M512" i="5"/>
  <c r="O512" i="5" s="1"/>
  <c r="L512" i="5"/>
  <c r="M511" i="5"/>
  <c r="O511" i="5" s="1"/>
  <c r="L511" i="5"/>
  <c r="M510" i="5"/>
  <c r="O510" i="5" s="1"/>
  <c r="L510" i="5"/>
  <c r="M509" i="5"/>
  <c r="O509" i="5" s="1"/>
  <c r="L509" i="5"/>
  <c r="M508" i="5"/>
  <c r="O508" i="5" s="1"/>
  <c r="L508" i="5"/>
  <c r="M507" i="5"/>
  <c r="O507" i="5" s="1"/>
  <c r="L507" i="5"/>
  <c r="M506" i="5"/>
  <c r="O506" i="5" s="1"/>
  <c r="L506" i="5"/>
  <c r="M505" i="5"/>
  <c r="O505" i="5" s="1"/>
  <c r="L505" i="5"/>
  <c r="M504" i="5"/>
  <c r="O504" i="5" s="1"/>
  <c r="L504" i="5"/>
  <c r="M503" i="5"/>
  <c r="O503" i="5" s="1"/>
  <c r="L503" i="5"/>
  <c r="M502" i="5"/>
  <c r="O502" i="5" s="1"/>
  <c r="L502" i="5"/>
  <c r="M501" i="5"/>
  <c r="O501" i="5" s="1"/>
  <c r="L501" i="5"/>
  <c r="M500" i="5"/>
  <c r="O500" i="5" s="1"/>
  <c r="L500" i="5"/>
  <c r="M499" i="5"/>
  <c r="O499" i="5" s="1"/>
  <c r="L499" i="5"/>
  <c r="M498" i="5"/>
  <c r="O498" i="5" s="1"/>
  <c r="L498" i="5"/>
  <c r="M497" i="5"/>
  <c r="O497" i="5" s="1"/>
  <c r="L497" i="5"/>
  <c r="M496" i="5"/>
  <c r="O496" i="5" s="1"/>
  <c r="L496" i="5"/>
  <c r="M495" i="5"/>
  <c r="O495" i="5" s="1"/>
  <c r="L495" i="5"/>
  <c r="M494" i="5"/>
  <c r="O494" i="5" s="1"/>
  <c r="L494" i="5"/>
  <c r="M493" i="5"/>
  <c r="O493" i="5" s="1"/>
  <c r="L493" i="5"/>
  <c r="M492" i="5"/>
  <c r="O492" i="5" s="1"/>
  <c r="L492" i="5"/>
  <c r="M491" i="5"/>
  <c r="O491" i="5" s="1"/>
  <c r="L491" i="5"/>
  <c r="M490" i="5"/>
  <c r="O490" i="5" s="1"/>
  <c r="L490" i="5"/>
  <c r="M489" i="5"/>
  <c r="O489" i="5" s="1"/>
  <c r="L489" i="5"/>
  <c r="M488" i="5"/>
  <c r="O488" i="5" s="1"/>
  <c r="L488" i="5"/>
  <c r="M487" i="5"/>
  <c r="O487" i="5" s="1"/>
  <c r="L487" i="5"/>
  <c r="M486" i="5"/>
  <c r="O486" i="5" s="1"/>
  <c r="L486" i="5"/>
  <c r="M485" i="5"/>
  <c r="O485" i="5" s="1"/>
  <c r="L485" i="5"/>
  <c r="M484" i="5"/>
  <c r="O484" i="5" s="1"/>
  <c r="L484" i="5"/>
  <c r="M483" i="5"/>
  <c r="O483" i="5" s="1"/>
  <c r="L483" i="5"/>
  <c r="M482" i="5"/>
  <c r="O482" i="5" s="1"/>
  <c r="L482" i="5"/>
  <c r="M481" i="5"/>
  <c r="O481" i="5" s="1"/>
  <c r="L481" i="5"/>
  <c r="M480" i="5"/>
  <c r="O480" i="5" s="1"/>
  <c r="L480" i="5"/>
  <c r="M479" i="5"/>
  <c r="O479" i="5" s="1"/>
  <c r="L479" i="5"/>
  <c r="M478" i="5"/>
  <c r="O478" i="5" s="1"/>
  <c r="L478" i="5"/>
  <c r="M477" i="5"/>
  <c r="O477" i="5" s="1"/>
  <c r="L477" i="5"/>
  <c r="M476" i="5"/>
  <c r="O476" i="5" s="1"/>
  <c r="L476" i="5"/>
  <c r="M475" i="5"/>
  <c r="O475" i="5" s="1"/>
  <c r="L475" i="5"/>
  <c r="M474" i="5"/>
  <c r="O474" i="5" s="1"/>
  <c r="L474" i="5"/>
  <c r="M473" i="5"/>
  <c r="O473" i="5" s="1"/>
  <c r="L473" i="5"/>
  <c r="M472" i="5"/>
  <c r="O472" i="5" s="1"/>
  <c r="L472" i="5"/>
  <c r="M471" i="5"/>
  <c r="O471" i="5" s="1"/>
  <c r="L471" i="5"/>
  <c r="M470" i="5"/>
  <c r="O470" i="5" s="1"/>
  <c r="L470" i="5"/>
  <c r="M469" i="5"/>
  <c r="O469" i="5" s="1"/>
  <c r="L469" i="5"/>
  <c r="M468" i="5"/>
  <c r="O468" i="5" s="1"/>
  <c r="L468" i="5"/>
  <c r="M467" i="5"/>
  <c r="O467" i="5" s="1"/>
  <c r="L467" i="5"/>
  <c r="M466" i="5"/>
  <c r="O466" i="5" s="1"/>
  <c r="L466" i="5"/>
  <c r="M465" i="5"/>
  <c r="O465" i="5" s="1"/>
  <c r="L465" i="5"/>
  <c r="M464" i="5"/>
  <c r="O464" i="5" s="1"/>
  <c r="L464" i="5"/>
  <c r="M463" i="5"/>
  <c r="O463" i="5" s="1"/>
  <c r="L463" i="5"/>
  <c r="M462" i="5"/>
  <c r="O462" i="5" s="1"/>
  <c r="L462" i="5"/>
  <c r="M461" i="5"/>
  <c r="O461" i="5" s="1"/>
  <c r="L461" i="5"/>
  <c r="M460" i="5"/>
  <c r="O460" i="5" s="1"/>
  <c r="L460" i="5"/>
  <c r="M459" i="5"/>
  <c r="O459" i="5" s="1"/>
  <c r="L459" i="5"/>
  <c r="M458" i="5"/>
  <c r="O458" i="5" s="1"/>
  <c r="L458" i="5"/>
  <c r="M457" i="5"/>
  <c r="O457" i="5" s="1"/>
  <c r="L457" i="5"/>
  <c r="M456" i="5"/>
  <c r="O456" i="5" s="1"/>
  <c r="L456" i="5"/>
  <c r="M455" i="5"/>
  <c r="O455" i="5" s="1"/>
  <c r="L455" i="5"/>
  <c r="M454" i="5"/>
  <c r="O454" i="5" s="1"/>
  <c r="L454" i="5"/>
  <c r="M453" i="5"/>
  <c r="O453" i="5" s="1"/>
  <c r="L453" i="5"/>
  <c r="M452" i="5"/>
  <c r="O452" i="5" s="1"/>
  <c r="L452" i="5"/>
  <c r="M451" i="5"/>
  <c r="O451" i="5" s="1"/>
  <c r="L451" i="5"/>
  <c r="M450" i="5"/>
  <c r="O450" i="5" s="1"/>
  <c r="L450" i="5"/>
  <c r="M449" i="5"/>
  <c r="O449" i="5" s="1"/>
  <c r="L449" i="5"/>
  <c r="M448" i="5"/>
  <c r="O448" i="5" s="1"/>
  <c r="L448" i="5"/>
  <c r="M447" i="5"/>
  <c r="O447" i="5" s="1"/>
  <c r="L447" i="5"/>
  <c r="M446" i="5"/>
  <c r="O446" i="5" s="1"/>
  <c r="L446" i="5"/>
  <c r="M445" i="5"/>
  <c r="O445" i="5" s="1"/>
  <c r="L445" i="5"/>
  <c r="M444" i="5"/>
  <c r="O444" i="5" s="1"/>
  <c r="L444" i="5"/>
  <c r="M443" i="5"/>
  <c r="O443" i="5" s="1"/>
  <c r="L443" i="5"/>
  <c r="M442" i="5"/>
  <c r="O442" i="5" s="1"/>
  <c r="L442" i="5"/>
  <c r="M441" i="5"/>
  <c r="O441" i="5" s="1"/>
  <c r="L441" i="5"/>
  <c r="M440" i="5"/>
  <c r="O440" i="5" s="1"/>
  <c r="L440" i="5"/>
  <c r="M439" i="5"/>
  <c r="O439" i="5" s="1"/>
  <c r="L439" i="5"/>
  <c r="M438" i="5"/>
  <c r="O438" i="5" s="1"/>
  <c r="L438" i="5"/>
  <c r="M437" i="5"/>
  <c r="O437" i="5" s="1"/>
  <c r="L437" i="5"/>
  <c r="M436" i="5"/>
  <c r="O436" i="5" s="1"/>
  <c r="L436" i="5"/>
  <c r="M435" i="5"/>
  <c r="O435" i="5" s="1"/>
  <c r="L435" i="5"/>
  <c r="M434" i="5"/>
  <c r="O434" i="5" s="1"/>
  <c r="L434" i="5"/>
  <c r="M433" i="5"/>
  <c r="O433" i="5" s="1"/>
  <c r="L433" i="5"/>
  <c r="M432" i="5"/>
  <c r="O432" i="5" s="1"/>
  <c r="L432" i="5"/>
  <c r="M431" i="5"/>
  <c r="O431" i="5" s="1"/>
  <c r="L431" i="5"/>
  <c r="M430" i="5"/>
  <c r="O430" i="5" s="1"/>
  <c r="L430" i="5"/>
  <c r="M429" i="5"/>
  <c r="O429" i="5" s="1"/>
  <c r="L429" i="5"/>
  <c r="M428" i="5"/>
  <c r="O428" i="5" s="1"/>
  <c r="L428" i="5"/>
  <c r="M427" i="5"/>
  <c r="O427" i="5" s="1"/>
  <c r="L427" i="5"/>
  <c r="M426" i="5"/>
  <c r="O426" i="5" s="1"/>
  <c r="L426" i="5"/>
  <c r="M425" i="5"/>
  <c r="O425" i="5" s="1"/>
  <c r="L425" i="5"/>
  <c r="M424" i="5"/>
  <c r="O424" i="5" s="1"/>
  <c r="L424" i="5"/>
  <c r="M423" i="5"/>
  <c r="O423" i="5" s="1"/>
  <c r="L423" i="5"/>
  <c r="M422" i="5"/>
  <c r="O422" i="5" s="1"/>
  <c r="L422" i="5"/>
  <c r="M421" i="5"/>
  <c r="O421" i="5" s="1"/>
  <c r="L421" i="5"/>
  <c r="M420" i="5"/>
  <c r="O420" i="5" s="1"/>
  <c r="L420" i="5"/>
  <c r="M419" i="5"/>
  <c r="O419" i="5" s="1"/>
  <c r="L419" i="5"/>
  <c r="M418" i="5"/>
  <c r="O418" i="5" s="1"/>
  <c r="L418" i="5"/>
  <c r="M417" i="5"/>
  <c r="O417" i="5" s="1"/>
  <c r="L417" i="5"/>
  <c r="M416" i="5"/>
  <c r="O416" i="5" s="1"/>
  <c r="L416" i="5"/>
  <c r="M415" i="5"/>
  <c r="O415" i="5" s="1"/>
  <c r="L415" i="5"/>
  <c r="M414" i="5"/>
  <c r="O414" i="5" s="1"/>
  <c r="L414" i="5"/>
  <c r="M413" i="5"/>
  <c r="O413" i="5" s="1"/>
  <c r="L413" i="5"/>
  <c r="M412" i="5"/>
  <c r="O412" i="5" s="1"/>
  <c r="L412" i="5"/>
  <c r="M411" i="5"/>
  <c r="O411" i="5" s="1"/>
  <c r="L411" i="5"/>
  <c r="M410" i="5"/>
  <c r="O410" i="5" s="1"/>
  <c r="L410" i="5"/>
  <c r="M409" i="5"/>
  <c r="O409" i="5" s="1"/>
  <c r="L409" i="5"/>
  <c r="M408" i="5"/>
  <c r="O408" i="5" s="1"/>
  <c r="L408" i="5"/>
  <c r="M407" i="5"/>
  <c r="O407" i="5" s="1"/>
  <c r="L407" i="5"/>
  <c r="M406" i="5"/>
  <c r="O406" i="5" s="1"/>
  <c r="L406" i="5"/>
  <c r="M405" i="5"/>
  <c r="O405" i="5" s="1"/>
  <c r="L405" i="5"/>
  <c r="M404" i="5"/>
  <c r="O404" i="5" s="1"/>
  <c r="L404" i="5"/>
  <c r="M403" i="5"/>
  <c r="O403" i="5" s="1"/>
  <c r="L403" i="5"/>
  <c r="M402" i="5"/>
  <c r="O402" i="5" s="1"/>
  <c r="L402" i="5"/>
  <c r="M401" i="5"/>
  <c r="O401" i="5" s="1"/>
  <c r="L401" i="5"/>
  <c r="M400" i="5"/>
  <c r="O400" i="5" s="1"/>
  <c r="L400" i="5"/>
  <c r="M399" i="5"/>
  <c r="O399" i="5" s="1"/>
  <c r="L399" i="5"/>
  <c r="M398" i="5"/>
  <c r="O398" i="5" s="1"/>
  <c r="L398" i="5"/>
  <c r="M397" i="5"/>
  <c r="O397" i="5" s="1"/>
  <c r="L397" i="5"/>
  <c r="M396" i="5"/>
  <c r="O396" i="5" s="1"/>
  <c r="L396" i="5"/>
  <c r="M395" i="5"/>
  <c r="O395" i="5" s="1"/>
  <c r="L395" i="5"/>
  <c r="M394" i="5"/>
  <c r="O394" i="5" s="1"/>
  <c r="L394" i="5"/>
  <c r="M393" i="5"/>
  <c r="O393" i="5" s="1"/>
  <c r="L393" i="5"/>
  <c r="M392" i="5"/>
  <c r="O392" i="5" s="1"/>
  <c r="L392" i="5"/>
  <c r="M391" i="5"/>
  <c r="O391" i="5" s="1"/>
  <c r="L391" i="5"/>
  <c r="M390" i="5"/>
  <c r="O390" i="5" s="1"/>
  <c r="L390" i="5"/>
  <c r="M389" i="5"/>
  <c r="O389" i="5" s="1"/>
  <c r="L389" i="5"/>
  <c r="M388" i="5"/>
  <c r="O388" i="5" s="1"/>
  <c r="L388" i="5"/>
  <c r="M387" i="5"/>
  <c r="O387" i="5" s="1"/>
  <c r="L387" i="5"/>
  <c r="M386" i="5"/>
  <c r="O386" i="5" s="1"/>
  <c r="L386" i="5"/>
  <c r="M385" i="5"/>
  <c r="O385" i="5" s="1"/>
  <c r="L385" i="5"/>
  <c r="M384" i="5"/>
  <c r="O384" i="5" s="1"/>
  <c r="L384" i="5"/>
  <c r="M383" i="5"/>
  <c r="O383" i="5" s="1"/>
  <c r="L383" i="5"/>
  <c r="M382" i="5"/>
  <c r="O382" i="5" s="1"/>
  <c r="L382" i="5"/>
  <c r="M381" i="5"/>
  <c r="O381" i="5" s="1"/>
  <c r="L381" i="5"/>
  <c r="M380" i="5"/>
  <c r="O380" i="5" s="1"/>
  <c r="L380" i="5"/>
  <c r="M379" i="5"/>
  <c r="O379" i="5" s="1"/>
  <c r="L379" i="5"/>
  <c r="M378" i="5"/>
  <c r="O378" i="5" s="1"/>
  <c r="L378" i="5"/>
  <c r="M377" i="5"/>
  <c r="O377" i="5" s="1"/>
  <c r="L377" i="5"/>
  <c r="M376" i="5"/>
  <c r="O376" i="5" s="1"/>
  <c r="L376" i="5"/>
  <c r="M375" i="5"/>
  <c r="O375" i="5" s="1"/>
  <c r="L375" i="5"/>
  <c r="M374" i="5"/>
  <c r="O374" i="5" s="1"/>
  <c r="L374" i="5"/>
  <c r="M373" i="5"/>
  <c r="O373" i="5" s="1"/>
  <c r="L373" i="5"/>
  <c r="M372" i="5"/>
  <c r="O372" i="5" s="1"/>
  <c r="L372" i="5"/>
  <c r="M371" i="5"/>
  <c r="O371" i="5" s="1"/>
  <c r="L371" i="5"/>
  <c r="M370" i="5"/>
  <c r="O370" i="5" s="1"/>
  <c r="L370" i="5"/>
  <c r="M369" i="5"/>
  <c r="O369" i="5" s="1"/>
  <c r="L369" i="5"/>
  <c r="M368" i="5"/>
  <c r="O368" i="5" s="1"/>
  <c r="L368" i="5"/>
  <c r="M367" i="5"/>
  <c r="O367" i="5" s="1"/>
  <c r="L367" i="5"/>
  <c r="M366" i="5"/>
  <c r="O366" i="5" s="1"/>
  <c r="L366" i="5"/>
  <c r="M365" i="5"/>
  <c r="O365" i="5" s="1"/>
  <c r="L365" i="5"/>
  <c r="M364" i="5"/>
  <c r="O364" i="5" s="1"/>
  <c r="L364" i="5"/>
  <c r="M363" i="5"/>
  <c r="O363" i="5" s="1"/>
  <c r="L363" i="5"/>
  <c r="M362" i="5"/>
  <c r="O362" i="5" s="1"/>
  <c r="L362" i="5"/>
  <c r="M361" i="5"/>
  <c r="O361" i="5" s="1"/>
  <c r="L361" i="5"/>
  <c r="M360" i="5"/>
  <c r="O360" i="5" s="1"/>
  <c r="L360" i="5"/>
  <c r="M359" i="5"/>
  <c r="O359" i="5" s="1"/>
  <c r="L359" i="5"/>
  <c r="M358" i="5"/>
  <c r="O358" i="5" s="1"/>
  <c r="L358" i="5"/>
  <c r="M357" i="5"/>
  <c r="O357" i="5" s="1"/>
  <c r="L357" i="5"/>
  <c r="M356" i="5"/>
  <c r="O356" i="5" s="1"/>
  <c r="L356" i="5"/>
  <c r="M355" i="5"/>
  <c r="O355" i="5" s="1"/>
  <c r="L355" i="5"/>
  <c r="M354" i="5"/>
  <c r="O354" i="5" s="1"/>
  <c r="L354" i="5"/>
  <c r="M353" i="5"/>
  <c r="O353" i="5" s="1"/>
  <c r="L353" i="5"/>
  <c r="M352" i="5"/>
  <c r="O352" i="5" s="1"/>
  <c r="L352" i="5"/>
  <c r="M351" i="5"/>
  <c r="O351" i="5" s="1"/>
  <c r="L351" i="5"/>
  <c r="M350" i="5"/>
  <c r="O350" i="5" s="1"/>
  <c r="L350" i="5"/>
  <c r="M349" i="5"/>
  <c r="O349" i="5" s="1"/>
  <c r="L349" i="5"/>
  <c r="M348" i="5"/>
  <c r="O348" i="5" s="1"/>
  <c r="L348" i="5"/>
  <c r="M347" i="5"/>
  <c r="O347" i="5" s="1"/>
  <c r="L347" i="5"/>
  <c r="M346" i="5"/>
  <c r="O346" i="5" s="1"/>
  <c r="L346" i="5"/>
  <c r="M345" i="5"/>
  <c r="O345" i="5" s="1"/>
  <c r="L345" i="5"/>
  <c r="M344" i="5"/>
  <c r="O344" i="5" s="1"/>
  <c r="L344" i="5"/>
  <c r="M343" i="5"/>
  <c r="O343" i="5" s="1"/>
  <c r="L343" i="5"/>
  <c r="M342" i="5"/>
  <c r="O342" i="5" s="1"/>
  <c r="L342" i="5"/>
  <c r="M341" i="5"/>
  <c r="O341" i="5" s="1"/>
  <c r="L341" i="5"/>
  <c r="M340" i="5"/>
  <c r="O340" i="5" s="1"/>
  <c r="L340" i="5"/>
  <c r="M339" i="5"/>
  <c r="O339" i="5" s="1"/>
  <c r="L339" i="5"/>
  <c r="M338" i="5"/>
  <c r="O338" i="5" s="1"/>
  <c r="L338" i="5"/>
  <c r="M337" i="5"/>
  <c r="O337" i="5" s="1"/>
  <c r="L337" i="5"/>
  <c r="M336" i="5"/>
  <c r="O336" i="5" s="1"/>
  <c r="L336" i="5"/>
  <c r="M335" i="5"/>
  <c r="O335" i="5" s="1"/>
  <c r="L335" i="5"/>
  <c r="M334" i="5"/>
  <c r="O334" i="5" s="1"/>
  <c r="L334" i="5"/>
  <c r="M333" i="5"/>
  <c r="O333" i="5" s="1"/>
  <c r="L333" i="5"/>
  <c r="M332" i="5"/>
  <c r="O332" i="5" s="1"/>
  <c r="L332" i="5"/>
  <c r="M331" i="5"/>
  <c r="O331" i="5" s="1"/>
  <c r="L331" i="5"/>
  <c r="M330" i="5"/>
  <c r="O330" i="5" s="1"/>
  <c r="L330" i="5"/>
  <c r="M329" i="5"/>
  <c r="O329" i="5" s="1"/>
  <c r="L329" i="5"/>
  <c r="M328" i="5"/>
  <c r="O328" i="5" s="1"/>
  <c r="L328" i="5"/>
  <c r="M327" i="5"/>
  <c r="O327" i="5" s="1"/>
  <c r="L327" i="5"/>
  <c r="M326" i="5"/>
  <c r="O326" i="5" s="1"/>
  <c r="L326" i="5"/>
  <c r="M325" i="5"/>
  <c r="O325" i="5" s="1"/>
  <c r="L325" i="5"/>
  <c r="M324" i="5"/>
  <c r="O324" i="5" s="1"/>
  <c r="L324" i="5"/>
  <c r="M323" i="5"/>
  <c r="O323" i="5" s="1"/>
  <c r="L323" i="5"/>
  <c r="M322" i="5"/>
  <c r="O322" i="5" s="1"/>
  <c r="L322" i="5"/>
  <c r="M321" i="5"/>
  <c r="O321" i="5" s="1"/>
  <c r="L321" i="5"/>
  <c r="M320" i="5"/>
  <c r="O320" i="5" s="1"/>
  <c r="L320" i="5"/>
  <c r="M319" i="5"/>
  <c r="O319" i="5" s="1"/>
  <c r="L319" i="5"/>
  <c r="M318" i="5"/>
  <c r="O318" i="5" s="1"/>
  <c r="L318" i="5"/>
  <c r="M317" i="5"/>
  <c r="O317" i="5" s="1"/>
  <c r="L317" i="5"/>
  <c r="M316" i="5"/>
  <c r="O316" i="5" s="1"/>
  <c r="L316" i="5"/>
  <c r="M315" i="5"/>
  <c r="O315" i="5" s="1"/>
  <c r="L315" i="5"/>
  <c r="M314" i="5"/>
  <c r="O314" i="5" s="1"/>
  <c r="L314" i="5"/>
  <c r="M313" i="5"/>
  <c r="O313" i="5" s="1"/>
  <c r="L313" i="5"/>
  <c r="M312" i="5"/>
  <c r="O312" i="5" s="1"/>
  <c r="L312" i="5"/>
  <c r="M311" i="5"/>
  <c r="O311" i="5" s="1"/>
  <c r="L311" i="5"/>
  <c r="M310" i="5"/>
  <c r="O310" i="5" s="1"/>
  <c r="L310" i="5"/>
  <c r="M309" i="5"/>
  <c r="O309" i="5" s="1"/>
  <c r="L309" i="5"/>
  <c r="M308" i="5"/>
  <c r="O308" i="5" s="1"/>
  <c r="L308" i="5"/>
  <c r="M307" i="5"/>
  <c r="O307" i="5" s="1"/>
  <c r="L307" i="5"/>
  <c r="M306" i="5"/>
  <c r="O306" i="5" s="1"/>
  <c r="L306" i="5"/>
  <c r="M305" i="5"/>
  <c r="O305" i="5" s="1"/>
  <c r="L305" i="5"/>
  <c r="M304" i="5"/>
  <c r="O304" i="5" s="1"/>
  <c r="L304" i="5"/>
  <c r="M303" i="5"/>
  <c r="O303" i="5" s="1"/>
  <c r="L303" i="5"/>
  <c r="M302" i="5"/>
  <c r="O302" i="5" s="1"/>
  <c r="L302" i="5"/>
  <c r="M301" i="5"/>
  <c r="O301" i="5" s="1"/>
  <c r="L301" i="5"/>
  <c r="M300" i="5"/>
  <c r="O300" i="5" s="1"/>
  <c r="L300" i="5"/>
  <c r="M299" i="5"/>
  <c r="O299" i="5" s="1"/>
  <c r="L299" i="5"/>
  <c r="M298" i="5"/>
  <c r="O298" i="5" s="1"/>
  <c r="L298" i="5"/>
  <c r="M297" i="5"/>
  <c r="O297" i="5" s="1"/>
  <c r="L297" i="5"/>
  <c r="M296" i="5"/>
  <c r="O296" i="5" s="1"/>
  <c r="L296" i="5"/>
  <c r="M295" i="5"/>
  <c r="O295" i="5" s="1"/>
  <c r="L295" i="5"/>
  <c r="M294" i="5"/>
  <c r="O294" i="5" s="1"/>
  <c r="L294" i="5"/>
  <c r="M293" i="5"/>
  <c r="O293" i="5" s="1"/>
  <c r="L293" i="5"/>
  <c r="M292" i="5"/>
  <c r="O292" i="5" s="1"/>
  <c r="L292" i="5"/>
  <c r="M291" i="5"/>
  <c r="O291" i="5" s="1"/>
  <c r="L291" i="5"/>
  <c r="M290" i="5"/>
  <c r="O290" i="5" s="1"/>
  <c r="L290" i="5"/>
  <c r="M289" i="5"/>
  <c r="O289" i="5" s="1"/>
  <c r="L289" i="5"/>
  <c r="M288" i="5"/>
  <c r="O288" i="5" s="1"/>
  <c r="L288" i="5"/>
  <c r="M287" i="5"/>
  <c r="O287" i="5" s="1"/>
  <c r="L287" i="5"/>
  <c r="M286" i="5"/>
  <c r="O286" i="5" s="1"/>
  <c r="L286" i="5"/>
  <c r="M285" i="5"/>
  <c r="O285" i="5" s="1"/>
  <c r="L285" i="5"/>
  <c r="M284" i="5"/>
  <c r="O284" i="5" s="1"/>
  <c r="L284" i="5"/>
  <c r="M283" i="5"/>
  <c r="O283" i="5" s="1"/>
  <c r="L283" i="5"/>
  <c r="M282" i="5"/>
  <c r="O282" i="5" s="1"/>
  <c r="L282" i="5"/>
  <c r="M281" i="5"/>
  <c r="O281" i="5" s="1"/>
  <c r="L281" i="5"/>
  <c r="M280" i="5"/>
  <c r="O280" i="5" s="1"/>
  <c r="L280" i="5"/>
  <c r="M279" i="5"/>
  <c r="O279" i="5" s="1"/>
  <c r="L279" i="5"/>
  <c r="M278" i="5"/>
  <c r="O278" i="5" s="1"/>
  <c r="L278" i="5"/>
  <c r="M277" i="5"/>
  <c r="O277" i="5" s="1"/>
  <c r="L277" i="5"/>
  <c r="M276" i="5"/>
  <c r="O276" i="5" s="1"/>
  <c r="L276" i="5"/>
  <c r="M275" i="5"/>
  <c r="O275" i="5" s="1"/>
  <c r="L275" i="5"/>
  <c r="M274" i="5"/>
  <c r="O274" i="5" s="1"/>
  <c r="L274" i="5"/>
  <c r="M273" i="5"/>
  <c r="O273" i="5" s="1"/>
  <c r="L273" i="5"/>
  <c r="M272" i="5"/>
  <c r="O272" i="5" s="1"/>
  <c r="L272" i="5"/>
  <c r="M271" i="5"/>
  <c r="O271" i="5" s="1"/>
  <c r="L271" i="5"/>
  <c r="M270" i="5"/>
  <c r="O270" i="5" s="1"/>
  <c r="L270" i="5"/>
  <c r="M269" i="5"/>
  <c r="O269" i="5" s="1"/>
  <c r="L269" i="5"/>
  <c r="M268" i="5"/>
  <c r="O268" i="5" s="1"/>
  <c r="L268" i="5"/>
  <c r="M267" i="5"/>
  <c r="O267" i="5" s="1"/>
  <c r="L267" i="5"/>
  <c r="M266" i="5"/>
  <c r="O266" i="5" s="1"/>
  <c r="L266" i="5"/>
  <c r="M265" i="5"/>
  <c r="O265" i="5" s="1"/>
  <c r="L265" i="5"/>
  <c r="M264" i="5"/>
  <c r="O264" i="5" s="1"/>
  <c r="L264" i="5"/>
  <c r="M263" i="5"/>
  <c r="O263" i="5" s="1"/>
  <c r="L263" i="5"/>
  <c r="M262" i="5"/>
  <c r="O262" i="5" s="1"/>
  <c r="L262" i="5"/>
  <c r="M261" i="5"/>
  <c r="O261" i="5" s="1"/>
  <c r="L261" i="5"/>
  <c r="M260" i="5"/>
  <c r="O260" i="5" s="1"/>
  <c r="L260" i="5"/>
  <c r="M259" i="5"/>
  <c r="O259" i="5" s="1"/>
  <c r="L259" i="5"/>
  <c r="M258" i="5"/>
  <c r="O258" i="5" s="1"/>
  <c r="L258" i="5"/>
  <c r="M257" i="5"/>
  <c r="O257" i="5" s="1"/>
  <c r="L257" i="5"/>
  <c r="M256" i="5"/>
  <c r="O256" i="5" s="1"/>
  <c r="L256" i="5"/>
  <c r="M255" i="5"/>
  <c r="O255" i="5" s="1"/>
  <c r="L255" i="5"/>
  <c r="M254" i="5"/>
  <c r="O254" i="5" s="1"/>
  <c r="L254" i="5"/>
  <c r="M253" i="5"/>
  <c r="O253" i="5" s="1"/>
  <c r="L253" i="5"/>
  <c r="M252" i="5"/>
  <c r="O252" i="5" s="1"/>
  <c r="L252" i="5"/>
  <c r="M251" i="5"/>
  <c r="O251" i="5" s="1"/>
  <c r="L251" i="5"/>
  <c r="M250" i="5"/>
  <c r="O250" i="5" s="1"/>
  <c r="L250" i="5"/>
  <c r="M249" i="5"/>
  <c r="O249" i="5" s="1"/>
  <c r="L249" i="5"/>
  <c r="M248" i="5"/>
  <c r="O248" i="5" s="1"/>
  <c r="L248" i="5"/>
  <c r="M247" i="5"/>
  <c r="O247" i="5" s="1"/>
  <c r="L247" i="5"/>
  <c r="M246" i="5"/>
  <c r="O246" i="5" s="1"/>
  <c r="L246" i="5"/>
  <c r="M245" i="5"/>
  <c r="O245" i="5" s="1"/>
  <c r="L245" i="5"/>
  <c r="M244" i="5"/>
  <c r="O244" i="5" s="1"/>
  <c r="L244" i="5"/>
  <c r="M243" i="5"/>
  <c r="O243" i="5" s="1"/>
  <c r="L243" i="5"/>
  <c r="M242" i="5"/>
  <c r="O242" i="5" s="1"/>
  <c r="L242" i="5"/>
  <c r="M241" i="5"/>
  <c r="O241" i="5" s="1"/>
  <c r="L241" i="5"/>
  <c r="M240" i="5"/>
  <c r="O240" i="5" s="1"/>
  <c r="L240" i="5"/>
  <c r="M239" i="5"/>
  <c r="O239" i="5" s="1"/>
  <c r="L239" i="5"/>
  <c r="M238" i="5"/>
  <c r="O238" i="5" s="1"/>
  <c r="L238" i="5"/>
  <c r="M237" i="5"/>
  <c r="O237" i="5" s="1"/>
  <c r="L237" i="5"/>
  <c r="M236" i="5"/>
  <c r="O236" i="5" s="1"/>
  <c r="L236" i="5"/>
  <c r="M235" i="5"/>
  <c r="O235" i="5" s="1"/>
  <c r="L235" i="5"/>
  <c r="M234" i="5"/>
  <c r="O234" i="5" s="1"/>
  <c r="L234" i="5"/>
  <c r="M233" i="5"/>
  <c r="O233" i="5" s="1"/>
  <c r="L233" i="5"/>
  <c r="M232" i="5"/>
  <c r="O232" i="5" s="1"/>
  <c r="L232" i="5"/>
  <c r="M231" i="5"/>
  <c r="O231" i="5" s="1"/>
  <c r="L231" i="5"/>
  <c r="M230" i="5"/>
  <c r="O230" i="5" s="1"/>
  <c r="L230" i="5"/>
  <c r="M229" i="5"/>
  <c r="O229" i="5" s="1"/>
  <c r="L229" i="5"/>
  <c r="M228" i="5"/>
  <c r="O228" i="5" s="1"/>
  <c r="L228" i="5"/>
  <c r="M227" i="5"/>
  <c r="O227" i="5" s="1"/>
  <c r="L227" i="5"/>
  <c r="M226" i="5"/>
  <c r="O226" i="5" s="1"/>
  <c r="L226" i="5"/>
  <c r="M225" i="5"/>
  <c r="O225" i="5" s="1"/>
  <c r="L225" i="5"/>
  <c r="M224" i="5"/>
  <c r="O224" i="5" s="1"/>
  <c r="L224" i="5"/>
  <c r="M223" i="5"/>
  <c r="O223" i="5" s="1"/>
  <c r="L223" i="5"/>
  <c r="M222" i="5"/>
  <c r="O222" i="5" s="1"/>
  <c r="L222" i="5"/>
  <c r="M221" i="5"/>
  <c r="O221" i="5" s="1"/>
  <c r="L221" i="5"/>
  <c r="M220" i="5"/>
  <c r="O220" i="5" s="1"/>
  <c r="L220" i="5"/>
  <c r="M219" i="5"/>
  <c r="O219" i="5" s="1"/>
  <c r="L219" i="5"/>
  <c r="M218" i="5"/>
  <c r="O218" i="5" s="1"/>
  <c r="L218" i="5"/>
  <c r="M217" i="5"/>
  <c r="O217" i="5" s="1"/>
  <c r="L217" i="5"/>
  <c r="M216" i="5"/>
  <c r="O216" i="5" s="1"/>
  <c r="L216" i="5"/>
  <c r="M215" i="5"/>
  <c r="O215" i="5" s="1"/>
  <c r="L215" i="5"/>
  <c r="M214" i="5"/>
  <c r="O214" i="5" s="1"/>
  <c r="L214" i="5"/>
  <c r="M213" i="5"/>
  <c r="O213" i="5" s="1"/>
  <c r="L213" i="5"/>
  <c r="M212" i="5"/>
  <c r="O212" i="5" s="1"/>
  <c r="L212" i="5"/>
  <c r="M211" i="5"/>
  <c r="O211" i="5" s="1"/>
  <c r="L211" i="5"/>
  <c r="M210" i="5"/>
  <c r="O210" i="5" s="1"/>
  <c r="L210" i="5"/>
  <c r="M209" i="5"/>
  <c r="O209" i="5" s="1"/>
  <c r="L209" i="5"/>
  <c r="M208" i="5"/>
  <c r="O208" i="5" s="1"/>
  <c r="L208" i="5"/>
  <c r="M207" i="5"/>
  <c r="O207" i="5" s="1"/>
  <c r="L207" i="5"/>
  <c r="M206" i="5"/>
  <c r="O206" i="5" s="1"/>
  <c r="L206" i="5"/>
  <c r="M205" i="5"/>
  <c r="O205" i="5" s="1"/>
  <c r="L205" i="5"/>
  <c r="M204" i="5"/>
  <c r="O204" i="5" s="1"/>
  <c r="L204" i="5"/>
  <c r="M203" i="5"/>
  <c r="O203" i="5" s="1"/>
  <c r="L203" i="5"/>
  <c r="M202" i="5"/>
  <c r="O202" i="5" s="1"/>
  <c r="L202" i="5"/>
  <c r="M201" i="5"/>
  <c r="O201" i="5" s="1"/>
  <c r="L201" i="5"/>
  <c r="M200" i="5"/>
  <c r="O200" i="5" s="1"/>
  <c r="L200" i="5"/>
  <c r="M199" i="5"/>
  <c r="O199" i="5" s="1"/>
  <c r="L199" i="5"/>
  <c r="M198" i="5"/>
  <c r="O198" i="5" s="1"/>
  <c r="L198" i="5"/>
  <c r="M197" i="5"/>
  <c r="O197" i="5" s="1"/>
  <c r="L197" i="5"/>
  <c r="M196" i="5"/>
  <c r="O196" i="5" s="1"/>
  <c r="L196" i="5"/>
  <c r="M195" i="5"/>
  <c r="O195" i="5" s="1"/>
  <c r="L195" i="5"/>
  <c r="M194" i="5"/>
  <c r="O194" i="5" s="1"/>
  <c r="L194" i="5"/>
  <c r="M193" i="5"/>
  <c r="O193" i="5" s="1"/>
  <c r="L193" i="5"/>
  <c r="M192" i="5"/>
  <c r="O192" i="5" s="1"/>
  <c r="L192" i="5"/>
  <c r="M191" i="5"/>
  <c r="O191" i="5" s="1"/>
  <c r="L191" i="5"/>
  <c r="M190" i="5"/>
  <c r="O190" i="5" s="1"/>
  <c r="L190" i="5"/>
  <c r="M189" i="5"/>
  <c r="O189" i="5" s="1"/>
  <c r="L189" i="5"/>
  <c r="M188" i="5"/>
  <c r="O188" i="5" s="1"/>
  <c r="L188" i="5"/>
  <c r="M187" i="5"/>
  <c r="O187" i="5" s="1"/>
  <c r="L187" i="5"/>
  <c r="M186" i="5"/>
  <c r="O186" i="5" s="1"/>
  <c r="L186" i="5"/>
  <c r="M185" i="5"/>
  <c r="O185" i="5" s="1"/>
  <c r="L185" i="5"/>
  <c r="M184" i="5"/>
  <c r="O184" i="5" s="1"/>
  <c r="L184" i="5"/>
  <c r="M183" i="5"/>
  <c r="O183" i="5" s="1"/>
  <c r="L183" i="5"/>
  <c r="M182" i="5"/>
  <c r="O182" i="5" s="1"/>
  <c r="L182" i="5"/>
  <c r="M181" i="5"/>
  <c r="O181" i="5" s="1"/>
  <c r="L181" i="5"/>
  <c r="M180" i="5"/>
  <c r="O180" i="5" s="1"/>
  <c r="L180" i="5"/>
  <c r="M179" i="5"/>
  <c r="O179" i="5" s="1"/>
  <c r="L179" i="5"/>
  <c r="M178" i="5"/>
  <c r="O178" i="5" s="1"/>
  <c r="L178" i="5"/>
  <c r="M177" i="5"/>
  <c r="O177" i="5" s="1"/>
  <c r="L177" i="5"/>
  <c r="M176" i="5"/>
  <c r="O176" i="5" s="1"/>
  <c r="L176" i="5"/>
  <c r="M175" i="5"/>
  <c r="O175" i="5" s="1"/>
  <c r="L175" i="5"/>
  <c r="M174" i="5"/>
  <c r="O174" i="5" s="1"/>
  <c r="L174" i="5"/>
  <c r="M173" i="5"/>
  <c r="O173" i="5" s="1"/>
  <c r="L173" i="5"/>
  <c r="M172" i="5"/>
  <c r="O172" i="5" s="1"/>
  <c r="L172" i="5"/>
  <c r="M171" i="5"/>
  <c r="O171" i="5" s="1"/>
  <c r="L171" i="5"/>
  <c r="M170" i="5"/>
  <c r="O170" i="5" s="1"/>
  <c r="L170" i="5"/>
  <c r="M169" i="5"/>
  <c r="O169" i="5" s="1"/>
  <c r="L169" i="5"/>
  <c r="M168" i="5"/>
  <c r="O168" i="5" s="1"/>
  <c r="L168" i="5"/>
  <c r="M167" i="5"/>
  <c r="O167" i="5" s="1"/>
  <c r="L167" i="5"/>
  <c r="M166" i="5"/>
  <c r="O166" i="5" s="1"/>
  <c r="L166" i="5"/>
  <c r="M165" i="5"/>
  <c r="O165" i="5" s="1"/>
  <c r="L165" i="5"/>
  <c r="M164" i="5"/>
  <c r="O164" i="5" s="1"/>
  <c r="L164" i="5"/>
  <c r="M163" i="5"/>
  <c r="O163" i="5" s="1"/>
  <c r="L163" i="5"/>
  <c r="M162" i="5"/>
  <c r="O162" i="5" s="1"/>
  <c r="L162" i="5"/>
  <c r="M161" i="5"/>
  <c r="O161" i="5" s="1"/>
  <c r="L161" i="5"/>
  <c r="M160" i="5"/>
  <c r="O160" i="5" s="1"/>
  <c r="L160" i="5"/>
  <c r="M159" i="5"/>
  <c r="O159" i="5" s="1"/>
  <c r="L159" i="5"/>
  <c r="M158" i="5"/>
  <c r="O158" i="5" s="1"/>
  <c r="L158" i="5"/>
  <c r="M157" i="5"/>
  <c r="O157" i="5" s="1"/>
  <c r="L157" i="5"/>
  <c r="M156" i="5"/>
  <c r="O156" i="5" s="1"/>
  <c r="L156" i="5"/>
  <c r="M155" i="5"/>
  <c r="O155" i="5" s="1"/>
  <c r="L155" i="5"/>
  <c r="M154" i="5"/>
  <c r="O154" i="5" s="1"/>
  <c r="L154" i="5"/>
  <c r="M153" i="5"/>
  <c r="O153" i="5" s="1"/>
  <c r="L153" i="5"/>
  <c r="M152" i="5"/>
  <c r="O152" i="5" s="1"/>
  <c r="L152" i="5"/>
  <c r="M151" i="5"/>
  <c r="O151" i="5" s="1"/>
  <c r="L151" i="5"/>
  <c r="M150" i="5"/>
  <c r="O150" i="5" s="1"/>
  <c r="L150" i="5"/>
  <c r="M149" i="5"/>
  <c r="O149" i="5" s="1"/>
  <c r="L149" i="5"/>
  <c r="M148" i="5"/>
  <c r="O148" i="5" s="1"/>
  <c r="L148" i="5"/>
  <c r="M147" i="5"/>
  <c r="O147" i="5" s="1"/>
  <c r="L147" i="5"/>
  <c r="M146" i="5"/>
  <c r="O146" i="5" s="1"/>
  <c r="L146" i="5"/>
  <c r="M145" i="5"/>
  <c r="O145" i="5" s="1"/>
  <c r="L145" i="5"/>
  <c r="M144" i="5"/>
  <c r="O144" i="5" s="1"/>
  <c r="L144" i="5"/>
  <c r="M143" i="5"/>
  <c r="O143" i="5" s="1"/>
  <c r="L143" i="5"/>
  <c r="M142" i="5"/>
  <c r="O142" i="5" s="1"/>
  <c r="L142" i="5"/>
  <c r="M141" i="5"/>
  <c r="O141" i="5" s="1"/>
  <c r="L141" i="5"/>
  <c r="M140" i="5"/>
  <c r="O140" i="5" s="1"/>
  <c r="L140" i="5"/>
  <c r="M139" i="5"/>
  <c r="O139" i="5" s="1"/>
  <c r="L139" i="5"/>
  <c r="M138" i="5"/>
  <c r="O138" i="5" s="1"/>
  <c r="L138" i="5"/>
  <c r="M137" i="5"/>
  <c r="O137" i="5" s="1"/>
  <c r="L137" i="5"/>
  <c r="M136" i="5"/>
  <c r="O136" i="5" s="1"/>
  <c r="L136" i="5"/>
  <c r="M135" i="5"/>
  <c r="O135" i="5" s="1"/>
  <c r="L135" i="5"/>
  <c r="M134" i="5"/>
  <c r="O134" i="5" s="1"/>
  <c r="L134" i="5"/>
  <c r="M133" i="5"/>
  <c r="O133" i="5" s="1"/>
  <c r="L133" i="5"/>
  <c r="M132" i="5"/>
  <c r="O132" i="5" s="1"/>
  <c r="L132" i="5"/>
  <c r="M131" i="5"/>
  <c r="O131" i="5" s="1"/>
  <c r="L131" i="5"/>
  <c r="M130" i="5"/>
  <c r="O130" i="5" s="1"/>
  <c r="L130" i="5"/>
  <c r="M129" i="5"/>
  <c r="O129" i="5" s="1"/>
  <c r="L129" i="5"/>
  <c r="M128" i="5"/>
  <c r="O128" i="5" s="1"/>
  <c r="L128" i="5"/>
  <c r="M127" i="5"/>
  <c r="O127" i="5" s="1"/>
  <c r="L127" i="5"/>
  <c r="M126" i="5"/>
  <c r="O126" i="5" s="1"/>
  <c r="L126" i="5"/>
  <c r="M125" i="5"/>
  <c r="O125" i="5" s="1"/>
  <c r="L125" i="5"/>
  <c r="M124" i="5"/>
  <c r="O124" i="5" s="1"/>
  <c r="L124" i="5"/>
  <c r="M123" i="5"/>
  <c r="O123" i="5" s="1"/>
  <c r="L123" i="5"/>
  <c r="M122" i="5"/>
  <c r="O122" i="5" s="1"/>
  <c r="L122" i="5"/>
  <c r="M121" i="5"/>
  <c r="O121" i="5" s="1"/>
  <c r="L121" i="5"/>
  <c r="M120" i="5"/>
  <c r="O120" i="5" s="1"/>
  <c r="L120" i="5"/>
  <c r="M119" i="5"/>
  <c r="O119" i="5" s="1"/>
  <c r="L119" i="5"/>
  <c r="M118" i="5"/>
  <c r="O118" i="5" s="1"/>
  <c r="L118" i="5"/>
  <c r="M117" i="5"/>
  <c r="O117" i="5" s="1"/>
  <c r="L117" i="5"/>
  <c r="M116" i="5"/>
  <c r="O116" i="5" s="1"/>
  <c r="L116" i="5"/>
  <c r="M115" i="5"/>
  <c r="O115" i="5" s="1"/>
  <c r="L115" i="5"/>
  <c r="M114" i="5"/>
  <c r="O114" i="5" s="1"/>
  <c r="L114" i="5"/>
  <c r="M113" i="5"/>
  <c r="O113" i="5" s="1"/>
  <c r="L113" i="5"/>
  <c r="M112" i="5"/>
  <c r="O112" i="5" s="1"/>
  <c r="L112" i="5"/>
  <c r="M111" i="5"/>
  <c r="O111" i="5" s="1"/>
  <c r="L111" i="5"/>
  <c r="M110" i="5"/>
  <c r="O110" i="5" s="1"/>
  <c r="L110" i="5"/>
  <c r="M109" i="5"/>
  <c r="O109" i="5" s="1"/>
  <c r="L109" i="5"/>
  <c r="M108" i="5"/>
  <c r="O108" i="5" s="1"/>
  <c r="L108" i="5"/>
  <c r="M107" i="5"/>
  <c r="O107" i="5" s="1"/>
  <c r="L107" i="5"/>
  <c r="M106" i="5"/>
  <c r="O106" i="5" s="1"/>
  <c r="L106" i="5"/>
  <c r="M105" i="5"/>
  <c r="O105" i="5" s="1"/>
  <c r="L105" i="5"/>
  <c r="M104" i="5"/>
  <c r="O104" i="5" s="1"/>
  <c r="L104" i="5"/>
  <c r="M103" i="5"/>
  <c r="O103" i="5" s="1"/>
  <c r="L103" i="5"/>
  <c r="M102" i="5"/>
  <c r="O102" i="5" s="1"/>
  <c r="L102" i="5"/>
  <c r="M101" i="5"/>
  <c r="O101" i="5" s="1"/>
  <c r="L101" i="5"/>
  <c r="M100" i="5"/>
  <c r="O100" i="5" s="1"/>
  <c r="L100" i="5"/>
  <c r="M99" i="5"/>
  <c r="O99" i="5" s="1"/>
  <c r="L99" i="5"/>
  <c r="M98" i="5"/>
  <c r="O98" i="5" s="1"/>
  <c r="L98" i="5"/>
  <c r="M97" i="5"/>
  <c r="O97" i="5" s="1"/>
  <c r="L97" i="5"/>
  <c r="M96" i="5"/>
  <c r="O96" i="5" s="1"/>
  <c r="L96" i="5"/>
  <c r="M95" i="5"/>
  <c r="O95" i="5" s="1"/>
  <c r="L95" i="5"/>
  <c r="M94" i="5"/>
  <c r="O94" i="5" s="1"/>
  <c r="L94" i="5"/>
  <c r="M93" i="5"/>
  <c r="O93" i="5" s="1"/>
  <c r="L93" i="5"/>
  <c r="M92" i="5"/>
  <c r="O92" i="5" s="1"/>
  <c r="L92" i="5"/>
  <c r="M91" i="5"/>
  <c r="O91" i="5" s="1"/>
  <c r="L91" i="5"/>
  <c r="M90" i="5"/>
  <c r="O90" i="5" s="1"/>
  <c r="L90" i="5"/>
  <c r="M89" i="5"/>
  <c r="O89" i="5" s="1"/>
  <c r="L89" i="5"/>
  <c r="M88" i="5"/>
  <c r="O88" i="5" s="1"/>
  <c r="L88" i="5"/>
  <c r="M87" i="5"/>
  <c r="O87" i="5" s="1"/>
  <c r="L87" i="5"/>
  <c r="M86" i="5"/>
  <c r="O86" i="5" s="1"/>
  <c r="L86" i="5"/>
  <c r="M85" i="5"/>
  <c r="O85" i="5" s="1"/>
  <c r="L85" i="5"/>
  <c r="M84" i="5"/>
  <c r="O84" i="5" s="1"/>
  <c r="L84" i="5"/>
  <c r="M83" i="5"/>
  <c r="O83" i="5" s="1"/>
  <c r="L83" i="5"/>
  <c r="M82" i="5"/>
  <c r="O82" i="5" s="1"/>
  <c r="L82" i="5"/>
  <c r="M81" i="5"/>
  <c r="O81" i="5" s="1"/>
  <c r="L81" i="5"/>
  <c r="M80" i="5"/>
  <c r="O80" i="5" s="1"/>
  <c r="L80" i="5"/>
  <c r="M79" i="5"/>
  <c r="O79" i="5" s="1"/>
  <c r="L79" i="5"/>
  <c r="M78" i="5"/>
  <c r="O78" i="5" s="1"/>
  <c r="L78" i="5"/>
  <c r="M77" i="5"/>
  <c r="O77" i="5" s="1"/>
  <c r="L77" i="5"/>
  <c r="M76" i="5"/>
  <c r="O76" i="5" s="1"/>
  <c r="L76" i="5"/>
  <c r="M75" i="5"/>
  <c r="O75" i="5" s="1"/>
  <c r="L75" i="5"/>
  <c r="M74" i="5"/>
  <c r="O74" i="5" s="1"/>
  <c r="L74" i="5"/>
  <c r="M73" i="5"/>
  <c r="O73" i="5" s="1"/>
  <c r="L73" i="5"/>
  <c r="M72" i="5"/>
  <c r="O72" i="5" s="1"/>
  <c r="L72" i="5"/>
  <c r="M71" i="5"/>
  <c r="O71" i="5" s="1"/>
  <c r="L71" i="5"/>
  <c r="M70" i="5"/>
  <c r="O70" i="5" s="1"/>
  <c r="L70" i="5"/>
  <c r="M69" i="5"/>
  <c r="O69" i="5" s="1"/>
  <c r="L69" i="5"/>
  <c r="M68" i="5"/>
  <c r="O68" i="5" s="1"/>
  <c r="L68" i="5"/>
  <c r="M67" i="5"/>
  <c r="O67" i="5" s="1"/>
  <c r="L67" i="5"/>
  <c r="M66" i="5"/>
  <c r="O66" i="5" s="1"/>
  <c r="L66" i="5"/>
  <c r="M65" i="5"/>
  <c r="O65" i="5" s="1"/>
  <c r="L65" i="5"/>
  <c r="M64" i="5"/>
  <c r="O64" i="5" s="1"/>
  <c r="L64" i="5"/>
  <c r="M63" i="5"/>
  <c r="O63" i="5" s="1"/>
  <c r="L63" i="5"/>
  <c r="M62" i="5"/>
  <c r="O62" i="5" s="1"/>
  <c r="L62" i="5"/>
  <c r="M61" i="5"/>
  <c r="O61" i="5" s="1"/>
  <c r="L61" i="5"/>
  <c r="M60" i="5"/>
  <c r="O60" i="5" s="1"/>
  <c r="L60" i="5"/>
  <c r="M59" i="5"/>
  <c r="O59" i="5" s="1"/>
  <c r="L59" i="5"/>
  <c r="M58" i="5"/>
  <c r="O58" i="5" s="1"/>
  <c r="L58" i="5"/>
  <c r="M57" i="5"/>
  <c r="O57" i="5" s="1"/>
  <c r="L57" i="5"/>
  <c r="M56" i="5"/>
  <c r="O56" i="5" s="1"/>
  <c r="L56" i="5"/>
  <c r="M55" i="5"/>
  <c r="O55" i="5" s="1"/>
  <c r="L55" i="5"/>
  <c r="M54" i="5"/>
  <c r="O54" i="5" s="1"/>
  <c r="L54" i="5"/>
  <c r="M53" i="5"/>
  <c r="O53" i="5" s="1"/>
  <c r="L53" i="5"/>
  <c r="M52" i="5"/>
  <c r="O52" i="5" s="1"/>
  <c r="L52" i="5"/>
  <c r="M51" i="5"/>
  <c r="O51" i="5" s="1"/>
  <c r="L51" i="5"/>
  <c r="M50" i="5"/>
  <c r="O50" i="5" s="1"/>
  <c r="L50" i="5"/>
  <c r="M49" i="5"/>
  <c r="O49" i="5" s="1"/>
  <c r="L49" i="5"/>
  <c r="M48" i="5"/>
  <c r="O48" i="5" s="1"/>
  <c r="L48" i="5"/>
  <c r="M47" i="5"/>
  <c r="O47" i="5" s="1"/>
  <c r="L47" i="5"/>
  <c r="M46" i="5"/>
  <c r="O46" i="5" s="1"/>
  <c r="L46" i="5"/>
  <c r="M45" i="5"/>
  <c r="O45" i="5" s="1"/>
  <c r="L45" i="5"/>
  <c r="M44" i="5"/>
  <c r="O44" i="5" s="1"/>
  <c r="L44" i="5"/>
  <c r="M43" i="5"/>
  <c r="O43" i="5" s="1"/>
  <c r="L43" i="5"/>
  <c r="M42" i="5"/>
  <c r="O42" i="5" s="1"/>
  <c r="L42" i="5"/>
  <c r="M41" i="5"/>
  <c r="O41" i="5" s="1"/>
  <c r="L41" i="5"/>
  <c r="M40" i="5"/>
  <c r="O40" i="5" s="1"/>
  <c r="L40" i="5"/>
  <c r="M39" i="5"/>
  <c r="O39" i="5" s="1"/>
  <c r="L39" i="5"/>
  <c r="M38" i="5"/>
  <c r="O38" i="5" s="1"/>
  <c r="L38" i="5"/>
  <c r="M37" i="5"/>
  <c r="O37" i="5" s="1"/>
  <c r="L37" i="5"/>
  <c r="M36" i="5"/>
  <c r="O36" i="5" s="1"/>
  <c r="L36" i="5"/>
  <c r="M35" i="5"/>
  <c r="O35" i="5" s="1"/>
  <c r="L35" i="5"/>
  <c r="M34" i="5"/>
  <c r="O34" i="5" s="1"/>
  <c r="L34" i="5"/>
  <c r="M33" i="5"/>
  <c r="O33" i="5" s="1"/>
  <c r="L33" i="5"/>
  <c r="M32" i="5"/>
  <c r="O32" i="5" s="1"/>
  <c r="L32" i="5"/>
  <c r="M31" i="5"/>
  <c r="O31" i="5" s="1"/>
  <c r="L31" i="5"/>
  <c r="M30" i="5"/>
  <c r="O30" i="5" s="1"/>
  <c r="L30" i="5"/>
  <c r="M29" i="5"/>
  <c r="O29" i="5" s="1"/>
  <c r="L29" i="5"/>
  <c r="M28" i="5"/>
  <c r="O28" i="5" s="1"/>
  <c r="L28" i="5"/>
  <c r="M27" i="5"/>
  <c r="O27" i="5" s="1"/>
  <c r="L27" i="5"/>
  <c r="M26" i="5"/>
  <c r="O26" i="5" s="1"/>
  <c r="L26" i="5"/>
  <c r="M25" i="5"/>
  <c r="O25" i="5" s="1"/>
  <c r="L25" i="5"/>
  <c r="M24" i="5"/>
  <c r="O24" i="5" s="1"/>
  <c r="L24" i="5"/>
  <c r="M23" i="5"/>
  <c r="O23" i="5" s="1"/>
  <c r="L23" i="5"/>
  <c r="M22" i="5"/>
  <c r="O22" i="5" s="1"/>
  <c r="L22" i="5"/>
  <c r="M21" i="5"/>
  <c r="O21" i="5" s="1"/>
  <c r="L21" i="5"/>
  <c r="M20" i="5"/>
  <c r="O20" i="5" s="1"/>
  <c r="L20" i="5"/>
  <c r="M19" i="5"/>
  <c r="O19" i="5" s="1"/>
  <c r="L19" i="5"/>
  <c r="M18" i="5"/>
  <c r="O18" i="5" s="1"/>
  <c r="L18" i="5"/>
  <c r="M17" i="5"/>
  <c r="O17" i="5" s="1"/>
  <c r="L17" i="5"/>
  <c r="M16" i="5"/>
  <c r="O16" i="5" s="1"/>
  <c r="L16" i="5"/>
  <c r="M15" i="5"/>
  <c r="O15" i="5" s="1"/>
  <c r="L15" i="5"/>
  <c r="M14" i="5"/>
  <c r="O14" i="5" s="1"/>
  <c r="L14" i="5"/>
  <c r="M13" i="5"/>
  <c r="O13" i="5" s="1"/>
  <c r="L13" i="5"/>
  <c r="M12" i="5"/>
  <c r="O12" i="5" s="1"/>
  <c r="L12" i="5"/>
  <c r="M11" i="5"/>
  <c r="O11" i="5" s="1"/>
  <c r="L11" i="5"/>
  <c r="M10" i="5"/>
  <c r="O10" i="5" s="1"/>
  <c r="L10" i="5"/>
  <c r="M9" i="5"/>
  <c r="O9" i="5" s="1"/>
  <c r="L9" i="5"/>
  <c r="M8" i="5"/>
  <c r="O8" i="5" s="1"/>
  <c r="L8" i="5"/>
  <c r="M7" i="5"/>
  <c r="O7" i="5" s="1"/>
  <c r="L7" i="5"/>
  <c r="M6" i="5"/>
  <c r="O6" i="5" s="1"/>
  <c r="L6" i="5"/>
  <c r="M5" i="5"/>
  <c r="O5" i="5" s="1"/>
  <c r="L5" i="5"/>
  <c r="M4" i="5"/>
  <c r="O4" i="5" s="1"/>
  <c r="L4" i="5"/>
  <c r="M3" i="5"/>
  <c r="O3" i="5" s="1"/>
  <c r="L3" i="5"/>
  <c r="M2" i="5"/>
  <c r="O2" i="5" s="1"/>
  <c r="L2" i="5"/>
  <c r="G1001" i="1"/>
  <c r="H1001" i="1" s="1"/>
  <c r="F1001" i="1"/>
  <c r="G1000" i="1"/>
  <c r="H1000" i="1" s="1"/>
  <c r="F1000" i="1"/>
  <c r="G999" i="1"/>
  <c r="H999" i="1" s="1"/>
  <c r="F999" i="1"/>
  <c r="G998" i="1"/>
  <c r="H998" i="1" s="1"/>
  <c r="F998" i="1"/>
  <c r="G997" i="1"/>
  <c r="H997" i="1" s="1"/>
  <c r="F997" i="1"/>
  <c r="G996" i="1"/>
  <c r="H996" i="1" s="1"/>
  <c r="F996" i="1"/>
  <c r="G995" i="1"/>
  <c r="H995" i="1" s="1"/>
  <c r="F995" i="1"/>
  <c r="G994" i="1"/>
  <c r="H994" i="1" s="1"/>
  <c r="F994" i="1"/>
  <c r="G993" i="1"/>
  <c r="H993" i="1" s="1"/>
  <c r="F993" i="1"/>
  <c r="G992" i="1"/>
  <c r="H992" i="1" s="1"/>
  <c r="F992" i="1"/>
  <c r="G991" i="1"/>
  <c r="H991" i="1" s="1"/>
  <c r="F991" i="1"/>
  <c r="G990" i="1"/>
  <c r="H990" i="1" s="1"/>
  <c r="F990" i="1"/>
  <c r="G989" i="1"/>
  <c r="H989" i="1" s="1"/>
  <c r="F989" i="1"/>
  <c r="G988" i="1"/>
  <c r="H988" i="1" s="1"/>
  <c r="F988" i="1"/>
  <c r="G987" i="1"/>
  <c r="H987" i="1" s="1"/>
  <c r="F987" i="1"/>
  <c r="G986" i="1"/>
  <c r="H986" i="1" s="1"/>
  <c r="F986" i="1"/>
  <c r="G985" i="1"/>
  <c r="H985" i="1" s="1"/>
  <c r="F985" i="1"/>
  <c r="G984" i="1"/>
  <c r="H984" i="1" s="1"/>
  <c r="F984" i="1"/>
  <c r="G983" i="1"/>
  <c r="H983" i="1" s="1"/>
  <c r="F983" i="1"/>
  <c r="G982" i="1"/>
  <c r="H982" i="1" s="1"/>
  <c r="F982" i="1"/>
  <c r="G981" i="1"/>
  <c r="H981" i="1" s="1"/>
  <c r="F981" i="1"/>
  <c r="G980" i="1"/>
  <c r="H980" i="1" s="1"/>
  <c r="F980" i="1"/>
  <c r="G979" i="1"/>
  <c r="H979" i="1" s="1"/>
  <c r="F979" i="1"/>
  <c r="G978" i="1"/>
  <c r="H978" i="1" s="1"/>
  <c r="F978" i="1"/>
  <c r="G977" i="1"/>
  <c r="H977" i="1" s="1"/>
  <c r="F977" i="1"/>
  <c r="G976" i="1"/>
  <c r="H976" i="1" s="1"/>
  <c r="F976" i="1"/>
  <c r="G975" i="1"/>
  <c r="H975" i="1" s="1"/>
  <c r="F975" i="1"/>
  <c r="G974" i="1"/>
  <c r="H974" i="1" s="1"/>
  <c r="F974" i="1"/>
  <c r="G973" i="1"/>
  <c r="H973" i="1" s="1"/>
  <c r="F973" i="1"/>
  <c r="G972" i="1"/>
  <c r="H972" i="1" s="1"/>
  <c r="F972" i="1"/>
  <c r="G971" i="1"/>
  <c r="H971" i="1" s="1"/>
  <c r="F971" i="1"/>
  <c r="G970" i="1"/>
  <c r="H970" i="1" s="1"/>
  <c r="F970" i="1"/>
  <c r="G969" i="1"/>
  <c r="H969" i="1" s="1"/>
  <c r="F969" i="1"/>
  <c r="G968" i="1"/>
  <c r="H968" i="1" s="1"/>
  <c r="F968" i="1"/>
  <c r="G967" i="1"/>
  <c r="H967" i="1" s="1"/>
  <c r="F967" i="1"/>
  <c r="G966" i="1"/>
  <c r="H966" i="1" s="1"/>
  <c r="F966" i="1"/>
  <c r="G965" i="1"/>
  <c r="H965" i="1" s="1"/>
  <c r="F965" i="1"/>
  <c r="G964" i="1"/>
  <c r="H964" i="1" s="1"/>
  <c r="F964" i="1"/>
  <c r="G963" i="1"/>
  <c r="H963" i="1" s="1"/>
  <c r="F963" i="1"/>
  <c r="G962" i="1"/>
  <c r="H962" i="1" s="1"/>
  <c r="F962" i="1"/>
  <c r="G961" i="1"/>
  <c r="H961" i="1" s="1"/>
  <c r="F961" i="1"/>
  <c r="G960" i="1"/>
  <c r="H960" i="1" s="1"/>
  <c r="F960" i="1"/>
  <c r="G959" i="1"/>
  <c r="H959" i="1" s="1"/>
  <c r="F959" i="1"/>
  <c r="G958" i="1"/>
  <c r="H958" i="1" s="1"/>
  <c r="F958" i="1"/>
  <c r="G957" i="1"/>
  <c r="H957" i="1" s="1"/>
  <c r="F957" i="1"/>
  <c r="G956" i="1"/>
  <c r="H956" i="1" s="1"/>
  <c r="F956" i="1"/>
  <c r="G955" i="1"/>
  <c r="H955" i="1" s="1"/>
  <c r="F955" i="1"/>
  <c r="G954" i="1"/>
  <c r="H954" i="1" s="1"/>
  <c r="F954" i="1"/>
  <c r="G953" i="1"/>
  <c r="H953" i="1" s="1"/>
  <c r="F953" i="1"/>
  <c r="G952" i="1"/>
  <c r="H952" i="1" s="1"/>
  <c r="F952" i="1"/>
  <c r="G951" i="1"/>
  <c r="H951" i="1" s="1"/>
  <c r="F951" i="1"/>
  <c r="G950" i="1"/>
  <c r="H950" i="1" s="1"/>
  <c r="F950" i="1"/>
  <c r="G949" i="1"/>
  <c r="H949" i="1" s="1"/>
  <c r="F949" i="1"/>
  <c r="G948" i="1"/>
  <c r="H948" i="1" s="1"/>
  <c r="F948" i="1"/>
  <c r="G947" i="1"/>
  <c r="H947" i="1" s="1"/>
  <c r="F947" i="1"/>
  <c r="G946" i="1"/>
  <c r="H946" i="1" s="1"/>
  <c r="F946" i="1"/>
  <c r="G945" i="1"/>
  <c r="H945" i="1" s="1"/>
  <c r="F945" i="1"/>
  <c r="G944" i="1"/>
  <c r="H944" i="1" s="1"/>
  <c r="F944" i="1"/>
  <c r="G943" i="1"/>
  <c r="H943" i="1" s="1"/>
  <c r="F943" i="1"/>
  <c r="G942" i="1"/>
  <c r="H942" i="1" s="1"/>
  <c r="F942" i="1"/>
  <c r="G941" i="1"/>
  <c r="H941" i="1" s="1"/>
  <c r="F941" i="1"/>
  <c r="G940" i="1"/>
  <c r="H940" i="1" s="1"/>
  <c r="F940" i="1"/>
  <c r="G939" i="1"/>
  <c r="H939" i="1" s="1"/>
  <c r="F939" i="1"/>
  <c r="G938" i="1"/>
  <c r="H938" i="1" s="1"/>
  <c r="F938" i="1"/>
  <c r="G937" i="1"/>
  <c r="H937" i="1" s="1"/>
  <c r="F937" i="1"/>
  <c r="G936" i="1"/>
  <c r="H936" i="1" s="1"/>
  <c r="F936" i="1"/>
  <c r="G935" i="1"/>
  <c r="H935" i="1" s="1"/>
  <c r="F935" i="1"/>
  <c r="G934" i="1"/>
  <c r="H934" i="1" s="1"/>
  <c r="F934" i="1"/>
  <c r="G933" i="1"/>
  <c r="H933" i="1" s="1"/>
  <c r="F933" i="1"/>
  <c r="G932" i="1"/>
  <c r="H932" i="1" s="1"/>
  <c r="F932" i="1"/>
  <c r="G931" i="1"/>
  <c r="H931" i="1" s="1"/>
  <c r="F931" i="1"/>
  <c r="G930" i="1"/>
  <c r="H930" i="1" s="1"/>
  <c r="F930" i="1"/>
  <c r="G929" i="1"/>
  <c r="H929" i="1" s="1"/>
  <c r="F929" i="1"/>
  <c r="G928" i="1"/>
  <c r="H928" i="1" s="1"/>
  <c r="F928" i="1"/>
  <c r="G927" i="1"/>
  <c r="H927" i="1" s="1"/>
  <c r="F927" i="1"/>
  <c r="G926" i="1"/>
  <c r="H926" i="1" s="1"/>
  <c r="F926" i="1"/>
  <c r="G925" i="1"/>
  <c r="H925" i="1" s="1"/>
  <c r="F925" i="1"/>
  <c r="G924" i="1"/>
  <c r="H924" i="1" s="1"/>
  <c r="F924" i="1"/>
  <c r="G923" i="1"/>
  <c r="H923" i="1" s="1"/>
  <c r="F923" i="1"/>
  <c r="G922" i="1"/>
  <c r="H922" i="1" s="1"/>
  <c r="F922" i="1"/>
  <c r="G921" i="1"/>
  <c r="H921" i="1" s="1"/>
  <c r="F921" i="1"/>
  <c r="G920" i="1"/>
  <c r="H920" i="1" s="1"/>
  <c r="F920" i="1"/>
  <c r="G919" i="1"/>
  <c r="H919" i="1" s="1"/>
  <c r="F919" i="1"/>
  <c r="G918" i="1"/>
  <c r="H918" i="1" s="1"/>
  <c r="F918" i="1"/>
  <c r="G917" i="1"/>
  <c r="H917" i="1" s="1"/>
  <c r="F917" i="1"/>
  <c r="G916" i="1"/>
  <c r="H916" i="1" s="1"/>
  <c r="F916" i="1"/>
  <c r="G915" i="1"/>
  <c r="H915" i="1" s="1"/>
  <c r="F915" i="1"/>
  <c r="G914" i="1"/>
  <c r="H914" i="1" s="1"/>
  <c r="F914" i="1"/>
  <c r="G913" i="1"/>
  <c r="H913" i="1" s="1"/>
  <c r="F913" i="1"/>
  <c r="G912" i="1"/>
  <c r="H912" i="1" s="1"/>
  <c r="F912" i="1"/>
  <c r="G911" i="1"/>
  <c r="H911" i="1" s="1"/>
  <c r="F911" i="1"/>
  <c r="G910" i="1"/>
  <c r="H910" i="1" s="1"/>
  <c r="F910" i="1"/>
  <c r="G909" i="1"/>
  <c r="H909" i="1" s="1"/>
  <c r="F909" i="1"/>
  <c r="G908" i="1"/>
  <c r="H908" i="1" s="1"/>
  <c r="F908" i="1"/>
  <c r="G907" i="1"/>
  <c r="H907" i="1" s="1"/>
  <c r="F907" i="1"/>
  <c r="G906" i="1"/>
  <c r="H906" i="1" s="1"/>
  <c r="F906" i="1"/>
  <c r="G905" i="1"/>
  <c r="H905" i="1" s="1"/>
  <c r="F905" i="1"/>
  <c r="G904" i="1"/>
  <c r="H904" i="1" s="1"/>
  <c r="F904" i="1"/>
  <c r="G903" i="1"/>
  <c r="H903" i="1" s="1"/>
  <c r="F903" i="1"/>
  <c r="G902" i="1"/>
  <c r="H902" i="1" s="1"/>
  <c r="F902" i="1"/>
  <c r="G901" i="1"/>
  <c r="H901" i="1" s="1"/>
  <c r="F901" i="1"/>
  <c r="G900" i="1"/>
  <c r="H900" i="1" s="1"/>
  <c r="F900" i="1"/>
  <c r="G899" i="1"/>
  <c r="H899" i="1" s="1"/>
  <c r="F899" i="1"/>
  <c r="G898" i="1"/>
  <c r="H898" i="1" s="1"/>
  <c r="F898" i="1"/>
  <c r="G897" i="1"/>
  <c r="H897" i="1" s="1"/>
  <c r="F897" i="1"/>
  <c r="G896" i="1"/>
  <c r="H896" i="1" s="1"/>
  <c r="F896" i="1"/>
  <c r="G895" i="1"/>
  <c r="H895" i="1" s="1"/>
  <c r="F895" i="1"/>
  <c r="G894" i="1"/>
  <c r="H894" i="1" s="1"/>
  <c r="F894" i="1"/>
  <c r="G893" i="1"/>
  <c r="H893" i="1" s="1"/>
  <c r="F893" i="1"/>
  <c r="G892" i="1"/>
  <c r="H892" i="1" s="1"/>
  <c r="F892" i="1"/>
  <c r="G891" i="1"/>
  <c r="H891" i="1" s="1"/>
  <c r="F891" i="1"/>
  <c r="G890" i="1"/>
  <c r="H890" i="1" s="1"/>
  <c r="F890" i="1"/>
  <c r="G889" i="1"/>
  <c r="H889" i="1" s="1"/>
  <c r="F889" i="1"/>
  <c r="G888" i="1"/>
  <c r="H888" i="1" s="1"/>
  <c r="F888" i="1"/>
  <c r="G887" i="1"/>
  <c r="H887" i="1" s="1"/>
  <c r="F887" i="1"/>
  <c r="G886" i="1"/>
  <c r="H886" i="1" s="1"/>
  <c r="F886" i="1"/>
  <c r="G885" i="1"/>
  <c r="H885" i="1" s="1"/>
  <c r="F885" i="1"/>
  <c r="G884" i="1"/>
  <c r="H884" i="1" s="1"/>
  <c r="F884" i="1"/>
  <c r="G883" i="1"/>
  <c r="H883" i="1" s="1"/>
  <c r="F883" i="1"/>
  <c r="G882" i="1"/>
  <c r="H882" i="1" s="1"/>
  <c r="F882" i="1"/>
  <c r="G881" i="1"/>
  <c r="H881" i="1" s="1"/>
  <c r="F881" i="1"/>
  <c r="G880" i="1"/>
  <c r="H880" i="1" s="1"/>
  <c r="F880" i="1"/>
  <c r="G879" i="1"/>
  <c r="H879" i="1" s="1"/>
  <c r="F879" i="1"/>
  <c r="G878" i="1"/>
  <c r="H878" i="1" s="1"/>
  <c r="F878" i="1"/>
  <c r="G877" i="1"/>
  <c r="H877" i="1" s="1"/>
  <c r="F877" i="1"/>
  <c r="G876" i="1"/>
  <c r="H876" i="1" s="1"/>
  <c r="F876" i="1"/>
  <c r="G875" i="1"/>
  <c r="H875" i="1" s="1"/>
  <c r="F875" i="1"/>
  <c r="G874" i="1"/>
  <c r="H874" i="1" s="1"/>
  <c r="F874" i="1"/>
  <c r="G873" i="1"/>
  <c r="H873" i="1" s="1"/>
  <c r="F873" i="1"/>
  <c r="G872" i="1"/>
  <c r="H872" i="1" s="1"/>
  <c r="F872" i="1"/>
  <c r="G871" i="1"/>
  <c r="H871" i="1" s="1"/>
  <c r="F871" i="1"/>
  <c r="G870" i="1"/>
  <c r="H870" i="1" s="1"/>
  <c r="F870" i="1"/>
  <c r="G869" i="1"/>
  <c r="H869" i="1" s="1"/>
  <c r="F869" i="1"/>
  <c r="G868" i="1"/>
  <c r="H868" i="1" s="1"/>
  <c r="F868" i="1"/>
  <c r="G867" i="1"/>
  <c r="H867" i="1" s="1"/>
  <c r="F867" i="1"/>
  <c r="G866" i="1"/>
  <c r="H866" i="1" s="1"/>
  <c r="F866" i="1"/>
  <c r="G865" i="1"/>
  <c r="H865" i="1" s="1"/>
  <c r="F865" i="1"/>
  <c r="G864" i="1"/>
  <c r="H864" i="1" s="1"/>
  <c r="F864" i="1"/>
  <c r="G863" i="1"/>
  <c r="H863" i="1" s="1"/>
  <c r="F863" i="1"/>
  <c r="G862" i="1"/>
  <c r="H862" i="1" s="1"/>
  <c r="F862" i="1"/>
  <c r="G861" i="1"/>
  <c r="H861" i="1" s="1"/>
  <c r="F861" i="1"/>
  <c r="G860" i="1"/>
  <c r="H860" i="1" s="1"/>
  <c r="F860" i="1"/>
  <c r="G859" i="1"/>
  <c r="H859" i="1" s="1"/>
  <c r="F859" i="1"/>
  <c r="G858" i="1"/>
  <c r="H858" i="1" s="1"/>
  <c r="F858" i="1"/>
  <c r="G857" i="1"/>
  <c r="H857" i="1" s="1"/>
  <c r="F857" i="1"/>
  <c r="G856" i="1"/>
  <c r="H856" i="1" s="1"/>
  <c r="F856" i="1"/>
  <c r="G855" i="1"/>
  <c r="H855" i="1" s="1"/>
  <c r="F855" i="1"/>
  <c r="G854" i="1"/>
  <c r="H854" i="1" s="1"/>
  <c r="F854" i="1"/>
  <c r="G853" i="1"/>
  <c r="H853" i="1" s="1"/>
  <c r="F853" i="1"/>
  <c r="G852" i="1"/>
  <c r="H852" i="1" s="1"/>
  <c r="F852" i="1"/>
  <c r="G851" i="1"/>
  <c r="H851" i="1" s="1"/>
  <c r="F851" i="1"/>
  <c r="G850" i="1"/>
  <c r="H850" i="1" s="1"/>
  <c r="F850" i="1"/>
  <c r="G849" i="1"/>
  <c r="H849" i="1" s="1"/>
  <c r="F849" i="1"/>
  <c r="G848" i="1"/>
  <c r="H848" i="1" s="1"/>
  <c r="F848" i="1"/>
  <c r="G847" i="1"/>
  <c r="H847" i="1" s="1"/>
  <c r="F847" i="1"/>
  <c r="G846" i="1"/>
  <c r="H846" i="1" s="1"/>
  <c r="F846" i="1"/>
  <c r="G845" i="1"/>
  <c r="H845" i="1" s="1"/>
  <c r="F845" i="1"/>
  <c r="G844" i="1"/>
  <c r="H844" i="1" s="1"/>
  <c r="F844" i="1"/>
  <c r="G843" i="1"/>
  <c r="H843" i="1" s="1"/>
  <c r="F843" i="1"/>
  <c r="G842" i="1"/>
  <c r="H842" i="1" s="1"/>
  <c r="F842" i="1"/>
  <c r="G841" i="1"/>
  <c r="H841" i="1" s="1"/>
  <c r="F841" i="1"/>
  <c r="G840" i="1"/>
  <c r="H840" i="1" s="1"/>
  <c r="F840" i="1"/>
  <c r="G839" i="1"/>
  <c r="H839" i="1" s="1"/>
  <c r="F839" i="1"/>
  <c r="G838" i="1"/>
  <c r="H838" i="1" s="1"/>
  <c r="F838" i="1"/>
  <c r="G837" i="1"/>
  <c r="H837" i="1" s="1"/>
  <c r="F837" i="1"/>
  <c r="G836" i="1"/>
  <c r="H836" i="1" s="1"/>
  <c r="F836" i="1"/>
  <c r="G835" i="1"/>
  <c r="H835" i="1" s="1"/>
  <c r="F835" i="1"/>
  <c r="G834" i="1"/>
  <c r="H834" i="1" s="1"/>
  <c r="F834" i="1"/>
  <c r="G833" i="1"/>
  <c r="H833" i="1" s="1"/>
  <c r="F833" i="1"/>
  <c r="G832" i="1"/>
  <c r="H832" i="1" s="1"/>
  <c r="F832" i="1"/>
  <c r="G831" i="1"/>
  <c r="H831" i="1" s="1"/>
  <c r="F831" i="1"/>
  <c r="G830" i="1"/>
  <c r="H830" i="1" s="1"/>
  <c r="F830" i="1"/>
  <c r="G829" i="1"/>
  <c r="H829" i="1" s="1"/>
  <c r="F829" i="1"/>
  <c r="G828" i="1"/>
  <c r="H828" i="1" s="1"/>
  <c r="F828" i="1"/>
  <c r="G827" i="1"/>
  <c r="H827" i="1" s="1"/>
  <c r="F827" i="1"/>
  <c r="G826" i="1"/>
  <c r="H826" i="1" s="1"/>
  <c r="F826" i="1"/>
  <c r="G825" i="1"/>
  <c r="H825" i="1" s="1"/>
  <c r="F825" i="1"/>
  <c r="G824" i="1"/>
  <c r="H824" i="1" s="1"/>
  <c r="F824" i="1"/>
  <c r="G823" i="1"/>
  <c r="H823" i="1" s="1"/>
  <c r="F823" i="1"/>
  <c r="G822" i="1"/>
  <c r="H822" i="1" s="1"/>
  <c r="F822" i="1"/>
  <c r="G821" i="1"/>
  <c r="H821" i="1" s="1"/>
  <c r="F821" i="1"/>
  <c r="G820" i="1"/>
  <c r="H820" i="1" s="1"/>
  <c r="F820" i="1"/>
  <c r="G819" i="1"/>
  <c r="H819" i="1" s="1"/>
  <c r="F819" i="1"/>
  <c r="G818" i="1"/>
  <c r="H818" i="1" s="1"/>
  <c r="F818" i="1"/>
  <c r="G817" i="1"/>
  <c r="H817" i="1" s="1"/>
  <c r="F817" i="1"/>
  <c r="G816" i="1"/>
  <c r="H816" i="1" s="1"/>
  <c r="F816" i="1"/>
  <c r="G815" i="1"/>
  <c r="H815" i="1" s="1"/>
  <c r="F815" i="1"/>
  <c r="G814" i="1"/>
  <c r="H814" i="1" s="1"/>
  <c r="F814" i="1"/>
  <c r="G813" i="1"/>
  <c r="H813" i="1" s="1"/>
  <c r="F813" i="1"/>
  <c r="G812" i="1"/>
  <c r="H812" i="1" s="1"/>
  <c r="F812" i="1"/>
  <c r="G811" i="1"/>
  <c r="H811" i="1" s="1"/>
  <c r="F811" i="1"/>
  <c r="G810" i="1"/>
  <c r="H810" i="1" s="1"/>
  <c r="F810" i="1"/>
  <c r="G809" i="1"/>
  <c r="H809" i="1" s="1"/>
  <c r="F809" i="1"/>
  <c r="G808" i="1"/>
  <c r="H808" i="1" s="1"/>
  <c r="F808" i="1"/>
  <c r="G807" i="1"/>
  <c r="H807" i="1" s="1"/>
  <c r="F807" i="1"/>
  <c r="G806" i="1"/>
  <c r="H806" i="1" s="1"/>
  <c r="F806" i="1"/>
  <c r="G805" i="1"/>
  <c r="H805" i="1" s="1"/>
  <c r="F805" i="1"/>
  <c r="G804" i="1"/>
  <c r="H804" i="1" s="1"/>
  <c r="F804" i="1"/>
  <c r="G803" i="1"/>
  <c r="H803" i="1" s="1"/>
  <c r="F803" i="1"/>
  <c r="G802" i="1"/>
  <c r="H802" i="1" s="1"/>
  <c r="F802" i="1"/>
  <c r="G801" i="1"/>
  <c r="H801" i="1" s="1"/>
  <c r="F801" i="1"/>
  <c r="G800" i="1"/>
  <c r="H800" i="1" s="1"/>
  <c r="F800" i="1"/>
  <c r="G799" i="1"/>
  <c r="H799" i="1" s="1"/>
  <c r="F799" i="1"/>
  <c r="G798" i="1"/>
  <c r="H798" i="1" s="1"/>
  <c r="F798" i="1"/>
  <c r="G797" i="1"/>
  <c r="H797" i="1" s="1"/>
  <c r="F797" i="1"/>
  <c r="G796" i="1"/>
  <c r="H796" i="1" s="1"/>
  <c r="F796" i="1"/>
  <c r="G795" i="1"/>
  <c r="H795" i="1" s="1"/>
  <c r="F795" i="1"/>
  <c r="G794" i="1"/>
  <c r="H794" i="1" s="1"/>
  <c r="F794" i="1"/>
  <c r="G793" i="1"/>
  <c r="H793" i="1" s="1"/>
  <c r="F793" i="1"/>
  <c r="G792" i="1"/>
  <c r="H792" i="1" s="1"/>
  <c r="F792" i="1"/>
  <c r="G791" i="1"/>
  <c r="H791" i="1" s="1"/>
  <c r="F791" i="1"/>
  <c r="G790" i="1"/>
  <c r="H790" i="1" s="1"/>
  <c r="F790" i="1"/>
  <c r="G789" i="1"/>
  <c r="H789" i="1" s="1"/>
  <c r="F789" i="1"/>
  <c r="G788" i="1"/>
  <c r="H788" i="1" s="1"/>
  <c r="F788" i="1"/>
  <c r="G787" i="1"/>
  <c r="H787" i="1" s="1"/>
  <c r="F787" i="1"/>
  <c r="G786" i="1"/>
  <c r="H786" i="1" s="1"/>
  <c r="F786" i="1"/>
  <c r="G785" i="1"/>
  <c r="H785" i="1" s="1"/>
  <c r="F785" i="1"/>
  <c r="G784" i="1"/>
  <c r="H784" i="1" s="1"/>
  <c r="F784" i="1"/>
  <c r="G783" i="1"/>
  <c r="H783" i="1" s="1"/>
  <c r="F783" i="1"/>
  <c r="G782" i="1"/>
  <c r="H782" i="1" s="1"/>
  <c r="F782" i="1"/>
  <c r="G781" i="1"/>
  <c r="H781" i="1" s="1"/>
  <c r="F781" i="1"/>
  <c r="G780" i="1"/>
  <c r="H780" i="1" s="1"/>
  <c r="F780" i="1"/>
  <c r="G779" i="1"/>
  <c r="H779" i="1" s="1"/>
  <c r="F779" i="1"/>
  <c r="G778" i="1"/>
  <c r="H778" i="1" s="1"/>
  <c r="F778" i="1"/>
  <c r="G777" i="1"/>
  <c r="H777" i="1" s="1"/>
  <c r="F777" i="1"/>
  <c r="G776" i="1"/>
  <c r="H776" i="1" s="1"/>
  <c r="F776" i="1"/>
  <c r="G775" i="1"/>
  <c r="H775" i="1" s="1"/>
  <c r="F775" i="1"/>
  <c r="G774" i="1"/>
  <c r="H774" i="1" s="1"/>
  <c r="F774" i="1"/>
  <c r="G773" i="1"/>
  <c r="H773" i="1" s="1"/>
  <c r="F773" i="1"/>
  <c r="G772" i="1"/>
  <c r="H772" i="1" s="1"/>
  <c r="F772" i="1"/>
  <c r="G771" i="1"/>
  <c r="H771" i="1" s="1"/>
  <c r="F771" i="1"/>
  <c r="G770" i="1"/>
  <c r="H770" i="1" s="1"/>
  <c r="F770" i="1"/>
  <c r="G769" i="1"/>
  <c r="H769" i="1" s="1"/>
  <c r="F769" i="1"/>
  <c r="G768" i="1"/>
  <c r="H768" i="1" s="1"/>
  <c r="F768" i="1"/>
  <c r="G767" i="1"/>
  <c r="H767" i="1" s="1"/>
  <c r="F767" i="1"/>
  <c r="G766" i="1"/>
  <c r="H766" i="1" s="1"/>
  <c r="F766" i="1"/>
  <c r="G765" i="1"/>
  <c r="H765" i="1" s="1"/>
  <c r="F765" i="1"/>
  <c r="G764" i="1"/>
  <c r="H764" i="1" s="1"/>
  <c r="F764" i="1"/>
  <c r="G763" i="1"/>
  <c r="H763" i="1" s="1"/>
  <c r="F763" i="1"/>
  <c r="G762" i="1"/>
  <c r="H762" i="1" s="1"/>
  <c r="F762" i="1"/>
  <c r="G761" i="1"/>
  <c r="H761" i="1" s="1"/>
  <c r="F761" i="1"/>
  <c r="G760" i="1"/>
  <c r="H760" i="1" s="1"/>
  <c r="F760" i="1"/>
  <c r="G759" i="1"/>
  <c r="H759" i="1" s="1"/>
  <c r="F759" i="1"/>
  <c r="G758" i="1"/>
  <c r="H758" i="1" s="1"/>
  <c r="F758" i="1"/>
  <c r="G757" i="1"/>
  <c r="H757" i="1" s="1"/>
  <c r="F757" i="1"/>
  <c r="G756" i="1"/>
  <c r="H756" i="1" s="1"/>
  <c r="F756" i="1"/>
  <c r="G755" i="1"/>
  <c r="H755" i="1" s="1"/>
  <c r="F755" i="1"/>
  <c r="G754" i="1"/>
  <c r="H754" i="1" s="1"/>
  <c r="F754" i="1"/>
  <c r="G753" i="1"/>
  <c r="H753" i="1" s="1"/>
  <c r="F753" i="1"/>
  <c r="G752" i="1"/>
  <c r="H752" i="1" s="1"/>
  <c r="F752" i="1"/>
  <c r="G751" i="1"/>
  <c r="H751" i="1" s="1"/>
  <c r="F751" i="1"/>
  <c r="G750" i="1"/>
  <c r="H750" i="1" s="1"/>
  <c r="F750" i="1"/>
  <c r="G749" i="1"/>
  <c r="H749" i="1" s="1"/>
  <c r="F749" i="1"/>
  <c r="G748" i="1"/>
  <c r="H748" i="1" s="1"/>
  <c r="F748" i="1"/>
  <c r="G747" i="1"/>
  <c r="H747" i="1" s="1"/>
  <c r="F747" i="1"/>
  <c r="G746" i="1"/>
  <c r="H746" i="1" s="1"/>
  <c r="F746" i="1"/>
  <c r="G745" i="1"/>
  <c r="H745" i="1" s="1"/>
  <c r="F745" i="1"/>
  <c r="G744" i="1"/>
  <c r="H744" i="1" s="1"/>
  <c r="F744" i="1"/>
  <c r="G743" i="1"/>
  <c r="H743" i="1" s="1"/>
  <c r="F743" i="1"/>
  <c r="G742" i="1"/>
  <c r="H742" i="1" s="1"/>
  <c r="F742" i="1"/>
  <c r="G741" i="1"/>
  <c r="H741" i="1" s="1"/>
  <c r="F741" i="1"/>
  <c r="G740" i="1"/>
  <c r="H740" i="1" s="1"/>
  <c r="F740" i="1"/>
  <c r="G739" i="1"/>
  <c r="H739" i="1" s="1"/>
  <c r="F739" i="1"/>
  <c r="G738" i="1"/>
  <c r="H738" i="1" s="1"/>
  <c r="F738" i="1"/>
  <c r="G737" i="1"/>
  <c r="H737" i="1" s="1"/>
  <c r="F737" i="1"/>
  <c r="G736" i="1"/>
  <c r="H736" i="1" s="1"/>
  <c r="F736" i="1"/>
  <c r="G735" i="1"/>
  <c r="H735" i="1" s="1"/>
  <c r="F735" i="1"/>
  <c r="G734" i="1"/>
  <c r="H734" i="1" s="1"/>
  <c r="F734" i="1"/>
  <c r="G733" i="1"/>
  <c r="H733" i="1" s="1"/>
  <c r="F733" i="1"/>
  <c r="G732" i="1"/>
  <c r="H732" i="1" s="1"/>
  <c r="F732" i="1"/>
  <c r="G731" i="1"/>
  <c r="H731" i="1" s="1"/>
  <c r="F731" i="1"/>
  <c r="G730" i="1"/>
  <c r="H730" i="1" s="1"/>
  <c r="F730" i="1"/>
  <c r="G729" i="1"/>
  <c r="H729" i="1" s="1"/>
  <c r="F729" i="1"/>
  <c r="G728" i="1"/>
  <c r="H728" i="1" s="1"/>
  <c r="F728" i="1"/>
  <c r="G727" i="1"/>
  <c r="H727" i="1" s="1"/>
  <c r="F727" i="1"/>
  <c r="G726" i="1"/>
  <c r="H726" i="1" s="1"/>
  <c r="F726" i="1"/>
  <c r="G725" i="1"/>
  <c r="H725" i="1" s="1"/>
  <c r="F725" i="1"/>
  <c r="G724" i="1"/>
  <c r="H724" i="1" s="1"/>
  <c r="F724" i="1"/>
  <c r="G723" i="1"/>
  <c r="H723" i="1" s="1"/>
  <c r="F723" i="1"/>
  <c r="G722" i="1"/>
  <c r="H722" i="1" s="1"/>
  <c r="F722" i="1"/>
  <c r="G721" i="1"/>
  <c r="H721" i="1" s="1"/>
  <c r="F721" i="1"/>
  <c r="G720" i="1"/>
  <c r="H720" i="1" s="1"/>
  <c r="F720" i="1"/>
  <c r="G719" i="1"/>
  <c r="H719" i="1" s="1"/>
  <c r="F719" i="1"/>
  <c r="G718" i="1"/>
  <c r="H718" i="1" s="1"/>
  <c r="F718" i="1"/>
  <c r="G717" i="1"/>
  <c r="H717" i="1" s="1"/>
  <c r="F717" i="1"/>
  <c r="G716" i="1"/>
  <c r="H716" i="1" s="1"/>
  <c r="F716" i="1"/>
  <c r="G715" i="1"/>
  <c r="H715" i="1" s="1"/>
  <c r="F715" i="1"/>
  <c r="G714" i="1"/>
  <c r="H714" i="1" s="1"/>
  <c r="F714" i="1"/>
  <c r="G713" i="1"/>
  <c r="H713" i="1" s="1"/>
  <c r="F713" i="1"/>
  <c r="G712" i="1"/>
  <c r="H712" i="1" s="1"/>
  <c r="F712" i="1"/>
  <c r="G711" i="1"/>
  <c r="H711" i="1" s="1"/>
  <c r="F711" i="1"/>
  <c r="G710" i="1"/>
  <c r="H710" i="1" s="1"/>
  <c r="F710" i="1"/>
  <c r="G709" i="1"/>
  <c r="H709" i="1" s="1"/>
  <c r="F709" i="1"/>
  <c r="G708" i="1"/>
  <c r="H708" i="1" s="1"/>
  <c r="F708" i="1"/>
  <c r="G707" i="1"/>
  <c r="H707" i="1" s="1"/>
  <c r="F707" i="1"/>
  <c r="G706" i="1"/>
  <c r="H706" i="1" s="1"/>
  <c r="F706" i="1"/>
  <c r="G705" i="1"/>
  <c r="H705" i="1" s="1"/>
  <c r="F705" i="1"/>
  <c r="G704" i="1"/>
  <c r="H704" i="1" s="1"/>
  <c r="F704" i="1"/>
  <c r="G703" i="1"/>
  <c r="H703" i="1" s="1"/>
  <c r="F703" i="1"/>
  <c r="G702" i="1"/>
  <c r="H702" i="1" s="1"/>
  <c r="F702" i="1"/>
  <c r="G701" i="1"/>
  <c r="H701" i="1" s="1"/>
  <c r="F701" i="1"/>
  <c r="G700" i="1"/>
  <c r="H700" i="1" s="1"/>
  <c r="F700" i="1"/>
  <c r="G699" i="1"/>
  <c r="H699" i="1" s="1"/>
  <c r="F699" i="1"/>
  <c r="G698" i="1"/>
  <c r="H698" i="1" s="1"/>
  <c r="F698" i="1"/>
  <c r="G697" i="1"/>
  <c r="H697" i="1" s="1"/>
  <c r="F697" i="1"/>
  <c r="G696" i="1"/>
  <c r="H696" i="1" s="1"/>
  <c r="F696" i="1"/>
  <c r="G695" i="1"/>
  <c r="H695" i="1" s="1"/>
  <c r="F695" i="1"/>
  <c r="G694" i="1"/>
  <c r="H694" i="1" s="1"/>
  <c r="F694" i="1"/>
  <c r="G693" i="1"/>
  <c r="H693" i="1" s="1"/>
  <c r="F693" i="1"/>
  <c r="G692" i="1"/>
  <c r="H692" i="1" s="1"/>
  <c r="F692" i="1"/>
  <c r="G691" i="1"/>
  <c r="H691" i="1" s="1"/>
  <c r="F691" i="1"/>
  <c r="G690" i="1"/>
  <c r="H690" i="1" s="1"/>
  <c r="F690" i="1"/>
  <c r="G689" i="1"/>
  <c r="H689" i="1" s="1"/>
  <c r="F689" i="1"/>
  <c r="G688" i="1"/>
  <c r="H688" i="1" s="1"/>
  <c r="F688" i="1"/>
  <c r="G687" i="1"/>
  <c r="H687" i="1" s="1"/>
  <c r="F687" i="1"/>
  <c r="G686" i="1"/>
  <c r="H686" i="1" s="1"/>
  <c r="F686" i="1"/>
  <c r="G685" i="1"/>
  <c r="H685" i="1" s="1"/>
  <c r="F685" i="1"/>
  <c r="G684" i="1"/>
  <c r="H684" i="1" s="1"/>
  <c r="F684" i="1"/>
  <c r="G683" i="1"/>
  <c r="H683" i="1" s="1"/>
  <c r="F683" i="1"/>
  <c r="G682" i="1"/>
  <c r="H682" i="1" s="1"/>
  <c r="F682" i="1"/>
  <c r="G681" i="1"/>
  <c r="H681" i="1" s="1"/>
  <c r="F681" i="1"/>
  <c r="G680" i="1"/>
  <c r="H680" i="1" s="1"/>
  <c r="F680" i="1"/>
  <c r="G679" i="1"/>
  <c r="H679" i="1" s="1"/>
  <c r="F679" i="1"/>
  <c r="G678" i="1"/>
  <c r="H678" i="1" s="1"/>
  <c r="F678" i="1"/>
  <c r="G677" i="1"/>
  <c r="H677" i="1" s="1"/>
  <c r="F677" i="1"/>
  <c r="G676" i="1"/>
  <c r="H676" i="1" s="1"/>
  <c r="F676" i="1"/>
  <c r="G675" i="1"/>
  <c r="H675" i="1" s="1"/>
  <c r="F675" i="1"/>
  <c r="G674" i="1"/>
  <c r="H674" i="1" s="1"/>
  <c r="F674" i="1"/>
  <c r="G673" i="1"/>
  <c r="H673" i="1" s="1"/>
  <c r="F673" i="1"/>
  <c r="G672" i="1"/>
  <c r="H672" i="1" s="1"/>
  <c r="F672" i="1"/>
  <c r="G671" i="1"/>
  <c r="H671" i="1" s="1"/>
  <c r="F671" i="1"/>
  <c r="G670" i="1"/>
  <c r="H670" i="1" s="1"/>
  <c r="F670" i="1"/>
  <c r="G669" i="1"/>
  <c r="H669" i="1" s="1"/>
  <c r="F669" i="1"/>
  <c r="G668" i="1"/>
  <c r="H668" i="1" s="1"/>
  <c r="F668" i="1"/>
  <c r="G667" i="1"/>
  <c r="H667" i="1" s="1"/>
  <c r="F667" i="1"/>
  <c r="G666" i="1"/>
  <c r="H666" i="1" s="1"/>
  <c r="F666" i="1"/>
  <c r="G665" i="1"/>
  <c r="H665" i="1" s="1"/>
  <c r="F665" i="1"/>
  <c r="G664" i="1"/>
  <c r="H664" i="1" s="1"/>
  <c r="F664" i="1"/>
  <c r="G663" i="1"/>
  <c r="H663" i="1" s="1"/>
  <c r="F663" i="1"/>
  <c r="G662" i="1"/>
  <c r="H662" i="1" s="1"/>
  <c r="F662" i="1"/>
  <c r="G661" i="1"/>
  <c r="H661" i="1" s="1"/>
  <c r="F661" i="1"/>
  <c r="G660" i="1"/>
  <c r="H660" i="1" s="1"/>
  <c r="F660" i="1"/>
  <c r="G659" i="1"/>
  <c r="H659" i="1" s="1"/>
  <c r="F659" i="1"/>
  <c r="G658" i="1"/>
  <c r="H658" i="1" s="1"/>
  <c r="F658" i="1"/>
  <c r="G657" i="1"/>
  <c r="H657" i="1" s="1"/>
  <c r="F657" i="1"/>
  <c r="G656" i="1"/>
  <c r="H656" i="1" s="1"/>
  <c r="F656" i="1"/>
  <c r="G655" i="1"/>
  <c r="H655" i="1" s="1"/>
  <c r="F655" i="1"/>
  <c r="G654" i="1"/>
  <c r="H654" i="1" s="1"/>
  <c r="F654" i="1"/>
  <c r="G653" i="1"/>
  <c r="H653" i="1" s="1"/>
  <c r="F653" i="1"/>
  <c r="G652" i="1"/>
  <c r="H652" i="1" s="1"/>
  <c r="F652" i="1"/>
  <c r="G651" i="1"/>
  <c r="H651" i="1" s="1"/>
  <c r="F651" i="1"/>
  <c r="G650" i="1"/>
  <c r="H650" i="1" s="1"/>
  <c r="F650" i="1"/>
  <c r="G649" i="1"/>
  <c r="H649" i="1" s="1"/>
  <c r="F649" i="1"/>
  <c r="G648" i="1"/>
  <c r="H648" i="1" s="1"/>
  <c r="F648" i="1"/>
  <c r="G647" i="1"/>
  <c r="H647" i="1" s="1"/>
  <c r="F647" i="1"/>
  <c r="G646" i="1"/>
  <c r="H646" i="1" s="1"/>
  <c r="F646" i="1"/>
  <c r="G645" i="1"/>
  <c r="H645" i="1" s="1"/>
  <c r="F645" i="1"/>
  <c r="G644" i="1"/>
  <c r="H644" i="1" s="1"/>
  <c r="F644" i="1"/>
  <c r="G643" i="1"/>
  <c r="H643" i="1" s="1"/>
  <c r="F643" i="1"/>
  <c r="G642" i="1"/>
  <c r="H642" i="1" s="1"/>
  <c r="F642" i="1"/>
  <c r="G641" i="1"/>
  <c r="H641" i="1" s="1"/>
  <c r="F641" i="1"/>
  <c r="G640" i="1"/>
  <c r="H640" i="1" s="1"/>
  <c r="F640" i="1"/>
  <c r="G639" i="1"/>
  <c r="H639" i="1" s="1"/>
  <c r="F639" i="1"/>
  <c r="G638" i="1"/>
  <c r="H638" i="1" s="1"/>
  <c r="F638" i="1"/>
  <c r="G637" i="1"/>
  <c r="H637" i="1" s="1"/>
  <c r="F637" i="1"/>
  <c r="G636" i="1"/>
  <c r="H636" i="1" s="1"/>
  <c r="F636" i="1"/>
  <c r="G635" i="1"/>
  <c r="H635" i="1" s="1"/>
  <c r="F635" i="1"/>
  <c r="G634" i="1"/>
  <c r="H634" i="1" s="1"/>
  <c r="F634" i="1"/>
  <c r="G633" i="1"/>
  <c r="H633" i="1" s="1"/>
  <c r="F633" i="1"/>
  <c r="G632" i="1"/>
  <c r="H632" i="1" s="1"/>
  <c r="F632" i="1"/>
  <c r="G631" i="1"/>
  <c r="H631" i="1" s="1"/>
  <c r="F631" i="1"/>
  <c r="G630" i="1"/>
  <c r="H630" i="1" s="1"/>
  <c r="F630" i="1"/>
  <c r="G629" i="1"/>
  <c r="H629" i="1" s="1"/>
  <c r="F629" i="1"/>
  <c r="G628" i="1"/>
  <c r="H628" i="1" s="1"/>
  <c r="F628" i="1"/>
  <c r="G627" i="1"/>
  <c r="H627" i="1" s="1"/>
  <c r="F627" i="1"/>
  <c r="G626" i="1"/>
  <c r="H626" i="1" s="1"/>
  <c r="F626" i="1"/>
  <c r="G625" i="1"/>
  <c r="H625" i="1" s="1"/>
  <c r="F625" i="1"/>
  <c r="G624" i="1"/>
  <c r="H624" i="1" s="1"/>
  <c r="F624" i="1"/>
  <c r="G623" i="1"/>
  <c r="H623" i="1" s="1"/>
  <c r="F623" i="1"/>
  <c r="G622" i="1"/>
  <c r="H622" i="1" s="1"/>
  <c r="F622" i="1"/>
  <c r="G621" i="1"/>
  <c r="H621" i="1" s="1"/>
  <c r="F621" i="1"/>
  <c r="G620" i="1"/>
  <c r="H620" i="1" s="1"/>
  <c r="F620" i="1"/>
  <c r="G619" i="1"/>
  <c r="H619" i="1" s="1"/>
  <c r="F619" i="1"/>
  <c r="G618" i="1"/>
  <c r="H618" i="1" s="1"/>
  <c r="F618" i="1"/>
  <c r="G617" i="1"/>
  <c r="H617" i="1" s="1"/>
  <c r="F617" i="1"/>
  <c r="G616" i="1"/>
  <c r="H616" i="1" s="1"/>
  <c r="F616" i="1"/>
  <c r="G615" i="1"/>
  <c r="H615" i="1" s="1"/>
  <c r="F615" i="1"/>
  <c r="G614" i="1"/>
  <c r="H614" i="1" s="1"/>
  <c r="F614" i="1"/>
  <c r="G613" i="1"/>
  <c r="H613" i="1" s="1"/>
  <c r="F613" i="1"/>
  <c r="G612" i="1"/>
  <c r="H612" i="1" s="1"/>
  <c r="F612" i="1"/>
  <c r="G611" i="1"/>
  <c r="H611" i="1" s="1"/>
  <c r="F611" i="1"/>
  <c r="G610" i="1"/>
  <c r="H610" i="1" s="1"/>
  <c r="F610" i="1"/>
  <c r="G609" i="1"/>
  <c r="H609" i="1" s="1"/>
  <c r="F609" i="1"/>
  <c r="G608" i="1"/>
  <c r="H608" i="1" s="1"/>
  <c r="F608" i="1"/>
  <c r="G607" i="1"/>
  <c r="H607" i="1" s="1"/>
  <c r="F607" i="1"/>
  <c r="G606" i="1"/>
  <c r="H606" i="1" s="1"/>
  <c r="F606" i="1"/>
  <c r="G605" i="1"/>
  <c r="H605" i="1" s="1"/>
  <c r="F605" i="1"/>
  <c r="G604" i="1"/>
  <c r="H604" i="1" s="1"/>
  <c r="F604" i="1"/>
  <c r="G603" i="1"/>
  <c r="H603" i="1" s="1"/>
  <c r="F603" i="1"/>
  <c r="G602" i="1"/>
  <c r="H602" i="1" s="1"/>
  <c r="F602" i="1"/>
  <c r="G601" i="1"/>
  <c r="H601" i="1" s="1"/>
  <c r="F601" i="1"/>
  <c r="G600" i="1"/>
  <c r="H600" i="1" s="1"/>
  <c r="F600" i="1"/>
  <c r="G599" i="1"/>
  <c r="H599" i="1" s="1"/>
  <c r="F599" i="1"/>
  <c r="G598" i="1"/>
  <c r="H598" i="1" s="1"/>
  <c r="F598" i="1"/>
  <c r="G597" i="1"/>
  <c r="H597" i="1" s="1"/>
  <c r="F597" i="1"/>
  <c r="G596" i="1"/>
  <c r="H596" i="1" s="1"/>
  <c r="F596" i="1"/>
  <c r="G595" i="1"/>
  <c r="H595" i="1" s="1"/>
  <c r="F595" i="1"/>
  <c r="G594" i="1"/>
  <c r="H594" i="1" s="1"/>
  <c r="F594" i="1"/>
  <c r="G593" i="1"/>
  <c r="H593" i="1" s="1"/>
  <c r="F593" i="1"/>
  <c r="G592" i="1"/>
  <c r="H592" i="1" s="1"/>
  <c r="F592" i="1"/>
  <c r="G591" i="1"/>
  <c r="H591" i="1" s="1"/>
  <c r="F591" i="1"/>
  <c r="G590" i="1"/>
  <c r="H590" i="1" s="1"/>
  <c r="F590" i="1"/>
  <c r="G589" i="1"/>
  <c r="H589" i="1" s="1"/>
  <c r="F589" i="1"/>
  <c r="G588" i="1"/>
  <c r="H588" i="1" s="1"/>
  <c r="F588" i="1"/>
  <c r="G587" i="1"/>
  <c r="H587" i="1" s="1"/>
  <c r="F587" i="1"/>
  <c r="G586" i="1"/>
  <c r="H586" i="1" s="1"/>
  <c r="F586" i="1"/>
  <c r="G585" i="1"/>
  <c r="H585" i="1" s="1"/>
  <c r="F585" i="1"/>
  <c r="G584" i="1"/>
  <c r="H584" i="1" s="1"/>
  <c r="F584" i="1"/>
  <c r="G583" i="1"/>
  <c r="H583" i="1" s="1"/>
  <c r="F583" i="1"/>
  <c r="G582" i="1"/>
  <c r="H582" i="1" s="1"/>
  <c r="F582" i="1"/>
  <c r="G581" i="1"/>
  <c r="H581" i="1" s="1"/>
  <c r="F581" i="1"/>
  <c r="G580" i="1"/>
  <c r="H580" i="1" s="1"/>
  <c r="F580" i="1"/>
  <c r="G579" i="1"/>
  <c r="H579" i="1" s="1"/>
  <c r="F579" i="1"/>
  <c r="G578" i="1"/>
  <c r="H578" i="1" s="1"/>
  <c r="F578" i="1"/>
  <c r="G577" i="1"/>
  <c r="H577" i="1" s="1"/>
  <c r="F577" i="1"/>
  <c r="G576" i="1"/>
  <c r="H576" i="1" s="1"/>
  <c r="F576" i="1"/>
  <c r="G575" i="1"/>
  <c r="H575" i="1" s="1"/>
  <c r="F575" i="1"/>
  <c r="G574" i="1"/>
  <c r="H574" i="1" s="1"/>
  <c r="F574" i="1"/>
  <c r="G573" i="1"/>
  <c r="H573" i="1" s="1"/>
  <c r="F573" i="1"/>
  <c r="G572" i="1"/>
  <c r="H572" i="1" s="1"/>
  <c r="F572" i="1"/>
  <c r="G571" i="1"/>
  <c r="H571" i="1" s="1"/>
  <c r="F571" i="1"/>
  <c r="G570" i="1"/>
  <c r="H570" i="1" s="1"/>
  <c r="F570" i="1"/>
  <c r="G569" i="1"/>
  <c r="H569" i="1" s="1"/>
  <c r="F569" i="1"/>
  <c r="G568" i="1"/>
  <c r="H568" i="1" s="1"/>
  <c r="F568" i="1"/>
  <c r="G567" i="1"/>
  <c r="H567" i="1" s="1"/>
  <c r="F567" i="1"/>
  <c r="G566" i="1"/>
  <c r="H566" i="1" s="1"/>
  <c r="F566" i="1"/>
  <c r="G565" i="1"/>
  <c r="H565" i="1" s="1"/>
  <c r="F565" i="1"/>
  <c r="G564" i="1"/>
  <c r="H564" i="1" s="1"/>
  <c r="F564" i="1"/>
  <c r="G563" i="1"/>
  <c r="H563" i="1" s="1"/>
  <c r="F563" i="1"/>
  <c r="G562" i="1"/>
  <c r="H562" i="1" s="1"/>
  <c r="F562" i="1"/>
  <c r="G561" i="1"/>
  <c r="H561" i="1" s="1"/>
  <c r="F561" i="1"/>
  <c r="G560" i="1"/>
  <c r="H560" i="1" s="1"/>
  <c r="F560" i="1"/>
  <c r="G559" i="1"/>
  <c r="H559" i="1" s="1"/>
  <c r="F559" i="1"/>
  <c r="G558" i="1"/>
  <c r="H558" i="1" s="1"/>
  <c r="F558" i="1"/>
  <c r="G557" i="1"/>
  <c r="H557" i="1" s="1"/>
  <c r="F557" i="1"/>
  <c r="G556" i="1"/>
  <c r="H556" i="1" s="1"/>
  <c r="F556" i="1"/>
  <c r="G555" i="1"/>
  <c r="H555" i="1" s="1"/>
  <c r="F555" i="1"/>
  <c r="G554" i="1"/>
  <c r="H554" i="1" s="1"/>
  <c r="F554" i="1"/>
  <c r="G553" i="1"/>
  <c r="H553" i="1" s="1"/>
  <c r="F553" i="1"/>
  <c r="G552" i="1"/>
  <c r="H552" i="1" s="1"/>
  <c r="F552" i="1"/>
  <c r="G551" i="1"/>
  <c r="H551" i="1" s="1"/>
  <c r="F551" i="1"/>
  <c r="G550" i="1"/>
  <c r="H550" i="1" s="1"/>
  <c r="F550" i="1"/>
  <c r="G549" i="1"/>
  <c r="H549" i="1" s="1"/>
  <c r="F549" i="1"/>
  <c r="G548" i="1"/>
  <c r="H548" i="1" s="1"/>
  <c r="F548" i="1"/>
  <c r="G547" i="1"/>
  <c r="H547" i="1" s="1"/>
  <c r="F547" i="1"/>
  <c r="G546" i="1"/>
  <c r="H546" i="1" s="1"/>
  <c r="F546" i="1"/>
  <c r="G545" i="1"/>
  <c r="H545" i="1" s="1"/>
  <c r="F545" i="1"/>
  <c r="G544" i="1"/>
  <c r="H544" i="1" s="1"/>
  <c r="F544" i="1"/>
  <c r="G543" i="1"/>
  <c r="H543" i="1" s="1"/>
  <c r="F543" i="1"/>
  <c r="G542" i="1"/>
  <c r="H542" i="1" s="1"/>
  <c r="F542" i="1"/>
  <c r="G541" i="1"/>
  <c r="H541" i="1" s="1"/>
  <c r="F541" i="1"/>
  <c r="G540" i="1"/>
  <c r="H540" i="1" s="1"/>
  <c r="F540" i="1"/>
  <c r="G539" i="1"/>
  <c r="H539" i="1" s="1"/>
  <c r="F539" i="1"/>
  <c r="G538" i="1"/>
  <c r="H538" i="1" s="1"/>
  <c r="F538" i="1"/>
  <c r="G537" i="1"/>
  <c r="H537" i="1" s="1"/>
  <c r="F537" i="1"/>
  <c r="G536" i="1"/>
  <c r="H536" i="1" s="1"/>
  <c r="F536" i="1"/>
  <c r="G535" i="1"/>
  <c r="H535" i="1" s="1"/>
  <c r="F535" i="1"/>
  <c r="G534" i="1"/>
  <c r="H534" i="1" s="1"/>
  <c r="F534" i="1"/>
  <c r="G533" i="1"/>
  <c r="H533" i="1" s="1"/>
  <c r="F533" i="1"/>
  <c r="G532" i="1"/>
  <c r="H532" i="1" s="1"/>
  <c r="F532" i="1"/>
  <c r="G531" i="1"/>
  <c r="H531" i="1" s="1"/>
  <c r="F531" i="1"/>
  <c r="G530" i="1"/>
  <c r="H530" i="1" s="1"/>
  <c r="F530" i="1"/>
  <c r="G529" i="1"/>
  <c r="H529" i="1" s="1"/>
  <c r="F529" i="1"/>
  <c r="G528" i="1"/>
  <c r="H528" i="1" s="1"/>
  <c r="F528" i="1"/>
  <c r="G527" i="1"/>
  <c r="H527" i="1" s="1"/>
  <c r="F527" i="1"/>
  <c r="G526" i="1"/>
  <c r="H526" i="1" s="1"/>
  <c r="F526" i="1"/>
  <c r="G525" i="1"/>
  <c r="H525" i="1" s="1"/>
  <c r="F525" i="1"/>
  <c r="G524" i="1"/>
  <c r="H524" i="1" s="1"/>
  <c r="F524" i="1"/>
  <c r="G523" i="1"/>
  <c r="H523" i="1" s="1"/>
  <c r="F523" i="1"/>
  <c r="G522" i="1"/>
  <c r="H522" i="1" s="1"/>
  <c r="F522" i="1"/>
  <c r="G521" i="1"/>
  <c r="H521" i="1" s="1"/>
  <c r="F521" i="1"/>
  <c r="G520" i="1"/>
  <c r="H520" i="1" s="1"/>
  <c r="F520" i="1"/>
  <c r="G519" i="1"/>
  <c r="H519" i="1" s="1"/>
  <c r="F519" i="1"/>
  <c r="G518" i="1"/>
  <c r="H518" i="1" s="1"/>
  <c r="F518" i="1"/>
  <c r="G517" i="1"/>
  <c r="H517" i="1" s="1"/>
  <c r="F517" i="1"/>
  <c r="G516" i="1"/>
  <c r="H516" i="1" s="1"/>
  <c r="F516" i="1"/>
  <c r="G515" i="1"/>
  <c r="H515" i="1" s="1"/>
  <c r="F515" i="1"/>
  <c r="G514" i="1"/>
  <c r="H514" i="1" s="1"/>
  <c r="F514" i="1"/>
  <c r="G513" i="1"/>
  <c r="H513" i="1" s="1"/>
  <c r="F513" i="1"/>
  <c r="G512" i="1"/>
  <c r="H512" i="1" s="1"/>
  <c r="F512" i="1"/>
  <c r="G511" i="1"/>
  <c r="H511" i="1" s="1"/>
  <c r="F511" i="1"/>
  <c r="G510" i="1"/>
  <c r="H510" i="1" s="1"/>
  <c r="F510" i="1"/>
  <c r="G509" i="1"/>
  <c r="H509" i="1" s="1"/>
  <c r="F509" i="1"/>
  <c r="G508" i="1"/>
  <c r="H508" i="1" s="1"/>
  <c r="F508" i="1"/>
  <c r="G507" i="1"/>
  <c r="H507" i="1" s="1"/>
  <c r="F507" i="1"/>
  <c r="G506" i="1"/>
  <c r="H506" i="1" s="1"/>
  <c r="F506" i="1"/>
  <c r="G505" i="1"/>
  <c r="H505" i="1" s="1"/>
  <c r="F505" i="1"/>
  <c r="G504" i="1"/>
  <c r="H504" i="1" s="1"/>
  <c r="F504" i="1"/>
  <c r="G503" i="1"/>
  <c r="H503" i="1" s="1"/>
  <c r="F503" i="1"/>
  <c r="G502" i="1"/>
  <c r="H502" i="1" s="1"/>
  <c r="F502" i="1"/>
  <c r="G501" i="1"/>
  <c r="H501" i="1" s="1"/>
  <c r="F501" i="1"/>
  <c r="G500" i="1"/>
  <c r="H500" i="1" s="1"/>
  <c r="F500" i="1"/>
  <c r="G499" i="1"/>
  <c r="H499" i="1" s="1"/>
  <c r="F499" i="1"/>
  <c r="G498" i="1"/>
  <c r="H498" i="1" s="1"/>
  <c r="F498" i="1"/>
  <c r="G497" i="1"/>
  <c r="H497" i="1" s="1"/>
  <c r="F497" i="1"/>
  <c r="G496" i="1"/>
  <c r="H496" i="1" s="1"/>
  <c r="F496" i="1"/>
  <c r="G495" i="1"/>
  <c r="H495" i="1" s="1"/>
  <c r="F495" i="1"/>
  <c r="G494" i="1"/>
  <c r="H494" i="1" s="1"/>
  <c r="F494" i="1"/>
  <c r="G493" i="1"/>
  <c r="H493" i="1" s="1"/>
  <c r="F493" i="1"/>
  <c r="G492" i="1"/>
  <c r="H492" i="1" s="1"/>
  <c r="F492" i="1"/>
  <c r="G491" i="1"/>
  <c r="H491" i="1" s="1"/>
  <c r="F491" i="1"/>
  <c r="G490" i="1"/>
  <c r="H490" i="1" s="1"/>
  <c r="F490" i="1"/>
  <c r="G489" i="1"/>
  <c r="H489" i="1" s="1"/>
  <c r="F489" i="1"/>
  <c r="G488" i="1"/>
  <c r="H488" i="1" s="1"/>
  <c r="F488" i="1"/>
  <c r="G487" i="1"/>
  <c r="H487" i="1" s="1"/>
  <c r="F487" i="1"/>
  <c r="G486" i="1"/>
  <c r="H486" i="1" s="1"/>
  <c r="F486" i="1"/>
  <c r="G485" i="1"/>
  <c r="H485" i="1" s="1"/>
  <c r="F485" i="1"/>
  <c r="G484" i="1"/>
  <c r="H484" i="1" s="1"/>
  <c r="F484" i="1"/>
  <c r="G483" i="1"/>
  <c r="H483" i="1" s="1"/>
  <c r="F483" i="1"/>
  <c r="G482" i="1"/>
  <c r="H482" i="1" s="1"/>
  <c r="F482" i="1"/>
  <c r="G481" i="1"/>
  <c r="H481" i="1" s="1"/>
  <c r="F481" i="1"/>
  <c r="G480" i="1"/>
  <c r="H480" i="1" s="1"/>
  <c r="F480" i="1"/>
  <c r="G479" i="1"/>
  <c r="H479" i="1" s="1"/>
  <c r="F479" i="1"/>
  <c r="G478" i="1"/>
  <c r="H478" i="1" s="1"/>
  <c r="F478" i="1"/>
  <c r="G477" i="1"/>
  <c r="H477" i="1" s="1"/>
  <c r="F477" i="1"/>
  <c r="G476" i="1"/>
  <c r="H476" i="1" s="1"/>
  <c r="F476" i="1"/>
  <c r="G475" i="1"/>
  <c r="H475" i="1" s="1"/>
  <c r="F475" i="1"/>
  <c r="G474" i="1"/>
  <c r="H474" i="1" s="1"/>
  <c r="F474" i="1"/>
  <c r="G473" i="1"/>
  <c r="H473" i="1" s="1"/>
  <c r="F473" i="1"/>
  <c r="G472" i="1"/>
  <c r="H472" i="1" s="1"/>
  <c r="F472" i="1"/>
  <c r="G471" i="1"/>
  <c r="H471" i="1" s="1"/>
  <c r="F471" i="1"/>
  <c r="G470" i="1"/>
  <c r="H470" i="1" s="1"/>
  <c r="F470" i="1"/>
  <c r="G469" i="1"/>
  <c r="H469" i="1" s="1"/>
  <c r="F469" i="1"/>
  <c r="G468" i="1"/>
  <c r="H468" i="1" s="1"/>
  <c r="F468" i="1"/>
  <c r="G467" i="1"/>
  <c r="H467" i="1" s="1"/>
  <c r="F467" i="1"/>
  <c r="G466" i="1"/>
  <c r="H466" i="1" s="1"/>
  <c r="F466" i="1"/>
  <c r="G465" i="1"/>
  <c r="H465" i="1" s="1"/>
  <c r="F465" i="1"/>
  <c r="G464" i="1"/>
  <c r="H464" i="1" s="1"/>
  <c r="F464" i="1"/>
  <c r="G463" i="1"/>
  <c r="H463" i="1" s="1"/>
  <c r="F463" i="1"/>
  <c r="G462" i="1"/>
  <c r="H462" i="1" s="1"/>
  <c r="F462" i="1"/>
  <c r="G461" i="1"/>
  <c r="H461" i="1" s="1"/>
  <c r="F461" i="1"/>
  <c r="G460" i="1"/>
  <c r="H460" i="1" s="1"/>
  <c r="F460" i="1"/>
  <c r="G459" i="1"/>
  <c r="H459" i="1" s="1"/>
  <c r="F459" i="1"/>
  <c r="G458" i="1"/>
  <c r="H458" i="1" s="1"/>
  <c r="F458" i="1"/>
  <c r="G457" i="1"/>
  <c r="H457" i="1" s="1"/>
  <c r="F457" i="1"/>
  <c r="G456" i="1"/>
  <c r="H456" i="1" s="1"/>
  <c r="F456" i="1"/>
  <c r="G455" i="1"/>
  <c r="H455" i="1" s="1"/>
  <c r="F455" i="1"/>
  <c r="G454" i="1"/>
  <c r="H454" i="1" s="1"/>
  <c r="F454" i="1"/>
  <c r="G453" i="1"/>
  <c r="H453" i="1" s="1"/>
  <c r="F453" i="1"/>
  <c r="G452" i="1"/>
  <c r="H452" i="1" s="1"/>
  <c r="F452" i="1"/>
  <c r="G451" i="1"/>
  <c r="H451" i="1" s="1"/>
  <c r="F451" i="1"/>
  <c r="G450" i="1"/>
  <c r="H450" i="1" s="1"/>
  <c r="F450" i="1"/>
  <c r="G449" i="1"/>
  <c r="H449" i="1" s="1"/>
  <c r="F449" i="1"/>
  <c r="G448" i="1"/>
  <c r="H448" i="1" s="1"/>
  <c r="F448" i="1"/>
  <c r="G447" i="1"/>
  <c r="H447" i="1" s="1"/>
  <c r="F447" i="1"/>
  <c r="G446" i="1"/>
  <c r="H446" i="1" s="1"/>
  <c r="F446" i="1"/>
  <c r="G445" i="1"/>
  <c r="H445" i="1" s="1"/>
  <c r="F445" i="1"/>
  <c r="G444" i="1"/>
  <c r="H444" i="1" s="1"/>
  <c r="F444" i="1"/>
  <c r="G443" i="1"/>
  <c r="H443" i="1" s="1"/>
  <c r="F443" i="1"/>
  <c r="G442" i="1"/>
  <c r="H442" i="1" s="1"/>
  <c r="F442" i="1"/>
  <c r="G441" i="1"/>
  <c r="H441" i="1" s="1"/>
  <c r="F441" i="1"/>
  <c r="G440" i="1"/>
  <c r="H440" i="1" s="1"/>
  <c r="F440" i="1"/>
  <c r="G439" i="1"/>
  <c r="H439" i="1" s="1"/>
  <c r="F439" i="1"/>
  <c r="G438" i="1"/>
  <c r="H438" i="1" s="1"/>
  <c r="F438" i="1"/>
  <c r="G437" i="1"/>
  <c r="H437" i="1" s="1"/>
  <c r="F437" i="1"/>
  <c r="G436" i="1"/>
  <c r="H436" i="1" s="1"/>
  <c r="F436" i="1"/>
  <c r="G435" i="1"/>
  <c r="H435" i="1" s="1"/>
  <c r="F435" i="1"/>
  <c r="G434" i="1"/>
  <c r="H434" i="1" s="1"/>
  <c r="F434" i="1"/>
  <c r="G433" i="1"/>
  <c r="H433" i="1" s="1"/>
  <c r="F433" i="1"/>
  <c r="G432" i="1"/>
  <c r="H432" i="1" s="1"/>
  <c r="F432" i="1"/>
  <c r="G431" i="1"/>
  <c r="H431" i="1" s="1"/>
  <c r="F431" i="1"/>
  <c r="G430" i="1"/>
  <c r="H430" i="1" s="1"/>
  <c r="F430" i="1"/>
  <c r="G429" i="1"/>
  <c r="H429" i="1" s="1"/>
  <c r="F429" i="1"/>
  <c r="G428" i="1"/>
  <c r="H428" i="1" s="1"/>
  <c r="F428" i="1"/>
  <c r="G427" i="1"/>
  <c r="H427" i="1" s="1"/>
  <c r="F427" i="1"/>
  <c r="G426" i="1"/>
  <c r="H426" i="1" s="1"/>
  <c r="F426" i="1"/>
  <c r="G425" i="1"/>
  <c r="H425" i="1" s="1"/>
  <c r="F425" i="1"/>
  <c r="G424" i="1"/>
  <c r="H424" i="1" s="1"/>
  <c r="F424" i="1"/>
  <c r="G423" i="1"/>
  <c r="H423" i="1" s="1"/>
  <c r="F423" i="1"/>
  <c r="G422" i="1"/>
  <c r="H422" i="1" s="1"/>
  <c r="F422" i="1"/>
  <c r="G421" i="1"/>
  <c r="H421" i="1" s="1"/>
  <c r="F421" i="1"/>
  <c r="G420" i="1"/>
  <c r="H420" i="1" s="1"/>
  <c r="F420" i="1"/>
  <c r="G419" i="1"/>
  <c r="H419" i="1" s="1"/>
  <c r="F419" i="1"/>
  <c r="G418" i="1"/>
  <c r="H418" i="1" s="1"/>
  <c r="F418" i="1"/>
  <c r="G417" i="1"/>
  <c r="H417" i="1" s="1"/>
  <c r="F417" i="1"/>
  <c r="G416" i="1"/>
  <c r="H416" i="1" s="1"/>
  <c r="F416" i="1"/>
  <c r="G415" i="1"/>
  <c r="H415" i="1" s="1"/>
  <c r="F415" i="1"/>
  <c r="G414" i="1"/>
  <c r="H414" i="1" s="1"/>
  <c r="F414" i="1"/>
  <c r="G413" i="1"/>
  <c r="H413" i="1" s="1"/>
  <c r="F413" i="1"/>
  <c r="G412" i="1"/>
  <c r="H412" i="1" s="1"/>
  <c r="F412" i="1"/>
  <c r="G411" i="1"/>
  <c r="H411" i="1" s="1"/>
  <c r="F411" i="1"/>
  <c r="G410" i="1"/>
  <c r="H410" i="1" s="1"/>
  <c r="F410" i="1"/>
  <c r="G409" i="1"/>
  <c r="H409" i="1" s="1"/>
  <c r="F409" i="1"/>
  <c r="G408" i="1"/>
  <c r="H408" i="1" s="1"/>
  <c r="F408" i="1"/>
  <c r="G407" i="1"/>
  <c r="H407" i="1" s="1"/>
  <c r="F407" i="1"/>
  <c r="G406" i="1"/>
  <c r="H406" i="1" s="1"/>
  <c r="F406" i="1"/>
  <c r="G405" i="1"/>
  <c r="H405" i="1" s="1"/>
  <c r="F405" i="1"/>
  <c r="G404" i="1"/>
  <c r="H404" i="1" s="1"/>
  <c r="F404" i="1"/>
  <c r="G403" i="1"/>
  <c r="H403" i="1" s="1"/>
  <c r="F403" i="1"/>
  <c r="G402" i="1"/>
  <c r="H402" i="1" s="1"/>
  <c r="F402" i="1"/>
  <c r="G401" i="1"/>
  <c r="H401" i="1" s="1"/>
  <c r="F401" i="1"/>
  <c r="G400" i="1"/>
  <c r="H400" i="1" s="1"/>
  <c r="F400" i="1"/>
  <c r="G399" i="1"/>
  <c r="H399" i="1" s="1"/>
  <c r="F399" i="1"/>
  <c r="G398" i="1"/>
  <c r="H398" i="1" s="1"/>
  <c r="F398" i="1"/>
  <c r="G397" i="1"/>
  <c r="H397" i="1" s="1"/>
  <c r="F397" i="1"/>
  <c r="G396" i="1"/>
  <c r="H396" i="1" s="1"/>
  <c r="F396" i="1"/>
  <c r="G395" i="1"/>
  <c r="H395" i="1" s="1"/>
  <c r="F395" i="1"/>
  <c r="G394" i="1"/>
  <c r="H394" i="1" s="1"/>
  <c r="F394" i="1"/>
  <c r="G393" i="1"/>
  <c r="H393" i="1" s="1"/>
  <c r="F393" i="1"/>
  <c r="G392" i="1"/>
  <c r="H392" i="1" s="1"/>
  <c r="F392" i="1"/>
  <c r="G391" i="1"/>
  <c r="H391" i="1" s="1"/>
  <c r="F391" i="1"/>
  <c r="G390" i="1"/>
  <c r="H390" i="1" s="1"/>
  <c r="F390" i="1"/>
  <c r="G389" i="1"/>
  <c r="H389" i="1" s="1"/>
  <c r="F389" i="1"/>
  <c r="G388" i="1"/>
  <c r="H388" i="1" s="1"/>
  <c r="F388" i="1"/>
  <c r="G387" i="1"/>
  <c r="H387" i="1" s="1"/>
  <c r="F387" i="1"/>
  <c r="G386" i="1"/>
  <c r="H386" i="1" s="1"/>
  <c r="F386" i="1"/>
  <c r="G385" i="1"/>
  <c r="H385" i="1" s="1"/>
  <c r="F385" i="1"/>
  <c r="G384" i="1"/>
  <c r="H384" i="1" s="1"/>
  <c r="F384" i="1"/>
  <c r="G383" i="1"/>
  <c r="H383" i="1" s="1"/>
  <c r="F383" i="1"/>
  <c r="G382" i="1"/>
  <c r="H382" i="1" s="1"/>
  <c r="F382" i="1"/>
  <c r="G381" i="1"/>
  <c r="H381" i="1" s="1"/>
  <c r="F381" i="1"/>
  <c r="G380" i="1"/>
  <c r="H380" i="1" s="1"/>
  <c r="F380" i="1"/>
  <c r="G379" i="1"/>
  <c r="H379" i="1" s="1"/>
  <c r="F379" i="1"/>
  <c r="G378" i="1"/>
  <c r="H378" i="1" s="1"/>
  <c r="F378" i="1"/>
  <c r="G377" i="1"/>
  <c r="H377" i="1" s="1"/>
  <c r="F377" i="1"/>
  <c r="G376" i="1"/>
  <c r="H376" i="1" s="1"/>
  <c r="F376" i="1"/>
  <c r="G375" i="1"/>
  <c r="H375" i="1" s="1"/>
  <c r="F375" i="1"/>
  <c r="G374" i="1"/>
  <c r="H374" i="1" s="1"/>
  <c r="F374" i="1"/>
  <c r="G373" i="1"/>
  <c r="H373" i="1" s="1"/>
  <c r="F373" i="1"/>
  <c r="G372" i="1"/>
  <c r="H372" i="1" s="1"/>
  <c r="F372" i="1"/>
  <c r="G371" i="1"/>
  <c r="H371" i="1" s="1"/>
  <c r="F371" i="1"/>
  <c r="G370" i="1"/>
  <c r="H370" i="1" s="1"/>
  <c r="F370" i="1"/>
  <c r="G369" i="1"/>
  <c r="H369" i="1" s="1"/>
  <c r="F369" i="1"/>
  <c r="G368" i="1"/>
  <c r="H368" i="1" s="1"/>
  <c r="F368" i="1"/>
  <c r="G367" i="1"/>
  <c r="H367" i="1" s="1"/>
  <c r="F367" i="1"/>
  <c r="G366" i="1"/>
  <c r="H366" i="1" s="1"/>
  <c r="F366" i="1"/>
  <c r="G365" i="1"/>
  <c r="H365" i="1" s="1"/>
  <c r="F365" i="1"/>
  <c r="G364" i="1"/>
  <c r="H364" i="1" s="1"/>
  <c r="F364" i="1"/>
  <c r="G363" i="1"/>
  <c r="H363" i="1" s="1"/>
  <c r="F363" i="1"/>
  <c r="G362" i="1"/>
  <c r="H362" i="1" s="1"/>
  <c r="F362" i="1"/>
  <c r="G361" i="1"/>
  <c r="H361" i="1" s="1"/>
  <c r="F361" i="1"/>
  <c r="G360" i="1"/>
  <c r="H360" i="1" s="1"/>
  <c r="F360" i="1"/>
  <c r="G359" i="1"/>
  <c r="H359" i="1" s="1"/>
  <c r="F359" i="1"/>
  <c r="G358" i="1"/>
  <c r="H358" i="1" s="1"/>
  <c r="F358" i="1"/>
  <c r="G357" i="1"/>
  <c r="H357" i="1" s="1"/>
  <c r="F357" i="1"/>
  <c r="G356" i="1"/>
  <c r="H356" i="1" s="1"/>
  <c r="F356" i="1"/>
  <c r="G355" i="1"/>
  <c r="H355" i="1" s="1"/>
  <c r="F355" i="1"/>
  <c r="G354" i="1"/>
  <c r="H354" i="1" s="1"/>
  <c r="F354" i="1"/>
  <c r="G353" i="1"/>
  <c r="H353" i="1" s="1"/>
  <c r="F353" i="1"/>
  <c r="G352" i="1"/>
  <c r="H352" i="1" s="1"/>
  <c r="F352" i="1"/>
  <c r="G351" i="1"/>
  <c r="H351" i="1" s="1"/>
  <c r="F351" i="1"/>
  <c r="G350" i="1"/>
  <c r="H350" i="1" s="1"/>
  <c r="F350" i="1"/>
  <c r="G349" i="1"/>
  <c r="H349" i="1" s="1"/>
  <c r="F349" i="1"/>
  <c r="G348" i="1"/>
  <c r="H348" i="1" s="1"/>
  <c r="F348" i="1"/>
  <c r="G347" i="1"/>
  <c r="H347" i="1" s="1"/>
  <c r="F347" i="1"/>
  <c r="G346" i="1"/>
  <c r="H346" i="1" s="1"/>
  <c r="F346" i="1"/>
  <c r="G345" i="1"/>
  <c r="H345" i="1" s="1"/>
  <c r="F345" i="1"/>
  <c r="G344" i="1"/>
  <c r="H344" i="1" s="1"/>
  <c r="F344" i="1"/>
  <c r="G343" i="1"/>
  <c r="H343" i="1" s="1"/>
  <c r="F343" i="1"/>
  <c r="G342" i="1"/>
  <c r="H342" i="1" s="1"/>
  <c r="F342" i="1"/>
  <c r="G341" i="1"/>
  <c r="H341" i="1" s="1"/>
  <c r="F341" i="1"/>
  <c r="G340" i="1"/>
  <c r="H340" i="1" s="1"/>
  <c r="F340" i="1"/>
  <c r="G339" i="1"/>
  <c r="H339" i="1" s="1"/>
  <c r="F339" i="1"/>
  <c r="G338" i="1"/>
  <c r="H338" i="1" s="1"/>
  <c r="F338" i="1"/>
  <c r="G337" i="1"/>
  <c r="H337" i="1" s="1"/>
  <c r="F337" i="1"/>
  <c r="G336" i="1"/>
  <c r="H336" i="1" s="1"/>
  <c r="F336" i="1"/>
  <c r="G335" i="1"/>
  <c r="H335" i="1" s="1"/>
  <c r="F335" i="1"/>
  <c r="G334" i="1"/>
  <c r="H334" i="1" s="1"/>
  <c r="F334" i="1"/>
  <c r="G333" i="1"/>
  <c r="H333" i="1" s="1"/>
  <c r="F333" i="1"/>
  <c r="G332" i="1"/>
  <c r="H332" i="1" s="1"/>
  <c r="F332" i="1"/>
  <c r="G331" i="1"/>
  <c r="H331" i="1" s="1"/>
  <c r="F331" i="1"/>
  <c r="G330" i="1"/>
  <c r="H330" i="1" s="1"/>
  <c r="F330" i="1"/>
  <c r="G329" i="1"/>
  <c r="H329" i="1" s="1"/>
  <c r="F329" i="1"/>
  <c r="G328" i="1"/>
  <c r="H328" i="1" s="1"/>
  <c r="F328" i="1"/>
  <c r="G327" i="1"/>
  <c r="H327" i="1" s="1"/>
  <c r="F327" i="1"/>
  <c r="G326" i="1"/>
  <c r="H326" i="1" s="1"/>
  <c r="F326" i="1"/>
  <c r="G325" i="1"/>
  <c r="H325" i="1" s="1"/>
  <c r="F325" i="1"/>
  <c r="G324" i="1"/>
  <c r="H324" i="1" s="1"/>
  <c r="F324" i="1"/>
  <c r="G323" i="1"/>
  <c r="H323" i="1" s="1"/>
  <c r="F323" i="1"/>
  <c r="G322" i="1"/>
  <c r="H322" i="1" s="1"/>
  <c r="F322" i="1"/>
  <c r="G321" i="1"/>
  <c r="H321" i="1" s="1"/>
  <c r="F321" i="1"/>
  <c r="G320" i="1"/>
  <c r="H320" i="1" s="1"/>
  <c r="F320" i="1"/>
  <c r="G319" i="1"/>
  <c r="H319" i="1" s="1"/>
  <c r="F319" i="1"/>
  <c r="G318" i="1"/>
  <c r="H318" i="1" s="1"/>
  <c r="F318" i="1"/>
  <c r="G317" i="1"/>
  <c r="H317" i="1" s="1"/>
  <c r="F317" i="1"/>
  <c r="G316" i="1"/>
  <c r="H316" i="1" s="1"/>
  <c r="F316" i="1"/>
  <c r="G315" i="1"/>
  <c r="H315" i="1" s="1"/>
  <c r="F315" i="1"/>
  <c r="G314" i="1"/>
  <c r="H314" i="1" s="1"/>
  <c r="F314" i="1"/>
  <c r="G313" i="1"/>
  <c r="H313" i="1" s="1"/>
  <c r="F313" i="1"/>
  <c r="G312" i="1"/>
  <c r="H312" i="1" s="1"/>
  <c r="F312" i="1"/>
  <c r="G311" i="1"/>
  <c r="H311" i="1" s="1"/>
  <c r="F311" i="1"/>
  <c r="G310" i="1"/>
  <c r="H310" i="1" s="1"/>
  <c r="F310" i="1"/>
  <c r="G309" i="1"/>
  <c r="H309" i="1" s="1"/>
  <c r="F309" i="1"/>
  <c r="G308" i="1"/>
  <c r="H308" i="1" s="1"/>
  <c r="F308" i="1"/>
  <c r="G307" i="1"/>
  <c r="H307" i="1" s="1"/>
  <c r="F307" i="1"/>
  <c r="G306" i="1"/>
  <c r="H306" i="1" s="1"/>
  <c r="F306" i="1"/>
  <c r="G305" i="1"/>
  <c r="H305" i="1" s="1"/>
  <c r="F305" i="1"/>
  <c r="G304" i="1"/>
  <c r="H304" i="1" s="1"/>
  <c r="F304" i="1"/>
  <c r="G303" i="1"/>
  <c r="H303" i="1" s="1"/>
  <c r="F303" i="1"/>
  <c r="G302" i="1"/>
  <c r="H302" i="1" s="1"/>
  <c r="F302" i="1"/>
  <c r="G301" i="1"/>
  <c r="H301" i="1" s="1"/>
  <c r="F301" i="1"/>
  <c r="G300" i="1"/>
  <c r="H300" i="1" s="1"/>
  <c r="F300" i="1"/>
  <c r="G299" i="1"/>
  <c r="H299" i="1" s="1"/>
  <c r="F299" i="1"/>
  <c r="G298" i="1"/>
  <c r="H298" i="1" s="1"/>
  <c r="F298" i="1"/>
  <c r="G297" i="1"/>
  <c r="H297" i="1" s="1"/>
  <c r="F297" i="1"/>
  <c r="G296" i="1"/>
  <c r="H296" i="1" s="1"/>
  <c r="F296" i="1"/>
  <c r="G295" i="1"/>
  <c r="H295" i="1" s="1"/>
  <c r="F295" i="1"/>
  <c r="G294" i="1"/>
  <c r="H294" i="1" s="1"/>
  <c r="F294" i="1"/>
  <c r="G293" i="1"/>
  <c r="H293" i="1" s="1"/>
  <c r="F293" i="1"/>
  <c r="G292" i="1"/>
  <c r="H292" i="1" s="1"/>
  <c r="F292" i="1"/>
  <c r="G291" i="1"/>
  <c r="H291" i="1" s="1"/>
  <c r="F291" i="1"/>
  <c r="G290" i="1"/>
  <c r="H290" i="1" s="1"/>
  <c r="F290" i="1"/>
  <c r="G289" i="1"/>
  <c r="H289" i="1" s="1"/>
  <c r="F289" i="1"/>
  <c r="G288" i="1"/>
  <c r="H288" i="1" s="1"/>
  <c r="F288" i="1"/>
  <c r="G287" i="1"/>
  <c r="H287" i="1" s="1"/>
  <c r="F287" i="1"/>
  <c r="G286" i="1"/>
  <c r="H286" i="1" s="1"/>
  <c r="F286" i="1"/>
  <c r="G285" i="1"/>
  <c r="H285" i="1" s="1"/>
  <c r="F285" i="1"/>
  <c r="G284" i="1"/>
  <c r="H284" i="1" s="1"/>
  <c r="F284" i="1"/>
  <c r="G283" i="1"/>
  <c r="H283" i="1" s="1"/>
  <c r="F283" i="1"/>
  <c r="G282" i="1"/>
  <c r="H282" i="1" s="1"/>
  <c r="F282" i="1"/>
  <c r="G281" i="1"/>
  <c r="H281" i="1" s="1"/>
  <c r="F281" i="1"/>
  <c r="G280" i="1"/>
  <c r="H280" i="1" s="1"/>
  <c r="F280" i="1"/>
  <c r="G279" i="1"/>
  <c r="H279" i="1" s="1"/>
  <c r="F279" i="1"/>
  <c r="G278" i="1"/>
  <c r="H278" i="1" s="1"/>
  <c r="F278" i="1"/>
  <c r="G277" i="1"/>
  <c r="H277" i="1" s="1"/>
  <c r="F277" i="1"/>
  <c r="G276" i="1"/>
  <c r="H276" i="1" s="1"/>
  <c r="F276" i="1"/>
  <c r="G275" i="1"/>
  <c r="H275" i="1" s="1"/>
  <c r="F275" i="1"/>
  <c r="G274" i="1"/>
  <c r="H274" i="1" s="1"/>
  <c r="F274" i="1"/>
  <c r="G273" i="1"/>
  <c r="H273" i="1" s="1"/>
  <c r="F273" i="1"/>
  <c r="G272" i="1"/>
  <c r="H272" i="1" s="1"/>
  <c r="F272" i="1"/>
  <c r="G271" i="1"/>
  <c r="H271" i="1" s="1"/>
  <c r="F271" i="1"/>
  <c r="G270" i="1"/>
  <c r="H270" i="1" s="1"/>
  <c r="F270" i="1"/>
  <c r="G269" i="1"/>
  <c r="H269" i="1" s="1"/>
  <c r="F269" i="1"/>
  <c r="G268" i="1"/>
  <c r="H268" i="1" s="1"/>
  <c r="F268" i="1"/>
  <c r="G267" i="1"/>
  <c r="H267" i="1" s="1"/>
  <c r="F267" i="1"/>
  <c r="G266" i="1"/>
  <c r="H266" i="1" s="1"/>
  <c r="F266" i="1"/>
  <c r="G265" i="1"/>
  <c r="H265" i="1" s="1"/>
  <c r="F265" i="1"/>
  <c r="G264" i="1"/>
  <c r="H264" i="1" s="1"/>
  <c r="F264" i="1"/>
  <c r="G263" i="1"/>
  <c r="H263" i="1" s="1"/>
  <c r="F263" i="1"/>
  <c r="G262" i="1"/>
  <c r="H262" i="1" s="1"/>
  <c r="F262" i="1"/>
  <c r="G261" i="1"/>
  <c r="H261" i="1" s="1"/>
  <c r="F261" i="1"/>
  <c r="G260" i="1"/>
  <c r="H260" i="1" s="1"/>
  <c r="F260" i="1"/>
  <c r="G259" i="1"/>
  <c r="H259" i="1" s="1"/>
  <c r="F259" i="1"/>
  <c r="G258" i="1"/>
  <c r="H258" i="1" s="1"/>
  <c r="F258" i="1"/>
  <c r="G257" i="1"/>
  <c r="H257" i="1" s="1"/>
  <c r="F257" i="1"/>
  <c r="G256" i="1"/>
  <c r="H256" i="1" s="1"/>
  <c r="F256" i="1"/>
  <c r="G255" i="1"/>
  <c r="H255" i="1" s="1"/>
  <c r="F255" i="1"/>
  <c r="G254" i="1"/>
  <c r="H254" i="1" s="1"/>
  <c r="F254" i="1"/>
  <c r="G253" i="1"/>
  <c r="H253" i="1" s="1"/>
  <c r="F253" i="1"/>
  <c r="G252" i="1"/>
  <c r="H252" i="1" s="1"/>
  <c r="F252" i="1"/>
  <c r="G251" i="1"/>
  <c r="H251" i="1" s="1"/>
  <c r="F251" i="1"/>
  <c r="G250" i="1"/>
  <c r="H250" i="1" s="1"/>
  <c r="F250" i="1"/>
  <c r="G249" i="1"/>
  <c r="H249" i="1" s="1"/>
  <c r="F249" i="1"/>
  <c r="G248" i="1"/>
  <c r="H248" i="1" s="1"/>
  <c r="F248" i="1"/>
  <c r="G247" i="1"/>
  <c r="H247" i="1" s="1"/>
  <c r="F247" i="1"/>
  <c r="G246" i="1"/>
  <c r="H246" i="1" s="1"/>
  <c r="F246" i="1"/>
  <c r="G245" i="1"/>
  <c r="H245" i="1" s="1"/>
  <c r="F245" i="1"/>
  <c r="G244" i="1"/>
  <c r="H244" i="1" s="1"/>
  <c r="F244" i="1"/>
  <c r="G243" i="1"/>
  <c r="H243" i="1" s="1"/>
  <c r="F243" i="1"/>
  <c r="G242" i="1"/>
  <c r="H242" i="1" s="1"/>
  <c r="F242" i="1"/>
  <c r="G241" i="1"/>
  <c r="H241" i="1" s="1"/>
  <c r="F241" i="1"/>
  <c r="G240" i="1"/>
  <c r="H240" i="1" s="1"/>
  <c r="F240" i="1"/>
  <c r="G239" i="1"/>
  <c r="H239" i="1" s="1"/>
  <c r="F239" i="1"/>
  <c r="G238" i="1"/>
  <c r="H238" i="1" s="1"/>
  <c r="F238" i="1"/>
  <c r="G237" i="1"/>
  <c r="H237" i="1" s="1"/>
  <c r="F237" i="1"/>
  <c r="G236" i="1"/>
  <c r="H236" i="1" s="1"/>
  <c r="F236" i="1"/>
  <c r="G235" i="1"/>
  <c r="H235" i="1" s="1"/>
  <c r="F235" i="1"/>
  <c r="G234" i="1"/>
  <c r="H234" i="1" s="1"/>
  <c r="F234" i="1"/>
  <c r="G233" i="1"/>
  <c r="H233" i="1" s="1"/>
  <c r="F233" i="1"/>
  <c r="G232" i="1"/>
  <c r="H232" i="1" s="1"/>
  <c r="F232" i="1"/>
  <c r="G231" i="1"/>
  <c r="H231" i="1" s="1"/>
  <c r="F231" i="1"/>
  <c r="G230" i="1"/>
  <c r="H230" i="1" s="1"/>
  <c r="F230" i="1"/>
  <c r="G229" i="1"/>
  <c r="H229" i="1" s="1"/>
  <c r="F229" i="1"/>
  <c r="G228" i="1"/>
  <c r="H228" i="1" s="1"/>
  <c r="F228" i="1"/>
  <c r="G227" i="1"/>
  <c r="H227" i="1" s="1"/>
  <c r="F227" i="1"/>
  <c r="G226" i="1"/>
  <c r="H226" i="1" s="1"/>
  <c r="F226" i="1"/>
  <c r="G225" i="1"/>
  <c r="H225" i="1" s="1"/>
  <c r="F225" i="1"/>
  <c r="G224" i="1"/>
  <c r="H224" i="1" s="1"/>
  <c r="F224" i="1"/>
  <c r="G223" i="1"/>
  <c r="H223" i="1" s="1"/>
  <c r="F223" i="1"/>
  <c r="G222" i="1"/>
  <c r="H222" i="1" s="1"/>
  <c r="F222" i="1"/>
  <c r="G221" i="1"/>
  <c r="H221" i="1" s="1"/>
  <c r="F221" i="1"/>
  <c r="G220" i="1"/>
  <c r="H220" i="1" s="1"/>
  <c r="F220" i="1"/>
  <c r="G219" i="1"/>
  <c r="H219" i="1" s="1"/>
  <c r="F219" i="1"/>
  <c r="G218" i="1"/>
  <c r="H218" i="1" s="1"/>
  <c r="F218" i="1"/>
  <c r="G217" i="1"/>
  <c r="H217" i="1" s="1"/>
  <c r="F217" i="1"/>
  <c r="G216" i="1"/>
  <c r="H216" i="1" s="1"/>
  <c r="F216" i="1"/>
  <c r="G215" i="1"/>
  <c r="H215" i="1" s="1"/>
  <c r="F215" i="1"/>
  <c r="G214" i="1"/>
  <c r="H214" i="1" s="1"/>
  <c r="F214" i="1"/>
  <c r="G213" i="1"/>
  <c r="H213" i="1" s="1"/>
  <c r="F213" i="1"/>
  <c r="G212" i="1"/>
  <c r="H212" i="1" s="1"/>
  <c r="F212" i="1"/>
  <c r="G211" i="1"/>
  <c r="H211" i="1" s="1"/>
  <c r="F211" i="1"/>
  <c r="G210" i="1"/>
  <c r="H210" i="1" s="1"/>
  <c r="F210" i="1"/>
  <c r="G209" i="1"/>
  <c r="H209" i="1" s="1"/>
  <c r="F209" i="1"/>
  <c r="G208" i="1"/>
  <c r="H208" i="1" s="1"/>
  <c r="F208" i="1"/>
  <c r="G207" i="1"/>
  <c r="H207" i="1" s="1"/>
  <c r="F207" i="1"/>
  <c r="G206" i="1"/>
  <c r="H206" i="1" s="1"/>
  <c r="F206" i="1"/>
  <c r="G205" i="1"/>
  <c r="H205" i="1" s="1"/>
  <c r="F205" i="1"/>
  <c r="G204" i="1"/>
  <c r="H204" i="1" s="1"/>
  <c r="F204" i="1"/>
  <c r="G203" i="1"/>
  <c r="H203" i="1" s="1"/>
  <c r="F203" i="1"/>
  <c r="G202" i="1"/>
  <c r="H202" i="1" s="1"/>
  <c r="F202" i="1"/>
  <c r="G201" i="1"/>
  <c r="H201" i="1" s="1"/>
  <c r="F201" i="1"/>
  <c r="G200" i="1"/>
  <c r="H200" i="1" s="1"/>
  <c r="F200" i="1"/>
  <c r="G199" i="1"/>
  <c r="H199" i="1" s="1"/>
  <c r="F199" i="1"/>
  <c r="G198" i="1"/>
  <c r="H198" i="1" s="1"/>
  <c r="F198" i="1"/>
  <c r="G197" i="1"/>
  <c r="H197" i="1" s="1"/>
  <c r="F197" i="1"/>
  <c r="G196" i="1"/>
  <c r="H196" i="1" s="1"/>
  <c r="F196" i="1"/>
  <c r="G195" i="1"/>
  <c r="H195" i="1" s="1"/>
  <c r="F195" i="1"/>
  <c r="G194" i="1"/>
  <c r="H194" i="1" s="1"/>
  <c r="F194" i="1"/>
  <c r="G193" i="1"/>
  <c r="H193" i="1" s="1"/>
  <c r="F193" i="1"/>
  <c r="G192" i="1"/>
  <c r="H192" i="1" s="1"/>
  <c r="F192" i="1"/>
  <c r="G191" i="1"/>
  <c r="H191" i="1" s="1"/>
  <c r="F191" i="1"/>
  <c r="G190" i="1"/>
  <c r="H190" i="1" s="1"/>
  <c r="F190" i="1"/>
  <c r="G189" i="1"/>
  <c r="H189" i="1" s="1"/>
  <c r="F189" i="1"/>
  <c r="G188" i="1"/>
  <c r="H188" i="1" s="1"/>
  <c r="F188" i="1"/>
  <c r="G187" i="1"/>
  <c r="H187" i="1" s="1"/>
  <c r="F187" i="1"/>
  <c r="G186" i="1"/>
  <c r="H186" i="1" s="1"/>
  <c r="F186" i="1"/>
  <c r="G185" i="1"/>
  <c r="H185" i="1" s="1"/>
  <c r="F185" i="1"/>
  <c r="G184" i="1"/>
  <c r="H184" i="1" s="1"/>
  <c r="F184" i="1"/>
  <c r="G183" i="1"/>
  <c r="H183" i="1" s="1"/>
  <c r="F183" i="1"/>
  <c r="G182" i="1"/>
  <c r="H182" i="1" s="1"/>
  <c r="F182" i="1"/>
  <c r="G181" i="1"/>
  <c r="H181" i="1" s="1"/>
  <c r="F181" i="1"/>
  <c r="G180" i="1"/>
  <c r="H180" i="1" s="1"/>
  <c r="F180" i="1"/>
  <c r="G179" i="1"/>
  <c r="H179" i="1" s="1"/>
  <c r="F179" i="1"/>
  <c r="G178" i="1"/>
  <c r="H178" i="1" s="1"/>
  <c r="F178" i="1"/>
  <c r="G177" i="1"/>
  <c r="H177" i="1" s="1"/>
  <c r="F177" i="1"/>
  <c r="G176" i="1"/>
  <c r="H176" i="1" s="1"/>
  <c r="F176" i="1"/>
  <c r="G175" i="1"/>
  <c r="H175" i="1" s="1"/>
  <c r="F175" i="1"/>
  <c r="G174" i="1"/>
  <c r="H174" i="1" s="1"/>
  <c r="F174" i="1"/>
  <c r="G173" i="1"/>
  <c r="H173" i="1" s="1"/>
  <c r="F173" i="1"/>
  <c r="G172" i="1"/>
  <c r="H172" i="1" s="1"/>
  <c r="F172" i="1"/>
  <c r="G171" i="1"/>
  <c r="H171" i="1" s="1"/>
  <c r="F171" i="1"/>
  <c r="G170" i="1"/>
  <c r="H170" i="1" s="1"/>
  <c r="F170" i="1"/>
  <c r="G169" i="1"/>
  <c r="H169" i="1" s="1"/>
  <c r="F169" i="1"/>
  <c r="G168" i="1"/>
  <c r="H168" i="1" s="1"/>
  <c r="F168" i="1"/>
  <c r="G167" i="1"/>
  <c r="H167" i="1" s="1"/>
  <c r="F167" i="1"/>
  <c r="G166" i="1"/>
  <c r="H166" i="1" s="1"/>
  <c r="F166" i="1"/>
  <c r="G165" i="1"/>
  <c r="H165" i="1" s="1"/>
  <c r="F165" i="1"/>
  <c r="G164" i="1"/>
  <c r="H164" i="1" s="1"/>
  <c r="F164" i="1"/>
  <c r="G163" i="1"/>
  <c r="H163" i="1" s="1"/>
  <c r="F163" i="1"/>
  <c r="G162" i="1"/>
  <c r="H162" i="1" s="1"/>
  <c r="F162" i="1"/>
  <c r="G161" i="1"/>
  <c r="H161" i="1" s="1"/>
  <c r="F161" i="1"/>
  <c r="G160" i="1"/>
  <c r="H160" i="1" s="1"/>
  <c r="F160" i="1"/>
  <c r="G159" i="1"/>
  <c r="H159" i="1" s="1"/>
  <c r="F159" i="1"/>
  <c r="G158" i="1"/>
  <c r="H158" i="1" s="1"/>
  <c r="F158" i="1"/>
  <c r="G157" i="1"/>
  <c r="H157" i="1" s="1"/>
  <c r="F157" i="1"/>
  <c r="G156" i="1"/>
  <c r="H156" i="1" s="1"/>
  <c r="F156" i="1"/>
  <c r="G155" i="1"/>
  <c r="H155" i="1" s="1"/>
  <c r="F155" i="1"/>
  <c r="G154" i="1"/>
  <c r="H154" i="1" s="1"/>
  <c r="F154" i="1"/>
  <c r="G153" i="1"/>
  <c r="H153" i="1" s="1"/>
  <c r="F153" i="1"/>
  <c r="G152" i="1"/>
  <c r="H152" i="1" s="1"/>
  <c r="F152" i="1"/>
  <c r="G151" i="1"/>
  <c r="H151" i="1" s="1"/>
  <c r="F151" i="1"/>
  <c r="G150" i="1"/>
  <c r="H150" i="1" s="1"/>
  <c r="F150" i="1"/>
  <c r="G149" i="1"/>
  <c r="H149" i="1" s="1"/>
  <c r="F149" i="1"/>
  <c r="G148" i="1"/>
  <c r="H148" i="1" s="1"/>
  <c r="F148" i="1"/>
  <c r="G147" i="1"/>
  <c r="H147" i="1" s="1"/>
  <c r="F147" i="1"/>
  <c r="G146" i="1"/>
  <c r="H146" i="1" s="1"/>
  <c r="F146" i="1"/>
  <c r="G145" i="1"/>
  <c r="H145" i="1" s="1"/>
  <c r="F145" i="1"/>
  <c r="G144" i="1"/>
  <c r="H144" i="1" s="1"/>
  <c r="F144" i="1"/>
  <c r="G143" i="1"/>
  <c r="H143" i="1" s="1"/>
  <c r="F143" i="1"/>
  <c r="G142" i="1"/>
  <c r="H142" i="1" s="1"/>
  <c r="F142" i="1"/>
  <c r="G141" i="1"/>
  <c r="H141" i="1" s="1"/>
  <c r="F141" i="1"/>
  <c r="G140" i="1"/>
  <c r="H140" i="1" s="1"/>
  <c r="F140" i="1"/>
  <c r="G139" i="1"/>
  <c r="H139" i="1" s="1"/>
  <c r="F139" i="1"/>
  <c r="G138" i="1"/>
  <c r="H138" i="1" s="1"/>
  <c r="F138" i="1"/>
  <c r="G137" i="1"/>
  <c r="H137" i="1" s="1"/>
  <c r="F137" i="1"/>
  <c r="G136" i="1"/>
  <c r="H136" i="1" s="1"/>
  <c r="F136" i="1"/>
  <c r="G135" i="1"/>
  <c r="H135" i="1" s="1"/>
  <c r="F135" i="1"/>
  <c r="G134" i="1"/>
  <c r="H134" i="1" s="1"/>
  <c r="F134" i="1"/>
  <c r="G133" i="1"/>
  <c r="H133" i="1" s="1"/>
  <c r="F133" i="1"/>
  <c r="G132" i="1"/>
  <c r="H132" i="1" s="1"/>
  <c r="F132" i="1"/>
  <c r="G131" i="1"/>
  <c r="H131" i="1" s="1"/>
  <c r="F131" i="1"/>
  <c r="G130" i="1"/>
  <c r="H130" i="1" s="1"/>
  <c r="F130" i="1"/>
  <c r="G129" i="1"/>
  <c r="H129" i="1" s="1"/>
  <c r="F129" i="1"/>
  <c r="G128" i="1"/>
  <c r="H128" i="1" s="1"/>
  <c r="F128" i="1"/>
  <c r="G127" i="1"/>
  <c r="H127" i="1" s="1"/>
  <c r="F127" i="1"/>
  <c r="G126" i="1"/>
  <c r="H126" i="1" s="1"/>
  <c r="F126" i="1"/>
  <c r="G125" i="1"/>
  <c r="H125" i="1" s="1"/>
  <c r="F125" i="1"/>
  <c r="G124" i="1"/>
  <c r="H124" i="1" s="1"/>
  <c r="F124" i="1"/>
  <c r="G123" i="1"/>
  <c r="H123" i="1" s="1"/>
  <c r="F123" i="1"/>
  <c r="G122" i="1"/>
  <c r="H122" i="1" s="1"/>
  <c r="F122" i="1"/>
  <c r="G121" i="1"/>
  <c r="H121" i="1" s="1"/>
  <c r="F121" i="1"/>
  <c r="G120" i="1"/>
  <c r="H120" i="1" s="1"/>
  <c r="F120" i="1"/>
  <c r="G119" i="1"/>
  <c r="H119" i="1" s="1"/>
  <c r="F119" i="1"/>
  <c r="G118" i="1"/>
  <c r="H118" i="1" s="1"/>
  <c r="F118" i="1"/>
  <c r="G117" i="1"/>
  <c r="H117" i="1" s="1"/>
  <c r="F117" i="1"/>
  <c r="G116" i="1"/>
  <c r="H116" i="1" s="1"/>
  <c r="F116" i="1"/>
  <c r="G115" i="1"/>
  <c r="H115" i="1" s="1"/>
  <c r="F115" i="1"/>
  <c r="G114" i="1"/>
  <c r="H114" i="1" s="1"/>
  <c r="F114" i="1"/>
  <c r="G113" i="1"/>
  <c r="H113" i="1" s="1"/>
  <c r="F113" i="1"/>
  <c r="G112" i="1"/>
  <c r="H112" i="1" s="1"/>
  <c r="F112" i="1"/>
  <c r="G111" i="1"/>
  <c r="H111" i="1" s="1"/>
  <c r="F111" i="1"/>
  <c r="G110" i="1"/>
  <c r="H110" i="1" s="1"/>
  <c r="F110" i="1"/>
  <c r="G109" i="1"/>
  <c r="H109" i="1" s="1"/>
  <c r="F109" i="1"/>
  <c r="G108" i="1"/>
  <c r="H108" i="1" s="1"/>
  <c r="F108" i="1"/>
  <c r="G107" i="1"/>
  <c r="H107" i="1" s="1"/>
  <c r="F107" i="1"/>
  <c r="G106" i="1"/>
  <c r="H106" i="1" s="1"/>
  <c r="F106" i="1"/>
  <c r="G105" i="1"/>
  <c r="H105" i="1" s="1"/>
  <c r="F105" i="1"/>
  <c r="G104" i="1"/>
  <c r="H104" i="1" s="1"/>
  <c r="F104" i="1"/>
  <c r="G103" i="1"/>
  <c r="H103" i="1" s="1"/>
  <c r="F103" i="1"/>
  <c r="G102" i="1"/>
  <c r="H102" i="1" s="1"/>
  <c r="F102" i="1"/>
  <c r="G101" i="1"/>
  <c r="H101" i="1" s="1"/>
  <c r="F101" i="1"/>
  <c r="G100" i="1"/>
  <c r="H100" i="1" s="1"/>
  <c r="F100" i="1"/>
  <c r="G99" i="1"/>
  <c r="H99" i="1" s="1"/>
  <c r="F99" i="1"/>
  <c r="G98" i="1"/>
  <c r="H98" i="1" s="1"/>
  <c r="F98" i="1"/>
  <c r="G97" i="1"/>
  <c r="H97" i="1" s="1"/>
  <c r="F97" i="1"/>
  <c r="G96" i="1"/>
  <c r="H96" i="1" s="1"/>
  <c r="F96" i="1"/>
  <c r="G95" i="1"/>
  <c r="H95" i="1" s="1"/>
  <c r="F95" i="1"/>
  <c r="G94" i="1"/>
  <c r="H94" i="1" s="1"/>
  <c r="F94" i="1"/>
  <c r="G93" i="1"/>
  <c r="H93" i="1" s="1"/>
  <c r="F93" i="1"/>
  <c r="G92" i="1"/>
  <c r="H92" i="1" s="1"/>
  <c r="F92" i="1"/>
  <c r="G91" i="1"/>
  <c r="H91" i="1" s="1"/>
  <c r="F91" i="1"/>
  <c r="G90" i="1"/>
  <c r="H90" i="1" s="1"/>
  <c r="F90" i="1"/>
  <c r="G89" i="1"/>
  <c r="H89" i="1" s="1"/>
  <c r="F89" i="1"/>
  <c r="G88" i="1"/>
  <c r="H88" i="1" s="1"/>
  <c r="F88" i="1"/>
  <c r="G87" i="1"/>
  <c r="H87" i="1" s="1"/>
  <c r="F87" i="1"/>
  <c r="G86" i="1"/>
  <c r="H86" i="1" s="1"/>
  <c r="F86" i="1"/>
  <c r="G85" i="1"/>
  <c r="H85" i="1" s="1"/>
  <c r="F85" i="1"/>
  <c r="G84" i="1"/>
  <c r="H84" i="1" s="1"/>
  <c r="F84" i="1"/>
  <c r="G83" i="1"/>
  <c r="H83" i="1" s="1"/>
  <c r="F83" i="1"/>
  <c r="G82" i="1"/>
  <c r="H82" i="1" s="1"/>
  <c r="F82" i="1"/>
  <c r="G81" i="1"/>
  <c r="H81" i="1" s="1"/>
  <c r="F81" i="1"/>
  <c r="G80" i="1"/>
  <c r="H80" i="1" s="1"/>
  <c r="F80" i="1"/>
  <c r="G79" i="1"/>
  <c r="H79" i="1" s="1"/>
  <c r="F79" i="1"/>
  <c r="G78" i="1"/>
  <c r="H78" i="1" s="1"/>
  <c r="F78" i="1"/>
  <c r="G77" i="1"/>
  <c r="H77" i="1" s="1"/>
  <c r="F77" i="1"/>
  <c r="G76" i="1"/>
  <c r="H76" i="1" s="1"/>
  <c r="F76" i="1"/>
  <c r="G75" i="1"/>
  <c r="H75" i="1" s="1"/>
  <c r="F75" i="1"/>
  <c r="G74" i="1"/>
  <c r="H74" i="1" s="1"/>
  <c r="F74" i="1"/>
  <c r="G73" i="1"/>
  <c r="H73" i="1" s="1"/>
  <c r="F73" i="1"/>
  <c r="G72" i="1"/>
  <c r="H72" i="1" s="1"/>
  <c r="F72" i="1"/>
  <c r="G71" i="1"/>
  <c r="H71" i="1" s="1"/>
  <c r="F71" i="1"/>
  <c r="G70" i="1"/>
  <c r="H70" i="1" s="1"/>
  <c r="F70" i="1"/>
  <c r="G69" i="1"/>
  <c r="H69" i="1" s="1"/>
  <c r="F69" i="1"/>
  <c r="G68" i="1"/>
  <c r="H68" i="1" s="1"/>
  <c r="F68" i="1"/>
  <c r="G67" i="1"/>
  <c r="H67" i="1" s="1"/>
  <c r="F67" i="1"/>
  <c r="G66" i="1"/>
  <c r="H66" i="1" s="1"/>
  <c r="F66" i="1"/>
  <c r="G65" i="1"/>
  <c r="H65" i="1" s="1"/>
  <c r="F65" i="1"/>
  <c r="G64" i="1"/>
  <c r="H64" i="1" s="1"/>
  <c r="F64" i="1"/>
  <c r="G63" i="1"/>
  <c r="H63" i="1" s="1"/>
  <c r="F63" i="1"/>
  <c r="G62" i="1"/>
  <c r="H62" i="1" s="1"/>
  <c r="F62" i="1"/>
  <c r="G61" i="1"/>
  <c r="H61" i="1" s="1"/>
  <c r="F61" i="1"/>
  <c r="G60" i="1"/>
  <c r="H60" i="1" s="1"/>
  <c r="F60" i="1"/>
  <c r="G59" i="1"/>
  <c r="H59" i="1" s="1"/>
  <c r="F59" i="1"/>
  <c r="G58" i="1"/>
  <c r="H58" i="1" s="1"/>
  <c r="F58" i="1"/>
  <c r="G57" i="1"/>
  <c r="H57" i="1" s="1"/>
  <c r="F57" i="1"/>
  <c r="G56" i="1"/>
  <c r="H56" i="1" s="1"/>
  <c r="F56" i="1"/>
  <c r="G55" i="1"/>
  <c r="H55" i="1" s="1"/>
  <c r="F55" i="1"/>
  <c r="G54" i="1"/>
  <c r="H54" i="1" s="1"/>
  <c r="F54" i="1"/>
  <c r="G53" i="1"/>
  <c r="H53" i="1" s="1"/>
  <c r="F53" i="1"/>
  <c r="G52" i="1"/>
  <c r="H52" i="1" s="1"/>
  <c r="F52" i="1"/>
  <c r="G51" i="1"/>
  <c r="H51" i="1" s="1"/>
  <c r="F51" i="1"/>
  <c r="G50" i="1"/>
  <c r="H50" i="1" s="1"/>
  <c r="F50" i="1"/>
  <c r="G49" i="1"/>
  <c r="H49" i="1" s="1"/>
  <c r="F49" i="1"/>
  <c r="G48" i="1"/>
  <c r="H48" i="1" s="1"/>
  <c r="F48" i="1"/>
  <c r="G47" i="1"/>
  <c r="H47" i="1" s="1"/>
  <c r="F47" i="1"/>
  <c r="G46" i="1"/>
  <c r="H46" i="1" s="1"/>
  <c r="F46" i="1"/>
  <c r="G45" i="1"/>
  <c r="H45" i="1" s="1"/>
  <c r="F45" i="1"/>
  <c r="G44" i="1"/>
  <c r="H44" i="1" s="1"/>
  <c r="F44" i="1"/>
  <c r="G43" i="1"/>
  <c r="H43" i="1" s="1"/>
  <c r="F43" i="1"/>
  <c r="G42" i="1"/>
  <c r="H42" i="1" s="1"/>
  <c r="F42" i="1"/>
  <c r="G41" i="1"/>
  <c r="H41" i="1" s="1"/>
  <c r="F41" i="1"/>
  <c r="G40" i="1"/>
  <c r="H40" i="1" s="1"/>
  <c r="F40" i="1"/>
  <c r="G39" i="1"/>
  <c r="H39" i="1" s="1"/>
  <c r="F39" i="1"/>
  <c r="G38" i="1"/>
  <c r="H38" i="1" s="1"/>
  <c r="F38" i="1"/>
  <c r="G37" i="1"/>
  <c r="H37" i="1" s="1"/>
  <c r="F37" i="1"/>
  <c r="G36" i="1"/>
  <c r="H36" i="1" s="1"/>
  <c r="F36" i="1"/>
  <c r="G35" i="1"/>
  <c r="H35" i="1" s="1"/>
  <c r="F35" i="1"/>
  <c r="G34" i="1"/>
  <c r="H34" i="1" s="1"/>
  <c r="F34" i="1"/>
  <c r="G33" i="1"/>
  <c r="H33" i="1" s="1"/>
  <c r="F33" i="1"/>
  <c r="G32" i="1"/>
  <c r="H32" i="1" s="1"/>
  <c r="F32" i="1"/>
  <c r="G31" i="1"/>
  <c r="H31" i="1" s="1"/>
  <c r="F31" i="1"/>
  <c r="G30" i="1"/>
  <c r="H30" i="1" s="1"/>
  <c r="F30" i="1"/>
  <c r="G29" i="1"/>
  <c r="H29" i="1" s="1"/>
  <c r="F29" i="1"/>
  <c r="G28" i="1"/>
  <c r="H28" i="1" s="1"/>
  <c r="F28" i="1"/>
  <c r="G27" i="1"/>
  <c r="H27" i="1" s="1"/>
  <c r="F27" i="1"/>
  <c r="G26" i="1"/>
  <c r="H26" i="1" s="1"/>
  <c r="F26" i="1"/>
  <c r="G25" i="1"/>
  <c r="H25" i="1" s="1"/>
  <c r="F25" i="1"/>
  <c r="G24" i="1"/>
  <c r="H24" i="1" s="1"/>
  <c r="F24" i="1"/>
  <c r="G23" i="1"/>
  <c r="H23" i="1" s="1"/>
  <c r="F23" i="1"/>
  <c r="G22" i="1"/>
  <c r="H22" i="1" s="1"/>
  <c r="F22" i="1"/>
  <c r="G21" i="1"/>
  <c r="H21" i="1" s="1"/>
  <c r="F21" i="1"/>
  <c r="G20" i="1"/>
  <c r="H20" i="1" s="1"/>
  <c r="F20" i="1"/>
  <c r="G19" i="1"/>
  <c r="H19" i="1" s="1"/>
  <c r="F19" i="1"/>
  <c r="G18" i="1"/>
  <c r="H18" i="1" s="1"/>
  <c r="F18" i="1"/>
  <c r="G17" i="1"/>
  <c r="H17" i="1" s="1"/>
  <c r="F17" i="1"/>
  <c r="G16" i="1"/>
  <c r="H16" i="1" s="1"/>
  <c r="F16" i="1"/>
  <c r="G15" i="1"/>
  <c r="H15" i="1" s="1"/>
  <c r="F15" i="1"/>
  <c r="G14" i="1"/>
  <c r="H14" i="1" s="1"/>
  <c r="F14" i="1"/>
  <c r="G13" i="1"/>
  <c r="H13" i="1" s="1"/>
  <c r="F13" i="1"/>
  <c r="G12" i="1"/>
  <c r="H12" i="1" s="1"/>
  <c r="F12" i="1"/>
  <c r="G11" i="1"/>
  <c r="H11" i="1" s="1"/>
  <c r="F11" i="1"/>
  <c r="G10" i="1"/>
  <c r="H10" i="1" s="1"/>
  <c r="F10" i="1"/>
  <c r="G9" i="1"/>
  <c r="H9" i="1" s="1"/>
  <c r="F9" i="1"/>
  <c r="G8" i="1"/>
  <c r="H8" i="1" s="1"/>
  <c r="F8" i="1"/>
  <c r="G7" i="1"/>
  <c r="H7" i="1" s="1"/>
  <c r="F7" i="1"/>
  <c r="G6" i="1"/>
  <c r="H6" i="1" s="1"/>
  <c r="F6" i="1"/>
  <c r="G5" i="1"/>
  <c r="H5" i="1" s="1"/>
  <c r="F5" i="1"/>
  <c r="G4" i="1"/>
  <c r="H4" i="1" s="1"/>
  <c r="F4" i="1"/>
  <c r="G3" i="1"/>
  <c r="H3" i="1" s="1"/>
  <c r="F3" i="1"/>
  <c r="G2" i="1"/>
  <c r="H2" i="1" s="1"/>
  <c r="F2" i="1"/>
  <c r="D78" i="6"/>
  <c r="C51" i="6"/>
  <c r="G126" i="6"/>
  <c r="G109" i="6"/>
  <c r="C31" i="6"/>
</calcChain>
</file>

<file path=xl/sharedStrings.xml><?xml version="1.0" encoding="utf-8"?>
<sst xmlns="http://schemas.openxmlformats.org/spreadsheetml/2006/main" count="14198" uniqueCount="6246">
  <si>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</si>
  <si>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</si>
  <si>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</si>
  <si>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</si>
  <si>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</si>
  <si>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</si>
  <si>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</si>
  <si>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</si>
  <si>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</si>
  <si>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</si>
  <si>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</si>
  <si>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</si>
  <si>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</si>
  <si>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</si>
  <si>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</si>
  <si>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</si>
  <si>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</si>
  <si>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</si>
  <si>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</si>
  <si>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</si>
  <si>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</si>
  <si>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</si>
  <si>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</si>
  <si>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</si>
  <si>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</si>
  <si>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</si>
  <si>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</si>
  <si>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</si>
  <si>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</si>
  <si>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</si>
  <si>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</si>
  <si>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</si>
  <si>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</si>
  <si>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</si>
  <si>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</si>
  <si>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</si>
  <si>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</si>
  <si>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</si>
  <si>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</si>
  <si>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</si>
  <si>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</si>
  <si>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</si>
  <si>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</si>
  <si>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</si>
  <si>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</si>
  <si>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</si>
  <si>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</si>
  <si>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</si>
  <si>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</si>
  <si>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</si>
  <si>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</si>
  <si>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</si>
  <si>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</si>
  <si>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</si>
  <si>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</si>
  <si>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</si>
  <si>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</si>
  <si>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</si>
  <si>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</si>
  <si>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</si>
  <si>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</si>
  <si>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</si>
  <si>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</si>
  <si>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</si>
  <si>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</si>
  <si>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</si>
  <si>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</si>
  <si>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</si>
  <si>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</si>
  <si>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</si>
  <si>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</si>
  <si>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</si>
  <si>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</si>
  <si>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</si>
  <si>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</si>
  <si>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</si>
  <si>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</si>
  <si>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</si>
  <si>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</si>
  <si>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</si>
  <si>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</si>
  <si>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</si>
  <si>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</si>
  <si>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</si>
  <si>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</si>
  <si>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</si>
  <si>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</si>
  <si>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</si>
  <si>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</si>
  <si>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</si>
  <si>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</si>
  <si>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</si>
  <si>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</si>
  <si>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</si>
  <si>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</si>
  <si>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</si>
  <si>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</si>
  <si>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</si>
  <si>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</si>
  <si>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</si>
  <si>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</si>
  <si>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</si>
  <si>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</si>
  <si>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</si>
  <si>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</si>
  <si>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</si>
  <si>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</si>
  <si>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</si>
  <si>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</si>
  <si>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</si>
  <si>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</si>
  <si>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</si>
  <si>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</si>
  <si>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</si>
  <si>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</si>
  <si>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</si>
  <si>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</si>
  <si>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</si>
  <si>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</si>
  <si>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</si>
  <si>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</si>
  <si>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</si>
  <si>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</si>
  <si>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</si>
  <si>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</si>
  <si>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</si>
  <si>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</si>
  <si>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</si>
  <si>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</si>
  <si>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</si>
  <si>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</si>
  <si>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</si>
  <si>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</si>
  <si>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</si>
  <si>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</si>
  <si>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</si>
  <si>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</si>
  <si>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</si>
  <si>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</si>
  <si>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</si>
  <si>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</si>
  <si>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</si>
  <si>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</si>
  <si>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</si>
  <si>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</si>
  <si>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</si>
  <si>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</si>
  <si>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</si>
  <si>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</si>
  <si>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</si>
  <si>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</si>
  <si>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</si>
  <si>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</si>
  <si>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</si>
  <si>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</si>
  <si>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</si>
  <si>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</si>
  <si>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</si>
  <si>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</si>
  <si>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</si>
  <si>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</si>
  <si>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</si>
  <si>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</si>
  <si>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</si>
  <si>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</si>
  <si>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</si>
  <si>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</si>
  <si>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</si>
  <si>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</si>
  <si>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</si>
  <si>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</si>
  <si>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</si>
  <si>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</si>
  <si>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</si>
  <si>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</si>
  <si>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</si>
  <si>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</si>
  <si>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</si>
  <si>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</si>
  <si>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</si>
  <si>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</si>
  <si>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</si>
  <si>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</si>
  <si>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</si>
  <si>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</si>
  <si>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</si>
  <si>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</si>
  <si>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</si>
  <si>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</si>
  <si>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</si>
  <si>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</si>
  <si>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</si>
  <si>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</si>
  <si>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</si>
  <si>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</si>
  <si>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</si>
  <si>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</si>
  <si>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</si>
  <si>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</si>
  <si>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</si>
  <si>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</si>
  <si>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</si>
  <si>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</si>
  <si>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</si>
  <si>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</si>
  <si>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</si>
  <si>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</si>
  <si>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</si>
  <si>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</si>
  <si>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</si>
  <si>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</si>
  <si>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</si>
  <si>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</si>
  <si>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</si>
  <si>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</si>
  <si>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</si>
  <si>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</si>
  <si>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</si>
  <si>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</si>
  <si>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</si>
  <si>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</si>
  <si>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</si>
  <si>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</si>
  <si>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</si>
  <si>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</si>
  <si>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</si>
  <si>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</si>
  <si>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</si>
  <si>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</si>
  <si>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</si>
  <si>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</si>
  <si>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</si>
  <si>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</si>
  <si>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</si>
  <si>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</si>
  <si>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</si>
  <si>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</si>
  <si>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</si>
  <si>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</si>
  <si>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</si>
  <si>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</si>
  <si>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</si>
  <si>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</si>
  <si>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</si>
  <si>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</si>
  <si>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</si>
  <si>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</si>
  <si>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</si>
  <si>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</si>
  <si>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</si>
  <si>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</si>
  <si>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</si>
  <si>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</si>
  <si>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</si>
  <si>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</si>
  <si>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</si>
  <si>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</si>
  <si>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</si>
  <si>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</si>
  <si>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</si>
  <si>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</si>
  <si>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</si>
  <si>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</si>
  <si>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</si>
  <si>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</si>
  <si>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</si>
  <si>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</si>
  <si>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</si>
  <si>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</si>
  <si>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</si>
  <si>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</si>
  <si>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</si>
  <si>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</si>
  <si>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</si>
  <si>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</si>
  <si>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</si>
  <si>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</si>
  <si>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</si>
  <si>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</si>
  <si>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</si>
  <si>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</si>
  <si>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</si>
  <si>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</si>
  <si>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</si>
  <si>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</si>
  <si>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</si>
  <si>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</si>
  <si>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</si>
  <si>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</si>
  <si>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</si>
  <si>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</si>
  <si>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</si>
  <si>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</si>
  <si>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</si>
  <si>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</si>
  <si>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</si>
  <si>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</si>
  <si>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</si>
  <si>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</si>
  <si>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</si>
  <si>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</si>
  <si>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</si>
  <si>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</si>
  <si>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</si>
  <si>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</si>
  <si>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</si>
  <si>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</si>
  <si>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</si>
  <si>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</si>
  <si>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</si>
  <si>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</si>
  <si>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</si>
  <si>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</si>
  <si>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</si>
  <si>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</si>
  <si>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</si>
  <si>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</si>
  <si>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</si>
  <si>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</si>
  <si>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</si>
  <si>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</si>
  <si>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</si>
  <si>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</si>
  <si>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</si>
  <si>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</si>
  <si>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</si>
  <si>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</si>
  <si>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</si>
  <si>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</si>
  <si>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</si>
  <si>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</si>
  <si>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</si>
  <si>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</si>
  <si>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</si>
  <si>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</si>
  <si>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</si>
  <si>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</si>
  <si>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</si>
  <si>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</si>
  <si>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</si>
  <si>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</si>
  <si>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</si>
  <si>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</si>
  <si>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</si>
  <si>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</si>
  <si>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</si>
  <si>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</si>
  <si>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</si>
  <si>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</si>
  <si>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</si>
  <si>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</si>
  <si>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</si>
  <si>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</si>
  <si>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</si>
  <si>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</si>
  <si>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</si>
  <si>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</si>
  <si>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</si>
  <si>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</si>
  <si>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</si>
  <si>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</si>
  <si>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</si>
  <si>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</si>
  <si>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</si>
  <si>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</si>
  <si>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</si>
  <si>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</si>
  <si>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</si>
  <si>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</si>
  <si>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</si>
  <si>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</si>
  <si>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</si>
  <si>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</si>
  <si>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</si>
  <si>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</si>
  <si>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</si>
  <si>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</si>
  <si>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</si>
  <si>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</si>
  <si>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</si>
  <si>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</si>
  <si>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</si>
  <si>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</si>
  <si>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</si>
  <si>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</si>
  <si>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</si>
  <si>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</si>
  <si>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</si>
  <si>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</si>
  <si>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</si>
  <si>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</si>
  <si>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</si>
  <si>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</si>
  <si>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</si>
  <si>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</si>
  <si>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</si>
  <si>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</si>
  <si>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</si>
  <si>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</si>
  <si>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</si>
  <si>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</si>
  <si>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</si>
  <si>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</si>
  <si>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</si>
  <si>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</si>
  <si>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</si>
  <si>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</si>
  <si>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</si>
  <si>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</si>
  <si>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</si>
  <si>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</si>
  <si>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</si>
  <si>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</si>
  <si>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</si>
  <si>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</si>
  <si>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</si>
  <si>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</si>
  <si>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</si>
  <si>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</si>
  <si>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</si>
  <si>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</si>
  <si>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</si>
  <si>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</si>
  <si>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</si>
  <si>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</si>
  <si>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</si>
  <si>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</si>
  <si>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</si>
  <si>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</si>
  <si>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</si>
  <si>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</si>
  <si>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</si>
  <si>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</si>
  <si>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</si>
  <si>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</si>
  <si>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</si>
  <si>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</si>
  <si>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</si>
  <si>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</si>
  <si>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</si>
  <si>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</si>
  <si>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</si>
  <si>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</si>
  <si>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</si>
  <si>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</si>
  <si>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</si>
  <si>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</si>
  <si>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</si>
  <si>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</si>
  <si>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</si>
  <si>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</si>
  <si>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</si>
  <si>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</si>
  <si>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</si>
  <si>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</si>
  <si>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</si>
  <si>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</si>
  <si>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</si>
  <si>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</si>
  <si>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</si>
  <si>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</si>
  <si>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</si>
  <si>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</si>
  <si>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</si>
  <si>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</si>
  <si>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</si>
  <si>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</si>
  <si>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</si>
  <si>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</si>
  <si>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</si>
  <si>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</si>
  <si>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</si>
  <si>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</si>
  <si>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</si>
  <si>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</si>
  <si>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</si>
  <si>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</si>
  <si>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</si>
  <si>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</si>
  <si>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</si>
  <si>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</si>
  <si>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</si>
  <si>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</si>
  <si>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</si>
  <si>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</si>
  <si>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</si>
  <si>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</si>
  <si>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</si>
  <si>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</si>
  <si>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</si>
  <si>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</si>
  <si>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</si>
  <si>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</si>
  <si>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</si>
  <si>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</si>
  <si>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</si>
  <si>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</si>
  <si>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</si>
  <si>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</si>
  <si>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</si>
  <si>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</si>
  <si>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</si>
  <si>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</si>
  <si>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</si>
  <si>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</si>
  <si>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</si>
  <si>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</si>
  <si>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</si>
  <si>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</si>
  <si>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</si>
  <si>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</si>
  <si>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</si>
  <si>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</si>
  <si>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</si>
  <si>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</si>
  <si>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</si>
  <si>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</si>
  <si>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</si>
  <si>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</si>
  <si>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</si>
  <si>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</si>
  <si>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</si>
  <si>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</si>
  <si>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</si>
  <si>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</si>
  <si>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</si>
  <si>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</si>
  <si>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</si>
  <si>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</si>
  <si>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</si>
  <si>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</si>
  <si>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</si>
  <si>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</si>
  <si>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</si>
  <si>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</si>
  <si>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</si>
  <si>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</si>
  <si>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</si>
  <si>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</si>
  <si>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</si>
  <si>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</si>
  <si>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</si>
  <si>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</si>
  <si>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</si>
  <si>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</si>
  <si>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</si>
  <si>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</si>
  <si>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</si>
  <si>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</si>
  <si>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</si>
  <si>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</si>
  <si>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</si>
  <si>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</si>
  <si>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</si>
  <si>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</si>
  <si>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</si>
  <si>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</si>
  <si>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</si>
  <si>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</si>
  <si>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</si>
  <si>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</si>
  <si>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</si>
  <si>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</si>
  <si>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</si>
  <si>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</si>
  <si>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</si>
  <si>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</si>
  <si>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</si>
  <si>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</si>
  <si>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</si>
  <si>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</si>
  <si>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</si>
  <si>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</si>
  <si>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</si>
  <si>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</si>
  <si>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</si>
  <si>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</si>
  <si>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</si>
  <si>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</si>
  <si>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</si>
  <si>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</si>
  <si>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</si>
  <si>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</si>
  <si>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</si>
  <si>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</si>
  <si>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</si>
  <si>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</si>
  <si>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</si>
  <si>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</si>
  <si>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</si>
  <si>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</si>
  <si>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</si>
  <si>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</si>
  <si>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</si>
  <si>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</si>
  <si>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</si>
  <si>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</si>
  <si>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</si>
  <si>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</si>
  <si>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</si>
  <si>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</si>
  <si>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</si>
  <si>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</si>
  <si>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</si>
  <si>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</si>
  <si>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</si>
  <si>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</si>
  <si>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</si>
  <si>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</si>
  <si>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</si>
  <si>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</si>
  <si>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</si>
  <si>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</si>
  <si>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</si>
  <si>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</si>
  <si>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</si>
  <si>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</si>
  <si>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</si>
  <si>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</si>
  <si>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</si>
  <si>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</si>
  <si>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</si>
  <si>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</si>
  <si>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</si>
  <si>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</si>
  <si>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</si>
  <si>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</si>
  <si>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</si>
  <si>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</si>
  <si>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</si>
  <si>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</si>
  <si>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</si>
  <si>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</si>
  <si>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</si>
  <si>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</si>
  <si>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</si>
  <si>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</si>
  <si>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</si>
  <si>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</si>
  <si>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</si>
  <si>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</si>
  <si>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</si>
  <si>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</si>
  <si>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</si>
  <si>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</si>
  <si>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</si>
  <si>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</si>
  <si>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</si>
  <si>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</si>
  <si>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</si>
  <si>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</si>
  <si>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</si>
  <si>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</si>
  <si>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</si>
  <si>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</si>
  <si>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</si>
  <si>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</si>
  <si>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</si>
  <si>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</si>
  <si>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</si>
  <si>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</si>
  <si>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</si>
  <si>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</si>
  <si>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</si>
  <si>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</si>
  <si>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</si>
  <si>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</si>
  <si>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</si>
  <si>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</si>
  <si>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</si>
  <si>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</si>
  <si>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</si>
  <si>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</si>
  <si>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</si>
  <si>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</si>
  <si>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</si>
  <si>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</si>
  <si>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</si>
  <si>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</si>
  <si>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</si>
  <si>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</si>
  <si>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</si>
  <si>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</si>
  <si>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</si>
  <si>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</si>
  <si>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</si>
  <si>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</si>
  <si>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</si>
  <si>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</si>
  <si>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</si>
  <si>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</si>
  <si>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</si>
  <si>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</si>
  <si>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</si>
  <si>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</si>
  <si>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</si>
  <si>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</si>
  <si>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</si>
  <si>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</si>
  <si>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</si>
  <si>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</si>
  <si>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</si>
  <si>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</si>
  <si>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</si>
  <si>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</si>
  <si>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</si>
  <si>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</si>
  <si>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</si>
  <si>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</si>
  <si>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</si>
  <si>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</si>
  <si>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</si>
  <si>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</si>
  <si>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</si>
  <si>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</si>
  <si>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</si>
  <si>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</si>
  <si>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</si>
  <si>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</si>
  <si>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</si>
  <si>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</si>
  <si>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</si>
  <si>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</si>
  <si>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</si>
  <si>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</si>
  <si>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</si>
  <si>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</si>
  <si>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</si>
  <si>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</si>
  <si>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</si>
  <si>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</si>
  <si>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</si>
  <si>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</si>
  <si>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</si>
  <si>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</si>
  <si>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</si>
  <si>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</si>
  <si>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</si>
  <si>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</si>
  <si>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</si>
  <si>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</si>
  <si>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</si>
  <si>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</si>
  <si>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</si>
  <si>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</si>
  <si>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</si>
  <si>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</si>
  <si>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</si>
  <si>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</si>
  <si>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</si>
  <si>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</si>
  <si>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</si>
  <si>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</si>
  <si>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</si>
  <si>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</si>
  <si>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</si>
  <si>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</si>
  <si>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</si>
  <si>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</si>
  <si>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</si>
  <si>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</si>
  <si>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</si>
  <si>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</si>
  <si>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</si>
  <si>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</si>
  <si>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</si>
  <si>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</si>
  <si>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</si>
  <si>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</si>
  <si>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</si>
  <si>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</si>
  <si>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</si>
  <si>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</si>
  <si>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</si>
  <si>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</si>
  <si>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</si>
  <si>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</si>
  <si>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</si>
  <si>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</si>
  <si>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</si>
  <si>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</si>
  <si>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</si>
  <si>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</si>
  <si>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</si>
  <si>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</si>
  <si>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</si>
  <si>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</si>
  <si>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</si>
  <si>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</si>
  <si>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</si>
  <si>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</si>
  <si>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</si>
  <si>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</si>
  <si>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</si>
  <si>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</si>
  <si>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</si>
  <si>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</si>
  <si>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</si>
  <si>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</si>
  <si>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</si>
  <si>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</si>
  <si>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</si>
  <si>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</si>
  <si>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</si>
  <si>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</si>
  <si>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</si>
  <si>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</si>
  <si>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</si>
  <si>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</si>
  <si>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</si>
  <si>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</si>
  <si>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</si>
  <si>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</si>
  <si>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</si>
  <si>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</si>
  <si>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</si>
  <si>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</si>
  <si>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</si>
  <si>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</si>
  <si>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</si>
  <si>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</si>
  <si>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</si>
  <si>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</si>
  <si>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</si>
  <si>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</si>
  <si>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</si>
  <si>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</si>
  <si>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</si>
  <si>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</si>
  <si>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</si>
  <si>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</si>
  <si>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</si>
  <si>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</si>
  <si>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</si>
  <si>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</si>
  <si>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</si>
  <si>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</si>
  <si>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</si>
  <si>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</si>
  <si>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</si>
  <si>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</si>
  <si>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</si>
  <si>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</si>
  <si>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</si>
  <si>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</si>
  <si>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</si>
  <si>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</si>
  <si>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</si>
  <si>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</si>
  <si>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</si>
  <si>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</si>
  <si>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</si>
  <si>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</si>
  <si>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</si>
  <si>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</si>
  <si>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</si>
  <si>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</si>
  <si>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</si>
  <si>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</si>
  <si>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</si>
  <si>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</si>
  <si>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</si>
  <si>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</si>
  <si>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</si>
  <si>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</si>
  <si>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</si>
  <si>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</si>
  <si>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</si>
  <si>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</si>
  <si>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</si>
  <si>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</si>
  <si>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</si>
  <si>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</si>
  <si>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</si>
  <si>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</si>
  <si>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</si>
  <si>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</si>
  <si>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</si>
  <si>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</si>
  <si>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</si>
  <si>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</si>
  <si>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</si>
  <si>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</si>
  <si>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</si>
  <si>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</si>
  <si>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</si>
  <si>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</si>
  <si>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</si>
  <si>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</si>
  <si>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</si>
  <si>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</si>
  <si>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</si>
  <si>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</si>
  <si>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</si>
  <si>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</si>
  <si>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</si>
  <si>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</si>
  <si>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</si>
  <si>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</si>
  <si>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</si>
  <si>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</si>
  <si>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</si>
  <si>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</si>
  <si>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</si>
  <si>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</si>
  <si>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</si>
  <si>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</si>
  <si>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</si>
  <si>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</si>
  <si>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</si>
  <si>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</si>
  <si>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</si>
  <si>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</si>
  <si>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</si>
  <si>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</si>
  <si>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</si>
  <si>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</si>
  <si>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</si>
  <si>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</si>
  <si>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</si>
  <si>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</si>
  <si>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</si>
  <si>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</si>
  <si>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</si>
  <si>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</si>
  <si>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</si>
  <si>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</si>
  <si>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</si>
  <si>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</si>
  <si>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</si>
  <si>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</si>
  <si>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</si>
  <si>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</si>
  <si>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</si>
  <si>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</si>
  <si>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</si>
  <si>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</si>
  <si>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</si>
  <si>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</si>
  <si>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</si>
  <si>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</si>
  <si>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</si>
  <si>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</si>
  <si>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</si>
  <si>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</si>
  <si>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</si>
  <si>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</si>
  <si>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</si>
  <si>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</si>
  <si>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</si>
  <si>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</si>
  <si>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</si>
  <si>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</si>
  <si>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</si>
  <si>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</si>
  <si>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</si>
  <si>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</si>
  <si>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</si>
  <si>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</si>
  <si>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</si>
  <si>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</si>
  <si>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</si>
  <si>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</si>
  <si>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</si>
  <si>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</si>
  <si>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</si>
  <si>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</si>
  <si>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</si>
  <si>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</si>
  <si>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</si>
  <si>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</si>
  <si>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</si>
  <si>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</si>
  <si>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</si>
  <si>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</si>
  <si>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</si>
  <si>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</si>
  <si>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</si>
  <si>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</si>
  <si>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</si>
  <si>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</si>
  <si>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</si>
  <si>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</si>
  <si>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</si>
  <si>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</si>
  <si>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</si>
  <si>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</si>
  <si>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</si>
  <si>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</si>
  <si>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</si>
  <si>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</si>
  <si>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</si>
  <si>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</si>
  <si>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</si>
  <si>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</si>
  <si>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</si>
  <si>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</si>
  <si>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</si>
  <si>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</si>
  <si>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</si>
  <si>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</si>
  <si>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</si>
  <si>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</si>
  <si>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</si>
  <si>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</si>
  <si>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</si>
  <si>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</si>
  <si>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</si>
  <si>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</si>
  <si>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</si>
  <si>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</si>
  <si>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</si>
  <si>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</si>
  <si>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</si>
  <si>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</si>
  <si>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</si>
  <si>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</si>
  <si>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</si>
  <si>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</si>
  <si>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</si>
  <si>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</si>
  <si>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</si>
  <si>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</si>
  <si>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</si>
  <si>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</si>
  <si>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</si>
  <si>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</si>
  <si>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</si>
  <si>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</si>
  <si>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</si>
  <si>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</si>
  <si>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</si>
  <si>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</si>
  <si>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</si>
  <si>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</si>
  <si>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</si>
  <si>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</si>
  <si>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</si>
  <si>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</si>
  <si>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</si>
  <si>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</si>
  <si>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</si>
  <si>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</si>
  <si>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</si>
  <si>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</si>
  <si>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</si>
  <si>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</si>
  <si>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</si>
  <si>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</si>
  <si>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</si>
  <si>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</si>
  <si>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</si>
  <si>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</si>
  <si>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</si>
  <si>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</si>
  <si>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</si>
  <si>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</si>
  <si>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</si>
  <si>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</si>
  <si>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</si>
  <si>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</si>
  <si>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</si>
  <si>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</si>
  <si>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</si>
  <si>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</si>
  <si>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</si>
  <si>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</si>
  <si>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</si>
  <si>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</si>
  <si>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</si>
  <si>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</si>
  <si>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</si>
  <si>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</si>
  <si>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</si>
  <si>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</si>
  <si>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</si>
  <si>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</si>
  <si>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</si>
  <si>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</si>
  <si>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</si>
  <si>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</si>
  <si>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</si>
  <si>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</si>
  <si>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</si>
  <si>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</si>
  <si>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</si>
  <si>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</si>
  <si>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</si>
  <si>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</si>
  <si>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</si>
  <si>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</si>
  <si>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</si>
  <si>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</si>
  <si>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</si>
  <si>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</si>
  <si>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</si>
  <si>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</si>
  <si>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</si>
  <si>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</si>
  <si>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</si>
  <si>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</si>
  <si>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</si>
  <si>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</si>
  <si>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</si>
  <si>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</si>
  <si>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</si>
  <si>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</si>
  <si>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</si>
  <si>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</si>
  <si>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</si>
  <si>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</si>
  <si>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</si>
  <si>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</si>
  <si>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</si>
  <si>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</si>
  <si>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</si>
  <si>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</si>
  <si>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</si>
  <si>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</si>
  <si>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</si>
  <si>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</si>
  <si>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</si>
  <si>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</si>
  <si>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</si>
  <si>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</si>
  <si>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</si>
  <si>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</si>
  <si>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</si>
  <si>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</si>
  <si>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</si>
  <si>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</si>
  <si>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</si>
  <si>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</si>
  <si>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</si>
  <si>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</si>
  <si>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</si>
  <si>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</si>
  <si>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</si>
  <si>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</si>
  <si>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</si>
  <si>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</si>
  <si>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</si>
  <si>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</si>
  <si>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</si>
  <si>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</si>
  <si>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</si>
  <si>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</si>
  <si>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</si>
  <si>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</si>
  <si>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</si>
  <si>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</si>
  <si>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</si>
  <si>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</si>
  <si>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</si>
  <si>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</si>
  <si>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</si>
  <si>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</si>
  <si>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</si>
  <si>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</si>
  <si>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</si>
  <si>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</si>
  <si>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</si>
  <si>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</si>
  <si>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</si>
  <si>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</si>
  <si>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</si>
  <si>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</si>
  <si>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</si>
  <si>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</si>
  <si>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</si>
  <si>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</si>
  <si>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</si>
  <si>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</si>
  <si>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</si>
  <si>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</si>
  <si>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</si>
  <si>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</si>
  <si>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</si>
  <si>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</si>
  <si>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</si>
  <si>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</si>
  <si>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</si>
  <si>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</si>
  <si>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</si>
  <si>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</si>
  <si>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</si>
  <si>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</si>
  <si>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</si>
  <si>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</si>
  <si>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</si>
  <si>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</si>
  <si>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</si>
  <si>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</si>
  <si>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</si>
  <si>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</si>
  <si>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</si>
  <si>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</si>
  <si>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</si>
  <si>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</si>
  <si>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</si>
  <si>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</si>
  <si>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</si>
  <si>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</si>
  <si>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</si>
  <si>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</si>
  <si>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</si>
  <si>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</si>
  <si>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</si>
  <si>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</si>
  <si>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</si>
  <si>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</si>
  <si>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</si>
  <si>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</si>
  <si>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</si>
  <si>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</si>
  <si>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</si>
  <si>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</si>
  <si>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</si>
  <si>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</si>
  <si>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</si>
  <si>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</si>
  <si>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</si>
  <si>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</si>
  <si>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</si>
  <si>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</si>
  <si>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</si>
  <si>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</si>
  <si>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</si>
  <si>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</si>
  <si>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</si>
  <si>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</si>
  <si>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</si>
  <si>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</si>
  <si>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</si>
  <si>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</si>
  <si>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</si>
  <si>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</si>
  <si>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</si>
  <si>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</si>
  <si>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</si>
  <si>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</si>
  <si>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</si>
  <si>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</si>
  <si>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</si>
  <si>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</si>
  <si>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</si>
  <si>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</si>
  <si>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</si>
  <si>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</si>
  <si>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</si>
  <si>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</si>
  <si>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</si>
  <si>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</si>
  <si>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</si>
  <si>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</si>
  <si>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</si>
  <si>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</si>
  <si>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</si>
  <si>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</si>
  <si>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</si>
  <si>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</si>
  <si>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</si>
  <si>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</si>
  <si>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</si>
  <si>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</si>
  <si>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</si>
  <si>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</si>
  <si>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</si>
  <si>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</si>
  <si>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</si>
  <si>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</si>
  <si>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</si>
  <si>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</si>
  <si>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</si>
  <si>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</si>
  <si>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</si>
  <si>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</si>
  <si>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</si>
  <si>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</si>
  <si>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</si>
  <si>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</si>
  <si>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</si>
  <si>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</si>
  <si>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</si>
  <si>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</si>
  <si>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</si>
  <si>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</si>
  <si>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</si>
  <si>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</si>
  <si>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</si>
  <si>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</si>
  <si>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</si>
  <si>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</si>
  <si>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</si>
  <si>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</si>
  <si>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</si>
  <si>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</si>
  <si>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</si>
  <si>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</si>
  <si>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</si>
  <si>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</si>
  <si>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</si>
  <si>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</si>
  <si>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</si>
  <si>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</si>
  <si>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</si>
  <si>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</si>
  <si>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</si>
  <si>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</si>
  <si>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</si>
  <si>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</si>
  <si>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</si>
  <si>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</si>
  <si>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</si>
  <si>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</si>
  <si>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</si>
  <si>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</si>
  <si>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</si>
  <si>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</si>
  <si>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</si>
  <si>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</si>
  <si>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</si>
  <si>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</si>
  <si>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</si>
  <si>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</si>
  <si>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</si>
  <si>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</si>
  <si>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</si>
  <si>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</si>
  <si>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</si>
  <si>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</si>
  <si>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</si>
  <si>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</si>
  <si>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</si>
  <si>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</si>
  <si>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</si>
  <si>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</si>
  <si>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</si>
  <si>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</si>
  <si>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</si>
  <si>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</si>
  <si>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</si>
  <si>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</si>
  <si>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</si>
  <si>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</si>
  <si>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</si>
  <si>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</si>
  <si>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</si>
  <si>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</si>
  <si>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</si>
  <si>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</si>
  <si>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</si>
  <si>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</si>
  <si>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</si>
  <si>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</si>
  <si>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</si>
  <si>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</si>
  <si>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</si>
  <si>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</si>
  <si>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</si>
  <si>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</si>
  <si>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</si>
  <si>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</si>
  <si>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</si>
  <si>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</si>
  <si>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</si>
  <si>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</si>
  <si>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</si>
  <si>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</si>
  <si>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</si>
  <si>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</si>
  <si>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</si>
  <si>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</si>
  <si>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</si>
  <si>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</si>
  <si>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</si>
  <si>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</si>
  <si>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</si>
  <si>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</si>
  <si>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</si>
  <si>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</si>
  <si>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</si>
  <si>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</si>
  <si>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</si>
  <si>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</si>
  <si>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</si>
  <si>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</si>
  <si>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</si>
  <si>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</si>
  <si>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</si>
  <si>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</si>
  <si>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</si>
  <si>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</si>
  <si>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</si>
  <si>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</si>
  <si>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</si>
  <si>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</si>
  <si>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</si>
  <si>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</si>
  <si>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</si>
  <si>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</si>
  <si>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</si>
  <si>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</si>
  <si>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</si>
  <si>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</si>
  <si>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</si>
  <si>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</si>
  <si>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</si>
  <si>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</si>
  <si>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</si>
  <si>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</si>
  <si>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</si>
  <si>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</si>
  <si>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</si>
  <si>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</si>
  <si>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</si>
  <si>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</si>
  <si>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</si>
  <si>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</si>
  <si>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</si>
  <si>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</si>
  <si>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</si>
  <si>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</si>
  <si>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</si>
  <si>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</si>
  <si>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</si>
  <si>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</si>
  <si>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</si>
  <si>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</si>
  <si>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</si>
  <si>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</si>
  <si>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</si>
  <si>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</si>
  <si>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</si>
  <si>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</si>
  <si>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</si>
  <si>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</si>
  <si>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</si>
  <si>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</si>
  <si>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</si>
  <si>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</si>
  <si>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</si>
  <si>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</si>
  <si>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</si>
  <si>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</si>
  <si>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</si>
  <si>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</si>
  <si>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</si>
  <si>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</si>
  <si>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</si>
  <si>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</si>
  <si>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</si>
  <si>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</si>
  <si>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</si>
  <si>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</si>
  <si>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</si>
  <si>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</si>
  <si>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</si>
  <si>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</si>
  <si>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</si>
  <si>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</si>
  <si>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</si>
  <si>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</si>
  <si>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</si>
  <si>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</si>
  <si>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</si>
  <si>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</si>
  <si>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</si>
  <si>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</si>
  <si>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</si>
  <si>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</si>
  <si>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</si>
  <si>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</si>
  <si>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</si>
  <si>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</si>
  <si>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</si>
  <si>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</si>
  <si>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</si>
  <si>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</si>
  <si>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</si>
  <si>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</si>
  <si>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</si>
  <si>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</si>
  <si>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</si>
  <si>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</si>
  <si>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</si>
  <si>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</si>
  <si>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</si>
  <si>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</si>
  <si>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</si>
  <si>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</si>
  <si>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</si>
  <si>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</si>
  <si>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</si>
  <si>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</si>
  <si>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</si>
  <si>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</si>
  <si>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</si>
  <si>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</si>
  <si>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</si>
  <si>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</si>
  <si>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</si>
  <si>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</si>
  <si>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</si>
  <si>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</si>
  <si>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</si>
  <si>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</si>
  <si>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</si>
  <si>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</si>
  <si>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</si>
  <si>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</si>
  <si>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</si>
  <si>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</si>
  <si>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</si>
  <si>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</si>
  <si>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</si>
  <si>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</si>
  <si>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</si>
  <si>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</si>
  <si>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</si>
  <si>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</si>
  <si>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</si>
  <si>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</si>
  <si>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</si>
  <si>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</si>
  <si>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</si>
  <si>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</si>
  <si>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</si>
  <si>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</si>
  <si>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</si>
  <si>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</si>
  <si>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</si>
  <si>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</si>
  <si>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</si>
  <si>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</si>
  <si>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</si>
  <si>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</si>
  <si>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</si>
  <si>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</si>
  <si>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</si>
  <si>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</si>
  <si>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</si>
  <si>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</si>
  <si>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</si>
  <si>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</si>
  <si>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</si>
  <si>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</si>
  <si>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</si>
  <si>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</si>
  <si>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</si>
  <si>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</si>
  <si>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</si>
  <si>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</si>
  <si>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</si>
  <si>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</si>
  <si>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</si>
  <si>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</si>
  <si>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</si>
  <si>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</si>
  <si>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</si>
  <si>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</si>
  <si>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</si>
  <si>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</si>
  <si>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</si>
  <si>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</si>
  <si>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</si>
  <si>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</si>
  <si>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</si>
  <si>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</si>
  <si>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</si>
  <si>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</si>
  <si>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</si>
  <si>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</si>
  <si>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</si>
  <si>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</si>
  <si>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</si>
  <si>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</si>
  <si>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</si>
  <si>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</si>
  <si>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</si>
  <si>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</si>
  <si>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</si>
  <si>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</si>
  <si>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</si>
  <si>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</si>
  <si>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</si>
  <si>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</si>
  <si>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</si>
  <si>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</si>
  <si>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</si>
  <si>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</si>
  <si>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</si>
  <si>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</si>
  <si>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</si>
  <si>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</si>
  <si>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</si>
  <si>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</si>
  <si>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</si>
  <si>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</si>
  <si>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</si>
  <si>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</si>
  <si>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</si>
  <si>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</si>
  <si>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</si>
  <si>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</si>
  <si>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</si>
  <si>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</si>
  <si>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</si>
  <si>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</si>
  <si>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</si>
  <si>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</si>
  <si>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</si>
  <si>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</si>
  <si>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</si>
  <si>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</si>
  <si>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</si>
  <si>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</si>
  <si>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</si>
  <si>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</si>
  <si>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</si>
  <si>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</si>
  <si>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</si>
  <si>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</si>
  <si>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</si>
  <si>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</si>
  <si>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</si>
  <si>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</si>
  <si>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</si>
  <si>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</si>
  <si>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</si>
  <si>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</si>
  <si>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</si>
  <si>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</si>
  <si>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</si>
  <si>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</si>
  <si>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</si>
  <si>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</si>
  <si>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</si>
  <si>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</si>
  <si>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</si>
  <si>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</si>
  <si>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</si>
  <si>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</si>
  <si>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</si>
  <si>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</si>
  <si>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</si>
  <si>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</si>
  <si>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</si>
  <si>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</si>
  <si>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</si>
  <si>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</si>
  <si>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</si>
  <si>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</si>
  <si>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</si>
  <si>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</si>
  <si>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</si>
  <si>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</si>
  <si>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</si>
  <si>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</si>
  <si>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</si>
  <si>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</si>
  <si>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</si>
  <si>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</si>
  <si>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</si>
  <si>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</si>
  <si>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</si>
  <si>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</si>
  <si>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</si>
  <si>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</si>
  <si>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</si>
  <si>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</si>
  <si>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</si>
  <si>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</si>
  <si>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</si>
  <si>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</si>
  <si>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</si>
  <si>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</si>
  <si>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</si>
  <si>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</si>
  <si>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</si>
  <si>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</si>
  <si>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</si>
  <si>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</si>
  <si>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</si>
  <si>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</si>
  <si>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</si>
  <si>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</si>
  <si>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</si>
  <si>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</si>
  <si>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</si>
  <si>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</si>
  <si>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</si>
  <si>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</si>
  <si>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</si>
  <si>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</si>
  <si>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</si>
  <si>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</si>
  <si>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</si>
  <si>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</si>
  <si>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</si>
  <si>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</si>
  <si>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</si>
  <si>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</si>
  <si>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</si>
  <si>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</si>
  <si>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</si>
  <si>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</si>
  <si>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</si>
  <si>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</si>
  <si>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</si>
  <si>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</si>
  <si>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</si>
  <si>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</si>
  <si>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</si>
  <si>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</si>
  <si>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</si>
  <si>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</si>
  <si>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</si>
  <si>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</si>
  <si>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</si>
  <si>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</si>
  <si>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</si>
  <si>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</si>
  <si>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</si>
  <si>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</si>
  <si>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</si>
  <si>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</si>
  <si>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</si>
  <si>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</si>
  <si>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</si>
  <si>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</si>
  <si>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</si>
  <si>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</si>
  <si>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</si>
  <si>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</si>
  <si>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</si>
  <si>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</si>
  <si>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</si>
  <si>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</si>
  <si>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</si>
  <si>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</si>
  <si>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</si>
  <si>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</si>
  <si>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</si>
  <si>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</si>
  <si>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</si>
  <si>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</si>
  <si>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</si>
  <si>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</si>
  <si>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</si>
  <si>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</si>
  <si>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</si>
  <si>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</si>
  <si>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</si>
  <si>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</si>
  <si>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</si>
  <si>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</si>
  <si>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</si>
  <si>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</si>
  <si>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</si>
  <si>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</si>
  <si>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</si>
  <si>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</si>
  <si>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</si>
  <si>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</si>
  <si>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</si>
  <si>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</si>
  <si>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</si>
  <si>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</si>
  <si>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</si>
  <si>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</si>
  <si>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</si>
  <si>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</si>
  <si>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</si>
  <si>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</si>
  <si>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</si>
  <si>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</si>
  <si>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</si>
  <si>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</si>
  <si>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</si>
  <si>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</si>
  <si>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</si>
  <si>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</si>
  <si>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</si>
  <si>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</si>
  <si>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</si>
  <si>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</si>
  <si>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</si>
  <si>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</si>
  <si>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</si>
  <si>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</si>
  <si>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</si>
  <si>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</si>
  <si>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</si>
  <si>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</si>
  <si>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</si>
  <si>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</si>
  <si>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</si>
  <si>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</si>
  <si>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</si>
  <si>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</si>
  <si>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</si>
  <si>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</si>
  <si>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</si>
  <si>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</si>
  <si>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</si>
  <si>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</si>
  <si>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</si>
  <si>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</si>
  <si>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</si>
  <si>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</si>
  <si>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</si>
  <si>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</si>
  <si>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</si>
  <si>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</si>
  <si>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</si>
  <si>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</si>
  <si>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</si>
  <si>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</si>
  <si>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</si>
  <si>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</si>
  <si>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</si>
  <si>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</si>
  <si>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</si>
  <si>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</si>
  <si>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</si>
  <si>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</si>
  <si>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</si>
  <si>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</si>
  <si>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</si>
  <si>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</si>
  <si>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</si>
  <si>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</si>
  <si>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</si>
  <si>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</si>
  <si>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</si>
  <si>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</si>
  <si>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</si>
  <si>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</si>
  <si>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</si>
  <si>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</si>
  <si>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</si>
  <si>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</si>
  <si>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</si>
  <si>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</si>
  <si>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</si>
  <si>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</si>
  <si>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</si>
  <si>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</si>
  <si>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</si>
  <si>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</si>
  <si>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</si>
  <si>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</si>
  <si>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</si>
  <si>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</si>
  <si>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</si>
  <si>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</si>
  <si>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</si>
  <si>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</si>
  <si>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</si>
  <si>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</si>
  <si>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</si>
  <si>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</si>
  <si>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</si>
  <si>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</si>
  <si>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</si>
  <si>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</si>
  <si>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</si>
  <si>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</si>
  <si>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</si>
  <si>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</si>
  <si>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</si>
  <si>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</si>
  <si>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</si>
  <si>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</si>
  <si>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</si>
  <si>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</si>
  <si>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</si>
  <si>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</si>
  <si>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</si>
  <si>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</si>
  <si>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</si>
  <si>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</si>
  <si>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</si>
  <si>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</si>
  <si>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</si>
  <si>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</si>
  <si>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</si>
  <si>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</si>
  <si>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</si>
  <si>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</si>
  <si>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</si>
  <si>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</si>
  <si>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</si>
  <si>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</si>
  <si>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</si>
  <si>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</si>
  <si>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</si>
  <si>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</si>
  <si>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</si>
  <si>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</si>
  <si>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</si>
  <si>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</si>
  <si>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</si>
  <si>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</si>
  <si>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</si>
  <si>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</si>
  <si>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</si>
  <si>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</si>
  <si>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</si>
  <si>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</si>
  <si>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</si>
  <si>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</si>
  <si>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</si>
  <si>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</si>
  <si>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</si>
  <si>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</si>
  <si>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</si>
  <si>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Order ID</t>
  </si>
  <si>
    <t>Order Date</t>
  </si>
  <si>
    <t>Customer ID</t>
  </si>
  <si>
    <t>Product ID</t>
  </si>
  <si>
    <t>Quantity</t>
  </si>
  <si>
    <t>Customer Name</t>
  </si>
  <si>
    <t>Email</t>
  </si>
  <si>
    <t>Country</t>
  </si>
  <si>
    <t>Coffee Type</t>
  </si>
  <si>
    <t>Roast Type</t>
  </si>
  <si>
    <t>Size</t>
  </si>
  <si>
    <t>Unit Price</t>
  </si>
  <si>
    <t>Sales</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</si>
  <si>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</si>
  <si>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</si>
  <si>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</si>
  <si>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</si>
  <si>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</si>
  <si>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</si>
  <si>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</si>
  <si>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</si>
  <si>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</si>
  <si>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</si>
  <si>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</si>
  <si>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</si>
  <si>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</si>
  <si>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</si>
  <si>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</si>
  <si>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</si>
  <si>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</si>
  <si>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</si>
  <si>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</si>
  <si>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</si>
  <si>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</si>
  <si>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</si>
  <si>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</si>
  <si>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</si>
  <si>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</si>
  <si>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</si>
  <si>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</si>
  <si>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</si>
  <si>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</si>
  <si>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</si>
  <si>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</si>
  <si>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</si>
  <si>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</si>
  <si>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</si>
  <si>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</si>
  <si>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</si>
  <si>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</si>
  <si>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</si>
  <si>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</si>
  <si>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</si>
  <si>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</si>
  <si>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</si>
  <si>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</si>
  <si>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</si>
  <si>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</si>
  <si>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</si>
  <si>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</si>
  <si>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</si>
  <si>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</si>
  <si>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</si>
  <si>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</si>
  <si>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</si>
  <si>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</si>
  <si>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</si>
  <si>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</si>
  <si>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</si>
  <si>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</si>
  <si>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</si>
  <si>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</si>
  <si>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</si>
  <si>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</si>
  <si>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</si>
  <si>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</si>
  <si>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</si>
  <si>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</si>
  <si>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</si>
  <si>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</si>
  <si>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</si>
  <si>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</si>
  <si>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</si>
  <si>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</si>
  <si>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</si>
  <si>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</si>
  <si>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</si>
  <si>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</si>
  <si>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</si>
  <si>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</si>
  <si>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</si>
  <si>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</si>
  <si>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</si>
  <si>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</si>
  <si>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</si>
  <si>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</si>
  <si>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</si>
  <si>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</si>
  <si>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</si>
  <si>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</si>
  <si>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</si>
  <si>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</si>
  <si>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</si>
  <si>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</si>
  <si>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</si>
  <si>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</si>
  <si>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</si>
  <si>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</si>
  <si>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</si>
  <si>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</si>
  <si>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</si>
  <si>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</si>
  <si>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</si>
  <si>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</si>
  <si>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</si>
  <si>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</si>
  <si>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</si>
  <si>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</si>
  <si>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</si>
  <si>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</si>
  <si>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</si>
  <si>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</si>
  <si>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</si>
  <si>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</si>
  <si>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</si>
  <si>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</si>
  <si>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</si>
  <si>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</si>
  <si>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</si>
  <si>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</si>
  <si>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</si>
  <si>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</si>
  <si>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</si>
  <si>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</si>
  <si>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</si>
  <si>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</si>
  <si>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</si>
  <si>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</si>
  <si>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</si>
  <si>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</si>
  <si>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</si>
  <si>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</si>
  <si>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</si>
  <si>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</si>
  <si>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</si>
  <si>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</si>
  <si>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</si>
  <si>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</si>
  <si>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</si>
  <si>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</si>
  <si>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</si>
  <si>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</si>
  <si>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</si>
  <si>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</si>
  <si>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</si>
  <si>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</si>
  <si>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</si>
  <si>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</si>
  <si>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</si>
  <si>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</si>
  <si>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</si>
  <si>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</si>
  <si>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</si>
  <si>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</si>
  <si>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</si>
  <si>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</si>
  <si>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</si>
  <si>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</si>
  <si>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</si>
  <si>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</si>
  <si>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</si>
  <si>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</si>
  <si>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</si>
  <si>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</si>
  <si>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</si>
  <si>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</si>
  <si>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</si>
  <si>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</si>
  <si>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</si>
  <si>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</si>
  <si>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</si>
  <si>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</si>
  <si>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</si>
  <si>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</si>
  <si>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</si>
  <si>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</si>
  <si>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</si>
  <si>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</si>
  <si>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</si>
  <si>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</si>
  <si>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</si>
  <si>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</si>
  <si>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</si>
  <si>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</si>
  <si>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</si>
  <si>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</si>
  <si>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</si>
  <si>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</si>
  <si>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</si>
  <si>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</si>
  <si>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</si>
  <si>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</si>
  <si>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</si>
  <si>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</si>
  <si>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</si>
  <si>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</si>
  <si>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</si>
  <si>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</si>
  <si>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</si>
  <si>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</si>
  <si>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</si>
  <si>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</si>
  <si>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</si>
  <si>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</si>
  <si>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</si>
  <si>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</si>
  <si>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</si>
  <si>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</si>
  <si>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</si>
  <si>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</si>
  <si>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</si>
  <si>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</si>
  <si>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</si>
  <si>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</si>
  <si>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</si>
  <si>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</si>
  <si>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</si>
  <si>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</si>
  <si>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</si>
  <si>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</si>
  <si>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</si>
  <si>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</si>
  <si>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</si>
  <si>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</si>
  <si>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</si>
  <si>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</si>
  <si>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</si>
  <si>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</si>
  <si>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</si>
  <si>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</si>
  <si>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</si>
  <si>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</si>
  <si>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</si>
  <si>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</si>
  <si>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</si>
  <si>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</si>
  <si>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</si>
  <si>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</si>
  <si>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</si>
  <si>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</si>
  <si>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</si>
  <si>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</si>
  <si>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</si>
  <si>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</si>
  <si>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</si>
  <si>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</si>
  <si>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</si>
  <si>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</si>
  <si>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</si>
  <si>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</si>
  <si>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</si>
  <si>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</si>
  <si>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</si>
  <si>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</si>
  <si>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</si>
  <si>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</si>
  <si>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</si>
  <si>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</si>
  <si>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</si>
  <si>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</si>
  <si>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</si>
  <si>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</si>
  <si>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</si>
  <si>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</si>
  <si>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</si>
  <si>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</si>
  <si>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</si>
  <si>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</si>
  <si>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</si>
  <si>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</si>
  <si>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</si>
  <si>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</si>
  <si>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</si>
  <si>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</si>
  <si>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</si>
  <si>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</si>
  <si>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</si>
  <si>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</si>
  <si>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</si>
  <si>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</si>
  <si>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</si>
  <si>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</si>
  <si>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</si>
  <si>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</si>
  <si>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</si>
  <si>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</si>
  <si>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</si>
  <si>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</si>
  <si>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</si>
  <si>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</si>
  <si>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</si>
  <si>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</si>
  <si>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</si>
  <si>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</si>
  <si>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</si>
  <si>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</si>
  <si>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</si>
  <si>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</si>
  <si>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</si>
  <si>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</si>
  <si>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</si>
  <si>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</si>
  <si>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</si>
  <si>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</si>
  <si>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</si>
  <si>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</si>
  <si>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</si>
  <si>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</si>
  <si>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</si>
  <si>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</si>
  <si>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</si>
  <si>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</si>
  <si>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</si>
  <si>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</si>
  <si>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</si>
  <si>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</si>
  <si>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</si>
  <si>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</si>
  <si>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</si>
  <si>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</si>
  <si>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</si>
  <si>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</si>
  <si>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</si>
  <si>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</si>
  <si>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</si>
  <si>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</si>
  <si>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</si>
  <si>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</si>
  <si>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</si>
  <si>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</si>
  <si>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</si>
  <si>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</si>
  <si>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</si>
  <si>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</si>
  <si>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</si>
  <si>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</si>
  <si>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</si>
  <si>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</si>
  <si>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</si>
  <si>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</si>
  <si>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</si>
  <si>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</si>
  <si>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</si>
  <si>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</si>
  <si>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</si>
  <si>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</si>
  <si>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</si>
  <si>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</si>
  <si>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</si>
  <si>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</si>
  <si>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</si>
  <si>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</si>
  <si>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</si>
  <si>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</si>
  <si>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</si>
  <si>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</si>
  <si>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</si>
  <si>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</si>
  <si>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</si>
  <si>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</si>
  <si>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</si>
  <si>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</si>
  <si>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</si>
  <si>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</si>
  <si>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</si>
  <si>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</si>
  <si>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</si>
  <si>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</si>
  <si>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</si>
  <si>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</si>
  <si>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</si>
  <si>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</si>
  <si>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</si>
  <si>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</si>
  <si>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</si>
  <si>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</si>
  <si>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</si>
  <si>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</si>
  <si>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</si>
  <si>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</si>
  <si>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</si>
  <si>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</si>
  <si>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</si>
  <si>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</si>
  <si>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</si>
  <si>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</si>
  <si>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</si>
  <si>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</si>
  <si>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</si>
  <si>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</si>
  <si>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</si>
  <si>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</si>
  <si>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</si>
  <si>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</si>
  <si>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</si>
  <si>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</si>
  <si>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</si>
  <si>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</si>
  <si>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</si>
  <si>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</si>
  <si>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</si>
  <si>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</si>
  <si>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</si>
  <si>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</si>
  <si>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</si>
  <si>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</si>
  <si>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</si>
  <si>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</si>
  <si>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</si>
  <si>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</si>
  <si>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</si>
  <si>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</si>
  <si>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</si>
  <si>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</si>
  <si>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</si>
  <si>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</si>
  <si>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</si>
  <si>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</si>
  <si>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</si>
  <si>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</si>
  <si>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</si>
  <si>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</si>
  <si>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</si>
  <si>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</si>
  <si>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</si>
  <si>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</si>
  <si>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</si>
  <si>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</si>
  <si>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</si>
  <si>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</si>
  <si>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</si>
  <si>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</si>
  <si>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</si>
  <si>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</si>
  <si>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</si>
  <si>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</si>
  <si>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</si>
  <si>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</si>
  <si>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</si>
  <si>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</si>
  <si>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</si>
  <si>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</si>
  <si>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</si>
  <si>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</si>
  <si>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</si>
  <si>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</si>
  <si>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</si>
  <si>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</si>
  <si>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</si>
  <si>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</si>
  <si>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</si>
  <si>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</si>
  <si>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</si>
  <si>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</si>
  <si>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</si>
  <si>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</si>
  <si>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</si>
  <si>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</si>
  <si>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</si>
  <si>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</si>
  <si>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</si>
  <si>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</si>
  <si>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</si>
  <si>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</si>
  <si>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</si>
  <si>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</si>
  <si>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</si>
  <si>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</si>
  <si>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</si>
  <si>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</si>
  <si>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</si>
  <si>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</si>
  <si>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</si>
  <si>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</si>
  <si>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</si>
  <si>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</si>
  <si>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</si>
  <si>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</si>
  <si>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</si>
  <si>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</si>
  <si>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</si>
  <si>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</si>
  <si>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</si>
  <si>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</si>
  <si>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</si>
  <si>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</si>
  <si>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</si>
  <si>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</si>
  <si>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</si>
  <si>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</si>
  <si>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</si>
  <si>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</si>
  <si>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</si>
  <si>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</si>
  <si>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</si>
  <si>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</si>
  <si>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</si>
  <si>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</si>
  <si>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</si>
  <si>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</si>
  <si>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</si>
  <si>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</si>
  <si>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</si>
  <si>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</si>
  <si>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</si>
  <si>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</si>
  <si>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</si>
  <si>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</si>
  <si>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</si>
  <si>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</si>
  <si>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</si>
  <si>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</si>
  <si>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</si>
  <si>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</si>
  <si>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</si>
  <si>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</si>
  <si>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</si>
  <si>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</si>
  <si>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</si>
  <si>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</si>
  <si>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</si>
  <si>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</si>
  <si>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</si>
  <si>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</si>
  <si>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</si>
  <si>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</si>
  <si>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</si>
  <si>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</si>
  <si>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</si>
  <si>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</si>
  <si>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</si>
  <si>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</si>
  <si>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</si>
  <si>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</si>
  <si>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</si>
  <si>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</si>
  <si>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</si>
  <si>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</si>
  <si>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</si>
  <si>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</si>
  <si>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</si>
  <si>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</si>
  <si>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</si>
  <si>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</si>
  <si>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</si>
  <si>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</si>
  <si>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</si>
  <si>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</si>
  <si>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</si>
  <si>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</si>
  <si>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</si>
  <si>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</si>
  <si>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</si>
  <si>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</si>
  <si>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</si>
  <si>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</si>
  <si>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</si>
  <si>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</si>
  <si>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</si>
  <si>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</si>
  <si>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</si>
  <si>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</si>
  <si>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</si>
  <si>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</si>
  <si>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</si>
  <si>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</si>
  <si>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</si>
  <si>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</si>
  <si>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</si>
  <si>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</si>
  <si>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</si>
  <si>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</si>
  <si>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</si>
  <si>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</si>
  <si>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</si>
  <si>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</si>
  <si>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</si>
  <si>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</si>
  <si>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</si>
  <si>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</si>
  <si>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</si>
  <si>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</si>
  <si>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</si>
  <si>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</si>
  <si>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</si>
  <si>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</si>
  <si>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</si>
  <si>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</si>
  <si>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</si>
  <si>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</si>
  <si>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</si>
  <si>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</si>
  <si>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</si>
  <si>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</si>
  <si>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</si>
  <si>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</si>
  <si>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</si>
  <si>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</si>
  <si>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</si>
  <si>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</si>
  <si>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</si>
  <si>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</si>
  <si>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</si>
  <si>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</si>
  <si>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</si>
  <si>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</si>
  <si>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</si>
  <si>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</si>
  <si>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</si>
  <si>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</si>
  <si>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</si>
  <si>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</si>
  <si>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</si>
  <si>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</si>
  <si>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</si>
  <si>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</si>
  <si>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</si>
  <si>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</si>
  <si>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</si>
  <si>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</si>
  <si>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</si>
  <si>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</si>
  <si>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</si>
  <si>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</si>
  <si>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</si>
  <si>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</si>
  <si>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</si>
  <si>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</si>
  <si>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</si>
  <si>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</si>
  <si>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</si>
  <si>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</si>
  <si>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</si>
  <si>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</si>
  <si>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</si>
  <si>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</si>
  <si>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</si>
  <si>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</si>
  <si>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</si>
  <si>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</si>
  <si>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</si>
  <si>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</si>
  <si>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</si>
  <si>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</si>
  <si>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</si>
  <si>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</si>
  <si>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</si>
  <si>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</si>
  <si>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</si>
  <si>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</si>
  <si>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</si>
  <si>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</si>
  <si>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</si>
  <si>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</si>
  <si>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</si>
  <si>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</si>
  <si>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</si>
  <si>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</si>
  <si>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</si>
  <si>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</si>
  <si>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</si>
  <si>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</si>
  <si>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</si>
  <si>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</si>
  <si>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</si>
  <si>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</si>
  <si>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</si>
  <si>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</si>
  <si>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</si>
  <si>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</si>
  <si>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</si>
  <si>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</si>
  <si>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</si>
  <si>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</si>
  <si>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</si>
  <si>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</si>
  <si>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</si>
  <si>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</si>
  <si>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</si>
  <si>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</si>
  <si>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</si>
  <si>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</si>
  <si>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</si>
  <si>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</si>
  <si>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</si>
  <si>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</si>
  <si>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</si>
  <si>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</si>
  <si>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</si>
  <si>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</si>
  <si>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</si>
  <si>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</si>
  <si>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</si>
  <si>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</si>
  <si>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</si>
  <si>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</si>
  <si>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</si>
  <si>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</si>
  <si>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</si>
  <si>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</si>
  <si>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</si>
  <si>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</si>
  <si>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</si>
  <si>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</si>
  <si>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</si>
  <si>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</si>
  <si>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</si>
  <si>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</si>
  <si>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</si>
  <si>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</si>
  <si>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</si>
  <si>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</si>
  <si>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</si>
  <si>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</si>
  <si>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</si>
  <si>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</si>
  <si>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</si>
  <si>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</si>
  <si>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</si>
  <si>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</si>
  <si>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</si>
  <si>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</si>
  <si>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</si>
  <si>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</si>
  <si>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</si>
  <si>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</si>
  <si>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</si>
  <si>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</si>
  <si>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</si>
  <si>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</si>
  <si>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</si>
  <si>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</si>
  <si>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</si>
  <si>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</si>
  <si>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</si>
  <si>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</si>
  <si>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</si>
  <si>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</si>
  <si>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</si>
  <si>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</si>
  <si>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</si>
  <si>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</si>
  <si>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</si>
  <si>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</si>
  <si>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</si>
  <si>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</si>
  <si>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</si>
  <si>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</si>
  <si>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</si>
  <si>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</si>
  <si>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</si>
  <si>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</si>
  <si>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</si>
  <si>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</si>
  <si>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</si>
  <si>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</si>
  <si>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</si>
  <si>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</si>
  <si>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</si>
  <si>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</si>
  <si>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</si>
  <si>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</si>
  <si>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</si>
  <si>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</si>
  <si>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</si>
  <si>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</si>
  <si>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</si>
  <si>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</si>
  <si>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</si>
  <si>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</si>
  <si>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</si>
  <si>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</si>
  <si>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</si>
  <si>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</si>
  <si>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</si>
  <si>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</si>
  <si>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</si>
  <si>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</si>
  <si>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</si>
  <si>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</si>
  <si>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</si>
  <si>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</si>
  <si>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</si>
  <si>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</si>
  <si>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</si>
  <si>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</si>
  <si>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</si>
  <si>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</si>
  <si>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</si>
  <si>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</si>
  <si>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</si>
  <si>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</si>
  <si>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</si>
  <si>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</si>
  <si>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</si>
  <si>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</si>
  <si>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</si>
  <si>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</si>
  <si>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</si>
  <si>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</si>
  <si>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</si>
  <si>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</si>
  <si>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</si>
  <si>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</si>
  <si>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</si>
  <si>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</si>
  <si>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</si>
  <si>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</si>
  <si>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</si>
  <si>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</si>
  <si>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</si>
  <si>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</si>
  <si>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</si>
  <si>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</si>
  <si>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</si>
  <si>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</si>
  <si>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</si>
  <si>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</si>
  <si>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</si>
  <si>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</si>
  <si>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</si>
  <si>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</si>
  <si>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</si>
  <si>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</si>
  <si>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</si>
  <si>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</si>
  <si>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</si>
  <si>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</si>
  <si>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</si>
  <si>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</si>
  <si>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</si>
  <si>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</si>
  <si>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</si>
  <si>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</si>
  <si>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</si>
  <si>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</si>
  <si>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</si>
  <si>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</si>
  <si>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</si>
  <si>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</si>
  <si>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</si>
  <si>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</si>
  <si>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</si>
  <si>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</si>
  <si>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</si>
  <si>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</si>
  <si>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</si>
  <si>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</si>
  <si>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</si>
  <si>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</si>
  <si>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</si>
  <si>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</si>
  <si>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</si>
  <si>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</si>
  <si>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</si>
  <si>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</si>
  <si>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</si>
  <si>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</si>
  <si>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</si>
  <si>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</si>
  <si>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</si>
  <si>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</si>
  <si>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</si>
  <si>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</si>
  <si>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</si>
  <si>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</si>
  <si>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</si>
  <si>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</si>
  <si>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</si>
  <si>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</si>
  <si>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</si>
  <si>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</si>
  <si>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</si>
  <si>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</si>
  <si>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</si>
  <si>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</si>
  <si>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</si>
  <si>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</si>
  <si>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</si>
  <si>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</si>
  <si>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</si>
  <si>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</si>
  <si>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</si>
  <si>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</si>
  <si>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</si>
  <si>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</si>
  <si>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</si>
  <si>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</si>
  <si>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</si>
  <si>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</si>
  <si>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</si>
  <si>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</si>
  <si>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</si>
  <si>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</si>
  <si>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</si>
  <si>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</si>
  <si>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</si>
  <si>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</si>
  <si>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</si>
  <si>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</si>
  <si>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</si>
  <si>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</si>
  <si>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</si>
  <si>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</si>
  <si>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</si>
  <si>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</si>
  <si>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</si>
  <si>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</si>
  <si>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</si>
  <si>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</si>
  <si>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</si>
  <si>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</si>
  <si>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</si>
  <si>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</si>
  <si>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</si>
  <si>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</si>
  <si>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</si>
  <si>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</si>
  <si>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</si>
  <si>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</si>
  <si>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</si>
  <si>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</si>
  <si>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</si>
  <si>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</si>
  <si>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</si>
  <si>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</si>
  <si>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</si>
  <si>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</si>
  <si>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</si>
  <si>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</si>
  <si>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</si>
  <si>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</si>
  <si>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</si>
  <si>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</si>
  <si>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</si>
  <si>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</si>
  <si>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</si>
  <si>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</si>
  <si>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</si>
  <si>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</si>
  <si>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</si>
  <si>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</si>
  <si>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</si>
  <si>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</si>
  <si>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</si>
  <si>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</si>
  <si>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</si>
  <si>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</si>
  <si>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</si>
  <si>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</si>
  <si>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</si>
  <si>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</si>
  <si>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</si>
  <si>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</si>
  <si>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</si>
  <si>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</si>
  <si>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</si>
  <si>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</si>
  <si>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</si>
  <si>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</si>
  <si>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</si>
  <si>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</si>
  <si>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</si>
  <si>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</si>
  <si>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</si>
  <si>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</si>
  <si>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</si>
  <si>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</si>
  <si>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</si>
  <si>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</si>
  <si>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</si>
  <si>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</si>
  <si>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</si>
  <si>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</si>
  <si>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</si>
  <si>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</si>
  <si>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</si>
  <si>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</si>
  <si>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</si>
  <si>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</si>
  <si>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</si>
  <si>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</si>
  <si>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</si>
  <si>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</si>
  <si>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</si>
  <si>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</si>
  <si>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</si>
  <si>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</si>
  <si>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</si>
  <si>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</si>
  <si>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</si>
  <si>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</si>
  <si>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</si>
  <si>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</si>
  <si>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</si>
  <si>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</si>
  <si>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</si>
  <si>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</si>
  <si>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</si>
  <si>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</si>
  <si>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</si>
  <si>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</si>
  <si>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</si>
  <si>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</si>
  <si>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</si>
  <si>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</si>
  <si>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</si>
  <si>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</si>
  <si>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</si>
  <si>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</si>
  <si>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</si>
  <si>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</si>
  <si>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</si>
  <si>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</si>
  <si>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</si>
  <si>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</si>
  <si>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</si>
  <si>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</si>
  <si>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</si>
  <si>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</si>
  <si>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</si>
  <si>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</si>
  <si>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</si>
  <si>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</si>
  <si>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</si>
  <si>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</si>
  <si>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</si>
  <si>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</si>
  <si>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</si>
  <si>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</si>
  <si>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</si>
  <si>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</si>
  <si>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</si>
  <si>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</si>
  <si>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</si>
  <si>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</si>
  <si>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</si>
  <si>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</si>
  <si>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</si>
  <si>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</si>
  <si>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</si>
  <si>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</si>
  <si>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</si>
  <si>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</si>
  <si>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</si>
  <si>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</si>
  <si>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</si>
  <si>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</si>
  <si>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</si>
  <si>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</si>
  <si>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</si>
  <si>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</si>
  <si>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</si>
  <si>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</si>
  <si>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</si>
  <si>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</si>
  <si>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</si>
  <si>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</si>
  <si>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</si>
  <si>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</si>
  <si>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</si>
  <si>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</si>
  <si>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</si>
  <si>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</si>
  <si>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</si>
  <si>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</si>
  <si>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</si>
  <si>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</si>
  <si>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</si>
  <si>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</si>
  <si>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</si>
  <si>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</si>
  <si>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</si>
  <si>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</si>
  <si>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</si>
  <si>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</si>
  <si>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</si>
  <si>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</si>
  <si>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</si>
  <si>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</si>
  <si>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</si>
  <si>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</si>
  <si>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</si>
  <si>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</si>
  <si>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</si>
  <si>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</si>
  <si>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</si>
  <si>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</si>
  <si>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</si>
  <si>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</si>
  <si>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</si>
  <si>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</si>
  <si>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</si>
  <si>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</si>
  <si>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</si>
  <si>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</si>
  <si>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</si>
  <si>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</si>
  <si>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</si>
  <si>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</si>
  <si>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</si>
  <si>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</si>
  <si>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</si>
  <si>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</si>
  <si>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</si>
  <si>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</si>
  <si>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</si>
  <si>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</si>
  <si>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</si>
  <si>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</si>
  <si>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</si>
  <si>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</si>
  <si>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</si>
  <si>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</si>
  <si>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</si>
  <si>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</si>
  <si>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</si>
  <si>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</si>
  <si>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</si>
  <si>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</si>
  <si>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</si>
  <si>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</si>
  <si>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</si>
  <si>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</si>
  <si>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</si>
  <si>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</si>
  <si>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</si>
  <si>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</si>
  <si>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</si>
  <si>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</si>
  <si>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</si>
  <si>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</si>
  <si>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</si>
  <si>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</si>
  <si>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</si>
  <si>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</si>
  <si>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</si>
  <si>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</si>
  <si>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</si>
  <si>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</si>
  <si>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</si>
  <si>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</si>
  <si>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</si>
  <si>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</si>
  <si>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</si>
  <si>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</si>
  <si>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</si>
  <si>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</si>
  <si>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</si>
  <si>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</si>
  <si>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</si>
  <si>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</si>
  <si>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</si>
  <si>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</si>
  <si>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</si>
  <si>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</si>
  <si>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</si>
  <si>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</si>
  <si>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</si>
  <si>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</si>
  <si>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</si>
  <si>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</si>
  <si>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</si>
  <si>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</si>
  <si>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</si>
  <si>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</si>
  <si>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</si>
  <si>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</si>
  <si>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</si>
  <si>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</si>
  <si>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</si>
  <si>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</si>
  <si>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</si>
  <si>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</si>
  <si>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</si>
  <si>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</si>
  <si>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</si>
  <si>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</si>
  <si>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</si>
  <si>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</si>
  <si>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</si>
  <si>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</si>
  <si>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</si>
  <si>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</si>
  <si>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</si>
  <si>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</si>
  <si>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</si>
  <si>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</si>
  <si>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</si>
  <si>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</si>
  <si>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</si>
  <si>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</si>
  <si>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</si>
  <si>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</si>
  <si>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</si>
  <si>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</si>
  <si>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</si>
  <si>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</si>
  <si>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</si>
  <si>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</si>
  <si>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</si>
  <si>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</si>
  <si>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</si>
  <si>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</si>
  <si>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</si>
  <si>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</si>
  <si>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</si>
  <si>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</si>
  <si>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</si>
  <si>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</si>
  <si>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</si>
  <si>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</si>
  <si>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</si>
  <si>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</si>
  <si>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</si>
  <si>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</si>
  <si>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</si>
  <si>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</si>
  <si>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</si>
  <si>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</si>
  <si>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</si>
  <si>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</si>
  <si>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</si>
  <si>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</si>
  <si>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</si>
  <si>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</si>
  <si>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</si>
  <si>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</si>
  <si>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</si>
  <si>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</si>
  <si>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</si>
  <si>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</si>
  <si>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</si>
  <si>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</si>
  <si>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</si>
  <si>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</si>
  <si>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</si>
  <si>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</si>
  <si>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</si>
  <si>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</si>
  <si>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</si>
  <si>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</si>
  <si>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</si>
  <si>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</si>
  <si>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</si>
  <si>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</si>
  <si>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</si>
  <si>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</si>
  <si>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</si>
  <si>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</si>
  <si>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</si>
  <si>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</si>
  <si>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</si>
  <si>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</si>
  <si>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</si>
  <si>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</si>
  <si>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</si>
  <si>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</si>
  <si>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</si>
  <si>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</si>
  <si>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</si>
  <si>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</si>
  <si>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</si>
  <si>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</si>
  <si>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</si>
  <si>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</si>
  <si>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</si>
  <si>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</si>
  <si>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</si>
  <si>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</si>
  <si>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</si>
  <si>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</si>
  <si>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</si>
  <si>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</si>
  <si>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</si>
  <si>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</si>
  <si>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</si>
  <si>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</si>
  <si>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</si>
  <si>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</si>
  <si>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</si>
  <si>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</si>
  <si>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</si>
  <si>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</si>
  <si>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</si>
  <si>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</si>
  <si>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</si>
  <si>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</si>
  <si>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</si>
  <si>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</si>
  <si>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</si>
  <si>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</si>
  <si>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</si>
  <si>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</si>
  <si>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</si>
  <si>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</si>
  <si>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</si>
  <si>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</si>
  <si>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</si>
  <si>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</si>
  <si>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</si>
  <si>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</si>
  <si>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</si>
  <si>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</si>
  <si>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</si>
  <si>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</si>
  <si>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</si>
  <si>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</si>
  <si>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</si>
  <si>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</si>
  <si>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</si>
  <si>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</si>
  <si>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</si>
  <si>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</si>
  <si>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</si>
  <si>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</si>
  <si>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</si>
  <si>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</si>
  <si>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</si>
  <si>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</si>
  <si>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</si>
  <si>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</si>
  <si>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</si>
  <si>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</si>
  <si>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</si>
  <si>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</si>
  <si>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</si>
  <si>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</si>
  <si>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</si>
  <si>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</si>
  <si>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</si>
  <si>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</si>
  <si>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</si>
  <si>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</si>
  <si>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</si>
  <si>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</si>
  <si>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</si>
  <si>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</si>
  <si>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</si>
  <si>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</si>
  <si>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</si>
  <si>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</si>
  <si>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</si>
  <si>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</si>
  <si>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</si>
  <si>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</si>
  <si>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</si>
  <si>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</si>
  <si>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</si>
  <si>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</si>
  <si>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</si>
  <si>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</si>
  <si>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</si>
  <si>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</si>
  <si>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</si>
  <si>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</si>
  <si>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</si>
  <si>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</si>
  <si>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</si>
  <si>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</si>
  <si>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</si>
  <si>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</si>
  <si>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</si>
  <si>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</si>
  <si>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</si>
  <si>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</si>
  <si>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</si>
  <si>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</si>
  <si>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</si>
  <si>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</si>
  <si>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</si>
  <si>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</si>
  <si>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</si>
  <si>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</si>
  <si>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</si>
  <si>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</si>
  <si>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</si>
  <si>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</si>
  <si>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</si>
  <si>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</si>
  <si>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</si>
  <si>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</si>
  <si>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</si>
  <si>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</si>
  <si>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</si>
  <si>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</si>
  <si>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</si>
  <si>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</si>
  <si>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</si>
  <si>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</si>
  <si>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</si>
  <si>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</si>
  <si>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</si>
  <si>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</si>
  <si>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</si>
  <si>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</si>
  <si>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</si>
  <si>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</si>
  <si>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</si>
  <si>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</si>
  <si>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</si>
  <si>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</si>
  <si>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</si>
  <si>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</si>
  <si>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</si>
  <si>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</si>
  <si>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</si>
  <si>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</si>
  <si>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</si>
  <si>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</si>
  <si>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</si>
  <si>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</si>
  <si>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</si>
  <si>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</si>
  <si>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</si>
  <si>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</si>
  <si>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</si>
  <si>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</si>
  <si>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</si>
  <si>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</si>
  <si>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</si>
  <si>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</si>
  <si>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</si>
  <si>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</si>
  <si>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</si>
  <si>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</si>
  <si>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</si>
  <si>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</si>
  <si>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</si>
  <si>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</si>
  <si>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</si>
  <si>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</si>
  <si>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</si>
  <si>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</si>
  <si>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</si>
  <si>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</si>
  <si>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</si>
  <si>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</si>
  <si>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</si>
  <si>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</si>
  <si>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</si>
  <si>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</si>
  <si>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</si>
  <si>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</si>
  <si>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</si>
  <si>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</si>
  <si>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</si>
  <si>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</si>
  <si>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</si>
  <si>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</si>
  <si>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</si>
  <si>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</si>
  <si>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</si>
  <si>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</si>
  <si>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</si>
  <si>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</si>
  <si>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</si>
  <si>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</si>
  <si>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</si>
  <si>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</si>
  <si>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</si>
  <si>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</si>
  <si>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</si>
  <si>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</si>
  <si>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</si>
  <si>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</si>
  <si>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</si>
  <si>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</si>
  <si>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</si>
  <si>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</si>
  <si>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</si>
  <si>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</si>
  <si>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</si>
  <si>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</si>
  <si>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</si>
  <si>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</si>
  <si>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</si>
  <si>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</si>
  <si>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</si>
  <si>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</si>
  <si>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</si>
  <si>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</si>
  <si>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</si>
  <si>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</si>
  <si>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</si>
  <si>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</si>
  <si>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</si>
  <si>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</si>
  <si>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</si>
  <si>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</si>
  <si>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</si>
  <si>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</si>
  <si>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</si>
  <si>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</si>
  <si>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</si>
  <si>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</si>
  <si>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</si>
  <si>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</si>
  <si>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</si>
  <si>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</si>
  <si>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</si>
  <si>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</si>
  <si>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</si>
  <si>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</si>
  <si>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</si>
  <si>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</si>
  <si>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</si>
  <si>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</si>
  <si>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</si>
  <si>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</si>
  <si>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</si>
  <si>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</si>
  <si>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</si>
  <si>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</si>
  <si>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</si>
  <si>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</si>
  <si>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</si>
  <si>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</si>
  <si>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</si>
  <si>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</si>
  <si>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</si>
  <si>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</si>
  <si>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</si>
  <si>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</si>
  <si>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</si>
  <si>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</si>
  <si>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</si>
  <si>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</si>
  <si>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</si>
  <si>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</si>
  <si>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</si>
  <si>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</si>
  <si>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</si>
  <si>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</si>
  <si>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</si>
  <si>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</si>
  <si>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</si>
  <si>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</si>
  <si>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</si>
  <si>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</si>
  <si>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</si>
  <si>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</si>
  <si>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</si>
  <si>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</si>
  <si>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</si>
  <si>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</si>
  <si>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</si>
  <si>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</si>
  <si>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</si>
  <si>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</si>
  <si>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</si>
  <si>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</si>
  <si>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</si>
  <si>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</si>
  <si>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</si>
  <si>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</si>
  <si>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</si>
  <si>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</si>
  <si>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</si>
  <si>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</si>
  <si>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</si>
  <si>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</si>
  <si>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</si>
  <si>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</si>
  <si>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</si>
  <si>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</si>
  <si>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</si>
  <si>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</si>
  <si>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</si>
  <si>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</si>
  <si>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</si>
  <si>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</si>
  <si>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</si>
  <si>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</si>
  <si>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</si>
  <si>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</si>
  <si>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</si>
  <si>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</si>
  <si>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</si>
  <si>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</si>
  <si>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</si>
  <si>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</si>
  <si>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</si>
  <si>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</si>
  <si>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</si>
  <si>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</si>
  <si>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</si>
  <si>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</si>
  <si>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</si>
  <si>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</si>
  <si>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</si>
  <si>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</si>
  <si>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</si>
  <si>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</si>
  <si>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</si>
  <si>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</si>
  <si>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</si>
  <si>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</si>
  <si>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</si>
  <si>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</si>
  <si>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</si>
  <si>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</si>
  <si>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</si>
  <si>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</si>
  <si>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</si>
  <si>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</si>
  <si>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</si>
  <si>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</si>
  <si>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</si>
  <si>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</si>
  <si>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</si>
  <si>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</si>
  <si>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</si>
  <si>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</si>
  <si>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</si>
  <si>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</si>
  <si>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</si>
  <si>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</si>
  <si>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</si>
  <si>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</si>
  <si>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</si>
  <si>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</si>
  <si>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</si>
  <si>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</si>
  <si>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</si>
  <si>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</si>
  <si>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</si>
  <si>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</si>
  <si>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</si>
  <si>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</si>
  <si>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</si>
  <si>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</si>
  <si>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</si>
  <si>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</si>
  <si>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</si>
  <si>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</si>
  <si>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</si>
  <si>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</si>
  <si>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</si>
  <si>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</si>
  <si>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</si>
  <si>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</si>
  <si>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</si>
  <si>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</si>
  <si>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</si>
  <si>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</si>
  <si>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</si>
  <si>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</si>
  <si>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</si>
  <si>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</si>
  <si>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</si>
  <si>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</si>
  <si>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</si>
  <si>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</si>
  <si>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</si>
  <si>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</si>
  <si>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</si>
  <si>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</si>
  <si>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</si>
  <si>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</si>
  <si>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</si>
  <si>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</si>
  <si>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</si>
  <si>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</si>
  <si>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</si>
  <si>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</si>
  <si>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</si>
  <si>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</si>
  <si>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</si>
  <si>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</si>
  <si>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</si>
  <si>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</si>
  <si>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</si>
  <si>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</si>
  <si>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</si>
  <si>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</si>
  <si>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</si>
  <si>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</si>
  <si>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</si>
  <si>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</si>
  <si>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</si>
  <si>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</si>
  <si>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</si>
  <si>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</si>
  <si>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</si>
  <si>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</si>
  <si>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</si>
  <si>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</si>
  <si>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</si>
  <si>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</si>
  <si>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</si>
  <si>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</si>
  <si>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</si>
  <si>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</si>
  <si>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</si>
  <si>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</si>
  <si>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</si>
  <si>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</si>
  <si>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</si>
  <si>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</si>
  <si>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</si>
  <si>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</si>
  <si>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</si>
  <si>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</si>
  <si>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</si>
  <si>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</si>
  <si>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</si>
  <si>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</si>
  <si>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</si>
  <si>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</si>
  <si>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</si>
  <si>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</si>
  <si>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</si>
  <si>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</si>
  <si>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</si>
  <si>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</si>
  <si>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</si>
  <si>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</si>
  <si>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</si>
  <si>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</si>
  <si>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</si>
  <si>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</si>
  <si>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</si>
  <si>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</si>
  <si>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</si>
  <si>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</si>
  <si>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</si>
  <si>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</si>
  <si>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</si>
  <si>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</si>
  <si>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</si>
  <si>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</si>
  <si>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</si>
  <si>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</si>
  <si>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</si>
  <si>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</si>
  <si>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</si>
  <si>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</si>
  <si>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</si>
  <si>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</si>
  <si>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</si>
  <si>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</si>
  <si>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</si>
  <si>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</si>
  <si>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</si>
  <si>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</si>
  <si>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</si>
  <si>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</si>
  <si>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</si>
  <si>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</si>
  <si>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</si>
  <si>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</si>
  <si>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</si>
  <si>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</si>
  <si>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</si>
  <si>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</si>
  <si>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</si>
  <si>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</si>
  <si>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</si>
  <si>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</si>
  <si>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</si>
  <si>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</si>
  <si>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</si>
  <si>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</si>
  <si>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</si>
  <si>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</si>
  <si>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</si>
  <si>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</si>
  <si>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</si>
  <si>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</si>
  <si>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</si>
  <si>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</si>
  <si>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</si>
  <si>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</si>
  <si>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</si>
  <si>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</si>
  <si>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</si>
  <si>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</si>
  <si>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</si>
  <si>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</si>
  <si>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</si>
  <si>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</si>
  <si>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</si>
  <si>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</si>
  <si>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</si>
  <si>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</si>
  <si>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</si>
  <si>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</si>
  <si>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</si>
  <si>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</si>
  <si>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</si>
  <si>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</si>
  <si>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</si>
  <si>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</si>
  <si>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</si>
  <si>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</si>
  <si>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</si>
  <si>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</si>
  <si>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</si>
  <si>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</si>
  <si>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</si>
  <si>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</si>
  <si>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</si>
  <si>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</si>
  <si>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</si>
  <si>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</si>
  <si>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</si>
  <si>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</si>
  <si>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</si>
  <si>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</si>
  <si>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</si>
  <si>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</si>
  <si>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</si>
  <si>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</si>
  <si>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</si>
  <si>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</si>
  <si>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</si>
  <si>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</si>
  <si>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</si>
  <si>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</si>
  <si>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</si>
  <si>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</si>
  <si>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</si>
  <si>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</si>
  <si>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</si>
  <si>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</si>
  <si>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</si>
  <si>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</si>
  <si>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</si>
  <si>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</si>
  <si>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</si>
  <si>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</si>
  <si>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</si>
  <si>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</si>
  <si>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</si>
  <si>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</si>
  <si>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</si>
  <si>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</si>
  <si>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</si>
  <si>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</si>
  <si>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</si>
  <si>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</si>
  <si>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</si>
  <si>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</si>
  <si>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</si>
  <si>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</si>
  <si>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</si>
  <si>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</si>
  <si>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</si>
  <si>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</si>
  <si>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</si>
  <si>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</si>
  <si>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</si>
  <si>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</si>
  <si>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</si>
  <si>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</si>
  <si>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</si>
  <si>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</si>
  <si>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</si>
  <si>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</si>
  <si>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</si>
  <si>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</si>
  <si>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</si>
  <si>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</si>
  <si>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</si>
  <si>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</si>
  <si>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</si>
  <si>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</si>
  <si>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</si>
  <si>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</si>
  <si>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</si>
  <si>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</si>
  <si>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</si>
  <si>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</si>
  <si>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</si>
  <si>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</si>
  <si>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</si>
  <si>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</si>
  <si>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</si>
  <si>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</si>
  <si>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</si>
  <si>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</si>
  <si>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</si>
  <si>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</si>
  <si>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</si>
  <si>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</si>
  <si>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</si>
  <si>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</si>
  <si>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</si>
  <si>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</si>
  <si>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</si>
  <si>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</si>
  <si>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</si>
  <si>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</si>
  <si>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</si>
  <si>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</si>
  <si>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</si>
  <si>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</si>
  <si>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</si>
  <si>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</si>
  <si>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</si>
  <si>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</si>
  <si>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</si>
  <si>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</si>
  <si>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</si>
  <si>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</si>
  <si>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</si>
  <si>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</si>
  <si>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</si>
  <si>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</si>
  <si>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</si>
  <si>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</si>
  <si>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</si>
  <si>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</si>
  <si>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</si>
  <si>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</si>
  <si>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</si>
  <si>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</si>
  <si>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</si>
  <si>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</si>
  <si>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</si>
  <si>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</si>
  <si>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</si>
  <si>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</si>
  <si>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</si>
  <si>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</si>
  <si>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</si>
  <si>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</si>
  <si>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</si>
  <si>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</si>
  <si>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</si>
  <si>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</si>
  <si>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</si>
  <si>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</si>
  <si>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</si>
  <si>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</si>
  <si>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</si>
  <si>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</si>
  <si>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</si>
  <si>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</si>
  <si>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</si>
  <si>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</si>
  <si>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</si>
  <si>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</si>
  <si>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</si>
  <si>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</si>
  <si>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</si>
  <si>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</si>
  <si>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</si>
  <si>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</si>
  <si>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</si>
  <si>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</si>
  <si>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</si>
  <si>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</si>
  <si>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</si>
  <si>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</si>
  <si>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</si>
  <si>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</si>
  <si>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</si>
  <si>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</si>
  <si>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</si>
  <si>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</si>
  <si>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</si>
  <si>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</si>
  <si>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</si>
  <si>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</si>
  <si>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</si>
  <si>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</si>
  <si>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</si>
  <si>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</si>
  <si>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</si>
  <si>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</si>
  <si>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</si>
  <si>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</si>
  <si>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</si>
  <si>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</si>
  <si>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</si>
  <si>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</si>
  <si>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</si>
  <si>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</si>
  <si>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</si>
  <si>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</si>
  <si>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</si>
  <si>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</si>
  <si>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</si>
  <si>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</si>
  <si>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</si>
  <si>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</si>
  <si>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</si>
  <si>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</si>
  <si>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</si>
  <si>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</si>
  <si>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</si>
  <si>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</si>
  <si>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</si>
  <si>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</si>
  <si>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</si>
  <si>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</si>
  <si>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</si>
  <si>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</si>
  <si>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</si>
  <si>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</si>
  <si>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</si>
  <si>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</si>
  <si>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</si>
  <si>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</si>
  <si>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</si>
  <si>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</si>
  <si>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</si>
  <si>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</si>
  <si>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</si>
  <si>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</si>
  <si>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</si>
  <si>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</si>
  <si>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</si>
  <si>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</si>
  <si>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</si>
  <si>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</si>
  <si>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</si>
  <si>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</si>
  <si>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</si>
  <si>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</si>
  <si>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</si>
  <si>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</si>
  <si>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</si>
  <si>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</si>
  <si>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</si>
  <si>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</si>
  <si>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</si>
  <si>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</si>
  <si>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</si>
  <si>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</si>
  <si>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</si>
  <si>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</si>
  <si>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</si>
  <si>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</si>
  <si>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</si>
  <si>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</si>
  <si>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</si>
  <si>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</si>
  <si>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</si>
  <si>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</si>
  <si>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</si>
  <si>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</si>
  <si>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</si>
  <si>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</si>
  <si>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</si>
  <si>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</si>
  <si>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</si>
  <si>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</si>
  <si>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</si>
  <si>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</si>
  <si>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</si>
  <si>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</si>
  <si>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</si>
  <si>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</si>
  <si>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</si>
  <si>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</si>
  <si>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</si>
  <si>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</si>
  <si>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</si>
  <si>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</si>
  <si>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</si>
  <si>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</si>
  <si>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</si>
  <si>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</si>
  <si>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</si>
  <si>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</si>
  <si>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</si>
  <si>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</si>
  <si>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</si>
  <si>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</si>
  <si>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</si>
  <si>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</si>
  <si>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</si>
  <si>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</si>
  <si>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</si>
  <si>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</si>
  <si>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</si>
  <si>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</si>
  <si>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</si>
  <si>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</si>
  <si>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</si>
  <si>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</si>
  <si>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</si>
  <si>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</si>
  <si>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</si>
  <si>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</si>
  <si>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</si>
  <si>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</si>
  <si>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</si>
  <si>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</si>
  <si>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</si>
  <si>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</si>
  <si>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</si>
  <si>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</si>
  <si>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</si>
  <si>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</si>
  <si>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</si>
  <si>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</si>
  <si>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</si>
  <si>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</si>
  <si>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</si>
  <si>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</si>
  <si>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</si>
  <si>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</si>
  <si>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</si>
  <si>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</si>
  <si>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</si>
  <si>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</si>
  <si>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</si>
  <si>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</si>
  <si>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</si>
  <si>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</si>
  <si>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</si>
  <si>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</si>
  <si>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</si>
  <si>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</si>
  <si>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</si>
  <si>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</si>
  <si>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</si>
  <si>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</si>
  <si>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</si>
  <si>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</si>
  <si>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</si>
  <si>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</si>
  <si>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</si>
  <si>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</si>
  <si>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</si>
  <si>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</si>
  <si>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</si>
  <si>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</si>
  <si>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</si>
  <si>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</si>
  <si>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</si>
  <si>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</si>
  <si>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</si>
  <si>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</si>
  <si>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</si>
  <si>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</si>
  <si>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</si>
  <si>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</si>
  <si>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</si>
  <si>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</si>
  <si>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</si>
  <si>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</si>
  <si>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</si>
  <si>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</si>
  <si>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</si>
  <si>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</si>
  <si>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</si>
  <si>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</si>
  <si>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</si>
  <si>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</si>
  <si>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</si>
  <si>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</si>
  <si>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</si>
  <si>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</si>
  <si>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</si>
  <si>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</si>
  <si>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</si>
  <si>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</si>
  <si>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</si>
  <si>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</si>
  <si>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</si>
  <si>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</si>
  <si>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</si>
  <si>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</si>
  <si>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</si>
  <si>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</si>
  <si>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</si>
  <si>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</si>
  <si>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</si>
  <si>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</si>
  <si>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</si>
  <si>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</si>
  <si>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</si>
  <si>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</si>
  <si>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</si>
  <si>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</si>
  <si>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</si>
  <si>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</si>
  <si>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</si>
  <si>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</si>
  <si>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</si>
  <si>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</si>
  <si>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</si>
  <si>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</si>
  <si>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</si>
  <si>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</si>
  <si>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</si>
  <si>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</si>
  <si>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</si>
  <si>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</si>
  <si>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</si>
  <si>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</si>
  <si>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</si>
  <si>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</si>
  <si>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</si>
  <si>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</si>
  <si>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</si>
  <si>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</si>
  <si>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</si>
  <si>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</si>
  <si>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</si>
  <si>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</si>
  <si>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</si>
  <si>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</si>
  <si>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</si>
  <si>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</si>
  <si>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</si>
  <si>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</si>
  <si>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</si>
  <si>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</si>
  <si>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</si>
  <si>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</si>
  <si>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</si>
  <si>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</si>
  <si>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</si>
  <si>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</si>
  <si>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</si>
  <si>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</si>
  <si>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</si>
  <si>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</si>
  <si>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</si>
  <si>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</si>
  <si>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</si>
  <si>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</si>
  <si>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</si>
  <si>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</si>
  <si>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</si>
  <si>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</si>
  <si>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</si>
  <si>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</si>
  <si>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</si>
  <si>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</si>
  <si>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</si>
  <si>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</si>
  <si>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</si>
  <si>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</si>
  <si>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</si>
  <si>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</si>
  <si>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</si>
  <si>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</si>
  <si>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</si>
  <si>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</si>
  <si>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</si>
  <si>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</si>
  <si>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</si>
  <si>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</si>
  <si>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</si>
  <si>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</si>
  <si>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</si>
  <si>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</si>
  <si>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</si>
  <si>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</si>
  <si>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</si>
  <si>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</si>
  <si>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</si>
  <si>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</si>
  <si>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</si>
  <si>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</si>
  <si>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</si>
  <si>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</si>
  <si>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</si>
  <si>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</si>
  <si>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</si>
  <si>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</si>
  <si>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</si>
  <si>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</si>
  <si>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</si>
  <si>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</si>
  <si>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</si>
  <si>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</si>
  <si>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</si>
  <si>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</si>
  <si>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</si>
  <si>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</si>
  <si>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</si>
  <si>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</si>
  <si>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</si>
  <si>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</si>
  <si>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</si>
  <si>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</si>
  <si>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</si>
  <si>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</si>
  <si>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</si>
  <si>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</si>
  <si>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</si>
  <si>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</si>
  <si>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</si>
  <si>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</si>
  <si>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</si>
  <si>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</si>
  <si>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</si>
  <si>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</si>
  <si>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</si>
  <si>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</si>
  <si>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</si>
  <si>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</si>
  <si>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</si>
  <si>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</si>
  <si>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</si>
  <si>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</si>
  <si>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</si>
  <si>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</si>
  <si>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</si>
  <si>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</si>
  <si>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</si>
  <si>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</si>
  <si>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</si>
  <si>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</si>
  <si>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</si>
  <si>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</si>
  <si>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</si>
  <si>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</si>
  <si>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</si>
  <si>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</si>
  <si>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</si>
  <si>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</si>
  <si>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</si>
  <si>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</si>
  <si>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</si>
  <si>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</si>
  <si>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</si>
  <si>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</si>
  <si>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</si>
  <si>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</si>
  <si>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</si>
  <si>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</si>
  <si>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</si>
  <si>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</si>
  <si>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</si>
  <si>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</si>
  <si>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</si>
  <si>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</si>
  <si>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</si>
  <si>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</si>
  <si>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</si>
  <si>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</si>
  <si>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</si>
  <si>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</si>
  <si>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</si>
  <si>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</si>
  <si>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</si>
  <si>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</si>
  <si>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</si>
  <si>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</si>
  <si>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</si>
  <si>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</si>
  <si>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</si>
  <si>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</si>
  <si>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</si>
  <si>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</si>
  <si>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</si>
  <si>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</si>
  <si>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</si>
  <si>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</si>
  <si>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</si>
  <si>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</si>
  <si>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</si>
  <si>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</si>
  <si>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</si>
  <si>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</si>
  <si>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</si>
  <si>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</si>
  <si>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</si>
  <si>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</si>
  <si>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</si>
  <si>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</si>
  <si>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</si>
  <si>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</si>
  <si>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</si>
  <si>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</si>
  <si>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</si>
  <si>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</si>
  <si>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</si>
  <si>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</si>
  <si>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</si>
  <si>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</si>
  <si>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</si>
  <si>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</si>
  <si>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</si>
  <si>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</si>
  <si>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</si>
  <si>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</si>
  <si>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</si>
  <si>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</si>
  <si>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</si>
  <si>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</si>
  <si>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</si>
  <si>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</si>
  <si>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</si>
  <si>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</si>
  <si>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</si>
  <si>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</si>
  <si>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</si>
  <si>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</si>
  <si>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</si>
  <si>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</si>
  <si>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</si>
  <si>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</si>
  <si>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</si>
  <si>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</si>
  <si>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</si>
  <si>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</si>
  <si>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</si>
  <si>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</si>
  <si>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</si>
  <si>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</si>
  <si>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</si>
  <si>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</si>
  <si>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</si>
  <si>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</si>
  <si>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</si>
  <si>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</si>
  <si>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</si>
  <si>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</si>
  <si>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</si>
  <si>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</si>
  <si>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</si>
  <si>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</si>
  <si>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</si>
  <si>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</si>
  <si>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</si>
  <si>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</si>
  <si>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</si>
  <si>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</si>
  <si>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</si>
  <si>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</si>
  <si>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</si>
  <si>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</si>
  <si>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</si>
  <si>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</si>
  <si>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</si>
  <si>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</si>
  <si>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</si>
  <si>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</si>
  <si>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</si>
  <si>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</si>
  <si>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</si>
  <si>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</si>
  <si>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</si>
  <si>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</si>
  <si>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</si>
  <si>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</si>
  <si>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</si>
  <si>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</si>
  <si>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</si>
  <si>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</si>
  <si>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</si>
  <si>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</si>
  <si>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</si>
  <si>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</si>
  <si>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</si>
  <si>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</si>
  <si>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</si>
  <si>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</si>
  <si>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</si>
  <si>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</si>
  <si>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</si>
  <si>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</si>
  <si>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</si>
  <si>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</si>
  <si>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</si>
  <si>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</si>
  <si>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</si>
  <si>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</si>
  <si>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</si>
  <si>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</si>
  <si>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</si>
  <si>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</si>
  <si>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</si>
  <si>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</si>
  <si>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</si>
  <si>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</si>
  <si>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</si>
  <si>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</si>
  <si>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</si>
  <si>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</si>
  <si>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</si>
  <si>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</si>
  <si>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</si>
  <si>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</si>
  <si>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</si>
  <si>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</si>
  <si>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</si>
  <si>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</si>
  <si>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</si>
  <si>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</si>
  <si>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</si>
  <si>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</si>
  <si>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</si>
  <si>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</si>
  <si>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</si>
  <si>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</si>
  <si>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</si>
  <si>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</si>
  <si>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</si>
  <si>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</si>
  <si>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</si>
  <si>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</si>
  <si>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</si>
  <si>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</si>
  <si>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</si>
  <si>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</si>
  <si>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</si>
  <si>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</si>
  <si>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</si>
  <si>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</si>
  <si>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</si>
  <si>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</si>
  <si>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</si>
  <si>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</si>
  <si>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</si>
  <si>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</si>
  <si>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</si>
  <si>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</si>
  <si>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</si>
  <si>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</si>
  <si>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</si>
  <si>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</si>
  <si>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</si>
  <si>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</si>
  <si>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</si>
  <si>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</si>
  <si>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</si>
  <si>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</si>
  <si>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</si>
  <si>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</si>
  <si>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</si>
  <si>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</si>
  <si>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</si>
  <si>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</si>
  <si>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</si>
  <si>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</si>
  <si>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</si>
  <si>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</si>
  <si>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</si>
  <si>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</si>
  <si>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</si>
  <si>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</si>
  <si>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</si>
  <si>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</si>
  <si>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</si>
  <si>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</si>
  <si>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</si>
  <si>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</si>
  <si>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</si>
  <si>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</si>
  <si>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</si>
  <si>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</si>
  <si>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</si>
  <si>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</si>
  <si>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</si>
  <si>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</si>
  <si>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</si>
  <si>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</si>
  <si>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</si>
  <si>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</si>
  <si>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</si>
  <si>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</si>
  <si>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</si>
  <si>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</si>
  <si>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</si>
  <si>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</si>
  <si>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</si>
  <si>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</si>
  <si>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</si>
  <si>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</si>
  <si>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</si>
  <si>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</si>
  <si>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</si>
  <si>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</si>
  <si>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</si>
  <si>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</si>
  <si>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</si>
  <si>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</si>
  <si>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</si>
  <si>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</si>
  <si>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</si>
  <si>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</si>
  <si>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</si>
  <si>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</si>
  <si>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</si>
  <si>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</si>
  <si>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</si>
  <si>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</si>
  <si>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</si>
  <si>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</si>
  <si>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</si>
  <si>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</si>
  <si>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</si>
  <si>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</si>
  <si>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</si>
  <si>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</si>
  <si>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</si>
  <si>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</si>
  <si>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</si>
  <si>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</si>
  <si>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</si>
  <si>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</si>
  <si>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</si>
  <si>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</si>
  <si>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</si>
  <si>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</si>
  <si>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</si>
  <si>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</si>
  <si>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</si>
  <si>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</si>
  <si>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</si>
  <si>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</si>
  <si>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</si>
  <si>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</si>
  <si>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</si>
  <si>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</si>
  <si>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</si>
  <si>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</si>
  <si>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</si>
  <si>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</si>
  <si>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</si>
  <si>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</si>
  <si>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</si>
  <si>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</si>
  <si>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</si>
  <si>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</si>
  <si>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</si>
  <si>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</si>
  <si>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</si>
  <si>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</si>
  <si>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</si>
  <si>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</si>
  <si>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</si>
  <si>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</si>
  <si>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</si>
  <si>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</si>
  <si>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</si>
  <si>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</si>
  <si>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</si>
  <si>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</si>
  <si>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</si>
  <si>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</si>
  <si>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</si>
  <si>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</si>
  <si>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</si>
  <si>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</si>
  <si>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</si>
  <si>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</si>
  <si>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</si>
  <si>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</si>
  <si>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</si>
  <si>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</si>
  <si>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</si>
  <si>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</si>
  <si>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</si>
  <si>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</si>
  <si>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</si>
  <si>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</si>
  <si>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</si>
  <si>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</si>
  <si>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</si>
  <si>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</si>
  <si>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</si>
  <si>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</si>
  <si>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</si>
  <si>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</si>
  <si>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</si>
  <si>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</si>
  <si>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</si>
  <si>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</si>
  <si>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</si>
  <si>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</si>
  <si>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</si>
  <si>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</si>
  <si>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</si>
  <si>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</si>
  <si>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</si>
  <si>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</si>
  <si>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</si>
  <si>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</si>
  <si>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</si>
  <si>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</si>
  <si>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</si>
  <si>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</si>
  <si>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</si>
  <si>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</si>
  <si>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</si>
  <si>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</si>
  <si>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</si>
  <si>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</si>
  <si>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</si>
  <si>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</si>
  <si>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</si>
  <si>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</si>
  <si>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</si>
  <si>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</si>
  <si>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</si>
  <si>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</si>
  <si>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</si>
  <si>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</si>
  <si>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</si>
  <si>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</si>
  <si>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</si>
  <si>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</si>
  <si>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</si>
  <si>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</si>
  <si>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</si>
  <si>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</si>
  <si>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</si>
  <si>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</si>
  <si>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</si>
  <si>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</si>
  <si>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</si>
  <si>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</si>
  <si>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</si>
  <si>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</si>
  <si>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</si>
  <si>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</si>
  <si>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</si>
  <si>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</si>
  <si>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</si>
  <si>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</si>
  <si>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</si>
  <si>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</si>
  <si>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</si>
  <si>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</si>
  <si>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</si>
  <si>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</si>
  <si>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</si>
  <si>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</si>
  <si>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</si>
  <si>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</si>
  <si>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</si>
  <si>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</si>
  <si>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</si>
  <si>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</si>
  <si>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</si>
  <si>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</si>
  <si>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</si>
  <si>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</si>
  <si>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</si>
  <si>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</si>
  <si>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</si>
  <si>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</si>
  <si>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</si>
  <si>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</si>
  <si>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</si>
  <si>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</si>
  <si>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</si>
  <si>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</si>
  <si>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</si>
  <si>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</si>
  <si>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</si>
  <si>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</si>
  <si>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</si>
  <si>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</si>
  <si>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</si>
  <si>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</si>
  <si>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</si>
  <si>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</si>
  <si>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</si>
  <si>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</si>
  <si>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</si>
  <si>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</si>
  <si>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</si>
  <si>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</si>
  <si>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</si>
  <si>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</si>
  <si>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</si>
  <si>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</si>
  <si>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</si>
  <si>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</si>
  <si>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</si>
  <si>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</si>
  <si>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</si>
  <si>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</si>
  <si>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</si>
  <si>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</si>
  <si>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</si>
  <si>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</si>
  <si>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</si>
  <si>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</si>
  <si>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</si>
  <si>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</si>
  <si>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</si>
  <si>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</si>
  <si>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</si>
  <si>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</si>
  <si>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</si>
  <si>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</si>
  <si>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</si>
  <si>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</si>
  <si>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</si>
  <si>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</si>
  <si>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</si>
  <si>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</si>
  <si>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</si>
  <si>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</si>
  <si>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</si>
  <si>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</si>
  <si>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</si>
  <si>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</si>
  <si>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</si>
  <si>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</si>
  <si>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</si>
  <si>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</si>
  <si>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</si>
  <si>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</si>
  <si>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</si>
  <si>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</si>
  <si>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</si>
  <si>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</si>
  <si>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</si>
  <si>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</si>
  <si>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</si>
  <si>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</si>
  <si>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</si>
  <si>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</si>
  <si>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</si>
  <si>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</si>
  <si>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</si>
  <si>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</si>
  <si>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</si>
  <si>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</si>
  <si>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</si>
  <si>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</si>
  <si>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</si>
  <si>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</si>
  <si>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</si>
  <si>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</si>
  <si>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</si>
  <si>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</si>
  <si>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</si>
  <si>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</si>
  <si>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</si>
  <si>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</si>
  <si>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</si>
  <si>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</si>
  <si>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</si>
  <si>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</si>
  <si>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</si>
  <si>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</si>
  <si>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</si>
  <si>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</si>
  <si>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</si>
  <si>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</si>
  <si>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</si>
  <si>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</si>
  <si>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</si>
  <si>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</si>
  <si>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</si>
  <si>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</si>
  <si>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</si>
  <si>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</si>
  <si>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</si>
  <si>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</si>
  <si>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</si>
  <si>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</si>
  <si>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</si>
  <si>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</si>
  <si>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</si>
  <si>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</si>
  <si>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</si>
  <si>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</si>
  <si>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</si>
  <si>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</si>
  <si>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</si>
  <si>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</si>
  <si>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</si>
  <si>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</si>
  <si>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</si>
  <si>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</si>
  <si>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</si>
  <si>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</si>
  <si>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</si>
  <si>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</si>
  <si>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</si>
  <si>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</si>
  <si>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</si>
  <si>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</si>
  <si>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</si>
  <si>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</si>
  <si>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</si>
  <si>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</si>
  <si>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</si>
  <si>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</si>
  <si>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</si>
  <si>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</si>
  <si>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</si>
  <si>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</si>
  <si>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</si>
  <si>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</si>
  <si>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</si>
  <si>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</si>
  <si>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</si>
  <si>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</si>
  <si>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</si>
  <si>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</si>
  <si>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</si>
  <si>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</si>
  <si>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</si>
  <si>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</si>
  <si>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</si>
  <si>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</si>
  <si>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</si>
  <si>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</si>
  <si>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</si>
  <si>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</si>
  <si>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</si>
  <si>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</si>
  <si>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</si>
  <si>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</si>
  <si>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</si>
  <si>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</si>
  <si>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</si>
  <si>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</si>
  <si>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</si>
  <si>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</si>
  <si>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</si>
  <si>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</si>
  <si>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</si>
  <si>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</si>
  <si>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</si>
  <si>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</si>
  <si>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</si>
  <si>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</si>
  <si>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</si>
  <si>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</si>
  <si>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</si>
  <si>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</si>
  <si>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</si>
  <si>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</si>
  <si>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</si>
  <si>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</si>
  <si>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</si>
  <si>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</si>
  <si>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</si>
  <si>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</si>
  <si>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</si>
  <si>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</si>
  <si>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</si>
  <si>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</si>
  <si>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</si>
  <si>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</si>
  <si>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</si>
  <si>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</si>
  <si>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</si>
  <si>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</si>
  <si>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</si>
  <si>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</si>
  <si>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</si>
  <si>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</si>
  <si>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</si>
  <si>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</si>
  <si>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</si>
  <si>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</si>
  <si>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</si>
  <si>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</si>
  <si>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</si>
  <si>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</si>
  <si>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</si>
  <si>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</si>
  <si>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</si>
  <si>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</si>
  <si>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</si>
  <si>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</si>
  <si>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</si>
  <si>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</si>
  <si>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</si>
  <si>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</si>
  <si>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</si>
  <si>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</si>
  <si>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</si>
  <si>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</si>
  <si>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</si>
  <si>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</si>
  <si>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</si>
  <si>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</si>
  <si>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</si>
  <si>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</si>
  <si>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</si>
  <si>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</si>
  <si>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</si>
  <si>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</si>
  <si>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</si>
  <si>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</si>
  <si>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</si>
  <si>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</si>
  <si>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</si>
  <si>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</si>
  <si>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</si>
  <si>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</si>
  <si>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</si>
  <si>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</si>
  <si>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</si>
  <si>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</si>
  <si>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</si>
  <si>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</si>
  <si>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</si>
  <si>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</si>
  <si>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</si>
  <si>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</si>
  <si>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</si>
  <si>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</si>
  <si>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</si>
  <si>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</si>
  <si>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</si>
  <si>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</si>
  <si>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</si>
  <si>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</si>
  <si>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</si>
  <si>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</si>
  <si>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</si>
  <si>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</si>
  <si>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</si>
  <si>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</si>
  <si>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</si>
  <si>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</si>
  <si>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</si>
  <si>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</si>
  <si>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</si>
  <si>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</si>
  <si>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</si>
  <si>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</si>
  <si>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</si>
  <si>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</si>
  <si>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</si>
  <si>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</si>
  <si>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</si>
  <si>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</si>
  <si>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</si>
  <si>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</si>
  <si>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</si>
  <si>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</si>
  <si>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</si>
  <si>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</si>
  <si>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</si>
  <si>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</si>
  <si>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</si>
  <si>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</si>
  <si>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</si>
  <si>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</si>
  <si>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</si>
  <si>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</si>
  <si>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</si>
  <si>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</si>
  <si>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</si>
  <si>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</si>
  <si>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</si>
  <si>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</si>
  <si>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</si>
  <si>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</si>
  <si>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</si>
  <si>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</si>
  <si>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</si>
  <si>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</si>
  <si>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</si>
  <si>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</si>
  <si>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</si>
  <si>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</si>
  <si>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</si>
  <si>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</si>
  <si>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</si>
  <si>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</si>
  <si>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</si>
  <si>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</si>
  <si>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</si>
  <si>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</si>
  <si>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</si>
  <si>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</si>
  <si>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</si>
  <si>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</si>
  <si>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</si>
  <si>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</si>
  <si>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</si>
  <si>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</si>
  <si>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</si>
  <si>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</si>
  <si>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</si>
  <si>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</si>
  <si>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</si>
  <si>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</si>
  <si>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</si>
  <si>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</si>
  <si>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</si>
  <si>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</si>
  <si>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</si>
  <si>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</si>
  <si>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</si>
  <si>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</si>
  <si>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</si>
  <si>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</si>
  <si>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</si>
  <si>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</si>
  <si>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</si>
  <si>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</si>
  <si>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</si>
  <si>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</si>
  <si>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</si>
  <si>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</si>
  <si>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</si>
  <si>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</si>
  <si>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</si>
  <si>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</si>
  <si>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</si>
  <si>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</si>
  <si>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</si>
  <si>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</si>
  <si>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</si>
  <si>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</si>
  <si>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</si>
  <si>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</si>
  <si>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</si>
  <si>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</si>
  <si>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</si>
  <si>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</si>
  <si>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</si>
  <si>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</si>
  <si>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</si>
  <si>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</si>
  <si>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</si>
  <si>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</si>
  <si>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</si>
  <si>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</si>
  <si>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</si>
  <si>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</si>
  <si>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</si>
  <si>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</si>
  <si>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</si>
  <si>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</si>
  <si>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</si>
  <si>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</si>
  <si>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</si>
  <si>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</si>
  <si>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</si>
  <si>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</si>
  <si>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</si>
  <si>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</si>
  <si>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</si>
  <si>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</si>
  <si>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</si>
  <si>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</si>
  <si>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</si>
  <si>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</si>
  <si>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</si>
  <si>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</si>
  <si>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</si>
  <si>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</si>
  <si>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</si>
  <si>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</si>
  <si>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</si>
  <si>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</si>
  <si>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</si>
  <si>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</si>
  <si>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</si>
  <si>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</si>
  <si>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</si>
  <si>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</si>
  <si>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</si>
  <si>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</si>
  <si>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</si>
  <si>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</si>
  <si>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</si>
  <si>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</si>
  <si>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</si>
  <si>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</si>
  <si>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</si>
  <si>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</si>
  <si>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</si>
  <si>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</si>
  <si>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</si>
  <si>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</si>
  <si>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</si>
  <si>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</si>
  <si>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</si>
  <si>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</si>
  <si>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</si>
  <si>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</si>
  <si>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</si>
  <si>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</si>
  <si>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</si>
  <si>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</si>
  <si>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</si>
  <si>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</si>
  <si>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</si>
  <si>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</si>
  <si>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</si>
  <si>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</si>
  <si>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</si>
  <si>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</si>
  <si>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</si>
  <si>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</si>
  <si>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</si>
  <si>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</si>
  <si>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</si>
  <si>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</si>
  <si>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</si>
  <si>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</si>
  <si>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</si>
  <si>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</si>
  <si>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</si>
  <si>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</si>
  <si>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</si>
  <si>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</si>
  <si>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</si>
  <si>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</si>
  <si>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</si>
  <si>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</si>
  <si>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</si>
  <si>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</si>
  <si>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</si>
  <si>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</si>
  <si>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</si>
  <si>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</si>
  <si>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</si>
  <si>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</si>
  <si>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</si>
  <si>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</si>
  <si>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</si>
  <si>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</si>
  <si>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</si>
  <si>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</si>
  <si>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</si>
  <si>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</si>
  <si>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</si>
  <si>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</si>
  <si>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</si>
  <si>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</si>
  <si>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</si>
  <si>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</si>
  <si>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</si>
  <si>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</si>
  <si>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</si>
  <si>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</si>
  <si>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</si>
  <si>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</si>
  <si>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</si>
  <si>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</si>
  <si>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</si>
  <si>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</si>
  <si>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</si>
  <si>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</si>
  <si>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</si>
  <si>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</si>
  <si>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</si>
  <si>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</si>
  <si>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</si>
  <si>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</si>
  <si>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</si>
  <si>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</si>
  <si>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</si>
  <si>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</si>
  <si>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</si>
  <si>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</si>
  <si>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</si>
  <si>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</si>
  <si>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</si>
  <si>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</si>
  <si>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</si>
  <si>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</si>
  <si>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</si>
  <si>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</si>
  <si>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</si>
  <si>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</si>
  <si>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</si>
  <si>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</si>
  <si>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</si>
  <si>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</si>
  <si>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</si>
  <si>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</si>
  <si>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</si>
  <si>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</si>
  <si>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</si>
  <si>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</si>
  <si>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</si>
  <si>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</si>
  <si>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</si>
  <si>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</si>
  <si>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</si>
  <si>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</si>
  <si>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</si>
  <si>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</si>
  <si>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</si>
  <si>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</si>
  <si>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</si>
  <si>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</si>
  <si>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</si>
  <si>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</si>
  <si>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</si>
  <si>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</si>
  <si>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</si>
  <si>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</si>
  <si>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</si>
  <si>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</si>
  <si>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</si>
  <si>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</si>
  <si>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</si>
  <si>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</si>
  <si>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</si>
  <si>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</si>
  <si>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</si>
  <si>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</si>
  <si>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</si>
  <si>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</si>
  <si>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</si>
  <si>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</si>
  <si>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</si>
  <si>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</si>
  <si>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</si>
  <si>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</si>
  <si>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</si>
  <si>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</si>
  <si>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</si>
  <si>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</si>
  <si>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</si>
  <si>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</si>
  <si>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</si>
  <si>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</si>
  <si>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</si>
  <si>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</si>
  <si>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</si>
  <si>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</si>
  <si>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</si>
  <si>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</si>
  <si>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</si>
  <si>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</si>
  <si>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</si>
  <si>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</si>
  <si>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</si>
  <si>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</si>
  <si>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</si>
  <si>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</si>
  <si>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</si>
  <si>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</si>
  <si>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</si>
  <si>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</si>
  <si>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</si>
  <si>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</si>
  <si>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</si>
  <si>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</si>
  <si>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</si>
  <si>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</si>
  <si>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</si>
  <si>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</si>
  <si>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</si>
  <si>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</si>
  <si>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</si>
  <si>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</si>
  <si>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</si>
  <si>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</si>
  <si>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</si>
  <si>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</si>
  <si>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</si>
  <si>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</si>
  <si>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</si>
  <si>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</si>
  <si>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</si>
  <si>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</si>
  <si>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</si>
  <si>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</si>
  <si>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</si>
  <si>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</si>
  <si>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</si>
  <si>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</si>
  <si>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</si>
  <si>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</si>
  <si>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</si>
  <si>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</si>
  <si>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</si>
  <si>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</si>
  <si>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</si>
  <si>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</si>
  <si>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</si>
  <si>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</si>
  <si>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</si>
  <si>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</si>
  <si>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</si>
  <si>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</si>
  <si>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</si>
  <si>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</si>
  <si>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</si>
  <si>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</si>
  <si>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</si>
  <si>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</si>
  <si>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</si>
  <si>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</si>
  <si>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</si>
  <si>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</si>
  <si>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</si>
  <si>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</si>
  <si>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</si>
  <si>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</si>
  <si>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</si>
  <si>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</si>
  <si>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</si>
  <si>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</si>
  <si>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</si>
  <si>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</si>
  <si>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</si>
  <si>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</si>
  <si>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</si>
  <si>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</si>
  <si>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</si>
  <si>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</si>
  <si>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</si>
  <si>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</si>
  <si>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</si>
  <si>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</si>
  <si>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</si>
  <si>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</si>
  <si>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</si>
  <si>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</si>
  <si>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</si>
  <si>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</si>
  <si>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</si>
  <si>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</si>
  <si>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</si>
  <si>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</si>
  <si>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</si>
  <si>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</si>
  <si>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</si>
  <si>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</si>
  <si>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</si>
  <si>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</si>
  <si>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</si>
  <si>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</si>
  <si>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</si>
  <si>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</si>
  <si>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</si>
  <si>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</si>
  <si>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</si>
  <si>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</si>
  <si>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</si>
  <si>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</si>
  <si>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</si>
  <si>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</si>
  <si>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</si>
  <si>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</si>
  <si>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</si>
  <si>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</si>
  <si>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</si>
  <si>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</si>
  <si>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</si>
  <si>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</si>
  <si>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</si>
  <si>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</si>
  <si>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</si>
  <si>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</si>
  <si>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</si>
  <si>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</si>
  <si>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</si>
  <si>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</si>
  <si>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</si>
  <si>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</si>
  <si>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</si>
  <si>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</si>
  <si>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</si>
  <si>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</si>
  <si>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</si>
  <si>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</si>
  <si>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</si>
  <si>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</si>
  <si>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</si>
  <si>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</si>
  <si>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</si>
  <si>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</si>
  <si>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</si>
  <si>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</si>
  <si>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</si>
  <si>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</si>
  <si>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</si>
  <si>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</si>
  <si>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</si>
  <si>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</si>
  <si>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</si>
  <si>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</si>
  <si>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</si>
  <si>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</si>
  <si>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</si>
  <si>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</si>
  <si>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</si>
  <si>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</si>
  <si>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</si>
  <si>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</si>
  <si>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</si>
  <si>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</si>
  <si>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</si>
  <si>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</si>
  <si>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</si>
  <si>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</si>
  <si>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</si>
  <si>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</si>
  <si>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</si>
  <si>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</si>
  <si>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</si>
  <si>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</si>
  <si>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</si>
  <si>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</si>
  <si>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</si>
  <si>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</si>
  <si>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</si>
  <si>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</si>
  <si>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</si>
  <si>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</si>
  <si>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</si>
  <si>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</si>
  <si>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</si>
  <si>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</si>
  <si>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</si>
  <si>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</si>
  <si>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</si>
  <si>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</si>
  <si>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</si>
  <si>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</si>
  <si>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</si>
  <si>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</si>
  <si>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</si>
  <si>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</si>
  <si>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</si>
  <si>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</si>
  <si>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</si>
  <si>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</si>
  <si>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</si>
  <si>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</si>
  <si>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</si>
  <si>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</si>
  <si>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</si>
  <si>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</si>
  <si>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</si>
  <si>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</si>
  <si>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</si>
  <si>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</si>
  <si>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</si>
  <si>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</si>
  <si>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</si>
  <si>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</si>
  <si>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</si>
  <si>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</si>
  <si>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</si>
  <si>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</si>
  <si>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</si>
  <si>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</si>
  <si>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</si>
  <si>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</si>
  <si>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</si>
  <si>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</si>
  <si>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</si>
  <si>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</si>
  <si>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</si>
  <si>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</si>
  <si>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</si>
  <si>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</si>
  <si>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</si>
  <si>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</si>
  <si>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</si>
  <si>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</si>
  <si>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</si>
  <si>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</si>
  <si>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</si>
  <si>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</si>
  <si>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</si>
  <si>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</si>
  <si>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</si>
  <si>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</si>
  <si>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</si>
  <si>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</si>
  <si>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</si>
  <si>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</si>
  <si>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</si>
  <si>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</si>
  <si>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</si>
  <si>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</si>
  <si>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</si>
  <si>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</si>
  <si>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</si>
  <si>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</si>
  <si>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</si>
  <si>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</si>
  <si>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</si>
  <si>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</si>
  <si>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</si>
  <si>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</si>
  <si>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</si>
  <si>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</si>
  <si>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</si>
  <si>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</si>
  <si>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</si>
  <si>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</si>
  <si>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</si>
  <si>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</si>
  <si>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</si>
  <si>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</si>
  <si>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</si>
  <si>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</si>
  <si>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</si>
  <si>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</si>
  <si>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</si>
  <si>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</si>
  <si>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</si>
  <si>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</si>
  <si>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</si>
  <si>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</si>
  <si>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</si>
  <si>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</si>
  <si>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</si>
  <si>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</si>
  <si>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</si>
  <si>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</si>
  <si>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</si>
  <si>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</si>
  <si>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</si>
  <si>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</si>
  <si>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</si>
  <si>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</si>
  <si>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</si>
  <si>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</si>
  <si>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</si>
  <si>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</si>
  <si>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</si>
  <si>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</si>
  <si>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</si>
  <si>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</si>
  <si>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</si>
  <si>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</si>
  <si>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</si>
  <si>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</si>
  <si>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</si>
  <si>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</si>
  <si>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</si>
  <si>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</si>
  <si>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</si>
  <si>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</si>
  <si>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</si>
  <si>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</si>
  <si>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</si>
  <si>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</si>
  <si>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</si>
  <si>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</si>
  <si>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</si>
  <si>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</si>
  <si>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</si>
  <si>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</si>
  <si>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</si>
  <si>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</si>
  <si>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</si>
  <si>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</si>
  <si>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</si>
  <si>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</si>
  <si>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</si>
  <si>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</si>
  <si>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</si>
  <si>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</si>
  <si>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</si>
  <si>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</si>
  <si>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</si>
  <si>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</si>
  <si>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</si>
  <si>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</si>
  <si>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</si>
  <si>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</si>
  <si>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</si>
  <si>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</si>
  <si>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</si>
  <si>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</si>
  <si>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</si>
  <si>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</si>
  <si>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</si>
  <si>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</si>
  <si>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</si>
  <si>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</si>
  <si>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</si>
  <si>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</si>
  <si>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</si>
  <si>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</si>
  <si>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</si>
  <si>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</si>
  <si>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</si>
  <si>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</si>
  <si>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</si>
  <si>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</si>
  <si>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</si>
  <si>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</si>
  <si>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</si>
  <si>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</si>
  <si>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</si>
  <si>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</si>
  <si>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</si>
  <si>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</si>
  <si>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</si>
  <si>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</si>
  <si>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</si>
  <si>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</si>
  <si>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</si>
  <si>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</si>
  <si>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</si>
  <si>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</si>
  <si>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</si>
  <si>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</si>
  <si>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</si>
  <si>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</si>
  <si>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</si>
  <si>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</si>
  <si>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</si>
  <si>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</si>
  <si>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</si>
  <si>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</si>
  <si>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</si>
  <si>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</si>
  <si>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</si>
  <si>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</si>
  <si>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</si>
  <si>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</si>
  <si>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</si>
  <si>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</si>
  <si>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</si>
  <si>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</si>
  <si>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</si>
  <si>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</si>
  <si>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</si>
  <si>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</si>
  <si>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</si>
  <si>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</si>
  <si>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</si>
  <si>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</si>
  <si>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</si>
  <si>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</si>
  <si>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</si>
  <si>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</si>
  <si>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</si>
  <si>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</si>
  <si>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</si>
  <si>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</si>
  <si>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</si>
  <si>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</si>
  <si>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</si>
  <si>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</si>
  <si>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</si>
  <si>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</si>
  <si>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</si>
  <si>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</si>
  <si>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</si>
  <si>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</si>
  <si>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</si>
  <si>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</si>
  <si>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</si>
  <si>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</si>
  <si>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</si>
  <si>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</si>
  <si>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</si>
  <si>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</si>
  <si>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</si>
  <si>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</si>
  <si>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</si>
  <si>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</si>
  <si>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</si>
  <si>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</si>
  <si>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</si>
  <si>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</si>
  <si>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</si>
  <si>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</si>
  <si>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</si>
  <si>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</si>
  <si>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</si>
  <si>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</si>
  <si>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</si>
  <si>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</si>
  <si>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</si>
  <si>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</si>
  <si>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</si>
  <si>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</si>
  <si>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</si>
  <si>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</si>
  <si>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</si>
  <si>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</si>
  <si>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</si>
  <si>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</si>
  <si>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</si>
  <si>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</si>
  <si>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</si>
  <si>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</si>
  <si>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</si>
  <si>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</si>
  <si>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</si>
  <si>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</si>
  <si>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</si>
  <si>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</si>
  <si>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</si>
  <si>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</si>
  <si>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</si>
  <si>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</si>
  <si>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</si>
  <si>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</si>
  <si>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</si>
  <si>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</si>
  <si>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</si>
  <si>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</si>
  <si>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</si>
  <si>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</si>
  <si>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</si>
  <si>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</si>
  <si>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</si>
  <si>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</si>
  <si>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</si>
  <si>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</si>
  <si>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</si>
  <si>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</si>
  <si>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</si>
  <si>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</si>
  <si>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</si>
  <si>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</si>
  <si>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</si>
  <si>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</si>
  <si>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</si>
  <si>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</si>
  <si>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</si>
  <si>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</si>
  <si>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</si>
  <si>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</si>
  <si>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</si>
  <si>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</si>
  <si>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</si>
  <si>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</si>
  <si>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</si>
  <si>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</si>
  <si>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</si>
  <si>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</si>
  <si>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</si>
  <si>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</si>
  <si>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</si>
  <si>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</si>
  <si>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</si>
  <si>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</si>
  <si>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</si>
  <si>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</si>
  <si>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</si>
  <si>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</si>
  <si>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</si>
  <si>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</si>
  <si>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</si>
  <si>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</si>
  <si>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</si>
  <si>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</si>
  <si>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</si>
  <si>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</si>
  <si>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</si>
  <si>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</si>
  <si>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</si>
  <si>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</si>
  <si>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</si>
  <si>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</si>
  <si>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</si>
  <si>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</si>
  <si>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</si>
  <si>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</si>
  <si>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</si>
  <si>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</si>
  <si>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</si>
  <si>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</si>
  <si>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</si>
  <si>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</si>
  <si>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</si>
  <si>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</si>
  <si>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</si>
  <si>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</si>
  <si>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</si>
  <si>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</si>
  <si>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</si>
  <si>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</si>
  <si>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</si>
  <si>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</si>
  <si>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</si>
  <si>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</si>
  <si>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</si>
  <si>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</si>
  <si>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</si>
  <si>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</si>
  <si>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</si>
  <si>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</si>
  <si>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</si>
  <si>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</si>
  <si>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</si>
  <si>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</si>
  <si>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</si>
  <si>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</si>
  <si>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</si>
  <si>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</si>
  <si>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</si>
  <si>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</si>
  <si>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</si>
  <si>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</si>
  <si>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</si>
  <si>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</si>
  <si>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</si>
  <si>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</si>
  <si>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</si>
  <si>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</si>
  <si>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</si>
  <si>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</si>
  <si>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</si>
  <si>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</si>
  <si>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</si>
  <si>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</si>
  <si>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</si>
  <si>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</si>
  <si>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</si>
  <si>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</si>
  <si>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</si>
  <si>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</si>
  <si>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</si>
  <si>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</si>
  <si>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</si>
  <si>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</si>
  <si>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</si>
  <si>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</si>
  <si>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</si>
  <si>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</si>
  <si>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</si>
  <si>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</si>
  <si>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</si>
  <si>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</si>
  <si>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</si>
  <si>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</si>
  <si>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</si>
  <si>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</si>
  <si>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</si>
  <si>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</si>
  <si>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</si>
  <si>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</si>
  <si>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</si>
  <si>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</si>
  <si>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</si>
  <si>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</si>
  <si>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</si>
  <si>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</si>
  <si>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</si>
  <si>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</si>
  <si>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</si>
  <si>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</si>
  <si>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</si>
  <si>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</si>
  <si>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</si>
  <si>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</si>
  <si>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</si>
  <si>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</si>
  <si>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</si>
  <si>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</si>
  <si>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</si>
  <si>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</si>
  <si>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</si>
  <si>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</si>
  <si>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</si>
  <si>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</si>
  <si>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</si>
  <si>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</si>
  <si>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</si>
  <si>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</si>
  <si>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</si>
  <si>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</si>
  <si>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</si>
  <si>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</si>
  <si>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</si>
  <si>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</si>
  <si>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</si>
  <si>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</si>
  <si>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</si>
  <si>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</si>
  <si>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</si>
  <si>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</si>
  <si>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</si>
  <si>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</si>
  <si>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</si>
  <si>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</si>
  <si>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</si>
  <si>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</si>
  <si>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</si>
  <si>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</si>
  <si>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</si>
  <si>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</si>
  <si>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</si>
  <si>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</si>
  <si>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</si>
  <si>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</si>
  <si>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</si>
  <si>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</si>
  <si>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</si>
  <si>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</si>
  <si>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</si>
  <si>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</si>
  <si>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</si>
  <si>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</si>
  <si>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</si>
  <si>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</si>
  <si>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</si>
  <si>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</si>
  <si>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</si>
  <si>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</si>
  <si>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</si>
  <si>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</si>
  <si>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</si>
  <si>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</si>
  <si>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</si>
  <si>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</si>
  <si>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</si>
  <si>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</si>
  <si>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</si>
  <si>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</si>
  <si>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</si>
  <si>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</si>
  <si>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</si>
  <si>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</si>
  <si>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</si>
  <si>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</si>
  <si>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</si>
  <si>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</si>
  <si>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</si>
  <si>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</si>
  <si>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</si>
  <si>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</si>
  <si>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</si>
  <si>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</si>
  <si>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</si>
  <si>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</si>
  <si>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</si>
  <si>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</si>
  <si>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</si>
  <si>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</si>
  <si>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</si>
  <si>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</si>
  <si>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</si>
  <si>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</si>
  <si>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</si>
  <si>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</si>
  <si>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</si>
  <si>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</si>
  <si>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</si>
  <si>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</si>
  <si>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</si>
  <si>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</si>
  <si>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</si>
  <si>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</si>
  <si>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</si>
  <si>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</si>
  <si>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</si>
  <si>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</si>
  <si>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</si>
  <si>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</si>
  <si>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</si>
  <si>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</si>
  <si>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</si>
  <si>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</si>
  <si>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</si>
  <si>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</si>
  <si>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</si>
  <si>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</si>
  <si>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</si>
  <si>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</si>
  <si>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</si>
  <si>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</si>
  <si>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</si>
  <si>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</si>
  <si>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</si>
  <si>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</si>
  <si>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</si>
  <si>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</si>
  <si>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</si>
  <si>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</si>
  <si>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</si>
  <si>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</si>
  <si>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</si>
  <si>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</si>
  <si>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</si>
  <si>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</si>
  <si>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</si>
  <si>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</si>
  <si>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</si>
  <si>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</si>
  <si>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</si>
  <si>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</si>
  <si>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</si>
  <si>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</si>
  <si>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</si>
  <si>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</si>
  <si>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</si>
  <si>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</si>
  <si>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</si>
  <si>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</si>
  <si>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</si>
  <si>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</si>
  <si>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</si>
  <si>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</si>
  <si>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</si>
  <si>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</si>
  <si>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</si>
  <si>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</si>
  <si>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</si>
  <si>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</si>
  <si>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</si>
  <si>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</si>
  <si>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</si>
  <si>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</si>
  <si>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</si>
  <si>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</si>
  <si>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</si>
  <si>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</si>
  <si>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</si>
  <si>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</si>
  <si>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</si>
  <si>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</si>
  <si>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</si>
  <si>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</si>
  <si>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</si>
  <si>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</si>
  <si>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</si>
  <si>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</si>
  <si>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</si>
  <si>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</si>
  <si>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</si>
  <si>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</si>
  <si>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</si>
  <si>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</si>
  <si>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</si>
  <si>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</si>
  <si>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</si>
  <si>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</si>
  <si>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</si>
  <si>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</si>
  <si>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</si>
  <si>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</si>
  <si>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</si>
  <si>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</si>
  <si>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</si>
  <si>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</si>
  <si>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</si>
  <si>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</si>
  <si>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</si>
  <si>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</si>
  <si>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</si>
  <si>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</si>
  <si>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</si>
  <si>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</si>
  <si>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</si>
  <si>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</si>
  <si>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</si>
  <si>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</si>
  <si>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</si>
  <si>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</si>
  <si>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</si>
  <si>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</si>
  <si>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</si>
  <si>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</si>
  <si>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</si>
  <si>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</si>
  <si>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</si>
  <si>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</si>
  <si>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</si>
  <si>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</si>
  <si>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</si>
  <si>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</si>
  <si>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</si>
  <si>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</si>
  <si>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</si>
  <si>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</si>
  <si>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</si>
  <si>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</si>
  <si>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</si>
  <si>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</si>
  <si>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</si>
  <si>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</si>
  <si>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</si>
  <si>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</si>
  <si>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</si>
  <si>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</si>
  <si>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</si>
  <si>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</si>
  <si>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</si>
  <si>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</si>
  <si>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</si>
  <si>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</si>
  <si>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</si>
  <si>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</si>
  <si>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</si>
  <si>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</si>
  <si>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</si>
  <si>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</si>
  <si>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</si>
  <si>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</si>
  <si>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</si>
  <si>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</si>
  <si>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</si>
  <si>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</si>
  <si>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</si>
  <si>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</si>
  <si>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</si>
  <si>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</si>
  <si>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</si>
  <si>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</si>
  <si>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</si>
  <si>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</si>
  <si>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</si>
  <si>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</si>
  <si>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</si>
  <si>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</si>
  <si>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</si>
  <si>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</si>
  <si>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</si>
  <si>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</si>
  <si>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</si>
  <si>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</si>
  <si>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</si>
  <si>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</si>
  <si>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</si>
  <si>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</si>
  <si>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</si>
  <si>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</si>
  <si>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</si>
  <si>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</si>
  <si>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</si>
  <si>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</si>
  <si>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</si>
  <si>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</si>
  <si>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</si>
  <si>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</si>
  <si>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</si>
  <si>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</si>
  <si>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</si>
  <si>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</si>
  <si>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</si>
  <si>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</si>
  <si>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</si>
  <si>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</si>
  <si>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</si>
  <si>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</si>
  <si>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</si>
  <si>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</si>
  <si>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</si>
  <si>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</si>
  <si>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</si>
  <si>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</si>
  <si>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</si>
  <si>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</si>
  <si>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</si>
  <si>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</si>
  <si>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</si>
  <si>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</si>
  <si>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</si>
  <si>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</si>
  <si>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</si>
  <si>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</si>
  <si>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</si>
  <si>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</si>
  <si>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</si>
  <si>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</si>
  <si>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</si>
  <si>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</si>
  <si>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</si>
  <si>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</si>
  <si>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</si>
  <si>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</si>
  <si>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</si>
  <si>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</si>
  <si>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</si>
  <si>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Robusta</t>
  </si>
  <si>
    <t>customer name</t>
  </si>
  <si>
    <t>custome email</t>
  </si>
  <si>
    <t>city</t>
  </si>
  <si>
    <t>country</t>
  </si>
  <si>
    <t>loyality card</t>
  </si>
  <si>
    <t>coffee type</t>
  </si>
  <si>
    <t>roast type</t>
  </si>
  <si>
    <t>Liberica</t>
  </si>
  <si>
    <t>overall profit</t>
  </si>
  <si>
    <t>profit</t>
  </si>
  <si>
    <t>1.What is the overall sales performance by coffee type over a specified period?</t>
  </si>
  <si>
    <t>Year</t>
  </si>
  <si>
    <t>Month</t>
  </si>
  <si>
    <t>Column Labels</t>
  </si>
  <si>
    <t>Grand Total</t>
  </si>
  <si>
    <t>Row Labels</t>
  </si>
  <si>
    <t>Sum of Sales</t>
  </si>
  <si>
    <t>2.How do sales vary across different countries?</t>
  </si>
  <si>
    <t>3.What are the key cities contributing to total sales, and what is their respective performance?</t>
  </si>
  <si>
    <t>4.Which roast type drives the highest sales, and how does each roast type compare?</t>
  </si>
  <si>
    <t>Light</t>
  </si>
  <si>
    <t>Dark</t>
  </si>
  <si>
    <t>Medium</t>
  </si>
  <si>
    <t>5.How is the customer base distributed by country?</t>
  </si>
  <si>
    <t>Count of Customer ID</t>
  </si>
  <si>
    <t>6.What is the distribution of customers by city?</t>
  </si>
  <si>
    <t>How has the customer base evolved over the years?</t>
  </si>
  <si>
    <t>Who are the top 5 customers by purchase volume or value?</t>
  </si>
  <si>
    <t>Sum of Quantity</t>
  </si>
  <si>
    <t>January</t>
  </si>
  <si>
    <t>February</t>
  </si>
  <si>
    <t>March</t>
  </si>
  <si>
    <t>April</t>
  </si>
  <si>
    <t>May</t>
  </si>
  <si>
    <t>June</t>
  </si>
  <si>
    <t>July</t>
  </si>
  <si>
    <t>August</t>
  </si>
  <si>
    <t>September</t>
  </si>
  <si>
    <t>October</t>
  </si>
  <si>
    <t>November</t>
  </si>
  <si>
    <t>December</t>
  </si>
  <si>
    <t>Arabica</t>
  </si>
  <si>
    <t>Excelsa</t>
  </si>
  <si>
    <t>2019</t>
  </si>
  <si>
    <t>product</t>
  </si>
  <si>
    <t>sale</t>
  </si>
  <si>
    <t>quantity</t>
  </si>
  <si>
    <t>a</t>
  </si>
  <si>
    <t>b</t>
  </si>
  <si>
    <t>c</t>
  </si>
  <si>
    <t>d</t>
  </si>
  <si>
    <t>e</t>
  </si>
  <si>
    <t>f</t>
  </si>
  <si>
    <t>g</t>
  </si>
  <si>
    <t>h</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</si>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</sst>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dd/mmm/yyyy"/>
    <numFmt numFmtId="165" formatCode="0.00\ &quot;Kg&quot;"/>
    <numFmt numFmtId="166" formatCode="&quot;$&quot;#,##0.00"/>
    <numFmt numFmtId="167" formatCode="0.0"/>
    <numFmt numFmtId="168" formatCode="&quot;₹&quot;#,##0.000;[Red]&quot;₹&quot;#,##0.000"/>
  </numFmts>
  <fonts count="5" x14ac:knownFonts="1">
    <font>
      <sz val="11"/>
      <color theme="1"/>
      <name val="Gill Sans MT"/>
      <family val="2"/>
      <scheme val="minor"/>
    </font>
    <font>
      <sz val="11"/>
      <color indexed="8"/>
      <name val="Calibri"/>
      <family val="2"/>
    </font>
    <font>
      <b/>
      <sz val="11"/>
      <color indexed="8"/>
      <name val="Calibri"/>
      <family val="2"/>
    </font>
    <font>
      <sz val="11"/>
      <color rgb="FFFF0000"/>
      <name val="Gill Sans MT"/>
      <family val="2"/>
      <scheme val="minor"/>
    </font>
    <font>
      <sz val="8"/>
      <name val="Gill Sans MT"/>
      <family val="2"/>
      <scheme val="minor"/>
    </font>
  </fonts>
  <fills count="5">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34">
    <xf numFmtId="0" fontId="0" fillId="0" borderId="0" xfId="0"/>
    <xf numFmtId="0" fontId="1" fillId="0" borderId="1" xfId="0" applyFont="1" applyBorder="1" applyAlignment="1">
      <alignment vertical="center"/>
    </xf>
    <xf numFmtId="164"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Border="1"/>
    <xf numFmtId="165" fontId="0" fillId="0" borderId="2" xfId="0" applyNumberFormat="1" applyBorder="1"/>
    <xf numFmtId="166" fontId="0" fillId="0" borderId="2" xfId="0" applyNumberFormat="1" applyBorder="1"/>
    <xf numFmtId="0" fontId="1" fillId="0" borderId="3" xfId="0" applyFont="1" applyBorder="1" applyAlignment="1">
      <alignment vertical="center"/>
    </xf>
    <xf numFmtId="164" fontId="1" fillId="0" borderId="4" xfId="0" applyNumberFormat="1" applyFont="1" applyBorder="1" applyAlignment="1">
      <alignment vertical="center"/>
    </xf>
    <xf numFmtId="0" fontId="1" fillId="0" borderId="4" xfId="0" applyFont="1" applyBorder="1" applyAlignment="1">
      <alignment vertical="center"/>
    </xf>
    <xf numFmtId="0" fontId="0" fillId="0" borderId="4" xfId="0" applyBorder="1"/>
    <xf numFmtId="165" fontId="0" fillId="0" borderId="4" xfId="0" applyNumberFormat="1" applyBorder="1"/>
    <xf numFmtId="166" fontId="0" fillId="0" borderId="4" xfId="0" applyNumberFormat="1" applyBorder="1"/>
    <xf numFmtId="0" fontId="2" fillId="2" borderId="1" xfId="0" applyFont="1" applyFill="1" applyBorder="1" applyAlignment="1">
      <alignment vertical="center"/>
    </xf>
    <xf numFmtId="164" fontId="2" fillId="2" borderId="2" xfId="0" applyNumberFormat="1" applyFont="1" applyFill="1" applyBorder="1" applyAlignment="1">
      <alignment vertical="center"/>
    </xf>
    <xf numFmtId="0" fontId="2" fillId="2" borderId="2" xfId="0" applyFont="1" applyFill="1" applyBorder="1" applyAlignment="1">
      <alignment vertical="center"/>
    </xf>
    <xf numFmtId="4" fontId="2" fillId="2" borderId="2" xfId="0" applyNumberFormat="1" applyFont="1" applyFill="1" applyBorder="1" applyAlignment="1">
      <alignment vertical="center"/>
    </xf>
    <xf numFmtId="0" fontId="1" fillId="0" borderId="0" xfId="0" applyFont="1" applyAlignment="1">
      <alignment vertical="center"/>
    </xf>
    <xf numFmtId="167" fontId="0" fillId="0" borderId="0" xfId="0" applyNumberFormat="1"/>
    <xf numFmtId="168" fontId="2" fillId="2" borderId="2" xfId="0" applyNumberFormat="1" applyFont="1" applyFill="1" applyBorder="1" applyAlignment="1">
      <alignment vertical="center"/>
    </xf>
    <xf numFmtId="168" fontId="0" fillId="0" borderId="0" xfId="0" applyNumberFormat="1"/>
    <xf numFmtId="168" fontId="2" fillId="2" borderId="0" xfId="0" applyNumberFormat="1" applyFont="1" applyFill="1" applyAlignment="1">
      <alignment vertical="center"/>
    </xf>
    <xf numFmtId="0" fontId="0" fillId="0" borderId="0" xfId="0" pivotButton="1"/>
    <xf numFmtId="0" fontId="0" fillId="0" borderId="0" xfId="0" applyAlignment="1">
      <alignment horizontal="left"/>
    </xf>
    <xf numFmtId="44" fontId="2" fillId="2" borderId="2" xfId="0" applyNumberFormat="1" applyFont="1" applyFill="1" applyBorder="1" applyAlignment="1">
      <alignment vertical="center"/>
    </xf>
    <xf numFmtId="44" fontId="0" fillId="0" borderId="2" xfId="0" applyNumberFormat="1" applyBorder="1"/>
    <xf numFmtId="44" fontId="0" fillId="0" borderId="4" xfId="0" applyNumberFormat="1" applyBorder="1"/>
    <xf numFmtId="44" fontId="0" fillId="0" borderId="0" xfId="0" applyNumberFormat="1"/>
    <xf numFmtId="0" fontId="0" fillId="3" borderId="0" xfId="0" applyFill="1"/>
    <xf numFmtId="0" fontId="0" fillId="4" borderId="0" xfId="0" applyFill="1"/>
    <xf numFmtId="0" fontId="3" fillId="3" borderId="0" xfId="0" applyFont="1" applyFill="1" applyAlignment="1">
      <alignment horizontal="center"/>
    </xf>
    <xf numFmtId="0" fontId="0" fillId="3" borderId="0" xfId="0" applyFill="1" applyAlignment="1">
      <alignment horizontal="center"/>
    </xf>
    <xf numFmtId="0" fontId="0" fillId="3" borderId="0" xfId="0" applyFill="1"/>
    <xf numFmtId="0" fontId="0" fillId="0" borderId="0" xfId="0" applyNumberFormat="1"/>
  </cellXfs>
  <cellStyles count="1">
    <cellStyle name="Normal" xfId="0" builtinId="0"/>
  </cellStyles>
  <dxfs count="5">
    <dxf>
      <font>
        <b/>
        <color theme="1"/>
      </font>
      <border>
        <bottom style="thin">
          <color theme="6"/>
        </bottom>
        <vertical/>
        <horizontal/>
      </border>
    </dxf>
    <dxf>
      <font>
        <color theme="1"/>
      </font>
      <fill>
        <patternFill>
          <bgColor theme="1" tint="0.34998626667073579"/>
        </patternFill>
      </fill>
      <border>
        <left style="thin">
          <color theme="6"/>
        </left>
        <right style="thin">
          <color theme="6"/>
        </right>
        <top style="thin">
          <color theme="6"/>
        </top>
        <bottom style="thin">
          <color theme="6"/>
        </bottom>
        <vertical/>
        <horizontal/>
      </border>
    </dxf>
    <dxf>
      <font>
        <b/>
        <i val="0"/>
      </font>
      <fill>
        <patternFill>
          <bgColor theme="4" tint="-0.499984740745262"/>
        </patternFill>
      </fill>
    </dxf>
    <dxf>
      <font>
        <b/>
        <i val="0"/>
        <strike val="0"/>
        <color theme="1"/>
      </font>
      <fill>
        <patternFill>
          <bgColor theme="6"/>
        </patternFill>
      </fill>
      <border>
        <bottom style="thin">
          <color theme="7"/>
        </bottom>
        <vertical/>
        <horizontal/>
      </border>
    </dxf>
    <dxf>
      <font>
        <b/>
        <i val="0"/>
      </font>
      <fill>
        <patternFill>
          <fgColor theme="5"/>
          <bgColor theme="6" tint="-0.24994659260841701"/>
        </patternFill>
      </fill>
      <border diagonalUp="0" diagonalDown="0">
        <left/>
        <right/>
        <top/>
        <bottom/>
        <vertical/>
        <horizontal/>
      </border>
    </dxf>
  </dxfs>
  <tableStyles count="2" defaultTableStyle="TableStyleMedium2" defaultPivotStyle="PivotStyleLight16">
    <tableStyle name="SlicerStyleDark3 2" pivot="0" table="0" count="10" xr9:uid="{F403A1B0-A16A-354B-99AC-01F578906A9A}">
      <tableStyleElement type="wholeTable" dxfId="1"/>
      <tableStyleElement type="headerRow" dxfId="0"/>
    </tableStyle>
    <tableStyle name="SlicerStyleDark4 2" pivot="0" table="0" count="11" xr9:uid="{7433F02F-7C99-114A-A5F8-CF417FE84A29}">
      <tableStyleElement type="wholeTable" dxfId="4"/>
      <tableStyleElement type="headerRow" dxfId="3"/>
      <tableStyleElement type="firstTotalCell" dxfId="2"/>
    </tableStyle>
  </tableStyles>
  <colors>
    <mruColors>
      <color rgb="FFC2ADA5"/>
      <color rgb="FFB8B55A"/>
      <color rgb="FFAF98E4"/>
      <color rgb="FF4BAEA0"/>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4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(1).xlsx]Sheet2!city_sales</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pivotFmt>
      <c:pivotFmt>
        <c:idx val="6"/>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pivotFmt>
      <c:pivotFmt>
        <c:idx val="7"/>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pivotFmt>
      <c:pivotFmt>
        <c:idx val="8"/>
        <c:spPr>
          <a:solidFill>
            <a:schemeClr val="accent1">
              <a:lumMod val="60000"/>
              <a:alpha val="88000"/>
            </a:schemeClr>
          </a:solidFill>
          <a:ln>
            <a:solidFill>
              <a:schemeClr val="accent1">
                <a:lumMod val="60000"/>
                <a:lumMod val="50000"/>
              </a:schemeClr>
            </a:solidFill>
          </a:ln>
          <a:effectLst/>
          <a:scene3d>
            <a:camera prst="orthographicFront"/>
            <a:lightRig rig="threePt" dir="t"/>
          </a:scene3d>
          <a:sp3d prstMaterial="flat">
            <a:contourClr>
              <a:schemeClr val="accent1">
                <a:lumMod val="60000"/>
                <a:lumMod val="50000"/>
              </a:schemeClr>
            </a:contourClr>
          </a:sp3d>
        </c:spPr>
      </c:pivotFmt>
      <c:pivotFmt>
        <c:idx val="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alpha val="88000"/>
            </a:schemeClr>
          </a:solidFill>
          <a:ln>
            <a:solidFill>
              <a:schemeClr val="accent4">
                <a:lumMod val="60000"/>
                <a:lumMod val="50000"/>
              </a:schemeClr>
            </a:solidFill>
          </a:ln>
          <a:effectLst/>
          <a:scene3d>
            <a:camera prst="orthographicFront"/>
            <a:lightRig rig="threePt" dir="t"/>
          </a:scene3d>
          <a:sp3d prstMaterial="flat">
            <a:contourClr>
              <a:schemeClr val="accent4">
                <a:lumMod val="60000"/>
                <a:lumMod val="50000"/>
              </a:schemeClr>
            </a:contourClr>
          </a:sp3d>
        </c:spPr>
      </c:pivotFmt>
      <c:pivotFmt>
        <c:idx val="11"/>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4"/>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5"/>
      </c:pivotFmt>
      <c:pivotFmt>
        <c:idx val="16"/>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7"/>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2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21"/>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pivotFmt>
      <c:pivotFmt>
        <c:idx val="22"/>
        <c:spPr>
          <a:solidFill>
            <a:schemeClr val="accent2">
              <a:lumMod val="60000"/>
              <a:alpha val="88000"/>
            </a:schemeClr>
          </a:solidFill>
          <a:ln>
            <a:solidFill>
              <a:schemeClr val="accent2">
                <a:lumMod val="60000"/>
                <a:lumMod val="50000"/>
              </a:schemeClr>
            </a:solidFill>
          </a:ln>
          <a:effectLst/>
          <a:scene3d>
            <a:camera prst="orthographicFront"/>
            <a:lightRig rig="threePt" dir="t"/>
          </a:scene3d>
          <a:sp3d prstMaterial="flat">
            <a:contourClr>
              <a:schemeClr val="accent2">
                <a:lumMod val="60000"/>
                <a:lumMod val="50000"/>
              </a:schemeClr>
            </a:contourClr>
          </a:sp3d>
        </c:spPr>
      </c:pivotFmt>
      <c:pivotFmt>
        <c:idx val="23"/>
        <c:spPr>
          <a:solidFill>
            <a:schemeClr val="accent3">
              <a:lumMod val="60000"/>
              <a:alpha val="88000"/>
            </a:schemeClr>
          </a:solidFill>
          <a:ln>
            <a:solidFill>
              <a:schemeClr val="accent3">
                <a:lumMod val="60000"/>
                <a:lumMod val="50000"/>
              </a:schemeClr>
            </a:solidFill>
          </a:ln>
          <a:effectLst/>
          <a:scene3d>
            <a:camera prst="orthographicFront"/>
            <a:lightRig rig="threePt" dir="t"/>
          </a:scene3d>
          <a:sp3d prstMaterial="flat">
            <a:contourClr>
              <a:schemeClr val="accent3">
                <a:lumMod val="60000"/>
                <a:lumMod val="50000"/>
              </a:schemeClr>
            </a:contourClr>
          </a:sp3d>
        </c:spPr>
      </c:pivotFmt>
      <c:pivotFmt>
        <c:idx val="2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6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6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2"/>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5"/>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6"/>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7"/>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10"/>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
        <c:idx val="111"/>
        <c:dLbl>
          <c:idx val="0"/>
          <c:showLegendKey val="0"/>
          <c:showVal val="1"/>
          <c:showCatName val="0"/>
          <c:showSerName val="0"/>
          <c:showPercent val="0"/>
          <c:showBubbleSize val="0"/>
          <c:extLst>
            <c:ext xmlns:c15="http://schemas.microsoft.com/office/drawing/2012/chart" uri="{CE6537A1-D6FC-4f65-9D91-7224C49458BB}">
              <c15:xForSave val="1"/>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305033555292929E-2"/>
          <c:y val="0.13009808063214406"/>
          <c:w val="0.71994377016112376"/>
          <c:h val="0.6909621781031432"/>
        </c:manualLayout>
      </c:layout>
      <c:bar3DChart>
        <c:barDir val="col"/>
        <c:grouping val="standard"/>
        <c:varyColors val="1"/>
        <c:ser>
          <c:idx val="0"/>
          <c:order val="0"/>
          <c:tx>
            <c:strRef>
              <c:f>Sheet2!$J$14</c:f>
              <c:strCache>
                <c:ptCount val="1"/>
                <c:pt idx="0">
                  <c:v>Total</c:v>
                </c:pt>
              </c:strCache>
            </c:strRef>
          </c:tx>
          <c:invertIfNegative val="0"/>
          <c:dPt>
            <c:idx val="0"/>
            <c:invertIfNegative val="0"/>
            <c:bubble3D val="0"/>
            <c:extLst>
              <c:ext xmlns:c16="http://schemas.microsoft.com/office/drawing/2014/chart" uri="{C3380CC4-5D6E-409C-BE32-E72D297353CC}">
                <c16:uniqueId val="{00000001-8133-B74C-805F-B602AFEF6964}"/>
              </c:ext>
            </c:extLst>
          </c:dPt>
          <c:dPt>
            <c:idx val="1"/>
            <c:invertIfNegative val="0"/>
            <c:bubble3D val="0"/>
            <c:extLst>
              <c:ext xmlns:c16="http://schemas.microsoft.com/office/drawing/2014/chart" uri="{C3380CC4-5D6E-409C-BE32-E72D297353CC}">
                <c16:uniqueId val="{00000003-8133-B74C-805F-B602AFEF6964}"/>
              </c:ext>
            </c:extLst>
          </c:dPt>
          <c:dPt>
            <c:idx val="2"/>
            <c:invertIfNegative val="0"/>
            <c:bubble3D val="0"/>
            <c:extLst>
              <c:ext xmlns:c16="http://schemas.microsoft.com/office/drawing/2014/chart" uri="{C3380CC4-5D6E-409C-BE32-E72D297353CC}">
                <c16:uniqueId val="{00000005-8133-B74C-805F-B602AFEF6964}"/>
              </c:ext>
            </c:extLst>
          </c:dPt>
          <c:dPt>
            <c:idx val="3"/>
            <c:invertIfNegative val="0"/>
            <c:bubble3D val="0"/>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extLst>
              <c:ext xmlns:c16="http://schemas.microsoft.com/office/drawing/2014/chart" uri="{C3380CC4-5D6E-409C-BE32-E72D297353CC}">
                <c16:uniqueId val="{00000007-8133-B74C-805F-B602AFEF6964}"/>
              </c:ext>
            </c:extLst>
          </c:dPt>
          <c:dPt>
            <c:idx val="4"/>
            <c:invertIfNegative val="0"/>
            <c:bubble3D val="0"/>
            <c:extLst>
              <c:ext xmlns:c16="http://schemas.microsoft.com/office/drawing/2014/chart" uri="{C3380CC4-5D6E-409C-BE32-E72D297353CC}">
                <c16:uniqueId val="{00000009-8133-B74C-805F-B602AFEF6964}"/>
              </c:ext>
            </c:extLst>
          </c:dPt>
          <c:dPt>
            <c:idx val="5"/>
            <c:invertIfNegative val="0"/>
            <c:bubble3D val="0"/>
            <c:extLst>
              <c:ext xmlns:c16="http://schemas.microsoft.com/office/drawing/2014/chart" uri="{C3380CC4-5D6E-409C-BE32-E72D297353CC}">
                <c16:uniqueId val="{0000000B-8133-B74C-805F-B602AFEF6964}"/>
              </c:ext>
            </c:extLst>
          </c:dPt>
          <c:dPt>
            <c:idx val="6"/>
            <c:invertIfNegative val="0"/>
            <c:bubble3D val="0"/>
            <c:extLst>
              <c:ext xmlns:c16="http://schemas.microsoft.com/office/drawing/2014/chart" uri="{C3380CC4-5D6E-409C-BE32-E72D297353CC}">
                <c16:uniqueId val="{0000000D-8133-B74C-805F-B602AFEF6964}"/>
              </c:ext>
            </c:extLst>
          </c:dPt>
          <c:dPt>
            <c:idx val="7"/>
            <c:invertIfNegative val="0"/>
            <c:bubble3D val="0"/>
            <c:extLst>
              <c:ext xmlns:c16="http://schemas.microsoft.com/office/drawing/2014/chart" uri="{C3380CC4-5D6E-409C-BE32-E72D297353CC}">
                <c16:uniqueId val="{0000000F-8133-B74C-805F-B602AFEF6964}"/>
              </c:ext>
            </c:extLst>
          </c:dPt>
          <c:dPt>
            <c:idx val="8"/>
            <c:invertIfNegative val="0"/>
            <c:bubble3D val="0"/>
            <c:extLst>
              <c:ext xmlns:c16="http://schemas.microsoft.com/office/drawing/2014/chart" uri="{C3380CC4-5D6E-409C-BE32-E72D297353CC}">
                <c16:uniqueId val="{00000011-8133-B74C-805F-B602AFEF6964}"/>
              </c:ext>
            </c:extLst>
          </c:dPt>
          <c:dPt>
            <c:idx val="9"/>
            <c:invertIfNegative val="0"/>
            <c:bubble3D val="0"/>
            <c:extLst>
              <c:ext xmlns:c16="http://schemas.microsoft.com/office/drawing/2014/chart" uri="{C3380CC4-5D6E-409C-BE32-E72D297353CC}">
                <c16:uniqueId val="{00000013-8133-B74C-805F-B602AFEF6964}"/>
              </c:ext>
            </c:extLst>
          </c:dPt>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Sheet2!$I$15:$I$20</c:f>
              <c:strCache>
                <c:ptCount val="5"/>
                <c:pt idx="0">
                  <c:v>Ballivor</c:v>
                </c:pt>
                <c:pt idx="1">
                  <c:v>El Paso</c:v>
                </c:pt>
                <c:pt idx="2">
                  <c:v>Fort Worth</c:v>
                </c:pt>
                <c:pt idx="3">
                  <c:v>Houston</c:v>
                </c:pt>
                <c:pt idx="4">
                  <c:v>Richmond</c:v>
                </c:pt>
              </c:strCache>
            </c:strRef>
          </c:cat>
          <c:val>
            <c:numRef>
              <c:f>Sheet2!$J$15:$J$20</c:f>
              <c:numCache>
                <c:formatCode>General</c:formatCode>
                <c:ptCount val="5"/>
                <c:pt idx="0">
                  <c:v>349.96999999999991</c:v>
                </c:pt>
                <c:pt idx="1">
                  <c:v>310.24</c:v>
                </c:pt>
                <c:pt idx="2">
                  <c:v>277.71999999999997</c:v>
                </c:pt>
                <c:pt idx="3">
                  <c:v>278.245</c:v>
                </c:pt>
                <c:pt idx="4">
                  <c:v>271.26</c:v>
                </c:pt>
              </c:numCache>
            </c:numRef>
          </c:val>
          <c:extLst>
            <c:ext xmlns:c16="http://schemas.microsoft.com/office/drawing/2014/chart" uri="{C3380CC4-5D6E-409C-BE32-E72D297353CC}">
              <c16:uniqueId val="{00000000-1DFE-A64D-99BE-04751E43BE61}"/>
            </c:ext>
          </c:extLst>
        </c:ser>
        <c:dLbls>
          <c:showLegendKey val="0"/>
          <c:showVal val="1"/>
          <c:showCatName val="0"/>
          <c:showSerName val="0"/>
          <c:showPercent val="0"/>
          <c:showBubbleSize val="0"/>
        </c:dLbls>
        <c:gapWidth val="84"/>
        <c:gapDepth val="53"/>
        <c:shape val="box"/>
        <c:axId val="756510816"/>
        <c:axId val="756513088"/>
        <c:axId val="756529920"/>
      </c:bar3DChart>
      <c:catAx>
        <c:axId val="75651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513088"/>
        <c:crosses val="autoZero"/>
        <c:auto val="1"/>
        <c:lblAlgn val="ctr"/>
        <c:lblOffset val="100"/>
        <c:noMultiLvlLbl val="0"/>
      </c:catAx>
      <c:valAx>
        <c:axId val="756513088"/>
        <c:scaling>
          <c:orientation val="minMax"/>
        </c:scaling>
        <c:delete val="1"/>
        <c:axPos val="l"/>
        <c:numFmt formatCode="General" sourceLinked="1"/>
        <c:majorTickMark val="out"/>
        <c:minorTickMark val="none"/>
        <c:tickLblPos val="nextTo"/>
        <c:crossAx val="756510816"/>
        <c:crosses val="autoZero"/>
        <c:crossBetween val="between"/>
      </c:valAx>
      <c:serAx>
        <c:axId val="7565299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5130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(1).xlsx]Sheet2!count_of_customers_by_country</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s>
    <c:plotArea>
      <c:layout/>
      <c:pieChart>
        <c:varyColors val="1"/>
        <c:ser>
          <c:idx val="0"/>
          <c:order val="0"/>
          <c:tx>
            <c:strRef>
              <c:f>Sheet2!$C$44</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1-D076-AB46-B97E-E65B5521D6CE}"/>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3-D076-AB46-B97E-E65B5521D6CE}"/>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5-D076-AB46-B97E-E65B5521D6CE}"/>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7-0734-9A48-9F6C-545D091A0355}"/>
              </c:ext>
            </c:extLst>
          </c:dPt>
          <c:cat>
            <c:strRef>
              <c:f>Sheet2!$B$45:$B$48</c:f>
              <c:strCache>
                <c:ptCount val="3"/>
                <c:pt idx="0">
                  <c:v>Ireland</c:v>
                </c:pt>
                <c:pt idx="1">
                  <c:v>United Kingdom</c:v>
                </c:pt>
                <c:pt idx="2">
                  <c:v>United States</c:v>
                </c:pt>
              </c:strCache>
            </c:strRef>
          </c:cat>
          <c:val>
            <c:numRef>
              <c:f>Sheet2!$C$45:$C$48</c:f>
              <c:numCache>
                <c:formatCode>General</c:formatCode>
                <c:ptCount val="3"/>
                <c:pt idx="0">
                  <c:v>36</c:v>
                </c:pt>
                <c:pt idx="1">
                  <c:v>24</c:v>
                </c:pt>
                <c:pt idx="2">
                  <c:v>199</c:v>
                </c:pt>
              </c:numCache>
            </c:numRef>
          </c:val>
          <c:extLst>
            <c:ext xmlns:c16="http://schemas.microsoft.com/office/drawing/2014/chart" uri="{C3380CC4-5D6E-409C-BE32-E72D297353CC}">
              <c16:uniqueId val="{00000006-D076-AB46-B97E-E65B5521D6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48976"/>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(1).xlsx]Sheet2!loyality_cards</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rgbClr val="0070C0"/>
            </a:solid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Sheet2!$G$119</c:f>
              <c:strCache>
                <c:ptCount val="1"/>
                <c:pt idx="0">
                  <c:v>Total</c:v>
                </c:pt>
              </c:strCache>
            </c:strRef>
          </c:tx>
          <c:spPr>
            <a:solidFill>
              <a:schemeClr val="accent2"/>
            </a:solidFill>
            <a:ln>
              <a:solidFill>
                <a:srgbClr val="0070C0"/>
              </a:solidFill>
            </a:ln>
            <a:effectLst>
              <a:outerShdw blurRad="38100" dist="25400" dir="5400000" algn="ctr" rotWithShape="0">
                <a:srgbClr val="000000">
                  <a:alpha val="25000"/>
                </a:srgbClr>
              </a:outerShdw>
            </a:effectLst>
          </c:spPr>
          <c:invertIfNegative val="0"/>
          <c:cat>
            <c:strRef>
              <c:f>Sheet2!$F$120:$F$122</c:f>
              <c:strCache>
                <c:ptCount val="2"/>
                <c:pt idx="0">
                  <c:v>No</c:v>
                </c:pt>
                <c:pt idx="1">
                  <c:v>Yes</c:v>
                </c:pt>
              </c:strCache>
            </c:strRef>
          </c:cat>
          <c:val>
            <c:numRef>
              <c:f>Sheet2!$G$120:$G$122</c:f>
              <c:numCache>
                <c:formatCode>General</c:formatCode>
                <c:ptCount val="2"/>
                <c:pt idx="0">
                  <c:v>129</c:v>
                </c:pt>
                <c:pt idx="1">
                  <c:v>130</c:v>
                </c:pt>
              </c:numCache>
            </c:numRef>
          </c:val>
          <c:extLst>
            <c:ext xmlns:c16="http://schemas.microsoft.com/office/drawing/2014/chart" uri="{C3380CC4-5D6E-409C-BE32-E72D297353CC}">
              <c16:uniqueId val="{00000000-AAB4-DB4F-B1B2-7D4EFE347E52}"/>
            </c:ext>
          </c:extLst>
        </c:ser>
        <c:dLbls>
          <c:showLegendKey val="0"/>
          <c:showVal val="0"/>
          <c:showCatName val="0"/>
          <c:showSerName val="0"/>
          <c:showPercent val="0"/>
          <c:showBubbleSize val="0"/>
        </c:dLbls>
        <c:gapWidth val="219"/>
        <c:overlap val="100"/>
        <c:axId val="1880456047"/>
        <c:axId val="1880453167"/>
      </c:barChart>
      <c:valAx>
        <c:axId val="188045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6047"/>
        <c:crosses val="autoZero"/>
        <c:crossBetween val="between"/>
      </c:valAx>
      <c:catAx>
        <c:axId val="1880456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3167"/>
        <c:crosses val="autoZero"/>
        <c:auto val="1"/>
        <c:lblAlgn val="ctr"/>
        <c:lblOffset val="100"/>
        <c:noMultiLvlLbl val="0"/>
      </c:cat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(1).xlsx]Sheet2!monthly_customers</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Sheet2!$A$113:$A$125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Sheet2!$B$113:$B$125</c:f>
              <c:numCache>
                <c:formatCode>General</c:formatCode>
                <c:ptCount val="12"/>
                <c:pt idx="0">
                  <c:v>20</c:v>
                </c:pt>
                <c:pt idx="1">
                  <c:v>23</c:v>
                </c:pt>
                <c:pt idx="2">
                  <c:v>23</c:v>
                </c:pt>
                <c:pt idx="3">
                  <c:v>29</c:v>
                </c:pt>
                <c:pt idx="4">
                  <c:v>13</c:v>
                </c:pt>
                <c:pt idx="5">
                  <c:v>23</c:v>
                </c:pt>
                <c:pt idx="6">
                  <c:v>22</c:v>
                </c:pt>
                <c:pt idx="7">
                  <c:v>17</c:v>
                </c:pt>
                <c:pt idx="8">
                  <c:v>24</c:v>
                </c:pt>
                <c:pt idx="9">
                  <c:v>25</c:v>
                </c:pt>
                <c:pt idx="10">
                  <c:v>17</c:v>
                </c:pt>
                <c:pt idx="11">
                  <c:v>23</c:v>
                </c:pt>
              </c:numCache>
            </c:numRef>
          </c:val>
          <c:extLst>
            <c:ext xmlns:c16="http://schemas.microsoft.com/office/drawing/2014/chart" uri="{C3380CC4-5D6E-409C-BE32-E72D297353CC}">
              <c16:uniqueId val="{00000000-701E-0148-A350-750E52535F74}"/>
            </c:ext>
          </c:extLst>
        </c:ser>
        <c:dLbls>
          <c:showLegendKey val="0"/>
          <c:showVal val="0"/>
          <c:showCatName val="0"/>
          <c:showSerName val="0"/>
          <c:showPercent val="0"/>
          <c:showBubbleSize val="0"/>
        </c:dLbls>
        <c:gapWidth val="115"/>
        <c:overlap val="-20"/>
        <c:axId val="891376320"/>
        <c:axId val="64161279"/>
      </c:barChart>
      <c:catAx>
        <c:axId val="89137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61279"/>
        <c:crosses val="autoZero"/>
        <c:auto val="1"/>
        <c:lblAlgn val="ctr"/>
        <c:lblOffset val="100"/>
        <c:noMultiLvlLbl val="0"/>
      </c:catAx>
      <c:valAx>
        <c:axId val="64161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(1).xlsx]Sheet2!monthly_sales_by_rt</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Dark</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Sheet2!$B$6:$B$18</c:f>
              <c:numCache>
                <c:formatCode>General</c:formatCode>
                <c:ptCount val="12"/>
                <c:pt idx="0">
                  <c:v>284.22500000000002</c:v>
                </c:pt>
                <c:pt idx="1">
                  <c:v>512.19000000000005</c:v>
                </c:pt>
                <c:pt idx="2">
                  <c:v>274.3</c:v>
                </c:pt>
                <c:pt idx="3">
                  <c:v>178.89500000000001</c:v>
                </c:pt>
                <c:pt idx="4">
                  <c:v>63.39</c:v>
                </c:pt>
                <c:pt idx="5">
                  <c:v>287.34499999999997</c:v>
                </c:pt>
                <c:pt idx="6">
                  <c:v>377.78</c:v>
                </c:pt>
                <c:pt idx="7">
                  <c:v>112.54499999999999</c:v>
                </c:pt>
                <c:pt idx="8">
                  <c:v>190.84999999999997</c:v>
                </c:pt>
                <c:pt idx="9">
                  <c:v>178.88999999999996</c:v>
                </c:pt>
                <c:pt idx="10">
                  <c:v>154.39500000000001</c:v>
                </c:pt>
                <c:pt idx="11">
                  <c:v>158.24999999999997</c:v>
                </c:pt>
              </c:numCache>
            </c:numRef>
          </c:val>
          <c:extLst>
            <c:ext xmlns:c16="http://schemas.microsoft.com/office/drawing/2014/chart" uri="{C3380CC4-5D6E-409C-BE32-E72D297353CC}">
              <c16:uniqueId val="{00000000-AE30-AE4F-87A2-EC9DC000CED5}"/>
            </c:ext>
          </c:extLst>
        </c:ser>
        <c:ser>
          <c:idx val="1"/>
          <c:order val="1"/>
          <c:tx>
            <c:strRef>
              <c:f>Sheet2!$C$4:$C$5</c:f>
              <c:strCache>
                <c:ptCount val="1"/>
                <c:pt idx="0">
                  <c:v>Light</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Sheet2!$C$6:$C$18</c:f>
              <c:numCache>
                <c:formatCode>General</c:formatCode>
                <c:ptCount val="12"/>
                <c:pt idx="0">
                  <c:v>369.77</c:v>
                </c:pt>
                <c:pt idx="1">
                  <c:v>261.08</c:v>
                </c:pt>
                <c:pt idx="2">
                  <c:v>272.815</c:v>
                </c:pt>
                <c:pt idx="3">
                  <c:v>1048.1199999999999</c:v>
                </c:pt>
                <c:pt idx="4">
                  <c:v>251.34</c:v>
                </c:pt>
                <c:pt idx="5">
                  <c:v>542.71</c:v>
                </c:pt>
                <c:pt idx="6">
                  <c:v>508.19999999999993</c:v>
                </c:pt>
                <c:pt idx="7">
                  <c:v>310.01499999999993</c:v>
                </c:pt>
                <c:pt idx="8">
                  <c:v>493.95999999999992</c:v>
                </c:pt>
                <c:pt idx="9">
                  <c:v>481.82499999999993</c:v>
                </c:pt>
                <c:pt idx="10">
                  <c:v>372.90999999999991</c:v>
                </c:pt>
                <c:pt idx="11">
                  <c:v>712.15499999999986</c:v>
                </c:pt>
              </c:numCache>
            </c:numRef>
          </c:val>
          <c:extLst>
            <c:ext xmlns:c16="http://schemas.microsoft.com/office/drawing/2014/chart" uri="{C3380CC4-5D6E-409C-BE32-E72D297353CC}">
              <c16:uniqueId val="{00000001-AE30-AE4F-87A2-EC9DC000CED5}"/>
            </c:ext>
          </c:extLst>
        </c:ser>
        <c:ser>
          <c:idx val="2"/>
          <c:order val="2"/>
          <c:tx>
            <c:strRef>
              <c:f>Sheet2!$D$4:$D$5</c:f>
              <c:strCache>
                <c:ptCount val="1"/>
                <c:pt idx="0">
                  <c:v>Medium</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Sheet2!$D$6:$D$18</c:f>
              <c:numCache>
                <c:formatCode>General</c:formatCode>
                <c:ptCount val="12"/>
                <c:pt idx="0">
                  <c:v>174.98999999999998</c:v>
                </c:pt>
                <c:pt idx="1">
                  <c:v>214.13500000000002</c:v>
                </c:pt>
                <c:pt idx="2">
                  <c:v>474.02499999999998</c:v>
                </c:pt>
                <c:pt idx="3">
                  <c:v>453.7349999999999</c:v>
                </c:pt>
                <c:pt idx="4">
                  <c:v>83.835000000000008</c:v>
                </c:pt>
                <c:pt idx="5">
                  <c:v>554.625</c:v>
                </c:pt>
                <c:pt idx="6">
                  <c:v>118.15499999999999</c:v>
                </c:pt>
                <c:pt idx="7">
                  <c:v>283.78500000000003</c:v>
                </c:pt>
                <c:pt idx="8">
                  <c:v>592.21</c:v>
                </c:pt>
                <c:pt idx="9">
                  <c:v>224.255</c:v>
                </c:pt>
                <c:pt idx="10">
                  <c:v>296.08</c:v>
                </c:pt>
                <c:pt idx="11">
                  <c:v>319.38</c:v>
                </c:pt>
              </c:numCache>
            </c:numRef>
          </c:val>
          <c:extLst>
            <c:ext xmlns:c16="http://schemas.microsoft.com/office/drawing/2014/chart" uri="{C3380CC4-5D6E-409C-BE32-E72D297353CC}">
              <c16:uniqueId val="{00000002-AE30-AE4F-87A2-EC9DC000CED5}"/>
            </c:ext>
          </c:extLst>
        </c:ser>
        <c:dLbls>
          <c:showLegendKey val="0"/>
          <c:showVal val="0"/>
          <c:showCatName val="0"/>
          <c:showSerName val="0"/>
          <c:showPercent val="0"/>
          <c:showBubbleSize val="0"/>
        </c:dLbls>
        <c:gapWidth val="100"/>
        <c:overlap val="-24"/>
        <c:axId val="1754633904"/>
        <c:axId val="1755275808"/>
      </c:barChart>
      <c:catAx>
        <c:axId val="175463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75808"/>
        <c:crosses val="autoZero"/>
        <c:auto val="1"/>
        <c:lblAlgn val="ctr"/>
        <c:lblOffset val="100"/>
        <c:noMultiLvlLbl val="0"/>
      </c:catAx>
      <c:valAx>
        <c:axId val="175527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3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(1).xlsx]Sheet2!count_of_customers_by_country</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s>
    <c:plotArea>
      <c:layout/>
      <c:pieChart>
        <c:varyColors val="1"/>
        <c:ser>
          <c:idx val="0"/>
          <c:order val="0"/>
          <c:tx>
            <c:strRef>
              <c:f>Sheet2!$C$44</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1-8282-1F4F-ADDE-1EC4BFBD074F}"/>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3-8282-1F4F-ADDE-1EC4BFBD074F}"/>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5-8282-1F4F-ADDE-1EC4BFBD074F}"/>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7-8282-1F4F-ADDE-1EC4BFBD074F}"/>
              </c:ext>
            </c:extLst>
          </c:dPt>
          <c:cat>
            <c:strRef>
              <c:f>Sheet2!$B$45:$B$48</c:f>
              <c:strCache>
                <c:ptCount val="3"/>
                <c:pt idx="0">
                  <c:v>Ireland</c:v>
                </c:pt>
                <c:pt idx="1">
                  <c:v>United Kingdom</c:v>
                </c:pt>
                <c:pt idx="2">
                  <c:v>United States</c:v>
                </c:pt>
              </c:strCache>
            </c:strRef>
          </c:cat>
          <c:val>
            <c:numRef>
              <c:f>Sheet2!$C$45:$C$48</c:f>
              <c:numCache>
                <c:formatCode>General</c:formatCode>
                <c:ptCount val="3"/>
                <c:pt idx="0">
                  <c:v>36</c:v>
                </c:pt>
                <c:pt idx="1">
                  <c:v>24</c:v>
                </c:pt>
                <c:pt idx="2">
                  <c:v>199</c:v>
                </c:pt>
              </c:numCache>
            </c:numRef>
          </c:val>
          <c:extLst>
            <c:ext xmlns:c16="http://schemas.microsoft.com/office/drawing/2014/chart" uri="{C3380CC4-5D6E-409C-BE32-E72D297353CC}">
              <c16:uniqueId val="{00000008-8282-1F4F-ADDE-1EC4BFBD07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48976"/>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(1).xlsx]Sheet2!loyality_cards</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rgbClr val="0070C0"/>
            </a:solid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Sheet2!$G$119</c:f>
              <c:strCache>
                <c:ptCount val="1"/>
                <c:pt idx="0">
                  <c:v>Total</c:v>
                </c:pt>
              </c:strCache>
            </c:strRef>
          </c:tx>
          <c:spPr>
            <a:solidFill>
              <a:schemeClr val="accent2"/>
            </a:solidFill>
            <a:ln>
              <a:solidFill>
                <a:srgbClr val="0070C0"/>
              </a:solidFill>
            </a:ln>
            <a:effectLst>
              <a:outerShdw blurRad="38100" dist="25400" dir="5400000" algn="ctr" rotWithShape="0">
                <a:srgbClr val="000000">
                  <a:alpha val="25000"/>
                </a:srgbClr>
              </a:outerShdw>
            </a:effectLst>
          </c:spPr>
          <c:invertIfNegative val="0"/>
          <c:cat>
            <c:strRef>
              <c:f>Sheet2!$F$120:$F$122</c:f>
              <c:strCache>
                <c:ptCount val="2"/>
                <c:pt idx="0">
                  <c:v>No</c:v>
                </c:pt>
                <c:pt idx="1">
                  <c:v>Yes</c:v>
                </c:pt>
              </c:strCache>
            </c:strRef>
          </c:cat>
          <c:val>
            <c:numRef>
              <c:f>Sheet2!$G$120:$G$122</c:f>
              <c:numCache>
                <c:formatCode>General</c:formatCode>
                <c:ptCount val="2"/>
                <c:pt idx="0">
                  <c:v>129</c:v>
                </c:pt>
                <c:pt idx="1">
                  <c:v>130</c:v>
                </c:pt>
              </c:numCache>
            </c:numRef>
          </c:val>
          <c:extLst>
            <c:ext xmlns:c16="http://schemas.microsoft.com/office/drawing/2014/chart" uri="{C3380CC4-5D6E-409C-BE32-E72D297353CC}">
              <c16:uniqueId val="{00000000-CCD6-5E42-9838-51BE0C354FEF}"/>
            </c:ext>
          </c:extLst>
        </c:ser>
        <c:dLbls>
          <c:showLegendKey val="0"/>
          <c:showVal val="0"/>
          <c:showCatName val="0"/>
          <c:showSerName val="0"/>
          <c:showPercent val="0"/>
          <c:showBubbleSize val="0"/>
        </c:dLbls>
        <c:gapWidth val="219"/>
        <c:overlap val="100"/>
        <c:axId val="1880456047"/>
        <c:axId val="1880453167"/>
      </c:barChart>
      <c:valAx>
        <c:axId val="188045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6047"/>
        <c:crosses val="autoZero"/>
        <c:crossBetween val="between"/>
      </c:valAx>
      <c:catAx>
        <c:axId val="1880456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3167"/>
        <c:crosses val="autoZero"/>
        <c:auto val="1"/>
        <c:lblAlgn val="ctr"/>
        <c:lblOffset val="100"/>
        <c:noMultiLvlLbl val="0"/>
      </c:cat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(1).xlsx]Sheet2!roast_sales</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Sheet2!$J$31</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extLst>
              <c:ext xmlns:c16="http://schemas.microsoft.com/office/drawing/2014/chart" uri="{C3380CC4-5D6E-409C-BE32-E72D297353CC}">
                <c16:uniqueId val="{00000001-BA54-4F4C-B408-90AC376361EB}"/>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extLst>
              <c:ext xmlns:c16="http://schemas.microsoft.com/office/drawing/2014/chart" uri="{C3380CC4-5D6E-409C-BE32-E72D297353CC}">
                <c16:uniqueId val="{00000003-BA54-4F4C-B408-90AC376361EB}"/>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a:sp3d/>
            </c:spPr>
            <c:extLst>
              <c:ext xmlns:c16="http://schemas.microsoft.com/office/drawing/2014/chart" uri="{C3380CC4-5D6E-409C-BE32-E72D297353CC}">
                <c16:uniqueId val="{00000005-BA54-4F4C-B408-90AC376361EB}"/>
              </c:ext>
            </c:extLst>
          </c:dPt>
          <c:cat>
            <c:strRef>
              <c:f>Sheet2!$I$32:$I$35</c:f>
              <c:strCache>
                <c:ptCount val="3"/>
                <c:pt idx="0">
                  <c:v>Medium</c:v>
                </c:pt>
                <c:pt idx="1">
                  <c:v>Light</c:v>
                </c:pt>
                <c:pt idx="2">
                  <c:v>Dark</c:v>
                </c:pt>
              </c:strCache>
            </c:strRef>
          </c:cat>
          <c:val>
            <c:numRef>
              <c:f>Sheet2!$J$32:$J$35</c:f>
              <c:numCache>
                <c:formatCode>General</c:formatCode>
                <c:ptCount val="3"/>
                <c:pt idx="0">
                  <c:v>3789.2100000000009</c:v>
                </c:pt>
                <c:pt idx="1">
                  <c:v>5624.9000000000015</c:v>
                </c:pt>
                <c:pt idx="2">
                  <c:v>2773.0549999999994</c:v>
                </c:pt>
              </c:numCache>
            </c:numRef>
          </c:val>
          <c:extLst>
            <c:ext xmlns:c16="http://schemas.microsoft.com/office/drawing/2014/chart" uri="{C3380CC4-5D6E-409C-BE32-E72D297353CC}">
              <c16:uniqueId val="{00000000-D28C-AA4B-8753-02FB952ADEF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(1).xlsx]Sheet2!count_of_customers_by_country</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pivotFmt>
    </c:pivotFmts>
    <c:plotArea>
      <c:layout/>
      <c:doughnutChart>
        <c:varyColors val="1"/>
        <c:ser>
          <c:idx val="0"/>
          <c:order val="0"/>
          <c:tx>
            <c:strRef>
              <c:f>Sheet2!$C$44</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1-5301-444B-9C99-21EB5779BAB3}"/>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3-5301-444B-9C99-21EB5779BAB3}"/>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5-5301-444B-9C99-21EB5779BAB3}"/>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38100" dist="25400" dir="5400000" algn="ctr" rotWithShape="0">
                  <a:srgbClr val="000000">
                    <a:alpha val="25000"/>
                  </a:srgbClr>
                </a:outerShdw>
              </a:effectLst>
            </c:spPr>
            <c:extLst>
              <c:ext xmlns:c16="http://schemas.microsoft.com/office/drawing/2014/chart" uri="{C3380CC4-5D6E-409C-BE32-E72D297353CC}">
                <c16:uniqueId val="{00000007-E50E-D345-877F-D112132E2DE3}"/>
              </c:ext>
            </c:extLst>
          </c:dPt>
          <c:cat>
            <c:strRef>
              <c:f>Sheet2!$B$45:$B$48</c:f>
              <c:strCache>
                <c:ptCount val="3"/>
                <c:pt idx="0">
                  <c:v>Ireland</c:v>
                </c:pt>
                <c:pt idx="1">
                  <c:v>United Kingdom</c:v>
                </c:pt>
                <c:pt idx="2">
                  <c:v>United States</c:v>
                </c:pt>
              </c:strCache>
            </c:strRef>
          </c:cat>
          <c:val>
            <c:numRef>
              <c:f>Sheet2!$C$45:$C$48</c:f>
              <c:numCache>
                <c:formatCode>General</c:formatCode>
                <c:ptCount val="3"/>
                <c:pt idx="0">
                  <c:v>36</c:v>
                </c:pt>
                <c:pt idx="1">
                  <c:v>24</c:v>
                </c:pt>
                <c:pt idx="2">
                  <c:v>199</c:v>
                </c:pt>
              </c:numCache>
            </c:numRef>
          </c:val>
          <c:extLst>
            <c:ext xmlns:c16="http://schemas.microsoft.com/office/drawing/2014/chart" uri="{C3380CC4-5D6E-409C-BE32-E72D297353CC}">
              <c16:uniqueId val="{00000000-18BA-EA45-8D4C-5F4A92D92E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(1).xlsx]Sheet2!top_customers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Sheet2!$G$138</c:f>
              <c:strCache>
                <c:ptCount val="1"/>
                <c:pt idx="0">
                  <c:v>Total</c:v>
                </c:pt>
              </c:strCache>
            </c:strRef>
          </c:tx>
          <c:spPr>
            <a:ln w="28575" cap="rnd">
              <a:solidFill>
                <a:schemeClr val="accent1"/>
              </a:solidFill>
              <a:round/>
            </a:ln>
            <a:effectLst/>
          </c:spPr>
          <c:marker>
            <c:symbol val="none"/>
          </c:marker>
          <c:cat>
            <c:strRef>
              <c:f>Sheet2!$F$139:$F$148</c:f>
              <c:strCache>
                <c:ptCount val="9"/>
                <c:pt idx="0">
                  <c:v>Ailey Brash</c:v>
                </c:pt>
                <c:pt idx="1">
                  <c:v>Aloisia Allner</c:v>
                </c:pt>
                <c:pt idx="2">
                  <c:v>Brenn Dundredge</c:v>
                </c:pt>
                <c:pt idx="3">
                  <c:v>Gabie Tweed</c:v>
                </c:pt>
                <c:pt idx="4">
                  <c:v>Gladi Ducker</c:v>
                </c:pt>
                <c:pt idx="5">
                  <c:v>Hartley Mattioli</c:v>
                </c:pt>
                <c:pt idx="6">
                  <c:v>Jeffrey Dufaire</c:v>
                </c:pt>
                <c:pt idx="7">
                  <c:v>Lucienne Scargle</c:v>
                </c:pt>
                <c:pt idx="8">
                  <c:v>Rafferty Pursglove</c:v>
                </c:pt>
              </c:strCache>
            </c:strRef>
          </c:cat>
          <c:val>
            <c:numRef>
              <c:f>Sheet2!$G$139:$G$148</c:f>
              <c:numCache>
                <c:formatCode>General</c:formatCode>
                <c:ptCount val="9"/>
                <c:pt idx="0">
                  <c:v>11</c:v>
                </c:pt>
                <c:pt idx="1">
                  <c:v>7</c:v>
                </c:pt>
                <c:pt idx="2">
                  <c:v>10</c:v>
                </c:pt>
                <c:pt idx="3">
                  <c:v>7</c:v>
                </c:pt>
                <c:pt idx="4">
                  <c:v>15</c:v>
                </c:pt>
                <c:pt idx="5">
                  <c:v>7</c:v>
                </c:pt>
                <c:pt idx="6">
                  <c:v>7</c:v>
                </c:pt>
                <c:pt idx="7">
                  <c:v>7</c:v>
                </c:pt>
                <c:pt idx="8">
                  <c:v>8</c:v>
                </c:pt>
              </c:numCache>
            </c:numRef>
          </c:val>
          <c:smooth val="0"/>
          <c:extLst>
            <c:ext xmlns:c16="http://schemas.microsoft.com/office/drawing/2014/chart" uri="{C3380CC4-5D6E-409C-BE32-E72D297353CC}">
              <c16:uniqueId val="{00000000-CD6D-7847-BA43-500BD5FC87BE}"/>
            </c:ext>
          </c:extLst>
        </c:ser>
        <c:dLbls>
          <c:showLegendKey val="0"/>
          <c:showVal val="0"/>
          <c:showCatName val="0"/>
          <c:showSerName val="0"/>
          <c:showPercent val="0"/>
          <c:showBubbleSize val="0"/>
        </c:dLbls>
        <c:smooth val="0"/>
        <c:axId val="223837648"/>
        <c:axId val="223459488"/>
      </c:lineChart>
      <c:catAx>
        <c:axId val="2238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459488"/>
        <c:crosses val="autoZero"/>
        <c:auto val="1"/>
        <c:lblAlgn val="ctr"/>
        <c:lblOffset val="100"/>
        <c:noMultiLvlLbl val="0"/>
      </c:catAx>
      <c:valAx>
        <c:axId val="22345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(1).xlsx]Sheet2!monthly_sales_by_rt</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Dark</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Sheet2!$B$6:$B$18</c:f>
              <c:numCache>
                <c:formatCode>General</c:formatCode>
                <c:ptCount val="12"/>
                <c:pt idx="0">
                  <c:v>284.22500000000002</c:v>
                </c:pt>
                <c:pt idx="1">
                  <c:v>512.19000000000005</c:v>
                </c:pt>
                <c:pt idx="2">
                  <c:v>274.3</c:v>
                </c:pt>
                <c:pt idx="3">
                  <c:v>178.89500000000001</c:v>
                </c:pt>
                <c:pt idx="4">
                  <c:v>63.39</c:v>
                </c:pt>
                <c:pt idx="5">
                  <c:v>287.34499999999997</c:v>
                </c:pt>
                <c:pt idx="6">
                  <c:v>377.78</c:v>
                </c:pt>
                <c:pt idx="7">
                  <c:v>112.54499999999999</c:v>
                </c:pt>
                <c:pt idx="8">
                  <c:v>190.84999999999997</c:v>
                </c:pt>
                <c:pt idx="9">
                  <c:v>178.88999999999996</c:v>
                </c:pt>
                <c:pt idx="10">
                  <c:v>154.39500000000001</c:v>
                </c:pt>
                <c:pt idx="11">
                  <c:v>158.24999999999997</c:v>
                </c:pt>
              </c:numCache>
            </c:numRef>
          </c:val>
          <c:extLst>
            <c:ext xmlns:c16="http://schemas.microsoft.com/office/drawing/2014/chart" uri="{C3380CC4-5D6E-409C-BE32-E72D297353CC}">
              <c16:uniqueId val="{00000000-6A69-5B43-9F8F-A94245B87EE6}"/>
            </c:ext>
          </c:extLst>
        </c:ser>
        <c:ser>
          <c:idx val="1"/>
          <c:order val="1"/>
          <c:tx>
            <c:strRef>
              <c:f>Sheet2!$C$4:$C$5</c:f>
              <c:strCache>
                <c:ptCount val="1"/>
                <c:pt idx="0">
                  <c:v>Light</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Sheet2!$C$6:$C$18</c:f>
              <c:numCache>
                <c:formatCode>General</c:formatCode>
                <c:ptCount val="12"/>
                <c:pt idx="0">
                  <c:v>369.77</c:v>
                </c:pt>
                <c:pt idx="1">
                  <c:v>261.08</c:v>
                </c:pt>
                <c:pt idx="2">
                  <c:v>272.815</c:v>
                </c:pt>
                <c:pt idx="3">
                  <c:v>1048.1199999999999</c:v>
                </c:pt>
                <c:pt idx="4">
                  <c:v>251.34</c:v>
                </c:pt>
                <c:pt idx="5">
                  <c:v>542.71</c:v>
                </c:pt>
                <c:pt idx="6">
                  <c:v>508.19999999999993</c:v>
                </c:pt>
                <c:pt idx="7">
                  <c:v>310.01499999999993</c:v>
                </c:pt>
                <c:pt idx="8">
                  <c:v>493.95999999999992</c:v>
                </c:pt>
                <c:pt idx="9">
                  <c:v>481.82499999999993</c:v>
                </c:pt>
                <c:pt idx="10">
                  <c:v>372.90999999999991</c:v>
                </c:pt>
                <c:pt idx="11">
                  <c:v>712.15499999999986</c:v>
                </c:pt>
              </c:numCache>
            </c:numRef>
          </c:val>
          <c:extLst>
            <c:ext xmlns:c16="http://schemas.microsoft.com/office/drawing/2014/chart" uri="{C3380CC4-5D6E-409C-BE32-E72D297353CC}">
              <c16:uniqueId val="{00000002-469A-F541-900A-9E760BA0916E}"/>
            </c:ext>
          </c:extLst>
        </c:ser>
        <c:ser>
          <c:idx val="2"/>
          <c:order val="2"/>
          <c:tx>
            <c:strRef>
              <c:f>Sheet2!$D$4:$D$5</c:f>
              <c:strCache>
                <c:ptCount val="1"/>
                <c:pt idx="0">
                  <c:v>Medium</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Sheet2!$D$6:$D$18</c:f>
              <c:numCache>
                <c:formatCode>General</c:formatCode>
                <c:ptCount val="12"/>
                <c:pt idx="0">
                  <c:v>174.98999999999998</c:v>
                </c:pt>
                <c:pt idx="1">
                  <c:v>214.13500000000002</c:v>
                </c:pt>
                <c:pt idx="2">
                  <c:v>474.02499999999998</c:v>
                </c:pt>
                <c:pt idx="3">
                  <c:v>453.7349999999999</c:v>
                </c:pt>
                <c:pt idx="4">
                  <c:v>83.835000000000008</c:v>
                </c:pt>
                <c:pt idx="5">
                  <c:v>554.625</c:v>
                </c:pt>
                <c:pt idx="6">
                  <c:v>118.15499999999999</c:v>
                </c:pt>
                <c:pt idx="7">
                  <c:v>283.78500000000003</c:v>
                </c:pt>
                <c:pt idx="8">
                  <c:v>592.21</c:v>
                </c:pt>
                <c:pt idx="9">
                  <c:v>224.255</c:v>
                </c:pt>
                <c:pt idx="10">
                  <c:v>296.08</c:v>
                </c:pt>
                <c:pt idx="11">
                  <c:v>319.38</c:v>
                </c:pt>
              </c:numCache>
            </c:numRef>
          </c:val>
          <c:extLst>
            <c:ext xmlns:c16="http://schemas.microsoft.com/office/drawing/2014/chart" uri="{C3380CC4-5D6E-409C-BE32-E72D297353CC}">
              <c16:uniqueId val="{00000004-469A-F541-900A-9E760BA0916E}"/>
            </c:ext>
          </c:extLst>
        </c:ser>
        <c:dLbls>
          <c:showLegendKey val="0"/>
          <c:showVal val="0"/>
          <c:showCatName val="0"/>
          <c:showSerName val="0"/>
          <c:showPercent val="0"/>
          <c:showBubbleSize val="0"/>
        </c:dLbls>
        <c:gapWidth val="100"/>
        <c:overlap val="-24"/>
        <c:axId val="1754633904"/>
        <c:axId val="1755275808"/>
      </c:barChart>
      <c:catAx>
        <c:axId val="175463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75808"/>
        <c:crosses val="autoZero"/>
        <c:auto val="1"/>
        <c:lblAlgn val="ctr"/>
        <c:lblOffset val="100"/>
        <c:noMultiLvlLbl val="0"/>
      </c:catAx>
      <c:valAx>
        <c:axId val="175527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3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(1).xlsx]Sheet2!monthly_customers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Sheet2!$A$113:$A$125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Sheet2!$B$113:$B$125</c:f>
              <c:numCache>
                <c:formatCode>General</c:formatCode>
                <c:ptCount val="12"/>
                <c:pt idx="0">
                  <c:v>20</c:v>
                </c:pt>
                <c:pt idx="1">
                  <c:v>23</c:v>
                </c:pt>
                <c:pt idx="2">
                  <c:v>23</c:v>
                </c:pt>
                <c:pt idx="3">
                  <c:v>29</c:v>
                </c:pt>
                <c:pt idx="4">
                  <c:v>13</c:v>
                </c:pt>
                <c:pt idx="5">
                  <c:v>23</c:v>
                </c:pt>
                <c:pt idx="6">
                  <c:v>22</c:v>
                </c:pt>
                <c:pt idx="7">
                  <c:v>17</c:v>
                </c:pt>
                <c:pt idx="8">
                  <c:v>24</c:v>
                </c:pt>
                <c:pt idx="9">
                  <c:v>25</c:v>
                </c:pt>
                <c:pt idx="10">
                  <c:v>17</c:v>
                </c:pt>
                <c:pt idx="11">
                  <c:v>23</c:v>
                </c:pt>
              </c:numCache>
            </c:numRef>
          </c:val>
          <c:extLst>
            <c:ext xmlns:c16="http://schemas.microsoft.com/office/drawing/2014/chart" uri="{C3380CC4-5D6E-409C-BE32-E72D297353CC}">
              <c16:uniqueId val="{00000003-6E7B-3E45-86D1-C1E8234C3E80}"/>
            </c:ext>
          </c:extLst>
        </c:ser>
        <c:dLbls>
          <c:showLegendKey val="0"/>
          <c:showVal val="0"/>
          <c:showCatName val="0"/>
          <c:showSerName val="0"/>
          <c:showPercent val="0"/>
          <c:showBubbleSize val="0"/>
        </c:dLbls>
        <c:gapWidth val="115"/>
        <c:axId val="891376320"/>
        <c:axId val="64161279"/>
      </c:barChart>
      <c:catAx>
        <c:axId val="89137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61279"/>
        <c:crosses val="autoZero"/>
        <c:auto val="1"/>
        <c:lblAlgn val="ctr"/>
        <c:lblOffset val="100"/>
        <c:noMultiLvlLbl val="0"/>
      </c:catAx>
      <c:valAx>
        <c:axId val="64161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(1).xlsx]Sheet2!loyality_cards</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solidFill>
              <a:srgbClr val="0070C0"/>
            </a:solid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Sheet2!$G$119</c:f>
              <c:strCache>
                <c:ptCount val="1"/>
                <c:pt idx="0">
                  <c:v>Total</c:v>
                </c:pt>
              </c:strCache>
            </c:strRef>
          </c:tx>
          <c:spPr>
            <a:solidFill>
              <a:schemeClr val="accent2"/>
            </a:solidFill>
            <a:ln>
              <a:solidFill>
                <a:srgbClr val="0070C0"/>
              </a:solidFill>
            </a:ln>
            <a:effectLst>
              <a:outerShdw blurRad="38100" dist="25400" dir="5400000" algn="ctr" rotWithShape="0">
                <a:srgbClr val="000000">
                  <a:alpha val="25000"/>
                </a:srgbClr>
              </a:outerShdw>
            </a:effectLst>
          </c:spPr>
          <c:invertIfNegative val="0"/>
          <c:cat>
            <c:strRef>
              <c:f>Sheet2!$F$120:$F$122</c:f>
              <c:strCache>
                <c:ptCount val="2"/>
                <c:pt idx="0">
                  <c:v>No</c:v>
                </c:pt>
                <c:pt idx="1">
                  <c:v>Yes</c:v>
                </c:pt>
              </c:strCache>
            </c:strRef>
          </c:cat>
          <c:val>
            <c:numRef>
              <c:f>Sheet2!$G$120:$G$122</c:f>
              <c:numCache>
                <c:formatCode>General</c:formatCode>
                <c:ptCount val="2"/>
                <c:pt idx="0">
                  <c:v>129</c:v>
                </c:pt>
                <c:pt idx="1">
                  <c:v>130</c:v>
                </c:pt>
              </c:numCache>
            </c:numRef>
          </c:val>
          <c:extLst>
            <c:ext xmlns:c16="http://schemas.microsoft.com/office/drawing/2014/chart" uri="{C3380CC4-5D6E-409C-BE32-E72D297353CC}">
              <c16:uniqueId val="{00000000-DF4D-6E4C-AB5C-0899442F0E20}"/>
            </c:ext>
          </c:extLst>
        </c:ser>
        <c:dLbls>
          <c:showLegendKey val="0"/>
          <c:showVal val="0"/>
          <c:showCatName val="0"/>
          <c:showSerName val="0"/>
          <c:showPercent val="0"/>
          <c:showBubbleSize val="0"/>
        </c:dLbls>
        <c:gapWidth val="219"/>
        <c:overlap val="100"/>
        <c:axId val="1880456047"/>
        <c:axId val="1880453167"/>
      </c:barChart>
      <c:valAx>
        <c:axId val="188045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6047"/>
        <c:crosses val="autoZero"/>
        <c:crossBetween val="between"/>
      </c:valAx>
      <c:catAx>
        <c:axId val="18804560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0453167"/>
        <c:crosses val="autoZero"/>
        <c:auto val="1"/>
        <c:lblAlgn val="ctr"/>
        <c:lblOffset val="100"/>
        <c:noMultiLvlLbl val="0"/>
      </c:cat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(1).xlsx]Sheet2!monthly_customers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Sheet2!$B$112</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Sheet2!$A$113:$A$125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Sheet2!$B$113:$B$125</c:f>
              <c:numCache>
                <c:formatCode>General</c:formatCode>
                <c:ptCount val="12"/>
                <c:pt idx="0">
                  <c:v>20</c:v>
                </c:pt>
                <c:pt idx="1">
                  <c:v>23</c:v>
                </c:pt>
                <c:pt idx="2">
                  <c:v>23</c:v>
                </c:pt>
                <c:pt idx="3">
                  <c:v>29</c:v>
                </c:pt>
                <c:pt idx="4">
                  <c:v>13</c:v>
                </c:pt>
                <c:pt idx="5">
                  <c:v>23</c:v>
                </c:pt>
                <c:pt idx="6">
                  <c:v>22</c:v>
                </c:pt>
                <c:pt idx="7">
                  <c:v>17</c:v>
                </c:pt>
                <c:pt idx="8">
                  <c:v>24</c:v>
                </c:pt>
                <c:pt idx="9">
                  <c:v>25</c:v>
                </c:pt>
                <c:pt idx="10">
                  <c:v>17</c:v>
                </c:pt>
                <c:pt idx="11">
                  <c:v>23</c:v>
                </c:pt>
              </c:numCache>
            </c:numRef>
          </c:val>
          <c:extLst>
            <c:ext xmlns:c16="http://schemas.microsoft.com/office/drawing/2014/chart" uri="{C3380CC4-5D6E-409C-BE32-E72D297353CC}">
              <c16:uniqueId val="{00000002-57ED-9942-9FA7-CE4A022B882F}"/>
            </c:ext>
          </c:extLst>
        </c:ser>
        <c:dLbls>
          <c:showLegendKey val="0"/>
          <c:showVal val="0"/>
          <c:showCatName val="0"/>
          <c:showSerName val="0"/>
          <c:showPercent val="0"/>
          <c:showBubbleSize val="0"/>
        </c:dLbls>
        <c:gapWidth val="115"/>
        <c:overlap val="-20"/>
        <c:axId val="891376320"/>
        <c:axId val="64161279"/>
      </c:barChart>
      <c:catAx>
        <c:axId val="891376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61279"/>
        <c:crosses val="autoZero"/>
        <c:auto val="1"/>
        <c:lblAlgn val="ctr"/>
        <c:lblOffset val="100"/>
        <c:noMultiLvlLbl val="0"/>
      </c:catAx>
      <c:valAx>
        <c:axId val="64161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137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[CoffeeOrdersDatas (1).xlsx]Sheet2!monthly_sales_by_rt</c:name>
    <c:fmtId val="1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Sheet2!$B$4:$B$5</c:f>
              <c:strCache>
                <c:ptCount val="1"/>
                <c:pt idx="0">
                  <c:v>Dark</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Sheet2!$B$6:$B$18</c:f>
              <c:numCache>
                <c:formatCode>General</c:formatCode>
                <c:ptCount val="12"/>
                <c:pt idx="0">
                  <c:v>284.22500000000002</c:v>
                </c:pt>
                <c:pt idx="1">
                  <c:v>512.19000000000005</c:v>
                </c:pt>
                <c:pt idx="2">
                  <c:v>274.3</c:v>
                </c:pt>
                <c:pt idx="3">
                  <c:v>178.89500000000001</c:v>
                </c:pt>
                <c:pt idx="4">
                  <c:v>63.39</c:v>
                </c:pt>
                <c:pt idx="5">
                  <c:v>287.34499999999997</c:v>
                </c:pt>
                <c:pt idx="6">
                  <c:v>377.78</c:v>
                </c:pt>
                <c:pt idx="7">
                  <c:v>112.54499999999999</c:v>
                </c:pt>
                <c:pt idx="8">
                  <c:v>190.84999999999997</c:v>
                </c:pt>
                <c:pt idx="9">
                  <c:v>178.88999999999996</c:v>
                </c:pt>
                <c:pt idx="10">
                  <c:v>154.39500000000001</c:v>
                </c:pt>
                <c:pt idx="11">
                  <c:v>158.24999999999997</c:v>
                </c:pt>
              </c:numCache>
            </c:numRef>
          </c:val>
          <c:extLst>
            <c:ext xmlns:c16="http://schemas.microsoft.com/office/drawing/2014/chart" uri="{C3380CC4-5D6E-409C-BE32-E72D297353CC}">
              <c16:uniqueId val="{00000003-4CD2-7B4B-87C2-82F572BC0A26}"/>
            </c:ext>
          </c:extLst>
        </c:ser>
        <c:ser>
          <c:idx val="1"/>
          <c:order val="1"/>
          <c:tx>
            <c:strRef>
              <c:f>Sheet2!$C$4:$C$5</c:f>
              <c:strCache>
                <c:ptCount val="1"/>
                <c:pt idx="0">
                  <c:v>Light</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Sheet2!$C$6:$C$18</c:f>
              <c:numCache>
                <c:formatCode>General</c:formatCode>
                <c:ptCount val="12"/>
                <c:pt idx="0">
                  <c:v>369.77</c:v>
                </c:pt>
                <c:pt idx="1">
                  <c:v>261.08</c:v>
                </c:pt>
                <c:pt idx="2">
                  <c:v>272.815</c:v>
                </c:pt>
                <c:pt idx="3">
                  <c:v>1048.1199999999999</c:v>
                </c:pt>
                <c:pt idx="4">
                  <c:v>251.34</c:v>
                </c:pt>
                <c:pt idx="5">
                  <c:v>542.71</c:v>
                </c:pt>
                <c:pt idx="6">
                  <c:v>508.19999999999993</c:v>
                </c:pt>
                <c:pt idx="7">
                  <c:v>310.01499999999993</c:v>
                </c:pt>
                <c:pt idx="8">
                  <c:v>493.95999999999992</c:v>
                </c:pt>
                <c:pt idx="9">
                  <c:v>481.82499999999993</c:v>
                </c:pt>
                <c:pt idx="10">
                  <c:v>372.90999999999991</c:v>
                </c:pt>
                <c:pt idx="11">
                  <c:v>712.15499999999986</c:v>
                </c:pt>
              </c:numCache>
            </c:numRef>
          </c:val>
          <c:extLst>
            <c:ext xmlns:c16="http://schemas.microsoft.com/office/drawing/2014/chart" uri="{C3380CC4-5D6E-409C-BE32-E72D297353CC}">
              <c16:uniqueId val="{0000000A-4CD2-7B4B-87C2-82F572BC0A26}"/>
            </c:ext>
          </c:extLst>
        </c:ser>
        <c:ser>
          <c:idx val="2"/>
          <c:order val="2"/>
          <c:tx>
            <c:strRef>
              <c:f>Sheet2!$D$4:$D$5</c:f>
              <c:strCache>
                <c:ptCount val="1"/>
                <c:pt idx="0">
                  <c:v>Medium</c:v>
                </c:pt>
              </c:strCache>
            </c:strRef>
          </c:tx>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cat>
            <c:strRef>
              <c:f>Sheet2!$A$6:$A$18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Sheet2!$D$6:$D$18</c:f>
              <c:numCache>
                <c:formatCode>General</c:formatCode>
                <c:ptCount val="12"/>
                <c:pt idx="0">
                  <c:v>174.98999999999998</c:v>
                </c:pt>
                <c:pt idx="1">
                  <c:v>214.13500000000002</c:v>
                </c:pt>
                <c:pt idx="2">
                  <c:v>474.02499999999998</c:v>
                </c:pt>
                <c:pt idx="3">
                  <c:v>453.7349999999999</c:v>
                </c:pt>
                <c:pt idx="4">
                  <c:v>83.835000000000008</c:v>
                </c:pt>
                <c:pt idx="5">
                  <c:v>554.625</c:v>
                </c:pt>
                <c:pt idx="6">
                  <c:v>118.15499999999999</c:v>
                </c:pt>
                <c:pt idx="7">
                  <c:v>283.78500000000003</c:v>
                </c:pt>
                <c:pt idx="8">
                  <c:v>592.21</c:v>
                </c:pt>
                <c:pt idx="9">
                  <c:v>224.255</c:v>
                </c:pt>
                <c:pt idx="10">
                  <c:v>296.08</c:v>
                </c:pt>
                <c:pt idx="11">
                  <c:v>319.38</c:v>
                </c:pt>
              </c:numCache>
            </c:numRef>
          </c:val>
          <c:extLst>
            <c:ext xmlns:c16="http://schemas.microsoft.com/office/drawing/2014/chart" uri="{C3380CC4-5D6E-409C-BE32-E72D297353CC}">
              <c16:uniqueId val="{0000000C-4CD2-7B4B-87C2-82F572BC0A26}"/>
            </c:ext>
          </c:extLst>
        </c:ser>
        <c:dLbls>
          <c:showLegendKey val="0"/>
          <c:showVal val="0"/>
          <c:showCatName val="0"/>
          <c:showSerName val="0"/>
          <c:showPercent val="0"/>
          <c:showBubbleSize val="0"/>
        </c:dLbls>
        <c:gapWidth val="100"/>
        <c:overlap val="-24"/>
        <c:axId val="1754633904"/>
        <c:axId val="1755275808"/>
      </c:barChart>
      <c:catAx>
        <c:axId val="175463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75808"/>
        <c:crosses val="autoZero"/>
        <c:auto val="1"/>
        <c:lblAlgn val="ctr"/>
        <c:lblOffset val="100"/>
        <c:noMultiLvlLbl val="0"/>
      </c:catAx>
      <c:valAx>
        <c:axId val="1755275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3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11</xdr:col>
      <xdr:colOff>143776</xdr:colOff>
      <xdr:row>12</xdr:row>
      <xdr:rowOff>47924</xdr:rowOff>
    </xdr:from>
    <xdr:to>
      <xdr:col>16</xdr:col>
      <xdr:colOff>587077</xdr:colOff>
      <xdr:row>27</xdr:row>
      <xdr:rowOff>95847</xdr:rowOff>
    </xdr:to>
    <xdr:graphicFrame macro="">
      <xdr:nvGraphicFramePr>
        <xdr:cNvPr id="3" name="Chart 2">
          <a:extLst>
            <a:ext uri="{FF2B5EF4-FFF2-40B4-BE49-F238E27FC236}">
              <a16:creationId xmlns:a16="http://schemas.microsoft.com/office/drawing/2014/main" id="{C8E58E99-CDB1-BBC8-77B5-7B7BDC452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62302</xdr:colOff>
      <xdr:row>29</xdr:row>
      <xdr:rowOff>185947</xdr:rowOff>
    </xdr:from>
    <xdr:to>
      <xdr:col>14</xdr:col>
      <xdr:colOff>491227</xdr:colOff>
      <xdr:row>40</xdr:row>
      <xdr:rowOff>23962</xdr:rowOff>
    </xdr:to>
    <xdr:graphicFrame macro="">
      <xdr:nvGraphicFramePr>
        <xdr:cNvPr id="4" name="Chart 3">
          <a:extLst>
            <a:ext uri="{FF2B5EF4-FFF2-40B4-BE49-F238E27FC236}">
              <a16:creationId xmlns:a16="http://schemas.microsoft.com/office/drawing/2014/main" id="{F7FE229A-7BED-D77E-00BE-875D88B8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625414</xdr:colOff>
      <xdr:row>43</xdr:row>
      <xdr:rowOff>42171</xdr:rowOff>
    </xdr:from>
    <xdr:to>
      <xdr:col>9</xdr:col>
      <xdr:colOff>718868</xdr:colOff>
      <xdr:row>57</xdr:row>
      <xdr:rowOff>179717</xdr:rowOff>
    </xdr:to>
    <xdr:graphicFrame macro="">
      <xdr:nvGraphicFramePr>
        <xdr:cNvPr id="6" name="Chart 5">
          <a:extLst>
            <a:ext uri="{FF2B5EF4-FFF2-40B4-BE49-F238E27FC236}">
              <a16:creationId xmlns:a16="http://schemas.microsoft.com/office/drawing/2014/main" id="{BA68D1DD-DC4C-0B9B-9DFF-A80A9192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62303</xdr:colOff>
      <xdr:row>137</xdr:row>
      <xdr:rowOff>6231</xdr:rowOff>
    </xdr:from>
    <xdr:to>
      <xdr:col>11</xdr:col>
      <xdr:colOff>491227</xdr:colOff>
      <xdr:row>148</xdr:row>
      <xdr:rowOff>155755</xdr:rowOff>
    </xdr:to>
    <xdr:graphicFrame macro="">
      <xdr:nvGraphicFramePr>
        <xdr:cNvPr id="7" name="Chart 6">
          <a:extLst>
            <a:ext uri="{FF2B5EF4-FFF2-40B4-BE49-F238E27FC236}">
              <a16:creationId xmlns:a16="http://schemas.microsoft.com/office/drawing/2014/main" id="{94C3D005-9413-15F1-6DEE-2E13767E9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686996</xdr:colOff>
      <xdr:row>59</xdr:row>
      <xdr:rowOff>112860</xdr:rowOff>
    </xdr:from>
    <xdr:to>
      <xdr:col>9</xdr:col>
      <xdr:colOff>522252</xdr:colOff>
      <xdr:row>66</xdr:row>
      <xdr:rowOff>59906</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41BC85E6-6D60-1AF0-C465-F1CF92BA7C1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16241" y="11423049"/>
              <a:ext cx="1884030" cy="12889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490031</xdr:colOff>
      <xdr:row>2</xdr:row>
      <xdr:rowOff>155755</xdr:rowOff>
    </xdr:from>
    <xdr:to>
      <xdr:col>13</xdr:col>
      <xdr:colOff>155756</xdr:colOff>
      <xdr:row>9</xdr:row>
      <xdr:rowOff>59906</xdr:rowOff>
    </xdr:to>
    <mc:AlternateContent xmlns:mc="http://schemas.openxmlformats.org/markup-compatibility/2006" xmlns:a14="http://schemas.microsoft.com/office/drawing/2010/main">
      <mc:Choice Requires="a14">
        <xdr:graphicFrame macro="">
          <xdr:nvGraphicFramePr>
            <xdr:cNvPr id="12" name="coffee type 1">
              <a:extLst>
                <a:ext uri="{FF2B5EF4-FFF2-40B4-BE49-F238E27FC236}">
                  <a16:creationId xmlns:a16="http://schemas.microsoft.com/office/drawing/2014/main" id="{CCA542DA-451A-02A7-1020-526AB289B556}"/>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11225125" y="539151"/>
              <a:ext cx="1918177" cy="12460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122208</xdr:colOff>
      <xdr:row>22</xdr:row>
      <xdr:rowOff>138023</xdr:rowOff>
    </xdr:from>
    <xdr:to>
      <xdr:col>6</xdr:col>
      <xdr:colOff>766792</xdr:colOff>
      <xdr:row>37</xdr:row>
      <xdr:rowOff>107830</xdr:rowOff>
    </xdr:to>
    <xdr:graphicFrame macro="">
      <xdr:nvGraphicFramePr>
        <xdr:cNvPr id="14" name="Chart 13">
          <a:extLst>
            <a:ext uri="{FF2B5EF4-FFF2-40B4-BE49-F238E27FC236}">
              <a16:creationId xmlns:a16="http://schemas.microsoft.com/office/drawing/2014/main" id="{76580A85-8FF4-85CF-4B63-7DA7209D2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649377</xdr:colOff>
      <xdr:row>96</xdr:row>
      <xdr:rowOff>173965</xdr:rowOff>
    </xdr:from>
    <xdr:to>
      <xdr:col>15</xdr:col>
      <xdr:colOff>824303</xdr:colOff>
      <xdr:row>111</xdr:row>
      <xdr:rowOff>41693</xdr:rowOff>
    </xdr:to>
    <xdr:graphicFrame macro="">
      <xdr:nvGraphicFramePr>
        <xdr:cNvPr id="15" name="Chart 14">
          <a:extLst>
            <a:ext uri="{FF2B5EF4-FFF2-40B4-BE49-F238E27FC236}">
              <a16:creationId xmlns:a16="http://schemas.microsoft.com/office/drawing/2014/main" id="{C2BD28BC-174A-9E13-E2AE-46441105B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912962</xdr:colOff>
      <xdr:row>115</xdr:row>
      <xdr:rowOff>30193</xdr:rowOff>
    </xdr:from>
    <xdr:to>
      <xdr:col>11</xdr:col>
      <xdr:colOff>980056</xdr:colOff>
      <xdr:row>129</xdr:row>
      <xdr:rowOff>89619</xdr:rowOff>
    </xdr:to>
    <xdr:graphicFrame macro="">
      <xdr:nvGraphicFramePr>
        <xdr:cNvPr id="2" name="Chart 1">
          <a:extLst>
            <a:ext uri="{FF2B5EF4-FFF2-40B4-BE49-F238E27FC236}">
              <a16:creationId xmlns:a16="http://schemas.microsoft.com/office/drawing/2014/main" id="{3D95E0DF-7921-1702-16DF-2B2DFE5EB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903617</xdr:colOff>
      <xdr:row>104</xdr:row>
      <xdr:rowOff>11023</xdr:rowOff>
    </xdr:from>
    <xdr:to>
      <xdr:col>4</xdr:col>
      <xdr:colOff>263585</xdr:colOff>
      <xdr:row>109</xdr:row>
      <xdr:rowOff>119812</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85F5BCD4-E1EB-B184-6C40-5838E05278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38145" y="19947627"/>
              <a:ext cx="1732232" cy="10672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685800</xdr:colOff>
      <xdr:row>0</xdr:row>
      <xdr:rowOff>177800</xdr:rowOff>
    </xdr:from>
    <xdr:to>
      <xdr:col>18</xdr:col>
      <xdr:colOff>647700</xdr:colOff>
      <xdr:row>35</xdr:row>
      <xdr:rowOff>114300</xdr:rowOff>
    </xdr:to>
    <xdr:sp macro="" textlink="">
      <xdr:nvSpPr>
        <xdr:cNvPr id="3" name="Rectangle 2">
          <a:extLst>
            <a:ext uri="{FF2B5EF4-FFF2-40B4-BE49-F238E27FC236}">
              <a16:creationId xmlns:a16="http://schemas.microsoft.com/office/drawing/2014/main" id="{988C8E56-A629-F66A-DB0A-BB1F482D6810}"/>
            </a:ext>
          </a:extLst>
        </xdr:cNvPr>
        <xdr:cNvSpPr/>
      </xdr:nvSpPr>
      <xdr:spPr>
        <a:xfrm>
          <a:off x="1511300" y="177800"/>
          <a:ext cx="13995400" cy="66040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lumMod val="75000"/>
              </a:schemeClr>
            </a:solidFill>
          </a:endParaRPr>
        </a:p>
      </xdr:txBody>
    </xdr:sp>
    <xdr:clientData/>
  </xdr:twoCellAnchor>
  <xdr:twoCellAnchor>
    <xdr:from>
      <xdr:col>2</xdr:col>
      <xdr:colOff>63500</xdr:colOff>
      <xdr:row>2</xdr:row>
      <xdr:rowOff>101600</xdr:rowOff>
    </xdr:from>
    <xdr:to>
      <xdr:col>18</xdr:col>
      <xdr:colOff>355600</xdr:colOff>
      <xdr:row>7</xdr:row>
      <xdr:rowOff>0</xdr:rowOff>
    </xdr:to>
    <xdr:sp macro="" textlink="">
      <xdr:nvSpPr>
        <xdr:cNvPr id="4" name="Rectangle 3">
          <a:extLst>
            <a:ext uri="{FF2B5EF4-FFF2-40B4-BE49-F238E27FC236}">
              <a16:creationId xmlns:a16="http://schemas.microsoft.com/office/drawing/2014/main" id="{71AA24A5-9516-9E47-3879-9409AC8030E9}"/>
            </a:ext>
          </a:extLst>
        </xdr:cNvPr>
        <xdr:cNvSpPr/>
      </xdr:nvSpPr>
      <xdr:spPr>
        <a:xfrm>
          <a:off x="1714500" y="482600"/>
          <a:ext cx="13500100" cy="850900"/>
        </a:xfrm>
        <a:prstGeom prst="rect">
          <a:avLst/>
        </a:prstGeom>
        <a:solidFill>
          <a:schemeClr val="accent2">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48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77"/>
            </a:rPr>
            <a:t>				</a:t>
          </a:r>
          <a:r>
            <a:rPr lang="en-GB" sz="4800" b="0" cap="none" spc="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SALES</a:t>
          </a:r>
          <a:r>
            <a:rPr lang="en-GB" sz="4800" b="0" cap="none" spc="0" baseline="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 ANALYSIS</a:t>
          </a:r>
          <a:endParaRPr lang="en-GB" sz="4800">
            <a:solidFill>
              <a:schemeClr val="bg2">
                <a:lumMod val="25000"/>
              </a:schemeClr>
            </a:solidFill>
            <a:latin typeface="Arial Rounded MT Bold" panose="020F0704030504030204" pitchFamily="34" charset="77"/>
          </a:endParaRPr>
        </a:p>
      </xdr:txBody>
    </xdr:sp>
    <xdr:clientData/>
  </xdr:twoCellAnchor>
  <xdr:twoCellAnchor>
    <xdr:from>
      <xdr:col>2</xdr:col>
      <xdr:colOff>50800</xdr:colOff>
      <xdr:row>15</xdr:row>
      <xdr:rowOff>38100</xdr:rowOff>
    </xdr:from>
    <xdr:to>
      <xdr:col>5</xdr:col>
      <xdr:colOff>0</xdr:colOff>
      <xdr:row>24</xdr:row>
      <xdr:rowOff>165100</xdr:rowOff>
    </xdr:to>
    <xdr:sp macro="" textlink="">
      <xdr:nvSpPr>
        <xdr:cNvPr id="5" name="Rectangle 4">
          <a:extLst>
            <a:ext uri="{FF2B5EF4-FFF2-40B4-BE49-F238E27FC236}">
              <a16:creationId xmlns:a16="http://schemas.microsoft.com/office/drawing/2014/main" id="{D1D896EE-9283-CA89-C1F6-8E3348D60D96}"/>
            </a:ext>
          </a:extLst>
        </xdr:cNvPr>
        <xdr:cNvSpPr/>
      </xdr:nvSpPr>
      <xdr:spPr>
        <a:xfrm>
          <a:off x="1701800" y="2895600"/>
          <a:ext cx="2425700" cy="1841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xdr:colOff>
      <xdr:row>25</xdr:row>
      <xdr:rowOff>101600</xdr:rowOff>
    </xdr:from>
    <xdr:to>
      <xdr:col>5</xdr:col>
      <xdr:colOff>12700</xdr:colOff>
      <xdr:row>34</xdr:row>
      <xdr:rowOff>88900</xdr:rowOff>
    </xdr:to>
    <xdr:sp macro="" textlink="">
      <xdr:nvSpPr>
        <xdr:cNvPr id="7" name="Rectangle 6">
          <a:extLst>
            <a:ext uri="{FF2B5EF4-FFF2-40B4-BE49-F238E27FC236}">
              <a16:creationId xmlns:a16="http://schemas.microsoft.com/office/drawing/2014/main" id="{3311F32C-75E3-7A43-ACF9-D62DC1A4E23C}"/>
            </a:ext>
          </a:extLst>
        </xdr:cNvPr>
        <xdr:cNvSpPr/>
      </xdr:nvSpPr>
      <xdr:spPr>
        <a:xfrm>
          <a:off x="1689100" y="4864100"/>
          <a:ext cx="2451100" cy="1701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330200</xdr:colOff>
      <xdr:row>16</xdr:row>
      <xdr:rowOff>38099</xdr:rowOff>
    </xdr:from>
    <xdr:to>
      <xdr:col>4</xdr:col>
      <xdr:colOff>529590</xdr:colOff>
      <xdr:row>23</xdr:row>
      <xdr:rowOff>147490</xdr:rowOff>
    </xdr:to>
    <mc:AlternateContent xmlns:mc="http://schemas.openxmlformats.org/markup-compatibility/2006" xmlns:a14="http://schemas.microsoft.com/office/drawing/2010/main">
      <mc:Choice Requires="a14">
        <xdr:graphicFrame macro="">
          <xdr:nvGraphicFramePr>
            <xdr:cNvPr id="9" name="Year 1">
              <a:extLst>
                <a:ext uri="{FF2B5EF4-FFF2-40B4-BE49-F238E27FC236}">
                  <a16:creationId xmlns:a16="http://schemas.microsoft.com/office/drawing/2014/main" id="{0417173E-EDA4-544D-9832-FD146408C9C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1200" y="3086099"/>
              <a:ext cx="1850390" cy="1442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292101</xdr:colOff>
      <xdr:row>26</xdr:row>
      <xdr:rowOff>127000</xdr:rowOff>
    </xdr:from>
    <xdr:to>
      <xdr:col>4</xdr:col>
      <xdr:colOff>520700</xdr:colOff>
      <xdr:row>33</xdr:row>
      <xdr:rowOff>101600</xdr:rowOff>
    </xdr:to>
    <mc:AlternateContent xmlns:mc="http://schemas.openxmlformats.org/markup-compatibility/2006" xmlns:a14="http://schemas.microsoft.com/office/drawing/2010/main">
      <mc:Choice Requires="a14">
        <xdr:graphicFrame macro="">
          <xdr:nvGraphicFramePr>
            <xdr:cNvPr id="10" name="coffee type 2">
              <a:extLst>
                <a:ext uri="{FF2B5EF4-FFF2-40B4-BE49-F238E27FC236}">
                  <a16:creationId xmlns:a16="http://schemas.microsoft.com/office/drawing/2014/main" id="{7AA7854D-5DD5-444C-A660-50400E7C670A}"/>
                </a:ext>
              </a:extLst>
            </xdr:cNvPr>
            <xdr:cNvGraphicFramePr/>
          </xdr:nvGraphicFramePr>
          <xdr:xfrm>
            <a:off x="0" y="0"/>
            <a:ext cx="0" cy="0"/>
          </xdr:xfrm>
          <a:graphic>
            <a:graphicData uri="http://schemas.microsoft.com/office/drawing/2010/slicer">
              <sle:slicer xmlns:sle="http://schemas.microsoft.com/office/drawing/2010/slicer" name="coffee type 2"/>
            </a:graphicData>
          </a:graphic>
        </xdr:graphicFrame>
      </mc:Choice>
      <mc:Fallback xmlns="">
        <xdr:sp macro="" textlink="">
          <xdr:nvSpPr>
            <xdr:cNvPr id="0" name=""/>
            <xdr:cNvSpPr>
              <a:spLocks noTextEdit="1"/>
            </xdr:cNvSpPr>
          </xdr:nvSpPr>
          <xdr:spPr>
            <a:xfrm>
              <a:off x="1943101" y="5080000"/>
              <a:ext cx="1879599"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13</xdr:row>
      <xdr:rowOff>101600</xdr:rowOff>
    </xdr:from>
    <xdr:to>
      <xdr:col>11</xdr:col>
      <xdr:colOff>403866</xdr:colOff>
      <xdr:row>34</xdr:row>
      <xdr:rowOff>101600</xdr:rowOff>
    </xdr:to>
    <xdr:sp macro="" textlink="">
      <xdr:nvSpPr>
        <xdr:cNvPr id="14" name="Rectangle 13">
          <a:extLst>
            <a:ext uri="{FF2B5EF4-FFF2-40B4-BE49-F238E27FC236}">
              <a16:creationId xmlns:a16="http://schemas.microsoft.com/office/drawing/2014/main" id="{4134B9C3-62F5-204F-8AC5-92068A05F039}"/>
            </a:ext>
          </a:extLst>
        </xdr:cNvPr>
        <xdr:cNvSpPr/>
      </xdr:nvSpPr>
      <xdr:spPr>
        <a:xfrm>
          <a:off x="4241800" y="2578100"/>
          <a:ext cx="5242566" cy="4000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584200</xdr:colOff>
      <xdr:row>18</xdr:row>
      <xdr:rowOff>63500</xdr:rowOff>
    </xdr:from>
    <xdr:to>
      <xdr:col>18</xdr:col>
      <xdr:colOff>368300</xdr:colOff>
      <xdr:row>34</xdr:row>
      <xdr:rowOff>101600</xdr:rowOff>
    </xdr:to>
    <xdr:sp macro="" textlink="">
      <xdr:nvSpPr>
        <xdr:cNvPr id="18" name="Rectangle 17">
          <a:extLst>
            <a:ext uri="{FF2B5EF4-FFF2-40B4-BE49-F238E27FC236}">
              <a16:creationId xmlns:a16="http://schemas.microsoft.com/office/drawing/2014/main" id="{1F3CA72A-8E0A-CD4F-AC91-4D8B31770701}"/>
            </a:ext>
          </a:extLst>
        </xdr:cNvPr>
        <xdr:cNvSpPr/>
      </xdr:nvSpPr>
      <xdr:spPr>
        <a:xfrm>
          <a:off x="9664700" y="3492500"/>
          <a:ext cx="5562600" cy="3086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762000</xdr:colOff>
      <xdr:row>19</xdr:row>
      <xdr:rowOff>38100</xdr:rowOff>
    </xdr:from>
    <xdr:to>
      <xdr:col>18</xdr:col>
      <xdr:colOff>129311</xdr:colOff>
      <xdr:row>33</xdr:row>
      <xdr:rowOff>28413</xdr:rowOff>
    </xdr:to>
    <xdr:graphicFrame macro="">
      <xdr:nvGraphicFramePr>
        <xdr:cNvPr id="20" name="Chart 19">
          <a:extLst>
            <a:ext uri="{FF2B5EF4-FFF2-40B4-BE49-F238E27FC236}">
              <a16:creationId xmlns:a16="http://schemas.microsoft.com/office/drawing/2014/main" id="{DCFA53F9-E32A-844D-81DA-02510AD5A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251586</xdr:colOff>
      <xdr:row>14</xdr:row>
      <xdr:rowOff>25400</xdr:rowOff>
    </xdr:from>
    <xdr:to>
      <xdr:col>11</xdr:col>
      <xdr:colOff>279400</xdr:colOff>
      <xdr:row>33</xdr:row>
      <xdr:rowOff>170346</xdr:rowOff>
    </xdr:to>
    <xdr:graphicFrame macro="">
      <xdr:nvGraphicFramePr>
        <xdr:cNvPr id="21" name="Chart 20">
          <a:extLst>
            <a:ext uri="{FF2B5EF4-FFF2-40B4-BE49-F238E27FC236}">
              <a16:creationId xmlns:a16="http://schemas.microsoft.com/office/drawing/2014/main" id="{A6E53640-7BDD-B643-882B-B76229BC2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571499</xdr:colOff>
      <xdr:row>8</xdr:row>
      <xdr:rowOff>12700</xdr:rowOff>
    </xdr:from>
    <xdr:to>
      <xdr:col>18</xdr:col>
      <xdr:colOff>364256</xdr:colOff>
      <xdr:row>17</xdr:row>
      <xdr:rowOff>63500</xdr:rowOff>
    </xdr:to>
    <xdr:sp macro="" textlink="">
      <xdr:nvSpPr>
        <xdr:cNvPr id="23" name="Rectangle 22">
          <a:extLst>
            <a:ext uri="{FF2B5EF4-FFF2-40B4-BE49-F238E27FC236}">
              <a16:creationId xmlns:a16="http://schemas.microsoft.com/office/drawing/2014/main" id="{AA51A391-9001-6A47-9FA3-D4FFF05D0EC2}"/>
            </a:ext>
          </a:extLst>
        </xdr:cNvPr>
        <xdr:cNvSpPr/>
      </xdr:nvSpPr>
      <xdr:spPr>
        <a:xfrm>
          <a:off x="9651999" y="1536700"/>
          <a:ext cx="5571257" cy="17653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812800</xdr:colOff>
      <xdr:row>8</xdr:row>
      <xdr:rowOff>101601</xdr:rowOff>
    </xdr:from>
    <xdr:to>
      <xdr:col>18</xdr:col>
      <xdr:colOff>215900</xdr:colOff>
      <xdr:row>16</xdr:row>
      <xdr:rowOff>152400</xdr:rowOff>
    </xdr:to>
    <xdr:graphicFrame macro="">
      <xdr:nvGraphicFramePr>
        <xdr:cNvPr id="25" name="Chart 24">
          <a:extLst>
            <a:ext uri="{FF2B5EF4-FFF2-40B4-BE49-F238E27FC236}">
              <a16:creationId xmlns:a16="http://schemas.microsoft.com/office/drawing/2014/main" id="{E0E9B4F2-0A15-9040-8A46-1941875E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139700</xdr:colOff>
      <xdr:row>7</xdr:row>
      <xdr:rowOff>165100</xdr:rowOff>
    </xdr:from>
    <xdr:to>
      <xdr:col>8</xdr:col>
      <xdr:colOff>63500</xdr:colOff>
      <xdr:row>12</xdr:row>
      <xdr:rowOff>139700</xdr:rowOff>
    </xdr:to>
    <xdr:sp macro="" textlink="">
      <xdr:nvSpPr>
        <xdr:cNvPr id="30" name="Rectangle 29">
          <a:extLst>
            <a:ext uri="{FF2B5EF4-FFF2-40B4-BE49-F238E27FC236}">
              <a16:creationId xmlns:a16="http://schemas.microsoft.com/office/drawing/2014/main" id="{FF78A6F8-613B-FF47-A551-0D6530D9C632}"/>
            </a:ext>
          </a:extLst>
        </xdr:cNvPr>
        <xdr:cNvSpPr/>
      </xdr:nvSpPr>
      <xdr:spPr>
        <a:xfrm>
          <a:off x="4267200" y="1498600"/>
          <a:ext cx="24003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292100</xdr:colOff>
      <xdr:row>7</xdr:row>
      <xdr:rowOff>177800</xdr:rowOff>
    </xdr:from>
    <xdr:to>
      <xdr:col>11</xdr:col>
      <xdr:colOff>381000</xdr:colOff>
      <xdr:row>12</xdr:row>
      <xdr:rowOff>152400</xdr:rowOff>
    </xdr:to>
    <xdr:sp macro="" textlink="">
      <xdr:nvSpPr>
        <xdr:cNvPr id="31" name="Rectangle 30">
          <a:extLst>
            <a:ext uri="{FF2B5EF4-FFF2-40B4-BE49-F238E27FC236}">
              <a16:creationId xmlns:a16="http://schemas.microsoft.com/office/drawing/2014/main" id="{24E87F63-0248-964E-807B-7E2450F3F7B4}"/>
            </a:ext>
          </a:extLst>
        </xdr:cNvPr>
        <xdr:cNvSpPr/>
      </xdr:nvSpPr>
      <xdr:spPr>
        <a:xfrm>
          <a:off x="6896100" y="1511300"/>
          <a:ext cx="25654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508000</xdr:colOff>
      <xdr:row>10</xdr:row>
      <xdr:rowOff>50800</xdr:rowOff>
    </xdr:from>
    <xdr:to>
      <xdr:col>7</xdr:col>
      <xdr:colOff>546100</xdr:colOff>
      <xdr:row>12</xdr:row>
      <xdr:rowOff>76200</xdr:rowOff>
    </xdr:to>
    <xdr:sp macro="" textlink="Sheet2!C31">
      <xdr:nvSpPr>
        <xdr:cNvPr id="32" name="TextBox 31">
          <a:extLst>
            <a:ext uri="{FF2B5EF4-FFF2-40B4-BE49-F238E27FC236}">
              <a16:creationId xmlns:a16="http://schemas.microsoft.com/office/drawing/2014/main" id="{0ADF4DC2-B342-81A1-867D-FD1C8C521113}"/>
            </a:ext>
          </a:extLst>
        </xdr:cNvPr>
        <xdr:cNvSpPr txBox="1"/>
      </xdr:nvSpPr>
      <xdr:spPr>
        <a:xfrm>
          <a:off x="4635500" y="1955800"/>
          <a:ext cx="1689100" cy="4064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4C9EB6-02EC-8144-86DA-75E94586D0EF}" type="TxLink">
            <a:rPr lang="en-US" sz="2000" b="0" i="0" u="none" strike="noStrike">
              <a:solidFill>
                <a:schemeClr val="bg1"/>
              </a:solidFill>
              <a:latin typeface="Arial Rounded MT Bold" panose="020F0704030504030204" pitchFamily="34" charset="77"/>
              <a:cs typeface="Calibri"/>
            </a:rPr>
            <a:pPr algn="ctr"/>
            <a:t>12187.165</a:t>
          </a:fld>
          <a:endParaRPr lang="en-GB" sz="2000">
            <a:solidFill>
              <a:schemeClr val="bg1"/>
            </a:solidFill>
            <a:latin typeface="Arial Rounded MT Bold" panose="020F0704030504030204" pitchFamily="34" charset="77"/>
          </a:endParaRPr>
        </a:p>
      </xdr:txBody>
    </xdr:sp>
    <xdr:clientData/>
  </xdr:twoCellAnchor>
  <xdr:twoCellAnchor>
    <xdr:from>
      <xdr:col>5</xdr:col>
      <xdr:colOff>508000</xdr:colOff>
      <xdr:row>8</xdr:row>
      <xdr:rowOff>63500</xdr:rowOff>
    </xdr:from>
    <xdr:to>
      <xdr:col>7</xdr:col>
      <xdr:colOff>533400</xdr:colOff>
      <xdr:row>10</xdr:row>
      <xdr:rowOff>12700</xdr:rowOff>
    </xdr:to>
    <xdr:sp macro="" textlink="">
      <xdr:nvSpPr>
        <xdr:cNvPr id="33" name="TextBox 32">
          <a:extLst>
            <a:ext uri="{FF2B5EF4-FFF2-40B4-BE49-F238E27FC236}">
              <a16:creationId xmlns:a16="http://schemas.microsoft.com/office/drawing/2014/main" id="{3CDBFB7B-AFDC-FB6C-D611-F26CFDF4A3A2}"/>
            </a:ext>
          </a:extLst>
        </xdr:cNvPr>
        <xdr:cNvSpPr txBox="1"/>
      </xdr:nvSpPr>
      <xdr:spPr>
        <a:xfrm>
          <a:off x="4635500" y="1587500"/>
          <a:ext cx="16764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a:solidFill>
                <a:schemeClr val="bg1"/>
              </a:solidFill>
            </a:rPr>
            <a:t>SUM OF SALES</a:t>
          </a:r>
        </a:p>
      </xdr:txBody>
    </xdr:sp>
    <xdr:clientData/>
  </xdr:twoCellAnchor>
  <xdr:twoCellAnchor>
    <xdr:from>
      <xdr:col>8</xdr:col>
      <xdr:colOff>685800</xdr:colOff>
      <xdr:row>10</xdr:row>
      <xdr:rowOff>76200</xdr:rowOff>
    </xdr:from>
    <xdr:to>
      <xdr:col>11</xdr:col>
      <xdr:colOff>0</xdr:colOff>
      <xdr:row>12</xdr:row>
      <xdr:rowOff>63500</xdr:rowOff>
    </xdr:to>
    <xdr:sp macro="" textlink="Sheet2!G109">
      <xdr:nvSpPr>
        <xdr:cNvPr id="15" name="TextBox 14">
          <a:extLst>
            <a:ext uri="{FF2B5EF4-FFF2-40B4-BE49-F238E27FC236}">
              <a16:creationId xmlns:a16="http://schemas.microsoft.com/office/drawing/2014/main" id="{4BC6E151-AEC8-C84A-B04C-28D498C9FA3A}"/>
            </a:ext>
          </a:extLst>
        </xdr:cNvPr>
        <xdr:cNvSpPr txBox="1"/>
      </xdr:nvSpPr>
      <xdr:spPr>
        <a:xfrm>
          <a:off x="7289800" y="1981200"/>
          <a:ext cx="1790700" cy="3683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881EFE-B667-D84A-B36C-D64D580AB9B0}" type="TxLink">
            <a:rPr lang="en-US" sz="2000" b="0" i="0" u="none" strike="noStrike">
              <a:solidFill>
                <a:schemeClr val="bg1"/>
              </a:solidFill>
              <a:latin typeface="Arial Rounded MT Bold" panose="020F0704030504030204" pitchFamily="34" charset="77"/>
              <a:ea typeface="+mn-ea"/>
              <a:cs typeface="Calibri"/>
            </a:rPr>
            <a:pPr marL="0" indent="0" algn="ctr"/>
            <a:t>259</a:t>
          </a:fld>
          <a:endParaRPr lang="en-GB" sz="2000" b="0" i="0" u="none" strike="noStrike">
            <a:solidFill>
              <a:schemeClr val="bg1"/>
            </a:solidFill>
            <a:latin typeface="Arial Rounded MT Bold" panose="020F0704030504030204" pitchFamily="34" charset="77"/>
            <a:ea typeface="+mn-ea"/>
            <a:cs typeface="Calibri"/>
          </a:endParaRPr>
        </a:p>
      </xdr:txBody>
    </xdr:sp>
    <xdr:clientData/>
  </xdr:twoCellAnchor>
  <xdr:twoCellAnchor>
    <xdr:from>
      <xdr:col>8</xdr:col>
      <xdr:colOff>685800</xdr:colOff>
      <xdr:row>8</xdr:row>
      <xdr:rowOff>63500</xdr:rowOff>
    </xdr:from>
    <xdr:to>
      <xdr:col>10</xdr:col>
      <xdr:colOff>812800</xdr:colOff>
      <xdr:row>10</xdr:row>
      <xdr:rowOff>12700</xdr:rowOff>
    </xdr:to>
    <xdr:sp macro="" textlink="">
      <xdr:nvSpPr>
        <xdr:cNvPr id="16" name="TextBox 15">
          <a:extLst>
            <a:ext uri="{FF2B5EF4-FFF2-40B4-BE49-F238E27FC236}">
              <a16:creationId xmlns:a16="http://schemas.microsoft.com/office/drawing/2014/main" id="{5291CE6F-9E7F-2A46-BA0C-F066CD267773}"/>
            </a:ext>
          </a:extLst>
        </xdr:cNvPr>
        <xdr:cNvSpPr txBox="1"/>
      </xdr:nvSpPr>
      <xdr:spPr>
        <a:xfrm>
          <a:off x="7289800" y="1587500"/>
          <a:ext cx="17780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baseline="0">
              <a:solidFill>
                <a:schemeClr val="bg1"/>
              </a:solidFill>
            </a:rPr>
            <a:t>TOTAL ORDERS</a:t>
          </a:r>
        </a:p>
        <a:p>
          <a:endParaRPr lang="en-GB" sz="1600">
            <a:solidFill>
              <a:schemeClr val="bg1"/>
            </a:solidFill>
          </a:endParaRPr>
        </a:p>
        <a:p>
          <a:endParaRPr lang="en-GB" sz="1600">
            <a:solidFill>
              <a:schemeClr val="bg1"/>
            </a:solidFill>
          </a:endParaRPr>
        </a:p>
      </xdr:txBody>
    </xdr:sp>
    <xdr:clientData/>
  </xdr:twoCellAnchor>
  <xdr:twoCellAnchor>
    <xdr:from>
      <xdr:col>2</xdr:col>
      <xdr:colOff>63500</xdr:colOff>
      <xdr:row>7</xdr:row>
      <xdr:rowOff>152400</xdr:rowOff>
    </xdr:from>
    <xdr:to>
      <xdr:col>5</xdr:col>
      <xdr:colOff>0</xdr:colOff>
      <xdr:row>14</xdr:row>
      <xdr:rowOff>114300</xdr:rowOff>
    </xdr:to>
    <xdr:sp macro="" textlink="">
      <xdr:nvSpPr>
        <xdr:cNvPr id="24" name="Rectangle 23">
          <a:extLst>
            <a:ext uri="{FF2B5EF4-FFF2-40B4-BE49-F238E27FC236}">
              <a16:creationId xmlns:a16="http://schemas.microsoft.com/office/drawing/2014/main" id="{174E1CE4-9B02-9D46-81C2-4D075A780FEB}"/>
            </a:ext>
          </a:extLst>
        </xdr:cNvPr>
        <xdr:cNvSpPr/>
      </xdr:nvSpPr>
      <xdr:spPr>
        <a:xfrm>
          <a:off x="1714500" y="1485900"/>
          <a:ext cx="2413000" cy="12954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381000</xdr:colOff>
      <xdr:row>8</xdr:row>
      <xdr:rowOff>50800</xdr:rowOff>
    </xdr:from>
    <xdr:to>
      <xdr:col>4</xdr:col>
      <xdr:colOff>546100</xdr:colOff>
      <xdr:row>14</xdr:row>
      <xdr:rowOff>0</xdr:rowOff>
    </xdr:to>
    <mc:AlternateContent xmlns:mc="http://schemas.openxmlformats.org/markup-compatibility/2006" xmlns:a14="http://schemas.microsoft.com/office/drawing/2010/main">
      <mc:Choice Requires="a14">
        <xdr:graphicFrame macro="">
          <xdr:nvGraphicFramePr>
            <xdr:cNvPr id="26" name="country 1">
              <a:extLst>
                <a:ext uri="{FF2B5EF4-FFF2-40B4-BE49-F238E27FC236}">
                  <a16:creationId xmlns:a16="http://schemas.microsoft.com/office/drawing/2014/main" id="{8C0EE625-26EA-F64A-8E89-33958817DF8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032000" y="1574800"/>
              <a:ext cx="18161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660400</xdr:colOff>
      <xdr:row>8</xdr:row>
      <xdr:rowOff>101600</xdr:rowOff>
    </xdr:from>
    <xdr:to>
      <xdr:col>14</xdr:col>
      <xdr:colOff>711200</xdr:colOff>
      <xdr:row>16</xdr:row>
      <xdr:rowOff>139700</xdr:rowOff>
    </xdr:to>
    <xdr:graphicFrame macro="">
      <xdr:nvGraphicFramePr>
        <xdr:cNvPr id="29" name="Chart 28">
          <a:extLst>
            <a:ext uri="{FF2B5EF4-FFF2-40B4-BE49-F238E27FC236}">
              <a16:creationId xmlns:a16="http://schemas.microsoft.com/office/drawing/2014/main" id="{61BC9A6C-DC15-8D43-8567-86DCF84FD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685800</xdr:colOff>
      <xdr:row>0</xdr:row>
      <xdr:rowOff>177800</xdr:rowOff>
    </xdr:from>
    <xdr:to>
      <xdr:col>18</xdr:col>
      <xdr:colOff>647700</xdr:colOff>
      <xdr:row>35</xdr:row>
      <xdr:rowOff>114300</xdr:rowOff>
    </xdr:to>
    <xdr:sp macro="" textlink="">
      <xdr:nvSpPr>
        <xdr:cNvPr id="2" name="Rectangle 1">
          <a:extLst>
            <a:ext uri="{FF2B5EF4-FFF2-40B4-BE49-F238E27FC236}">
              <a16:creationId xmlns:a16="http://schemas.microsoft.com/office/drawing/2014/main" id="{13B612D5-1884-934E-9B52-EE296CEBF21C}"/>
            </a:ext>
          </a:extLst>
        </xdr:cNvPr>
        <xdr:cNvSpPr/>
      </xdr:nvSpPr>
      <xdr:spPr>
        <a:xfrm>
          <a:off x="1511300" y="177800"/>
          <a:ext cx="13995400" cy="66040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lumMod val="75000"/>
              </a:schemeClr>
            </a:solidFill>
          </a:endParaRPr>
        </a:p>
      </xdr:txBody>
    </xdr:sp>
    <xdr:clientData/>
  </xdr:twoCellAnchor>
  <xdr:twoCellAnchor>
    <xdr:from>
      <xdr:col>2</xdr:col>
      <xdr:colOff>63500</xdr:colOff>
      <xdr:row>2</xdr:row>
      <xdr:rowOff>101600</xdr:rowOff>
    </xdr:from>
    <xdr:to>
      <xdr:col>18</xdr:col>
      <xdr:colOff>355600</xdr:colOff>
      <xdr:row>7</xdr:row>
      <xdr:rowOff>0</xdr:rowOff>
    </xdr:to>
    <xdr:sp macro="" textlink="">
      <xdr:nvSpPr>
        <xdr:cNvPr id="3" name="Rectangle 2">
          <a:extLst>
            <a:ext uri="{FF2B5EF4-FFF2-40B4-BE49-F238E27FC236}">
              <a16:creationId xmlns:a16="http://schemas.microsoft.com/office/drawing/2014/main" id="{6B7772E9-C9C2-0F46-BD15-0BC819E27FFC}"/>
            </a:ext>
          </a:extLst>
        </xdr:cNvPr>
        <xdr:cNvSpPr/>
      </xdr:nvSpPr>
      <xdr:spPr>
        <a:xfrm>
          <a:off x="1714500" y="482600"/>
          <a:ext cx="13500100" cy="850900"/>
        </a:xfrm>
        <a:prstGeom prst="rect">
          <a:avLst/>
        </a:prstGeom>
        <a:solidFill>
          <a:schemeClr val="accent3">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4800" b="0" cap="none" spc="0">
              <a:ln w="0"/>
              <a:solidFill>
                <a:schemeClr val="tx1"/>
              </a:solidFill>
              <a:effectLst>
                <a:outerShdw blurRad="38100" dist="19050" dir="2700000" algn="tl" rotWithShape="0">
                  <a:schemeClr val="dk1">
                    <a:alpha val="40000"/>
                  </a:schemeClr>
                </a:outerShdw>
              </a:effectLst>
              <a:latin typeface="Arial Rounded MT Bold" panose="020F0704030504030204" pitchFamily="34" charset="77"/>
            </a:rPr>
            <a:t>				</a:t>
          </a:r>
          <a:r>
            <a:rPr lang="en-GB" sz="4800" b="0" cap="none" spc="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SALES</a:t>
          </a:r>
          <a:r>
            <a:rPr lang="en-GB" sz="4800" b="0" cap="none" spc="0" baseline="0">
              <a:ln w="0"/>
              <a:solidFill>
                <a:schemeClr val="bg2">
                  <a:lumMod val="25000"/>
                </a:schemeClr>
              </a:solidFill>
              <a:effectLst>
                <a:outerShdw blurRad="38100" dist="19050" dir="2700000" algn="tl" rotWithShape="0">
                  <a:schemeClr val="dk1">
                    <a:alpha val="40000"/>
                  </a:schemeClr>
                </a:outerShdw>
              </a:effectLst>
              <a:latin typeface="Arial Rounded MT Bold" panose="020F0704030504030204" pitchFamily="34" charset="77"/>
            </a:rPr>
            <a:t> ANALYSIS</a:t>
          </a:r>
          <a:endParaRPr lang="en-GB" sz="4800">
            <a:solidFill>
              <a:schemeClr val="bg2">
                <a:lumMod val="25000"/>
              </a:schemeClr>
            </a:solidFill>
            <a:latin typeface="Arial Rounded MT Bold" panose="020F0704030504030204" pitchFamily="34" charset="77"/>
          </a:endParaRPr>
        </a:p>
      </xdr:txBody>
    </xdr:sp>
    <xdr:clientData/>
  </xdr:twoCellAnchor>
  <xdr:twoCellAnchor>
    <xdr:from>
      <xdr:col>2</xdr:col>
      <xdr:colOff>50800</xdr:colOff>
      <xdr:row>15</xdr:row>
      <xdr:rowOff>38100</xdr:rowOff>
    </xdr:from>
    <xdr:to>
      <xdr:col>5</xdr:col>
      <xdr:colOff>0</xdr:colOff>
      <xdr:row>24</xdr:row>
      <xdr:rowOff>165100</xdr:rowOff>
    </xdr:to>
    <xdr:sp macro="" textlink="">
      <xdr:nvSpPr>
        <xdr:cNvPr id="4" name="Rectangle 3">
          <a:extLst>
            <a:ext uri="{FF2B5EF4-FFF2-40B4-BE49-F238E27FC236}">
              <a16:creationId xmlns:a16="http://schemas.microsoft.com/office/drawing/2014/main" id="{0BB22A06-59DD-9A4A-B14E-05A13844ACFD}"/>
            </a:ext>
          </a:extLst>
        </xdr:cNvPr>
        <xdr:cNvSpPr/>
      </xdr:nvSpPr>
      <xdr:spPr>
        <a:xfrm>
          <a:off x="1701800" y="2895600"/>
          <a:ext cx="2425700" cy="1841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xdr:colOff>
      <xdr:row>25</xdr:row>
      <xdr:rowOff>101600</xdr:rowOff>
    </xdr:from>
    <xdr:to>
      <xdr:col>5</xdr:col>
      <xdr:colOff>12700</xdr:colOff>
      <xdr:row>34</xdr:row>
      <xdr:rowOff>88900</xdr:rowOff>
    </xdr:to>
    <xdr:sp macro="" textlink="">
      <xdr:nvSpPr>
        <xdr:cNvPr id="5" name="Rectangle 4">
          <a:extLst>
            <a:ext uri="{FF2B5EF4-FFF2-40B4-BE49-F238E27FC236}">
              <a16:creationId xmlns:a16="http://schemas.microsoft.com/office/drawing/2014/main" id="{B9F587BC-73EC-314E-87AD-2B48885A889D}"/>
            </a:ext>
          </a:extLst>
        </xdr:cNvPr>
        <xdr:cNvSpPr/>
      </xdr:nvSpPr>
      <xdr:spPr>
        <a:xfrm>
          <a:off x="1689100" y="4864100"/>
          <a:ext cx="2451100" cy="1701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330200</xdr:colOff>
      <xdr:row>16</xdr:row>
      <xdr:rowOff>38099</xdr:rowOff>
    </xdr:from>
    <xdr:to>
      <xdr:col>4</xdr:col>
      <xdr:colOff>529590</xdr:colOff>
      <xdr:row>23</xdr:row>
      <xdr:rowOff>147490</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0B33F062-2E4E-C745-A1E5-DF6E468FDAF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981200" y="3086099"/>
              <a:ext cx="1850390" cy="1442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292101</xdr:colOff>
      <xdr:row>26</xdr:row>
      <xdr:rowOff>127000</xdr:rowOff>
    </xdr:from>
    <xdr:to>
      <xdr:col>4</xdr:col>
      <xdr:colOff>520700</xdr:colOff>
      <xdr:row>33</xdr:row>
      <xdr:rowOff>101600</xdr:rowOff>
    </xdr:to>
    <mc:AlternateContent xmlns:mc="http://schemas.openxmlformats.org/markup-compatibility/2006" xmlns:a14="http://schemas.microsoft.com/office/drawing/2010/main">
      <mc:Choice Requires="a14">
        <xdr:graphicFrame macro="">
          <xdr:nvGraphicFramePr>
            <xdr:cNvPr id="7" name="coffee type 3">
              <a:extLst>
                <a:ext uri="{FF2B5EF4-FFF2-40B4-BE49-F238E27FC236}">
                  <a16:creationId xmlns:a16="http://schemas.microsoft.com/office/drawing/2014/main" id="{9BB0955B-3AF5-6E46-AAD7-D8CC31F8D7AF}"/>
                </a:ext>
              </a:extLst>
            </xdr:cNvPr>
            <xdr:cNvGraphicFramePr/>
          </xdr:nvGraphicFramePr>
          <xdr:xfrm>
            <a:off x="0" y="0"/>
            <a:ext cx="0" cy="0"/>
          </xdr:xfrm>
          <a:graphic>
            <a:graphicData uri="http://schemas.microsoft.com/office/drawing/2010/slicer">
              <sle:slicer xmlns:sle="http://schemas.microsoft.com/office/drawing/2010/slicer" name="coffee type 3"/>
            </a:graphicData>
          </a:graphic>
        </xdr:graphicFrame>
      </mc:Choice>
      <mc:Fallback xmlns="">
        <xdr:sp macro="" textlink="">
          <xdr:nvSpPr>
            <xdr:cNvPr id="0" name=""/>
            <xdr:cNvSpPr>
              <a:spLocks noTextEdit="1"/>
            </xdr:cNvSpPr>
          </xdr:nvSpPr>
          <xdr:spPr>
            <a:xfrm>
              <a:off x="1943101" y="5080000"/>
              <a:ext cx="1879599"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13</xdr:row>
      <xdr:rowOff>101600</xdr:rowOff>
    </xdr:from>
    <xdr:to>
      <xdr:col>11</xdr:col>
      <xdr:colOff>403866</xdr:colOff>
      <xdr:row>34</xdr:row>
      <xdr:rowOff>101600</xdr:rowOff>
    </xdr:to>
    <xdr:sp macro="" textlink="">
      <xdr:nvSpPr>
        <xdr:cNvPr id="8" name="Rectangle 7">
          <a:extLst>
            <a:ext uri="{FF2B5EF4-FFF2-40B4-BE49-F238E27FC236}">
              <a16:creationId xmlns:a16="http://schemas.microsoft.com/office/drawing/2014/main" id="{C99F4B5E-213D-C147-8E7F-083C2FFDEF80}"/>
            </a:ext>
          </a:extLst>
        </xdr:cNvPr>
        <xdr:cNvSpPr/>
      </xdr:nvSpPr>
      <xdr:spPr>
        <a:xfrm>
          <a:off x="4241800" y="2578100"/>
          <a:ext cx="5242566" cy="40005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584200</xdr:colOff>
      <xdr:row>18</xdr:row>
      <xdr:rowOff>63500</xdr:rowOff>
    </xdr:from>
    <xdr:to>
      <xdr:col>18</xdr:col>
      <xdr:colOff>368300</xdr:colOff>
      <xdr:row>34</xdr:row>
      <xdr:rowOff>101600</xdr:rowOff>
    </xdr:to>
    <xdr:sp macro="" textlink="">
      <xdr:nvSpPr>
        <xdr:cNvPr id="9" name="Rectangle 8">
          <a:extLst>
            <a:ext uri="{FF2B5EF4-FFF2-40B4-BE49-F238E27FC236}">
              <a16:creationId xmlns:a16="http://schemas.microsoft.com/office/drawing/2014/main" id="{C04A394D-45C7-3444-8397-D11857645976}"/>
            </a:ext>
          </a:extLst>
        </xdr:cNvPr>
        <xdr:cNvSpPr/>
      </xdr:nvSpPr>
      <xdr:spPr>
        <a:xfrm>
          <a:off x="9664700" y="3492500"/>
          <a:ext cx="5562600" cy="3086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762000</xdr:colOff>
      <xdr:row>19</xdr:row>
      <xdr:rowOff>38100</xdr:rowOff>
    </xdr:from>
    <xdr:to>
      <xdr:col>18</xdr:col>
      <xdr:colOff>129311</xdr:colOff>
      <xdr:row>33</xdr:row>
      <xdr:rowOff>28413</xdr:rowOff>
    </xdr:to>
    <xdr:graphicFrame macro="">
      <xdr:nvGraphicFramePr>
        <xdr:cNvPr id="10" name="Chart 9">
          <a:extLst>
            <a:ext uri="{FF2B5EF4-FFF2-40B4-BE49-F238E27FC236}">
              <a16:creationId xmlns:a16="http://schemas.microsoft.com/office/drawing/2014/main" id="{0417C8EB-A646-8243-9528-BE51E5787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251586</xdr:colOff>
      <xdr:row>14</xdr:row>
      <xdr:rowOff>25400</xdr:rowOff>
    </xdr:from>
    <xdr:to>
      <xdr:col>11</xdr:col>
      <xdr:colOff>279400</xdr:colOff>
      <xdr:row>33</xdr:row>
      <xdr:rowOff>170346</xdr:rowOff>
    </xdr:to>
    <xdr:graphicFrame macro="">
      <xdr:nvGraphicFramePr>
        <xdr:cNvPr id="11" name="Chart 10">
          <a:extLst>
            <a:ext uri="{FF2B5EF4-FFF2-40B4-BE49-F238E27FC236}">
              <a16:creationId xmlns:a16="http://schemas.microsoft.com/office/drawing/2014/main" id="{8619FB85-7AA4-8B47-BB77-A609A9826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571499</xdr:colOff>
      <xdr:row>8</xdr:row>
      <xdr:rowOff>12700</xdr:rowOff>
    </xdr:from>
    <xdr:to>
      <xdr:col>18</xdr:col>
      <xdr:colOff>364256</xdr:colOff>
      <xdr:row>17</xdr:row>
      <xdr:rowOff>63500</xdr:rowOff>
    </xdr:to>
    <xdr:sp macro="" textlink="">
      <xdr:nvSpPr>
        <xdr:cNvPr id="12" name="Rectangle 11">
          <a:extLst>
            <a:ext uri="{FF2B5EF4-FFF2-40B4-BE49-F238E27FC236}">
              <a16:creationId xmlns:a16="http://schemas.microsoft.com/office/drawing/2014/main" id="{9750D634-2554-C640-91EA-46F67D2192EB}"/>
            </a:ext>
          </a:extLst>
        </xdr:cNvPr>
        <xdr:cNvSpPr/>
      </xdr:nvSpPr>
      <xdr:spPr>
        <a:xfrm>
          <a:off x="9651999" y="1536700"/>
          <a:ext cx="5571257" cy="17653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812800</xdr:colOff>
      <xdr:row>8</xdr:row>
      <xdr:rowOff>101601</xdr:rowOff>
    </xdr:from>
    <xdr:to>
      <xdr:col>18</xdr:col>
      <xdr:colOff>215900</xdr:colOff>
      <xdr:row>16</xdr:row>
      <xdr:rowOff>152400</xdr:rowOff>
    </xdr:to>
    <xdr:graphicFrame macro="">
      <xdr:nvGraphicFramePr>
        <xdr:cNvPr id="13" name="Chart 12">
          <a:extLst>
            <a:ext uri="{FF2B5EF4-FFF2-40B4-BE49-F238E27FC236}">
              <a16:creationId xmlns:a16="http://schemas.microsoft.com/office/drawing/2014/main" id="{253B5792-4B55-FA43-90D2-B18EB0E8A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139700</xdr:colOff>
      <xdr:row>7</xdr:row>
      <xdr:rowOff>165100</xdr:rowOff>
    </xdr:from>
    <xdr:to>
      <xdr:col>8</xdr:col>
      <xdr:colOff>63500</xdr:colOff>
      <xdr:row>12</xdr:row>
      <xdr:rowOff>139700</xdr:rowOff>
    </xdr:to>
    <xdr:sp macro="" textlink="">
      <xdr:nvSpPr>
        <xdr:cNvPr id="14" name="Rectangle 13">
          <a:extLst>
            <a:ext uri="{FF2B5EF4-FFF2-40B4-BE49-F238E27FC236}">
              <a16:creationId xmlns:a16="http://schemas.microsoft.com/office/drawing/2014/main" id="{0A314599-A758-9A46-9CA4-F48C161E00F6}"/>
            </a:ext>
          </a:extLst>
        </xdr:cNvPr>
        <xdr:cNvSpPr/>
      </xdr:nvSpPr>
      <xdr:spPr>
        <a:xfrm>
          <a:off x="4267200" y="1498600"/>
          <a:ext cx="24003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292100</xdr:colOff>
      <xdr:row>7</xdr:row>
      <xdr:rowOff>177800</xdr:rowOff>
    </xdr:from>
    <xdr:to>
      <xdr:col>11</xdr:col>
      <xdr:colOff>381000</xdr:colOff>
      <xdr:row>12</xdr:row>
      <xdr:rowOff>152400</xdr:rowOff>
    </xdr:to>
    <xdr:sp macro="" textlink="">
      <xdr:nvSpPr>
        <xdr:cNvPr id="15" name="Rectangle 14">
          <a:extLst>
            <a:ext uri="{FF2B5EF4-FFF2-40B4-BE49-F238E27FC236}">
              <a16:creationId xmlns:a16="http://schemas.microsoft.com/office/drawing/2014/main" id="{EA60715C-263E-7A47-83A2-6015687A7F7A}"/>
            </a:ext>
          </a:extLst>
        </xdr:cNvPr>
        <xdr:cNvSpPr/>
      </xdr:nvSpPr>
      <xdr:spPr>
        <a:xfrm>
          <a:off x="6896100" y="1511300"/>
          <a:ext cx="2565400" cy="9271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508000</xdr:colOff>
      <xdr:row>10</xdr:row>
      <xdr:rowOff>50800</xdr:rowOff>
    </xdr:from>
    <xdr:to>
      <xdr:col>7</xdr:col>
      <xdr:colOff>546100</xdr:colOff>
      <xdr:row>12</xdr:row>
      <xdr:rowOff>76200</xdr:rowOff>
    </xdr:to>
    <xdr:sp macro="" textlink="Sheet2!C31">
      <xdr:nvSpPr>
        <xdr:cNvPr id="16" name="TextBox 15">
          <a:extLst>
            <a:ext uri="{FF2B5EF4-FFF2-40B4-BE49-F238E27FC236}">
              <a16:creationId xmlns:a16="http://schemas.microsoft.com/office/drawing/2014/main" id="{39966D61-F009-5D45-8AF9-5BB4625A7D9A}"/>
            </a:ext>
          </a:extLst>
        </xdr:cNvPr>
        <xdr:cNvSpPr txBox="1"/>
      </xdr:nvSpPr>
      <xdr:spPr>
        <a:xfrm>
          <a:off x="4635500" y="1955800"/>
          <a:ext cx="1689100" cy="4064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4C9EB6-02EC-8144-86DA-75E94586D0EF}" type="TxLink">
            <a:rPr lang="en-US" sz="2000" b="0" i="0" u="none" strike="noStrike">
              <a:solidFill>
                <a:schemeClr val="bg1"/>
              </a:solidFill>
              <a:latin typeface="Arial Rounded MT Bold" panose="020F0704030504030204" pitchFamily="34" charset="77"/>
              <a:cs typeface="Calibri"/>
            </a:rPr>
            <a:pPr algn="ctr"/>
            <a:t>12187.165</a:t>
          </a:fld>
          <a:endParaRPr lang="en-GB" sz="2000">
            <a:solidFill>
              <a:schemeClr val="bg1"/>
            </a:solidFill>
            <a:latin typeface="Arial Rounded MT Bold" panose="020F0704030504030204" pitchFamily="34" charset="77"/>
          </a:endParaRPr>
        </a:p>
      </xdr:txBody>
    </xdr:sp>
    <xdr:clientData/>
  </xdr:twoCellAnchor>
  <xdr:twoCellAnchor>
    <xdr:from>
      <xdr:col>5</xdr:col>
      <xdr:colOff>508000</xdr:colOff>
      <xdr:row>8</xdr:row>
      <xdr:rowOff>63500</xdr:rowOff>
    </xdr:from>
    <xdr:to>
      <xdr:col>7</xdr:col>
      <xdr:colOff>533400</xdr:colOff>
      <xdr:row>10</xdr:row>
      <xdr:rowOff>12700</xdr:rowOff>
    </xdr:to>
    <xdr:sp macro="" textlink="">
      <xdr:nvSpPr>
        <xdr:cNvPr id="17" name="TextBox 16">
          <a:extLst>
            <a:ext uri="{FF2B5EF4-FFF2-40B4-BE49-F238E27FC236}">
              <a16:creationId xmlns:a16="http://schemas.microsoft.com/office/drawing/2014/main" id="{89732C6F-98B4-0E48-AC4B-E6FA5D2F1B9B}"/>
            </a:ext>
          </a:extLst>
        </xdr:cNvPr>
        <xdr:cNvSpPr txBox="1"/>
      </xdr:nvSpPr>
      <xdr:spPr>
        <a:xfrm>
          <a:off x="4635500" y="1587500"/>
          <a:ext cx="16764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a:solidFill>
                <a:schemeClr val="bg1"/>
              </a:solidFill>
            </a:rPr>
            <a:t>SUM OF SALES</a:t>
          </a:r>
        </a:p>
      </xdr:txBody>
    </xdr:sp>
    <xdr:clientData/>
  </xdr:twoCellAnchor>
  <xdr:twoCellAnchor>
    <xdr:from>
      <xdr:col>8</xdr:col>
      <xdr:colOff>685800</xdr:colOff>
      <xdr:row>10</xdr:row>
      <xdr:rowOff>76200</xdr:rowOff>
    </xdr:from>
    <xdr:to>
      <xdr:col>11</xdr:col>
      <xdr:colOff>0</xdr:colOff>
      <xdr:row>12</xdr:row>
      <xdr:rowOff>63500</xdr:rowOff>
    </xdr:to>
    <xdr:sp macro="" textlink="Sheet2!G109">
      <xdr:nvSpPr>
        <xdr:cNvPr id="18" name="TextBox 17">
          <a:extLst>
            <a:ext uri="{FF2B5EF4-FFF2-40B4-BE49-F238E27FC236}">
              <a16:creationId xmlns:a16="http://schemas.microsoft.com/office/drawing/2014/main" id="{B9FA0E4F-4990-C842-8308-27AF3B8BA161}"/>
            </a:ext>
          </a:extLst>
        </xdr:cNvPr>
        <xdr:cNvSpPr txBox="1"/>
      </xdr:nvSpPr>
      <xdr:spPr>
        <a:xfrm>
          <a:off x="7289800" y="1981200"/>
          <a:ext cx="1790700" cy="3683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5881EFE-B667-D84A-B36C-D64D580AB9B0}" type="TxLink">
            <a:rPr lang="en-US" sz="2000" b="0" i="0" u="none" strike="noStrike">
              <a:solidFill>
                <a:schemeClr val="bg1"/>
              </a:solidFill>
              <a:latin typeface="Arial Rounded MT Bold" panose="020F0704030504030204" pitchFamily="34" charset="77"/>
              <a:ea typeface="+mn-ea"/>
              <a:cs typeface="Calibri"/>
            </a:rPr>
            <a:pPr marL="0" indent="0" algn="ctr"/>
            <a:t>259</a:t>
          </a:fld>
          <a:endParaRPr lang="en-GB" sz="2000" b="0" i="0" u="none" strike="noStrike">
            <a:solidFill>
              <a:schemeClr val="bg1"/>
            </a:solidFill>
            <a:latin typeface="Arial Rounded MT Bold" panose="020F0704030504030204" pitchFamily="34" charset="77"/>
            <a:ea typeface="+mn-ea"/>
            <a:cs typeface="Calibri"/>
          </a:endParaRPr>
        </a:p>
      </xdr:txBody>
    </xdr:sp>
    <xdr:clientData/>
  </xdr:twoCellAnchor>
  <xdr:twoCellAnchor>
    <xdr:from>
      <xdr:col>8</xdr:col>
      <xdr:colOff>685800</xdr:colOff>
      <xdr:row>8</xdr:row>
      <xdr:rowOff>63500</xdr:rowOff>
    </xdr:from>
    <xdr:to>
      <xdr:col>10</xdr:col>
      <xdr:colOff>812800</xdr:colOff>
      <xdr:row>10</xdr:row>
      <xdr:rowOff>12700</xdr:rowOff>
    </xdr:to>
    <xdr:sp macro="" textlink="">
      <xdr:nvSpPr>
        <xdr:cNvPr id="19" name="TextBox 18">
          <a:extLst>
            <a:ext uri="{FF2B5EF4-FFF2-40B4-BE49-F238E27FC236}">
              <a16:creationId xmlns:a16="http://schemas.microsoft.com/office/drawing/2014/main" id="{93A150AE-E2C1-8447-A789-9FD9D9430D8B}"/>
            </a:ext>
          </a:extLst>
        </xdr:cNvPr>
        <xdr:cNvSpPr txBox="1"/>
      </xdr:nvSpPr>
      <xdr:spPr>
        <a:xfrm>
          <a:off x="7289800" y="1587500"/>
          <a:ext cx="1778000" cy="3302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aseline="0"/>
            <a:t>  </a:t>
          </a:r>
          <a:r>
            <a:rPr lang="en-GB" sz="1600" baseline="0">
              <a:solidFill>
                <a:schemeClr val="bg1"/>
              </a:solidFill>
            </a:rPr>
            <a:t>TOTAL ORDERS</a:t>
          </a:r>
        </a:p>
        <a:p>
          <a:endParaRPr lang="en-GB" sz="1600">
            <a:solidFill>
              <a:schemeClr val="bg1"/>
            </a:solidFill>
          </a:endParaRPr>
        </a:p>
        <a:p>
          <a:endParaRPr lang="en-GB" sz="1600">
            <a:solidFill>
              <a:schemeClr val="bg1"/>
            </a:solidFill>
          </a:endParaRPr>
        </a:p>
      </xdr:txBody>
    </xdr:sp>
    <xdr:clientData/>
  </xdr:twoCellAnchor>
  <xdr:twoCellAnchor>
    <xdr:from>
      <xdr:col>2</xdr:col>
      <xdr:colOff>63500</xdr:colOff>
      <xdr:row>7</xdr:row>
      <xdr:rowOff>152400</xdr:rowOff>
    </xdr:from>
    <xdr:to>
      <xdr:col>5</xdr:col>
      <xdr:colOff>0</xdr:colOff>
      <xdr:row>14</xdr:row>
      <xdr:rowOff>114300</xdr:rowOff>
    </xdr:to>
    <xdr:sp macro="" textlink="">
      <xdr:nvSpPr>
        <xdr:cNvPr id="20" name="Rectangle 19">
          <a:extLst>
            <a:ext uri="{FF2B5EF4-FFF2-40B4-BE49-F238E27FC236}">
              <a16:creationId xmlns:a16="http://schemas.microsoft.com/office/drawing/2014/main" id="{4C5ED002-3B14-9942-A6D5-4665478708F6}"/>
            </a:ext>
          </a:extLst>
        </xdr:cNvPr>
        <xdr:cNvSpPr/>
      </xdr:nvSpPr>
      <xdr:spPr>
        <a:xfrm>
          <a:off x="1714500" y="1485900"/>
          <a:ext cx="2413000" cy="12954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381000</xdr:colOff>
      <xdr:row>8</xdr:row>
      <xdr:rowOff>50800</xdr:rowOff>
    </xdr:from>
    <xdr:to>
      <xdr:col>4</xdr:col>
      <xdr:colOff>546100</xdr:colOff>
      <xdr:row>14</xdr:row>
      <xdr:rowOff>0</xdr:rowOff>
    </xdr:to>
    <mc:AlternateContent xmlns:mc="http://schemas.openxmlformats.org/markup-compatibility/2006" xmlns:a14="http://schemas.microsoft.com/office/drawing/2010/main">
      <mc:Choice Requires="a14">
        <xdr:graphicFrame macro="">
          <xdr:nvGraphicFramePr>
            <xdr:cNvPr id="21" name="country 2">
              <a:extLst>
                <a:ext uri="{FF2B5EF4-FFF2-40B4-BE49-F238E27FC236}">
                  <a16:creationId xmlns:a16="http://schemas.microsoft.com/office/drawing/2014/main" id="{C4930C4E-B922-DE4E-B7B3-4DCF5BFF7FB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032000" y="1574800"/>
              <a:ext cx="18161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660400</xdr:colOff>
      <xdr:row>8</xdr:row>
      <xdr:rowOff>101600</xdr:rowOff>
    </xdr:from>
    <xdr:to>
      <xdr:col>14</xdr:col>
      <xdr:colOff>711200</xdr:colOff>
      <xdr:row>16</xdr:row>
      <xdr:rowOff>139700</xdr:rowOff>
    </xdr:to>
    <xdr:graphicFrame macro="">
      <xdr:nvGraphicFramePr>
        <xdr:cNvPr id="22" name="Chart 21">
          <a:extLst>
            <a:ext uri="{FF2B5EF4-FFF2-40B4-BE49-F238E27FC236}">
              <a16:creationId xmlns:a16="http://schemas.microsoft.com/office/drawing/2014/main" id="{903B5514-885D-8D47-B28F-BC9866260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intern-codeme/coffeeOrdersData%20(Final%20Report).xlsb.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1pProduc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Total Sales"/>
      <sheetName val="Total Sales by Country"/>
      <sheetName val="Top 5 Customers"/>
      <sheetName val="orders"/>
      <sheetName val="customers"/>
      <sheetName val="products"/>
    </sheetNames>
    <sheetDataSet>
      <sheetData sheetId="0"/>
      <sheetData sheetId="1"/>
      <sheetData sheetId="2"/>
      <sheetData sheetId="3"/>
      <sheetData sheetId="4">
        <row r="1">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1pProduct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an" refreshedDate="45603.426279861109" createdVersion="8" refreshedVersion="8" minRefreshableVersion="3" recordCount="1016" xr:uid="{2313EF2A-BA2C-1045-B4D2-A36502DEC7FE}">
  <cacheSource type="worksheet">
    <worksheetSource ref="A1:S1048576" sheet="worksheet"/>
  </cacheSource>
  <cacheFields count="19">
    <cacheField name="Order ID" numFmtId="0">
      <sharedItems containsBlank="1"/>
    </cacheField>
    <cacheField name="Order Date" numFmtId="0">
      <sharedItems containsNonDate="0" containsDate="1" containsString="0" containsBlank="1" minDate="2019-01-02T00:00:00" maxDate="2022-08-20T00:00:00"/>
    </cacheField>
    <cacheField name="Year" numFmtId="0">
      <sharedItems containsBlank="1" count="5">
        <s v="2019"/>
        <s v="2021"/>
        <s v="2022"/>
        <s v="2020"/>
        <m/>
      </sharedItems>
    </cacheField>
    <cacheField name="Month" numFmtId="0">
      <sharedItems containsBlank="1" count="13">
        <s v="September"/>
        <s v="June"/>
        <s v="July"/>
        <s v="August"/>
        <s v="January"/>
        <s v="May"/>
        <s v="March"/>
        <s v="October"/>
        <s v="April"/>
        <s v="December"/>
        <s v="February"/>
        <s v="November"/>
        <m/>
      </sharedItems>
    </cacheField>
    <cacheField name="Customer ID" numFmtId="0">
      <sharedItems containsBlank="1"/>
    </cacheField>
    <cacheField name="custome email" numFmtId="0">
      <sharedItems containsBlank="1" containsMixedTypes="1" containsNumber="1" containsInteger="1" minValue="0" maxValue="0"/>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city" numFmtId="0">
      <sharedItems containsBlank="1" count="387">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m/>
        <s v="Clondalkin" u="1"/>
        <s v="Macroom" u="1"/>
        <s v="Muff" u="1"/>
        <s v="Bryan" u="1"/>
        <s v="Iowa City" u="1"/>
        <s v="Chesapeake" u="1"/>
        <s v="Elmira" u="1"/>
        <s v="Burnside" u="1"/>
        <s v="Glendale" u="1"/>
        <s v="Inglewood" u="1"/>
        <s v="Oceanside" u="1"/>
      </sharedItems>
    </cacheField>
    <cacheField name="country" numFmtId="0">
      <sharedItems containsBlank="1" count="4">
        <s v="United States"/>
        <s v="Ireland"/>
        <s v="United Kingdom"/>
        <m/>
      </sharedItems>
    </cacheField>
    <cacheField name="Product ID" numFmtId="0">
      <sharedItems containsBlank="1"/>
    </cacheField>
    <cacheField name="Quantity" numFmtId="0">
      <sharedItems containsString="0" containsBlank="1" containsNumber="1" containsInteger="1" minValue="1" maxValue="6"/>
    </cacheField>
    <cacheField name="Size" numFmtId="0">
      <sharedItems containsString="0" containsBlank="1" containsNumber="1" minValue="0.2" maxValue="2.5"/>
    </cacheField>
    <cacheField name="Unit Price" numFmtId="0">
      <sharedItems containsString="0" containsBlank="1" containsNumber="1" minValue="2.6849999999999996" maxValue="36.454999999999998"/>
    </cacheField>
    <cacheField name="loyality card" numFmtId="0">
      <sharedItems containsBlank="1" count="3">
        <s v="Yes"/>
        <s v="No"/>
        <m/>
      </sharedItems>
    </cacheField>
    <cacheField name="Sales" numFmtId="44">
      <sharedItems containsString="0" containsBlank="1" containsNumber="1" minValue="2.6849999999999996" maxValue="218.73"/>
    </cacheField>
    <cacheField name="coffee type" numFmtId="0">
      <sharedItems containsBlank="1" count="8">
        <s v="Robusta"/>
        <s v="Excelsa"/>
        <s v="Arabica"/>
        <s v="Liberica"/>
        <m/>
        <s v="Exc" u="1"/>
        <s v="Arabic" u="1"/>
        <s v="Arabicbic" u="1"/>
      </sharedItems>
    </cacheField>
    <cacheField name="roast type" numFmtId="0">
      <sharedItems containsBlank="1" count="8">
        <s v="Medium"/>
        <s v="Light"/>
        <s v="Dark"/>
        <m/>
        <s v="L" u="1"/>
        <s v="M" u="1"/>
        <s v="D" u="1"/>
        <e v="#N/A" u="1"/>
      </sharedItems>
    </cacheField>
    <cacheField name="overall profit" numFmtId="0">
      <sharedItems containsString="0" containsBlank="1" containsNumber="1" minValue="0.16109999999999997" maxValue="28.434899999999999"/>
    </cacheField>
    <cacheField name="profit" numFmtId="0">
      <sharedItems containsString="0" containsBlank="1" containsNumber="1" minValue="0.16109999999999997" maxValue="4.7391499999999995"/>
    </cacheField>
  </cacheFields>
  <extLst>
    <ext xmlns:x14="http://schemas.microsoft.com/office/spreadsheetml/2009/9/main" uri="{725AE2AE-9491-48be-B2B4-4EB974FC3084}">
      <x14:pivotCacheDefinition pivotCacheId="1498251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6">
  <r>
    <s v="QEV-37451-860"/>
    <d v="2019-09-05T00:00:00"/>
    <x v="0"/>
    <x v="0"/>
    <s v="17670-51384-MA"/>
    <s v="aallner0@lulu.com"/>
    <x v="0"/>
    <x v="0"/>
    <x v="0"/>
    <s v="R-M-1"/>
    <n v="2"/>
    <n v="1"/>
    <n v="9.9499999999999993"/>
    <x v="0"/>
    <n v="19.899999999999999"/>
    <x v="0"/>
    <x v="0"/>
    <n v="1.194"/>
    <n v="0.59699999999999998"/>
  </r>
  <r>
    <s v="QEV-37451-860"/>
    <d v="2019-09-05T00:00:00"/>
    <x v="0"/>
    <x v="0"/>
    <s v="17670-51384-MA"/>
    <s v="pbote1@yelp.com"/>
    <x v="0"/>
    <x v="0"/>
    <x v="1"/>
    <s v="E-M-0.5"/>
    <n v="5"/>
    <n v="0.5"/>
    <n v="8.25"/>
    <x v="1"/>
    <n v="41.25"/>
    <x v="1"/>
    <x v="0"/>
    <n v="4.5374999999999996"/>
    <n v="0.90749999999999997"/>
  </r>
  <r>
    <s v="FAA-43335-268"/>
    <d v="2021-06-17T00:00:00"/>
    <x v="1"/>
    <x v="1"/>
    <s v="21125-22134-PX"/>
    <s v="jredholes2@tmall.com"/>
    <x v="1"/>
    <x v="1"/>
    <x v="0"/>
    <s v="A-L-1"/>
    <n v="1"/>
    <n v="1"/>
    <n v="12.95"/>
    <x v="0"/>
    <n v="12.95"/>
    <x v="2"/>
    <x v="1"/>
    <n v="1.1655"/>
    <n v="1.1655"/>
  </r>
  <r>
    <s v="KAC-83089-793"/>
    <d v="2021-07-15T00:00:00"/>
    <x v="1"/>
    <x v="2"/>
    <s v="23806-46781-OU"/>
    <s v="dazema3@facebook.com"/>
    <x v="2"/>
    <x v="2"/>
    <x v="0"/>
    <s v="E-M-1"/>
    <n v="2"/>
    <n v="1"/>
    <n v="13.75"/>
    <x v="0"/>
    <n v="27.5"/>
    <x v="1"/>
    <x v="0"/>
    <n v="3.0249999999999999"/>
    <n v="1.5125"/>
  </r>
  <r>
    <s v="KAC-83089-793"/>
    <d v="2021-07-15T00:00:00"/>
    <x v="1"/>
    <x v="2"/>
    <s v="23806-46781-OU"/>
    <n v="0"/>
    <x v="2"/>
    <x v="2"/>
    <x v="1"/>
    <s v="R-L-2.5"/>
    <n v="2"/>
    <n v="2.5"/>
    <n v="27.484999999999996"/>
    <x v="1"/>
    <n v="54.969999999999992"/>
    <x v="0"/>
    <x v="1"/>
    <n v="3.2981999999999996"/>
    <n v="1.6490999999999998"/>
  </r>
  <r>
    <s v="CVP-18956-553"/>
    <d v="2021-08-04T00:00:00"/>
    <x v="1"/>
    <x v="3"/>
    <s v="86561-91660-RB"/>
    <n v="0"/>
    <x v="3"/>
    <x v="3"/>
    <x v="0"/>
    <s v="L-D-1"/>
    <n v="3"/>
    <n v="1"/>
    <n v="12.95"/>
    <x v="1"/>
    <n v="38.849999999999994"/>
    <x v="3"/>
    <x v="2"/>
    <n v="5.0504999999999995"/>
    <n v="1.6835"/>
  </r>
  <r>
    <s v="IPP-31994-879"/>
    <d v="2022-01-21T00:00:00"/>
    <x v="2"/>
    <x v="4"/>
    <s v="65223-29612-CB"/>
    <s v="slobe6@nifty.com"/>
    <x v="4"/>
    <x v="4"/>
    <x v="0"/>
    <s v="E-D-0.5"/>
    <n v="3"/>
    <n v="0.5"/>
    <n v="7.29"/>
    <x v="0"/>
    <n v="21.87"/>
    <x v="1"/>
    <x v="2"/>
    <n v="2.4057000000000004"/>
    <n v="0.80190000000000006"/>
  </r>
  <r>
    <s v="SNZ-65340-705"/>
    <d v="2022-05-20T00:00:00"/>
    <x v="2"/>
    <x v="5"/>
    <s v="21134-81676-FR"/>
    <n v="0"/>
    <x v="5"/>
    <x v="5"/>
    <x v="1"/>
    <s v="L-L-0.2"/>
    <n v="1"/>
    <n v="0.2"/>
    <n v="4.7549999999999999"/>
    <x v="0"/>
    <n v="4.7549999999999999"/>
    <x v="3"/>
    <x v="1"/>
    <n v="0.61814999999999998"/>
    <n v="0.61814999999999998"/>
  </r>
  <r>
    <s v="EZT-46571-659"/>
    <d v="2019-01-02T00:00:00"/>
    <x v="0"/>
    <x v="4"/>
    <s v="03396-68805-ZC"/>
    <s v="gpetracci8@livejournal.com"/>
    <x v="6"/>
    <x v="6"/>
    <x v="0"/>
    <s v="R-M-0.5"/>
    <n v="3"/>
    <n v="0.5"/>
    <n v="5.97"/>
    <x v="1"/>
    <n v="17.91"/>
    <x v="0"/>
    <x v="0"/>
    <n v="1.0745999999999998"/>
    <n v="0.35819999999999996"/>
  </r>
  <r>
    <s v="NWQ-70061-912"/>
    <d v="2019-09-05T00:00:00"/>
    <x v="0"/>
    <x v="0"/>
    <s v="61021-27840-ZN"/>
    <s v="rraven9@ed.gov"/>
    <x v="7"/>
    <x v="6"/>
    <x v="0"/>
    <s v="R-M-0.5"/>
    <n v="1"/>
    <n v="0.5"/>
    <n v="5.97"/>
    <x v="1"/>
    <n v="5.97"/>
    <x v="0"/>
    <x v="0"/>
    <n v="0.35819999999999996"/>
    <n v="0.35819999999999996"/>
  </r>
  <r>
    <s v="BKK-47233-845"/>
    <d v="2021-03-08T00:00:00"/>
    <x v="1"/>
    <x v="6"/>
    <s v="76239-90137-UQ"/>
    <s v="fferbera@businesswire.com"/>
    <x v="8"/>
    <x v="7"/>
    <x v="0"/>
    <s v="A-D-1"/>
    <n v="4"/>
    <n v="1"/>
    <n v="9.9499999999999993"/>
    <x v="1"/>
    <n v="39.799999999999997"/>
    <x v="2"/>
    <x v="2"/>
    <n v="3.5819999999999994"/>
    <n v="0.89549999999999985"/>
  </r>
  <r>
    <s v="VQR-01002-970"/>
    <d v="2020-10-28T00:00:00"/>
    <x v="3"/>
    <x v="7"/>
    <s v="49315-21985-BB"/>
    <s v="dphizackerlyb@utexas.edu"/>
    <x v="9"/>
    <x v="7"/>
    <x v="0"/>
    <s v="E-L-2.5"/>
    <n v="5"/>
    <n v="2.5"/>
    <n v="34.154999999999994"/>
    <x v="0"/>
    <n v="170.77499999999998"/>
    <x v="1"/>
    <x v="1"/>
    <n v="18.785249999999998"/>
    <n v="3.7570499999999996"/>
  </r>
  <r>
    <s v="SZW-48378-399"/>
    <d v="2022-07-02T00:00:00"/>
    <x v="2"/>
    <x v="2"/>
    <s v="34136-36674-OM"/>
    <s v="rscholarc@nyu.edu"/>
    <x v="10"/>
    <x v="8"/>
    <x v="0"/>
    <s v="R-M-1"/>
    <n v="5"/>
    <n v="1"/>
    <n v="9.9499999999999993"/>
    <x v="1"/>
    <n v="49.75"/>
    <x v="0"/>
    <x v="0"/>
    <n v="2.9849999999999999"/>
    <n v="0.59699999999999998"/>
  </r>
  <r>
    <s v="ITA-87418-783"/>
    <d v="2020-05-22T00:00:00"/>
    <x v="3"/>
    <x v="5"/>
    <s v="39396-12890-PE"/>
    <s v="tvanyutind@wix.com"/>
    <x v="11"/>
    <x v="9"/>
    <x v="0"/>
    <s v="R-D-2.5"/>
    <n v="2"/>
    <n v="2.5"/>
    <n v="20.584999999999997"/>
    <x v="1"/>
    <n v="41.169999999999995"/>
    <x v="0"/>
    <x v="2"/>
    <n v="2.4701999999999997"/>
    <n v="1.2350999999999999"/>
  </r>
  <r>
    <s v="GNZ-46006-527"/>
    <d v="2022-04-05T00:00:00"/>
    <x v="2"/>
    <x v="8"/>
    <s v="95875-73336-RG"/>
    <s v="ptrobee@wunderground.com"/>
    <x v="12"/>
    <x v="10"/>
    <x v="0"/>
    <s v="L-D-0.2"/>
    <n v="3"/>
    <n v="0.2"/>
    <n v="3.8849999999999998"/>
    <x v="0"/>
    <n v="11.654999999999999"/>
    <x v="3"/>
    <x v="2"/>
    <n v="1.51515"/>
    <n v="0.50505"/>
  </r>
  <r>
    <s v="FYQ-78248-319"/>
    <d v="2022-06-07T00:00:00"/>
    <x v="2"/>
    <x v="1"/>
    <s v="25473-43727-BY"/>
    <s v="loscroftf@ebay.co.uk"/>
    <x v="13"/>
    <x v="11"/>
    <x v="0"/>
    <s v="R-M-2.5"/>
    <n v="5"/>
    <n v="2.5"/>
    <n v="22.884999999999998"/>
    <x v="1"/>
    <n v="114.42499999999998"/>
    <x v="0"/>
    <x v="0"/>
    <n v="6.865499999999999"/>
    <n v="1.3730999999999998"/>
  </r>
  <r>
    <s v="VAU-44387-624"/>
    <d v="2019-03-20T00:00:00"/>
    <x v="0"/>
    <x v="6"/>
    <s v="99643-51048-IQ"/>
    <s v="malabasterg@hexun.com"/>
    <x v="14"/>
    <x v="12"/>
    <x v="0"/>
    <s v="A-M-0.2"/>
    <n v="6"/>
    <n v="0.2"/>
    <n v="3.375"/>
    <x v="1"/>
    <n v="20.25"/>
    <x v="2"/>
    <x v="0"/>
    <n v="1.8224999999999998"/>
    <n v="0.30374999999999996"/>
  </r>
  <r>
    <s v="RDW-33155-159"/>
    <d v="2019-10-19T00:00:00"/>
    <x v="0"/>
    <x v="7"/>
    <s v="62173-15287-CU"/>
    <s v="rbroxuph@jimdo.com"/>
    <x v="15"/>
    <x v="13"/>
    <x v="0"/>
    <s v="A-L-1"/>
    <n v="6"/>
    <n v="1"/>
    <n v="12.95"/>
    <x v="1"/>
    <n v="77.699999999999989"/>
    <x v="2"/>
    <x v="1"/>
    <n v="6.9930000000000003"/>
    <n v="1.1655"/>
  </r>
  <r>
    <s v="TDZ-59011-211"/>
    <d v="2019-06-13T00:00:00"/>
    <x v="0"/>
    <x v="1"/>
    <s v="57611-05522-ST"/>
    <s v="predfordi@ow.ly"/>
    <x v="16"/>
    <x v="14"/>
    <x v="1"/>
    <s v="R-D-2.5"/>
    <n v="4"/>
    <n v="2.5"/>
    <n v="20.584999999999997"/>
    <x v="0"/>
    <n v="82.339999999999989"/>
    <x v="0"/>
    <x v="2"/>
    <n v="4.9403999999999995"/>
    <n v="1.2350999999999999"/>
  </r>
  <r>
    <s v="IDU-25793-399"/>
    <d v="2020-12-04T00:00:00"/>
    <x v="3"/>
    <x v="9"/>
    <s v="76664-37050-DT"/>
    <s v="acorradinoj@harvard.edu"/>
    <x v="17"/>
    <x v="15"/>
    <x v="0"/>
    <s v="A-M-0.2"/>
    <n v="5"/>
    <n v="0.2"/>
    <n v="3.375"/>
    <x v="0"/>
    <n v="16.875"/>
    <x v="2"/>
    <x v="0"/>
    <n v="1.5187499999999998"/>
    <n v="0.30374999999999996"/>
  </r>
  <r>
    <s v="IDU-25793-399"/>
    <d v="2020-12-04T00:00:00"/>
    <x v="3"/>
    <x v="9"/>
    <s v="76664-37050-DT"/>
    <n v="0"/>
    <x v="17"/>
    <x v="15"/>
    <x v="1"/>
    <s v="E-D-0.2"/>
    <n v="4"/>
    <n v="0.2"/>
    <n v="3.645"/>
    <x v="0"/>
    <n v="14.58"/>
    <x v="1"/>
    <x v="2"/>
    <n v="1.6038000000000001"/>
    <n v="0.40095000000000003"/>
  </r>
  <r>
    <s v="NUO-20013-488"/>
    <d v="2020-12-04T00:00:00"/>
    <x v="3"/>
    <x v="9"/>
    <s v="03090-88267-BQ"/>
    <s v="adavidowskyl@netvibes.com"/>
    <x v="18"/>
    <x v="16"/>
    <x v="0"/>
    <s v="A-D-0.2"/>
    <n v="6"/>
    <n v="0.2"/>
    <n v="2.9849999999999999"/>
    <x v="1"/>
    <n v="17.91"/>
    <x v="2"/>
    <x v="2"/>
    <n v="1.6118999999999999"/>
    <n v="0.26865"/>
  </r>
  <r>
    <s v="UQU-65630-479"/>
    <d v="2021-01-22T00:00:00"/>
    <x v="1"/>
    <x v="4"/>
    <s v="37651-47492-NC"/>
    <s v="aantukm@kickstarter.com"/>
    <x v="19"/>
    <x v="17"/>
    <x v="0"/>
    <s v="R-M-2.5"/>
    <n v="4"/>
    <n v="2.5"/>
    <n v="22.884999999999998"/>
    <x v="0"/>
    <n v="91.539999999999992"/>
    <x v="0"/>
    <x v="0"/>
    <n v="5.4923999999999991"/>
    <n v="1.3730999999999998"/>
  </r>
  <r>
    <s v="FEO-11834-332"/>
    <d v="2022-02-11T00:00:00"/>
    <x v="2"/>
    <x v="10"/>
    <s v="95399-57205-HI"/>
    <s v="ikleinertn@timesonline.co.uk"/>
    <x v="20"/>
    <x v="18"/>
    <x v="0"/>
    <s v="A-D-0.2"/>
    <n v="4"/>
    <n v="0.2"/>
    <n v="2.9849999999999999"/>
    <x v="0"/>
    <n v="11.94"/>
    <x v="2"/>
    <x v="2"/>
    <n v="1.0746"/>
    <n v="0.26865"/>
  </r>
  <r>
    <s v="TKY-71558-096"/>
    <d v="2021-09-15T00:00:00"/>
    <x v="1"/>
    <x v="0"/>
    <s v="24010-66714-HW"/>
    <s v="cblofeldo@amazon.co.uk"/>
    <x v="21"/>
    <x v="19"/>
    <x v="0"/>
    <s v="A-M-1"/>
    <n v="1"/>
    <n v="1"/>
    <n v="11.25"/>
    <x v="1"/>
    <n v="11.25"/>
    <x v="2"/>
    <x v="0"/>
    <n v="1.0125"/>
    <n v="1.0125"/>
  </r>
  <r>
    <s v="OXY-65322-253"/>
    <d v="2020-10-24T00:00:00"/>
    <x v="3"/>
    <x v="7"/>
    <s v="07591-92789-UA"/>
    <n v="0"/>
    <x v="22"/>
    <x v="17"/>
    <x v="0"/>
    <s v="E-M-0.2"/>
    <n v="3"/>
    <n v="0.2"/>
    <n v="4.125"/>
    <x v="0"/>
    <n v="12.375"/>
    <x v="1"/>
    <x v="0"/>
    <n v="1.3612500000000001"/>
    <n v="0.45374999999999999"/>
  </r>
  <r>
    <s v="EVP-43500-491"/>
    <d v="2019-02-20T00:00:00"/>
    <x v="0"/>
    <x v="10"/>
    <s v="49231-44455-IC"/>
    <s v="sshalesq@umich.edu"/>
    <x v="23"/>
    <x v="20"/>
    <x v="0"/>
    <s v="A-M-0.5"/>
    <n v="4"/>
    <n v="0.5"/>
    <n v="6.75"/>
    <x v="0"/>
    <n v="27"/>
    <x v="2"/>
    <x v="0"/>
    <n v="2.4299999999999997"/>
    <n v="0.60749999999999993"/>
  </r>
  <r>
    <s v="WAG-26945-689"/>
    <d v="2019-10-08T00:00:00"/>
    <x v="0"/>
    <x v="7"/>
    <s v="50124-88608-EO"/>
    <s v="vdanneilr@mtv.com"/>
    <x v="24"/>
    <x v="21"/>
    <x v="1"/>
    <s v="A-M-0.2"/>
    <n v="5"/>
    <n v="0.2"/>
    <n v="3.375"/>
    <x v="1"/>
    <n v="16.875"/>
    <x v="2"/>
    <x v="0"/>
    <n v="1.5187499999999998"/>
    <n v="0.30374999999999996"/>
  </r>
  <r>
    <s v="CHE-78995-767"/>
    <d v="2022-08-02T00:00:00"/>
    <x v="2"/>
    <x v="3"/>
    <s v="00888-74814-UZ"/>
    <s v="tnewburys@usda.gov"/>
    <x v="25"/>
    <x v="22"/>
    <x v="1"/>
    <s v="A-D-0.5"/>
    <n v="3"/>
    <n v="0.5"/>
    <n v="5.97"/>
    <x v="1"/>
    <n v="17.91"/>
    <x v="2"/>
    <x v="2"/>
    <n v="1.6118999999999999"/>
    <n v="0.5373"/>
  </r>
  <r>
    <s v="RYZ-14633-602"/>
    <d v="2019-02-20T00:00:00"/>
    <x v="0"/>
    <x v="10"/>
    <s v="14158-30713-OB"/>
    <s v="mcalcuttt@baidu.com"/>
    <x v="26"/>
    <x v="23"/>
    <x v="1"/>
    <s v="A-D-1"/>
    <n v="4"/>
    <n v="1"/>
    <n v="9.9499999999999993"/>
    <x v="0"/>
    <n v="39.799999999999997"/>
    <x v="2"/>
    <x v="2"/>
    <n v="3.5819999999999994"/>
    <n v="0.89549999999999985"/>
  </r>
  <r>
    <s v="WOQ-36015-429"/>
    <d v="2021-09-25T00:00:00"/>
    <x v="1"/>
    <x v="0"/>
    <s v="51427-89175-QJ"/>
    <n v="0"/>
    <x v="27"/>
    <x v="24"/>
    <x v="0"/>
    <s v="L-M-0.2"/>
    <n v="5"/>
    <n v="0.2"/>
    <n v="4.3650000000000002"/>
    <x v="1"/>
    <n v="21.825000000000003"/>
    <x v="3"/>
    <x v="0"/>
    <n v="2.83725"/>
    <n v="0.56745000000000001"/>
  </r>
  <r>
    <s v="WOQ-36015-429"/>
    <d v="2021-09-25T00:00:00"/>
    <x v="1"/>
    <x v="0"/>
    <s v="51427-89175-QJ"/>
    <s v="rleivesleyv@canalblog.com"/>
    <x v="27"/>
    <x v="24"/>
    <x v="0"/>
    <s v="A-D-0.5"/>
    <n v="6"/>
    <n v="0.5"/>
    <n v="5.97"/>
    <x v="1"/>
    <n v="35.82"/>
    <x v="2"/>
    <x v="2"/>
    <n v="3.2237999999999998"/>
    <n v="0.5373"/>
  </r>
  <r>
    <s v="WOQ-36015-429"/>
    <d v="2021-09-25T00:00:00"/>
    <x v="1"/>
    <x v="0"/>
    <s v="51427-89175-QJ"/>
    <s v="nbasezziw@webeden.co.uk"/>
    <x v="27"/>
    <x v="24"/>
    <x v="1"/>
    <s v="L-M-0.5"/>
    <n v="6"/>
    <n v="0.5"/>
    <n v="8.73"/>
    <x v="0"/>
    <n v="52.38"/>
    <x v="3"/>
    <x v="0"/>
    <n v="6.8094000000000001"/>
    <n v="1.1349"/>
  </r>
  <r>
    <s v="SCT-60553-454"/>
    <d v="2021-07-17T00:00:00"/>
    <x v="1"/>
    <x v="2"/>
    <s v="39123-12846-YJ"/>
    <s v="ggatheralx@123-reg.co.uk"/>
    <x v="28"/>
    <x v="25"/>
    <x v="0"/>
    <s v="L-L-0.2"/>
    <n v="5"/>
    <n v="0.2"/>
    <n v="4.7549999999999999"/>
    <x v="1"/>
    <n v="23.774999999999999"/>
    <x v="3"/>
    <x v="1"/>
    <n v="3.0907499999999999"/>
    <n v="0.61814999999999998"/>
  </r>
  <r>
    <s v="GFK-52063-244"/>
    <d v="2020-06-29T00:00:00"/>
    <x v="3"/>
    <x v="1"/>
    <s v="44981-99666-XB"/>
    <s v="uwelberryy@ebay.co.uk"/>
    <x v="29"/>
    <x v="26"/>
    <x v="2"/>
    <s v="L-L-0.5"/>
    <n v="6"/>
    <n v="0.5"/>
    <n v="9.51"/>
    <x v="0"/>
    <n v="57.06"/>
    <x v="3"/>
    <x v="1"/>
    <n v="7.4177999999999997"/>
    <n v="1.2363"/>
  </r>
  <r>
    <s v="AMM-79521-378"/>
    <d v="2021-06-01T00:00:00"/>
    <x v="1"/>
    <x v="1"/>
    <s v="24825-51803-CQ"/>
    <s v="feilhartz@who.int"/>
    <x v="30"/>
    <x v="27"/>
    <x v="0"/>
    <s v="A-D-0.5"/>
    <n v="6"/>
    <n v="0.5"/>
    <n v="5.97"/>
    <x v="1"/>
    <n v="35.82"/>
    <x v="2"/>
    <x v="2"/>
    <n v="3.2237999999999998"/>
    <n v="0.5373"/>
  </r>
  <r>
    <s v="QUQ-90580-772"/>
    <d v="2021-02-06T00:00:00"/>
    <x v="1"/>
    <x v="10"/>
    <s v="77634-13918-GJ"/>
    <s v="zponting10@altervista.org"/>
    <x v="31"/>
    <x v="28"/>
    <x v="0"/>
    <s v="L-M-0.2"/>
    <n v="2"/>
    <n v="0.2"/>
    <n v="4.3650000000000002"/>
    <x v="1"/>
    <n v="8.73"/>
    <x v="3"/>
    <x v="0"/>
    <n v="1.1349"/>
    <n v="0.56745000000000001"/>
  </r>
  <r>
    <s v="LGD-24408-274"/>
    <d v="2019-04-25T00:00:00"/>
    <x v="0"/>
    <x v="8"/>
    <s v="13694-25001-LX"/>
    <s v="sstrase11@booking.com"/>
    <x v="32"/>
    <x v="29"/>
    <x v="0"/>
    <s v="L-L-0.5"/>
    <n v="3"/>
    <n v="0.5"/>
    <n v="9.51"/>
    <x v="1"/>
    <n v="28.53"/>
    <x v="3"/>
    <x v="1"/>
    <n v="3.7088999999999999"/>
    <n v="1.2363"/>
  </r>
  <r>
    <s v="HCT-95608-959"/>
    <d v="2020-04-25T00:00:00"/>
    <x v="3"/>
    <x v="8"/>
    <s v="08523-01791-TI"/>
    <s v="dde12@unesco.org"/>
    <x v="33"/>
    <x v="30"/>
    <x v="0"/>
    <s v="R-M-2.5"/>
    <n v="5"/>
    <n v="2.5"/>
    <n v="22.884999999999998"/>
    <x v="1"/>
    <n v="114.42499999999998"/>
    <x v="0"/>
    <x v="0"/>
    <n v="6.865499999999999"/>
    <n v="1.3730999999999998"/>
  </r>
  <r>
    <s v="OFX-99147-470"/>
    <d v="2021-11-24T00:00:00"/>
    <x v="1"/>
    <x v="11"/>
    <s v="49860-68865-AB"/>
    <n v="0"/>
    <x v="34"/>
    <x v="31"/>
    <x v="0"/>
    <s v="R-M-1"/>
    <n v="6"/>
    <n v="1"/>
    <n v="9.9499999999999993"/>
    <x v="0"/>
    <n v="59.699999999999996"/>
    <x v="0"/>
    <x v="0"/>
    <n v="3.5819999999999999"/>
    <n v="0.59699999999999998"/>
  </r>
  <r>
    <s v="LUO-37559-016"/>
    <d v="2021-04-19T00:00:00"/>
    <x v="1"/>
    <x v="8"/>
    <s v="21240-83132-SP"/>
    <n v="0"/>
    <x v="35"/>
    <x v="32"/>
    <x v="0"/>
    <s v="L-M-1"/>
    <n v="3"/>
    <n v="1"/>
    <n v="14.55"/>
    <x v="1"/>
    <n v="43.650000000000006"/>
    <x v="3"/>
    <x v="0"/>
    <n v="5.6745000000000001"/>
    <n v="1.8915000000000002"/>
  </r>
  <r>
    <s v="XWC-20610-167"/>
    <d v="2022-07-07T00:00:00"/>
    <x v="2"/>
    <x v="2"/>
    <s v="08350-81623-TF"/>
    <s v="lyeoland15@pbs.org"/>
    <x v="36"/>
    <x v="33"/>
    <x v="0"/>
    <s v="E-D-0.2"/>
    <n v="2"/>
    <n v="0.2"/>
    <n v="3.645"/>
    <x v="0"/>
    <n v="7.29"/>
    <x v="1"/>
    <x v="2"/>
    <n v="0.80190000000000006"/>
    <n v="0.40095000000000003"/>
  </r>
  <r>
    <s v="GPU-79113-136"/>
    <d v="2019-05-22T00:00:00"/>
    <x v="0"/>
    <x v="5"/>
    <s v="73284-01385-SJ"/>
    <s v="atolworthy16@toplist.cz"/>
    <x v="37"/>
    <x v="34"/>
    <x v="0"/>
    <s v="R-D-0.2"/>
    <n v="3"/>
    <n v="0.2"/>
    <n v="2.6849999999999996"/>
    <x v="0"/>
    <n v="8.0549999999999997"/>
    <x v="0"/>
    <x v="2"/>
    <n v="0.4832999999999999"/>
    <n v="0.16109999999999997"/>
  </r>
  <r>
    <s v="ULR-52653-960"/>
    <d v="2021-10-04T00:00:00"/>
    <x v="1"/>
    <x v="7"/>
    <s v="04152-34436-IE"/>
    <n v="0"/>
    <x v="38"/>
    <x v="35"/>
    <x v="0"/>
    <s v="L-L-2.5"/>
    <n v="2"/>
    <n v="2.5"/>
    <n v="36.454999999999998"/>
    <x v="1"/>
    <n v="72.91"/>
    <x v="3"/>
    <x v="1"/>
    <n v="9.4782999999999991"/>
    <n v="4.7391499999999995"/>
  </r>
  <r>
    <s v="HPI-42308-142"/>
    <d v="2020-04-11T00:00:00"/>
    <x v="3"/>
    <x v="8"/>
    <s v="06631-86965-XP"/>
    <s v="obaudassi18@seesaa.net"/>
    <x v="39"/>
    <x v="36"/>
    <x v="0"/>
    <s v="E-M-0.5"/>
    <n v="2"/>
    <n v="0.5"/>
    <n v="8.25"/>
    <x v="0"/>
    <n v="16.5"/>
    <x v="1"/>
    <x v="0"/>
    <n v="1.8149999999999999"/>
    <n v="0.90749999999999997"/>
  </r>
  <r>
    <s v="XHI-30227-581"/>
    <d v="2022-01-31T00:00:00"/>
    <x v="2"/>
    <x v="4"/>
    <s v="54619-08558-ZU"/>
    <s v="pkingsbury19@comcast.net"/>
    <x v="40"/>
    <x v="37"/>
    <x v="0"/>
    <s v="L-D-2.5"/>
    <n v="6"/>
    <n v="2.5"/>
    <n v="29.784999999999997"/>
    <x v="1"/>
    <n v="178.70999999999998"/>
    <x v="3"/>
    <x v="2"/>
    <n v="23.232299999999999"/>
    <n v="3.8720499999999998"/>
  </r>
  <r>
    <s v="DJH-05202-380"/>
    <d v="2019-11-07T00:00:00"/>
    <x v="0"/>
    <x v="11"/>
    <s v="85589-17020-CX"/>
    <n v="0"/>
    <x v="41"/>
    <x v="38"/>
    <x v="0"/>
    <s v="E-M-2.5"/>
    <n v="2"/>
    <n v="2.5"/>
    <n v="31.624999999999996"/>
    <x v="0"/>
    <n v="63.249999999999993"/>
    <x v="1"/>
    <x v="0"/>
    <n v="6.9574999999999996"/>
    <n v="3.4787499999999998"/>
  </r>
  <r>
    <s v="VMW-26889-781"/>
    <d v="2019-06-28T00:00:00"/>
    <x v="0"/>
    <x v="1"/>
    <s v="36078-91009-WU"/>
    <s v="acurley1b@hao123.com"/>
    <x v="42"/>
    <x v="39"/>
    <x v="0"/>
    <s v="A-L-0.2"/>
    <n v="2"/>
    <n v="0.2"/>
    <n v="3.8849999999999998"/>
    <x v="0"/>
    <n v="7.77"/>
    <x v="2"/>
    <x v="1"/>
    <n v="0.69929999999999992"/>
    <n v="0.34964999999999996"/>
  </r>
  <r>
    <s v="DBU-81099-586"/>
    <d v="2020-09-11T00:00:00"/>
    <x v="3"/>
    <x v="0"/>
    <s v="15770-27099-GX"/>
    <s v="rmcgilvary1c@tamu.edu"/>
    <x v="43"/>
    <x v="40"/>
    <x v="0"/>
    <s v="A-D-2.5"/>
    <n v="4"/>
    <n v="2.5"/>
    <n v="22.884999999999998"/>
    <x v="1"/>
    <n v="91.539999999999992"/>
    <x v="2"/>
    <x v="2"/>
    <n v="8.2385999999999981"/>
    <n v="2.0596499999999995"/>
  </r>
  <r>
    <s v="PQA-54820-810"/>
    <d v="2022-08-17T00:00:00"/>
    <x v="2"/>
    <x v="3"/>
    <s v="91460-04823-BX"/>
    <s v="ipikett1d@xinhuanet.com"/>
    <x v="44"/>
    <x v="41"/>
    <x v="0"/>
    <s v="A-L-1"/>
    <n v="3"/>
    <n v="1"/>
    <n v="12.95"/>
    <x v="1"/>
    <n v="38.849999999999994"/>
    <x v="2"/>
    <x v="1"/>
    <n v="3.4965000000000002"/>
    <n v="1.1655"/>
  </r>
  <r>
    <s v="XKB-41924-202"/>
    <d v="2022-08-19T00:00:00"/>
    <x v="2"/>
    <x v="3"/>
    <s v="45089-52817-WN"/>
    <s v="ibouldon1e@gizmodo.com"/>
    <x v="45"/>
    <x v="42"/>
    <x v="0"/>
    <s v="L-D-0.5"/>
    <n v="2"/>
    <n v="0.5"/>
    <n v="7.77"/>
    <x v="1"/>
    <n v="15.54"/>
    <x v="3"/>
    <x v="2"/>
    <n v="2.0202"/>
    <n v="1.0101"/>
  </r>
  <r>
    <s v="DWZ-69106-473"/>
    <d v="2019-05-15T00:00:00"/>
    <x v="0"/>
    <x v="5"/>
    <s v="76447-50326-IC"/>
    <s v="kflanders1f@over-blog.com"/>
    <x v="46"/>
    <x v="43"/>
    <x v="1"/>
    <s v="L-L-2.5"/>
    <n v="4"/>
    <n v="2.5"/>
    <n v="36.454999999999998"/>
    <x v="0"/>
    <n v="145.82"/>
    <x v="3"/>
    <x v="1"/>
    <n v="18.956599999999998"/>
    <n v="4.7391499999999995"/>
  </r>
  <r>
    <s v="YHV-68700-050"/>
    <d v="2019-09-11T00:00:00"/>
    <x v="0"/>
    <x v="0"/>
    <s v="26333-67911-OL"/>
    <s v="hmattioli1g@webmd.com"/>
    <x v="47"/>
    <x v="44"/>
    <x v="2"/>
    <s v="R-M-0.5"/>
    <n v="5"/>
    <n v="0.5"/>
    <n v="5.97"/>
    <x v="1"/>
    <n v="29.849999999999998"/>
    <x v="0"/>
    <x v="0"/>
    <n v="1.7909999999999999"/>
    <n v="0.35819999999999996"/>
  </r>
  <r>
    <s v="YHV-68700-050"/>
    <d v="2019-09-11T00:00:00"/>
    <x v="0"/>
    <x v="0"/>
    <s v="26333-67911-OL"/>
    <s v="hrubberts1h@google.com.hk"/>
    <x v="47"/>
    <x v="44"/>
    <x v="0"/>
    <s v="L-L-2.5"/>
    <n v="2"/>
    <n v="2.5"/>
    <n v="36.454999999999998"/>
    <x v="1"/>
    <n v="72.91"/>
    <x v="3"/>
    <x v="1"/>
    <n v="9.4782999999999991"/>
    <n v="4.7391499999999995"/>
  </r>
  <r>
    <s v="KRB-88066-642"/>
    <d v="2021-03-16T00:00:00"/>
    <x v="1"/>
    <x v="6"/>
    <s v="22107-86640-SB"/>
    <s v="agillard1i@issuu.com"/>
    <x v="48"/>
    <x v="45"/>
    <x v="0"/>
    <s v="L-M-1"/>
    <n v="5"/>
    <n v="1"/>
    <n v="14.55"/>
    <x v="1"/>
    <n v="72.75"/>
    <x v="3"/>
    <x v="0"/>
    <n v="9.4575000000000014"/>
    <n v="1.8915000000000002"/>
  </r>
  <r>
    <s v="LQU-08404-173"/>
    <d v="2020-12-03T00:00:00"/>
    <x v="3"/>
    <x v="9"/>
    <s v="09960-34242-LZ"/>
    <n v="0"/>
    <x v="49"/>
    <x v="46"/>
    <x v="0"/>
    <s v="L-L-1"/>
    <n v="3"/>
    <n v="1"/>
    <n v="15.85"/>
    <x v="1"/>
    <n v="47.55"/>
    <x v="3"/>
    <x v="1"/>
    <n v="6.1815000000000007"/>
    <n v="2.0605000000000002"/>
  </r>
  <r>
    <s v="CWK-60159-881"/>
    <d v="2020-01-27T00:00:00"/>
    <x v="3"/>
    <x v="4"/>
    <s v="04671-85591-RT"/>
    <s v="tgrizard1k@odnoklassniki.ru"/>
    <x v="50"/>
    <x v="47"/>
    <x v="0"/>
    <s v="E-D-0.2"/>
    <n v="3"/>
    <n v="0.2"/>
    <n v="3.645"/>
    <x v="0"/>
    <n v="10.935"/>
    <x v="1"/>
    <x v="2"/>
    <n v="1.2028500000000002"/>
    <n v="0.40095000000000003"/>
  </r>
  <r>
    <s v="EEG-74197-843"/>
    <d v="2022-07-17T00:00:00"/>
    <x v="2"/>
    <x v="2"/>
    <s v="25729-68859-UA"/>
    <s v="rrelton1l@stanford.edu"/>
    <x v="51"/>
    <x v="48"/>
    <x v="0"/>
    <s v="E-L-1"/>
    <n v="4"/>
    <n v="1"/>
    <n v="14.85"/>
    <x v="1"/>
    <n v="59.4"/>
    <x v="1"/>
    <x v="1"/>
    <n v="6.5339999999999998"/>
    <n v="1.6335"/>
  </r>
  <r>
    <s v="UCZ-59708-525"/>
    <d v="2022-03-04T00:00:00"/>
    <x v="2"/>
    <x v="6"/>
    <s v="05501-86351-NX"/>
    <n v="0"/>
    <x v="52"/>
    <x v="49"/>
    <x v="0"/>
    <s v="L-D-2.5"/>
    <n v="3"/>
    <n v="2.5"/>
    <n v="29.784999999999997"/>
    <x v="0"/>
    <n v="89.35499999999999"/>
    <x v="3"/>
    <x v="2"/>
    <n v="11.616149999999999"/>
    <n v="3.8720499999999998"/>
  </r>
  <r>
    <s v="HUB-47311-849"/>
    <d v="2021-12-07T00:00:00"/>
    <x v="1"/>
    <x v="9"/>
    <s v="04521-04300-OK"/>
    <s v="sgilroy1n@eepurl.com"/>
    <x v="53"/>
    <x v="50"/>
    <x v="0"/>
    <s v="L-M-0.5"/>
    <n v="3"/>
    <n v="0.5"/>
    <n v="8.73"/>
    <x v="0"/>
    <n v="26.19"/>
    <x v="3"/>
    <x v="0"/>
    <n v="3.4047000000000001"/>
    <n v="1.1349"/>
  </r>
  <r>
    <s v="WYM-17686-694"/>
    <d v="2021-02-25T00:00:00"/>
    <x v="1"/>
    <x v="10"/>
    <s v="58689-55264-VK"/>
    <s v="ccottingham1o@wikipedia.org"/>
    <x v="54"/>
    <x v="51"/>
    <x v="0"/>
    <s v="A-D-2.5"/>
    <n v="5"/>
    <n v="2.5"/>
    <n v="22.884999999999998"/>
    <x v="1"/>
    <n v="114.42499999999998"/>
    <x v="2"/>
    <x v="2"/>
    <n v="10.298249999999998"/>
    <n v="2.0596499999999995"/>
  </r>
  <r>
    <s v="ZYQ-15797-695"/>
    <d v="2019-02-25T00:00:00"/>
    <x v="0"/>
    <x v="10"/>
    <s v="79436-73011-MM"/>
    <n v="0"/>
    <x v="55"/>
    <x v="52"/>
    <x v="2"/>
    <s v="R-D-0.5"/>
    <n v="5"/>
    <n v="0.5"/>
    <n v="5.3699999999999992"/>
    <x v="0"/>
    <n v="26.849999999999994"/>
    <x v="0"/>
    <x v="2"/>
    <n v="1.6109999999999998"/>
    <n v="0.32219999999999993"/>
  </r>
  <r>
    <s v="EEJ-16185-108"/>
    <d v="2019-02-09T00:00:00"/>
    <x v="0"/>
    <x v="10"/>
    <s v="65552-60476-KY"/>
    <n v="0"/>
    <x v="56"/>
    <x v="53"/>
    <x v="0"/>
    <s v="L-L-0.2"/>
    <n v="5"/>
    <n v="0.2"/>
    <n v="4.7549999999999999"/>
    <x v="0"/>
    <n v="23.774999999999999"/>
    <x v="3"/>
    <x v="1"/>
    <n v="3.0907499999999999"/>
    <n v="0.61814999999999998"/>
  </r>
  <r>
    <s v="RWR-77888-800"/>
    <d v="2020-02-07T00:00:00"/>
    <x v="3"/>
    <x v="10"/>
    <s v="69904-02729-YS"/>
    <s v="adykes1r@eventbrite.com"/>
    <x v="57"/>
    <x v="54"/>
    <x v="0"/>
    <s v="A-M-0.5"/>
    <n v="1"/>
    <n v="0.5"/>
    <n v="6.75"/>
    <x v="1"/>
    <n v="6.75"/>
    <x v="2"/>
    <x v="0"/>
    <n v="0.60749999999999993"/>
    <n v="0.60749999999999993"/>
  </r>
  <r>
    <s v="LHN-75209-742"/>
    <d v="2020-03-23T00:00:00"/>
    <x v="3"/>
    <x v="6"/>
    <s v="01433-04270-AX"/>
    <n v="0"/>
    <x v="58"/>
    <x v="55"/>
    <x v="0"/>
    <s v="R-M-0.5"/>
    <n v="6"/>
    <n v="0.5"/>
    <n v="5.97"/>
    <x v="0"/>
    <n v="35.82"/>
    <x v="0"/>
    <x v="0"/>
    <n v="2.1491999999999996"/>
    <n v="0.35819999999999996"/>
  </r>
  <r>
    <s v="TIR-71396-998"/>
    <d v="2022-03-06T00:00:00"/>
    <x v="2"/>
    <x v="6"/>
    <s v="14204-14186-LA"/>
    <s v="acockrem1t@engadget.com"/>
    <x v="59"/>
    <x v="56"/>
    <x v="0"/>
    <s v="R-D-2.5"/>
    <n v="4"/>
    <n v="2.5"/>
    <n v="20.584999999999997"/>
    <x v="0"/>
    <n v="82.339999999999989"/>
    <x v="0"/>
    <x v="2"/>
    <n v="4.9403999999999995"/>
    <n v="1.2350999999999999"/>
  </r>
  <r>
    <s v="RXF-37618-213"/>
    <d v="2022-04-15T00:00:00"/>
    <x v="2"/>
    <x v="8"/>
    <s v="32948-34398-HC"/>
    <s v="bumpleby1u@soundcloud.com"/>
    <x v="60"/>
    <x v="57"/>
    <x v="0"/>
    <s v="R-L-0.5"/>
    <n v="1"/>
    <n v="0.5"/>
    <n v="7.169999999999999"/>
    <x v="0"/>
    <n v="7.169999999999999"/>
    <x v="0"/>
    <x v="1"/>
    <n v="0.43019999999999992"/>
    <n v="0.43019999999999992"/>
  </r>
  <r>
    <s v="ANM-16388-634"/>
    <d v="2021-11-19T00:00:00"/>
    <x v="1"/>
    <x v="11"/>
    <s v="77343-52608-FF"/>
    <s v="nsaleway1v@dedecms.com"/>
    <x v="61"/>
    <x v="58"/>
    <x v="0"/>
    <s v="L-L-0.2"/>
    <n v="2"/>
    <n v="0.2"/>
    <n v="4.7549999999999999"/>
    <x v="1"/>
    <n v="9.51"/>
    <x v="3"/>
    <x v="1"/>
    <n v="1.2363"/>
    <n v="0.61814999999999998"/>
  </r>
  <r>
    <s v="WYL-29300-070"/>
    <d v="2019-10-16T00:00:00"/>
    <x v="0"/>
    <x v="7"/>
    <s v="42770-36274-QA"/>
    <s v="hgoulter1w@abc.net.au"/>
    <x v="62"/>
    <x v="59"/>
    <x v="0"/>
    <s v="R-M-0.2"/>
    <n v="1"/>
    <n v="0.2"/>
    <n v="2.9849999999999999"/>
    <x v="1"/>
    <n v="2.9849999999999999"/>
    <x v="0"/>
    <x v="0"/>
    <n v="0.17909999999999998"/>
    <n v="0.17909999999999998"/>
  </r>
  <r>
    <s v="JHW-74554-805"/>
    <d v="2019-11-26T00:00:00"/>
    <x v="0"/>
    <x v="11"/>
    <s v="14103-58987-ZU"/>
    <s v="grizzello1x@symantec.com"/>
    <x v="63"/>
    <x v="60"/>
    <x v="2"/>
    <s v="R-M-1"/>
    <n v="6"/>
    <n v="1"/>
    <n v="9.9499999999999993"/>
    <x v="0"/>
    <n v="59.699999999999996"/>
    <x v="0"/>
    <x v="0"/>
    <n v="3.5819999999999999"/>
    <n v="0.59699999999999998"/>
  </r>
  <r>
    <s v="KYS-27063-603"/>
    <d v="2019-06-30T00:00:00"/>
    <x v="0"/>
    <x v="1"/>
    <s v="69958-32065-SW"/>
    <s v="slist1y@mapquest.com"/>
    <x v="64"/>
    <x v="61"/>
    <x v="0"/>
    <s v="E-L-2.5"/>
    <n v="4"/>
    <n v="2.5"/>
    <n v="34.154999999999994"/>
    <x v="1"/>
    <n v="136.61999999999998"/>
    <x v="1"/>
    <x v="1"/>
    <n v="15.028199999999998"/>
    <n v="3.7570499999999996"/>
  </r>
  <r>
    <s v="GAZ-58626-277"/>
    <d v="2021-01-04T00:00:00"/>
    <x v="1"/>
    <x v="4"/>
    <s v="69533-84907-FA"/>
    <s v="sedmondson1z@theguardian.com"/>
    <x v="65"/>
    <x v="62"/>
    <x v="1"/>
    <s v="L-L-0.2"/>
    <n v="2"/>
    <n v="0.2"/>
    <n v="4.7549999999999999"/>
    <x v="1"/>
    <n v="9.51"/>
    <x v="3"/>
    <x v="1"/>
    <n v="1.2363"/>
    <n v="0.61814999999999998"/>
  </r>
  <r>
    <s v="RPJ-37787-335"/>
    <d v="2020-10-27T00:00:00"/>
    <x v="3"/>
    <x v="7"/>
    <s v="76005-95461-CI"/>
    <n v="0"/>
    <x v="66"/>
    <x v="32"/>
    <x v="0"/>
    <s v="A-M-2.5"/>
    <n v="3"/>
    <n v="2.5"/>
    <n v="25.874999999999996"/>
    <x v="1"/>
    <n v="77.624999999999986"/>
    <x v="2"/>
    <x v="0"/>
    <n v="6.9862499999999983"/>
    <n v="2.3287499999999994"/>
  </r>
  <r>
    <s v="LEF-83057-763"/>
    <d v="2021-06-15T00:00:00"/>
    <x v="1"/>
    <x v="1"/>
    <s v="15395-90855-VB"/>
    <n v="0"/>
    <x v="67"/>
    <x v="63"/>
    <x v="0"/>
    <s v="L-M-0.2"/>
    <n v="5"/>
    <n v="0.2"/>
    <n v="4.3650000000000002"/>
    <x v="0"/>
    <n v="21.825000000000003"/>
    <x v="3"/>
    <x v="0"/>
    <n v="2.83725"/>
    <n v="0.56745000000000001"/>
  </r>
  <r>
    <s v="RPW-36123-215"/>
    <d v="2021-07-19T00:00:00"/>
    <x v="1"/>
    <x v="2"/>
    <s v="80640-45811-LB"/>
    <s v="jrangall22@newsvine.com"/>
    <x v="68"/>
    <x v="64"/>
    <x v="0"/>
    <s v="E-L-0.5"/>
    <n v="2"/>
    <n v="0.5"/>
    <n v="8.91"/>
    <x v="0"/>
    <n v="17.82"/>
    <x v="1"/>
    <x v="1"/>
    <n v="1.9601999999999999"/>
    <n v="0.98009999999999997"/>
  </r>
  <r>
    <s v="WLL-59044-117"/>
    <d v="2021-07-23T00:00:00"/>
    <x v="1"/>
    <x v="2"/>
    <s v="28476-04082-GR"/>
    <s v="kboorn23@ezinearticles.com"/>
    <x v="69"/>
    <x v="65"/>
    <x v="1"/>
    <s v="R-D-1"/>
    <n v="6"/>
    <n v="1"/>
    <n v="8.9499999999999993"/>
    <x v="0"/>
    <n v="53.699999999999996"/>
    <x v="0"/>
    <x v="2"/>
    <n v="3.2219999999999995"/>
    <n v="0.53699999999999992"/>
  </r>
  <r>
    <s v="AWT-22827-563"/>
    <d v="2020-01-25T00:00:00"/>
    <x v="3"/>
    <x v="4"/>
    <s v="12018-75670-EU"/>
    <n v="0"/>
    <x v="70"/>
    <x v="66"/>
    <x v="1"/>
    <s v="R-L-0.2"/>
    <n v="1"/>
    <n v="0.2"/>
    <n v="3.5849999999999995"/>
    <x v="0"/>
    <n v="3.5849999999999995"/>
    <x v="0"/>
    <x v="1"/>
    <n v="0.21509999999999996"/>
    <n v="0.21509999999999996"/>
  </r>
  <r>
    <s v="QLM-07145-668"/>
    <d v="2019-05-09T00:00:00"/>
    <x v="0"/>
    <x v="5"/>
    <s v="86437-17399-FK"/>
    <s v="celgey25@webs.com"/>
    <x v="71"/>
    <x v="67"/>
    <x v="0"/>
    <s v="E-D-0.2"/>
    <n v="2"/>
    <n v="0.2"/>
    <n v="3.645"/>
    <x v="1"/>
    <n v="7.29"/>
    <x v="1"/>
    <x v="2"/>
    <n v="0.80190000000000006"/>
    <n v="0.40095000000000003"/>
  </r>
  <r>
    <s v="HVQ-64398-930"/>
    <d v="2020-03-30T00:00:00"/>
    <x v="3"/>
    <x v="6"/>
    <s v="62979-53167-ML"/>
    <s v="lmizzi26@rakuten.co.jp"/>
    <x v="72"/>
    <x v="68"/>
    <x v="0"/>
    <s v="A-M-0.5"/>
    <n v="6"/>
    <n v="0.5"/>
    <n v="6.75"/>
    <x v="0"/>
    <n v="40.5"/>
    <x v="2"/>
    <x v="0"/>
    <n v="3.6449999999999996"/>
    <n v="0.60749999999999993"/>
  </r>
  <r>
    <s v="WRT-40778-247"/>
    <d v="2022-03-13T00:00:00"/>
    <x v="2"/>
    <x v="6"/>
    <s v="54810-81899-HL"/>
    <s v="cgiacomazzo27@jigsy.com"/>
    <x v="73"/>
    <x v="69"/>
    <x v="0"/>
    <s v="R-L-1"/>
    <n v="4"/>
    <n v="1"/>
    <n v="11.95"/>
    <x v="1"/>
    <n v="47.8"/>
    <x v="0"/>
    <x v="1"/>
    <n v="2.8679999999999999"/>
    <n v="0.71699999999999997"/>
  </r>
  <r>
    <s v="SUB-13006-125"/>
    <d v="2019-04-17T00:00:00"/>
    <x v="0"/>
    <x v="8"/>
    <s v="26103-41504-IB"/>
    <s v="aarnow28@arizona.edu"/>
    <x v="74"/>
    <x v="70"/>
    <x v="0"/>
    <s v="A-L-0.5"/>
    <n v="5"/>
    <n v="0.5"/>
    <n v="7.77"/>
    <x v="0"/>
    <n v="38.849999999999994"/>
    <x v="2"/>
    <x v="1"/>
    <n v="3.4964999999999997"/>
    <n v="0.69929999999999992"/>
  </r>
  <r>
    <s v="CQM-49696-263"/>
    <d v="2019-10-25T00:00:00"/>
    <x v="0"/>
    <x v="7"/>
    <s v="76534-45229-SG"/>
    <s v="syann29@senate.gov"/>
    <x v="75"/>
    <x v="71"/>
    <x v="0"/>
    <s v="L-L-2.5"/>
    <n v="3"/>
    <n v="2.5"/>
    <n v="36.454999999999998"/>
    <x v="0"/>
    <n v="109.36499999999999"/>
    <x v="3"/>
    <x v="1"/>
    <n v="14.217449999999999"/>
    <n v="4.7391499999999995"/>
  </r>
  <r>
    <s v="KXN-85094-246"/>
    <d v="2019-09-13T00:00:00"/>
    <x v="0"/>
    <x v="0"/>
    <s v="81744-27332-RR"/>
    <s v="bnaulls2a@tiny.cc"/>
    <x v="76"/>
    <x v="72"/>
    <x v="1"/>
    <s v="L-M-2.5"/>
    <n v="3"/>
    <n v="2.5"/>
    <n v="33.464999999999996"/>
    <x v="0"/>
    <n v="100.39499999999998"/>
    <x v="3"/>
    <x v="0"/>
    <n v="13.051349999999999"/>
    <n v="4.3504499999999995"/>
  </r>
  <r>
    <s v="XOQ-12405-419"/>
    <d v="2020-04-12T00:00:00"/>
    <x v="3"/>
    <x v="8"/>
    <s v="91513-75657-PH"/>
    <n v="0"/>
    <x v="77"/>
    <x v="73"/>
    <x v="0"/>
    <s v="R-D-2.5"/>
    <n v="4"/>
    <n v="2.5"/>
    <n v="20.584999999999997"/>
    <x v="0"/>
    <n v="82.339999999999989"/>
    <x v="0"/>
    <x v="2"/>
    <n v="4.9403999999999995"/>
    <n v="1.2350999999999999"/>
  </r>
  <r>
    <s v="HYF-10254-369"/>
    <d v="2019-11-14T00:00:00"/>
    <x v="0"/>
    <x v="11"/>
    <s v="30373-66619-CB"/>
    <s v="zsherewood2c@apache.org"/>
    <x v="78"/>
    <x v="74"/>
    <x v="0"/>
    <s v="L-L-0.5"/>
    <n v="1"/>
    <n v="0.5"/>
    <n v="9.51"/>
    <x v="1"/>
    <n v="9.51"/>
    <x v="3"/>
    <x v="1"/>
    <n v="1.2363"/>
    <n v="1.2363"/>
  </r>
  <r>
    <s v="XXJ-47000-307"/>
    <d v="2019-07-18T00:00:00"/>
    <x v="0"/>
    <x v="2"/>
    <s v="31582-23562-FM"/>
    <s v="jdufaire2d@fc2.com"/>
    <x v="79"/>
    <x v="57"/>
    <x v="0"/>
    <s v="A-L-2.5"/>
    <n v="3"/>
    <n v="2.5"/>
    <n v="29.784999999999997"/>
    <x v="1"/>
    <n v="89.35499999999999"/>
    <x v="2"/>
    <x v="1"/>
    <n v="8.0419499999999982"/>
    <n v="2.6806499999999995"/>
  </r>
  <r>
    <s v="XXJ-47000-307"/>
    <d v="2019-07-18T00:00:00"/>
    <x v="0"/>
    <x v="2"/>
    <s v="31582-23562-FM"/>
    <s v="bmcamish2e@tripadvisor.com"/>
    <x v="79"/>
    <x v="57"/>
    <x v="0"/>
    <s v="A-D-0.2"/>
    <n v="4"/>
    <n v="0.2"/>
    <n v="2.9849999999999999"/>
    <x v="0"/>
    <n v="11.94"/>
    <x v="2"/>
    <x v="2"/>
    <n v="1.0746"/>
    <n v="0.26865"/>
  </r>
  <r>
    <s v="ZDK-82166-357"/>
    <d v="2021-04-03T00:00:00"/>
    <x v="1"/>
    <x v="8"/>
    <s v="81431-12577-VD"/>
    <s v="bkeaveney2f@netlog.com"/>
    <x v="80"/>
    <x v="75"/>
    <x v="0"/>
    <s v="A-M-1"/>
    <n v="3"/>
    <n v="1"/>
    <n v="11.25"/>
    <x v="1"/>
    <n v="33.75"/>
    <x v="2"/>
    <x v="0"/>
    <n v="3.0374999999999996"/>
    <n v="1.0125"/>
  </r>
  <r>
    <s v="IHN-19982-362"/>
    <d v="2021-03-29T00:00:00"/>
    <x v="1"/>
    <x v="6"/>
    <s v="68894-91205-MP"/>
    <s v="egrise2g@cargocollective.com"/>
    <x v="81"/>
    <x v="76"/>
    <x v="0"/>
    <s v="R-L-1"/>
    <n v="3"/>
    <n v="1"/>
    <n v="11.95"/>
    <x v="1"/>
    <n v="35.849999999999994"/>
    <x v="0"/>
    <x v="1"/>
    <n v="2.1509999999999998"/>
    <n v="0.71699999999999997"/>
  </r>
  <r>
    <s v="VMT-10030-889"/>
    <d v="2021-12-15T00:00:00"/>
    <x v="1"/>
    <x v="9"/>
    <s v="87602-55754-VN"/>
    <s v="tgottelier2h@vistaprint.com"/>
    <x v="82"/>
    <x v="77"/>
    <x v="0"/>
    <s v="A-L-1"/>
    <n v="6"/>
    <n v="1"/>
    <n v="12.95"/>
    <x v="1"/>
    <n v="77.699999999999989"/>
    <x v="2"/>
    <x v="1"/>
    <n v="6.9930000000000003"/>
    <n v="1.1655"/>
  </r>
  <r>
    <s v="NHL-11063-100"/>
    <d v="2020-05-20T00:00:00"/>
    <x v="3"/>
    <x v="5"/>
    <s v="39181-35745-WH"/>
    <n v="0"/>
    <x v="83"/>
    <x v="43"/>
    <x v="1"/>
    <s v="A-L-1"/>
    <n v="4"/>
    <n v="1"/>
    <n v="12.95"/>
    <x v="0"/>
    <n v="51.8"/>
    <x v="2"/>
    <x v="1"/>
    <n v="4.6619999999999999"/>
    <n v="1.1655"/>
  </r>
  <r>
    <s v="ROV-87448-086"/>
    <d v="2020-11-02T00:00:00"/>
    <x v="3"/>
    <x v="11"/>
    <s v="30381-64762-NG"/>
    <s v="agreenhead2j@dailymail.co.uk"/>
    <x v="84"/>
    <x v="78"/>
    <x v="0"/>
    <s v="A-M-2.5"/>
    <n v="4"/>
    <n v="2.5"/>
    <n v="25.874999999999996"/>
    <x v="1"/>
    <n v="103.49999999999999"/>
    <x v="2"/>
    <x v="0"/>
    <n v="9.3149999999999977"/>
    <n v="2.3287499999999994"/>
  </r>
  <r>
    <s v="DGY-35773-612"/>
    <d v="2020-07-25T00:00:00"/>
    <x v="3"/>
    <x v="2"/>
    <s v="17503-27693-ZH"/>
    <n v="0"/>
    <x v="85"/>
    <x v="79"/>
    <x v="0"/>
    <s v="E-L-1"/>
    <n v="3"/>
    <n v="1"/>
    <n v="14.85"/>
    <x v="0"/>
    <n v="44.55"/>
    <x v="1"/>
    <x v="1"/>
    <n v="4.9005000000000001"/>
    <n v="1.6335"/>
  </r>
  <r>
    <s v="YWH-50638-556"/>
    <d v="2019-03-14T00:00:00"/>
    <x v="0"/>
    <x v="6"/>
    <s v="89442-35633-HJ"/>
    <s v="elangcaster2l@spotify.com"/>
    <x v="86"/>
    <x v="80"/>
    <x v="2"/>
    <s v="E-L-0.5"/>
    <n v="4"/>
    <n v="0.5"/>
    <n v="8.91"/>
    <x v="0"/>
    <n v="35.64"/>
    <x v="1"/>
    <x v="1"/>
    <n v="3.9203999999999999"/>
    <n v="0.98009999999999997"/>
  </r>
  <r>
    <s v="ISL-11200-600"/>
    <d v="2020-07-02T00:00:00"/>
    <x v="3"/>
    <x v="2"/>
    <s v="13654-85265-IL"/>
    <n v="0"/>
    <x v="87"/>
    <x v="81"/>
    <x v="1"/>
    <s v="A-D-0.2"/>
    <n v="6"/>
    <n v="0.2"/>
    <n v="2.9849999999999999"/>
    <x v="0"/>
    <n v="17.91"/>
    <x v="2"/>
    <x v="2"/>
    <n v="1.6118999999999999"/>
    <n v="0.26865"/>
  </r>
  <r>
    <s v="LBZ-75997-047"/>
    <d v="2019-12-17T00:00:00"/>
    <x v="0"/>
    <x v="9"/>
    <s v="40946-22090-FP"/>
    <s v="nmagauran2n@51.la"/>
    <x v="88"/>
    <x v="74"/>
    <x v="0"/>
    <s v="A-M-2.5"/>
    <n v="6"/>
    <n v="2.5"/>
    <n v="25.874999999999996"/>
    <x v="1"/>
    <n v="155.24999999999997"/>
    <x v="2"/>
    <x v="0"/>
    <n v="13.972499999999997"/>
    <n v="2.3287499999999994"/>
  </r>
  <r>
    <s v="EUH-08089-954"/>
    <d v="2020-12-06T00:00:00"/>
    <x v="3"/>
    <x v="9"/>
    <s v="29050-93691-TS"/>
    <s v="vkirdsch2o@google.fr"/>
    <x v="89"/>
    <x v="10"/>
    <x v="0"/>
    <s v="A-D-0.2"/>
    <n v="2"/>
    <n v="0.2"/>
    <n v="2.9849999999999999"/>
    <x v="1"/>
    <n v="5.97"/>
    <x v="2"/>
    <x v="2"/>
    <n v="0.5373"/>
    <n v="0.26865"/>
  </r>
  <r>
    <s v="BLD-12227-251"/>
    <d v="2021-03-04T00:00:00"/>
    <x v="1"/>
    <x v="6"/>
    <s v="64395-74865-WF"/>
    <s v="iwhapple2p@com.com"/>
    <x v="90"/>
    <x v="74"/>
    <x v="0"/>
    <s v="A-M-0.5"/>
    <n v="2"/>
    <n v="0.5"/>
    <n v="6.75"/>
    <x v="1"/>
    <n v="13.5"/>
    <x v="2"/>
    <x v="0"/>
    <n v="1.2149999999999999"/>
    <n v="0.60749999999999993"/>
  </r>
  <r>
    <s v="OPY-30711-853"/>
    <d v="2021-07-17T00:00:00"/>
    <x v="1"/>
    <x v="2"/>
    <s v="81861-66046-SU"/>
    <n v="0"/>
    <x v="91"/>
    <x v="82"/>
    <x v="1"/>
    <s v="A-D-0.2"/>
    <n v="1"/>
    <n v="0.2"/>
    <n v="2.9849999999999999"/>
    <x v="1"/>
    <n v="2.9849999999999999"/>
    <x v="2"/>
    <x v="2"/>
    <n v="0.26865"/>
    <n v="0.26865"/>
  </r>
  <r>
    <s v="DBC-44122-300"/>
    <d v="2020-11-04T00:00:00"/>
    <x v="3"/>
    <x v="11"/>
    <s v="13366-78506-KP"/>
    <n v="0"/>
    <x v="92"/>
    <x v="61"/>
    <x v="0"/>
    <s v="L-M-0.2"/>
    <n v="3"/>
    <n v="0.2"/>
    <n v="4.3650000000000002"/>
    <x v="0"/>
    <n v="13.095000000000001"/>
    <x v="3"/>
    <x v="0"/>
    <n v="1.70235"/>
    <n v="0.56745000000000001"/>
  </r>
  <r>
    <s v="FJQ-60035-234"/>
    <d v="2021-04-05T00:00:00"/>
    <x v="1"/>
    <x v="8"/>
    <s v="08847-29858-HN"/>
    <n v="0"/>
    <x v="93"/>
    <x v="83"/>
    <x v="0"/>
    <s v="A-L-0.2"/>
    <n v="2"/>
    <n v="0.2"/>
    <n v="3.8849999999999998"/>
    <x v="0"/>
    <n v="7.77"/>
    <x v="2"/>
    <x v="1"/>
    <n v="0.69929999999999992"/>
    <n v="0.34964999999999996"/>
  </r>
  <r>
    <s v="HSF-66926-425"/>
    <d v="2020-03-01T00:00:00"/>
    <x v="3"/>
    <x v="6"/>
    <s v="00539-42510-RY"/>
    <s v="nyoules2t@reference.com"/>
    <x v="94"/>
    <x v="84"/>
    <x v="1"/>
    <s v="L-D-2.5"/>
    <n v="5"/>
    <n v="2.5"/>
    <n v="29.784999999999997"/>
    <x v="0"/>
    <n v="148.92499999999998"/>
    <x v="3"/>
    <x v="2"/>
    <n v="19.360250000000001"/>
    <n v="3.8720499999999998"/>
  </r>
  <r>
    <s v="LQG-41416-375"/>
    <d v="2021-10-19T00:00:00"/>
    <x v="1"/>
    <x v="7"/>
    <s v="45190-08727-NV"/>
    <s v="daizikovitz2u@answers.com"/>
    <x v="95"/>
    <x v="85"/>
    <x v="1"/>
    <s v="L-D-1"/>
    <n v="3"/>
    <n v="1"/>
    <n v="12.95"/>
    <x v="0"/>
    <n v="38.849999999999994"/>
    <x v="3"/>
    <x v="2"/>
    <n v="5.0504999999999995"/>
    <n v="1.6835"/>
  </r>
  <r>
    <s v="VZO-97265-841"/>
    <d v="2022-07-08T00:00:00"/>
    <x v="2"/>
    <x v="2"/>
    <s v="87049-37901-FU"/>
    <s v="brevel2v@fastcompany.com"/>
    <x v="96"/>
    <x v="36"/>
    <x v="0"/>
    <s v="R-M-0.2"/>
    <n v="4"/>
    <n v="0.2"/>
    <n v="2.9849999999999999"/>
    <x v="1"/>
    <n v="11.94"/>
    <x v="0"/>
    <x v="0"/>
    <n v="0.71639999999999993"/>
    <n v="0.17909999999999998"/>
  </r>
  <r>
    <s v="MOR-12987-399"/>
    <d v="2019-08-17T00:00:00"/>
    <x v="0"/>
    <x v="3"/>
    <s v="34015-31593-JC"/>
    <s v="epriddis2w@nationalgeographic.com"/>
    <x v="97"/>
    <x v="86"/>
    <x v="0"/>
    <s v="L-M-1"/>
    <n v="6"/>
    <n v="1"/>
    <n v="14.55"/>
    <x v="1"/>
    <n v="87.300000000000011"/>
    <x v="3"/>
    <x v="0"/>
    <n v="11.349"/>
    <n v="1.8915000000000002"/>
  </r>
  <r>
    <s v="UOA-23786-489"/>
    <d v="2020-05-31T00:00:00"/>
    <x v="3"/>
    <x v="5"/>
    <s v="90305-50099-SV"/>
    <s v="qveel2x@jugem.jp"/>
    <x v="98"/>
    <x v="13"/>
    <x v="0"/>
    <s v="A-M-0.5"/>
    <n v="6"/>
    <n v="0.5"/>
    <n v="6.75"/>
    <x v="0"/>
    <n v="40.5"/>
    <x v="2"/>
    <x v="0"/>
    <n v="3.6449999999999996"/>
    <n v="0.60749999999999993"/>
  </r>
  <r>
    <s v="AJL-52941-018"/>
    <d v="2020-05-05T00:00:00"/>
    <x v="3"/>
    <x v="5"/>
    <s v="55871-61935-MF"/>
    <s v="lconyers2y@twitter.com"/>
    <x v="99"/>
    <x v="87"/>
    <x v="0"/>
    <s v="E-D-1"/>
    <n v="2"/>
    <n v="1"/>
    <n v="12.15"/>
    <x v="1"/>
    <n v="24.3"/>
    <x v="1"/>
    <x v="2"/>
    <n v="2.673"/>
    <n v="1.3365"/>
  </r>
  <r>
    <s v="XSZ-84273-421"/>
    <d v="2019-04-14T00:00:00"/>
    <x v="0"/>
    <x v="8"/>
    <s v="15405-60469-TM"/>
    <s v="pwye2z@dagondesign.com"/>
    <x v="100"/>
    <x v="71"/>
    <x v="0"/>
    <s v="R-M-0.5"/>
    <n v="3"/>
    <n v="0.5"/>
    <n v="5.97"/>
    <x v="0"/>
    <n v="17.91"/>
    <x v="0"/>
    <x v="0"/>
    <n v="1.0745999999999998"/>
    <n v="0.35819999999999996"/>
  </r>
  <r>
    <s v="NUN-48214-216"/>
    <d v="2020-07-29T00:00:00"/>
    <x v="3"/>
    <x v="2"/>
    <s v="06953-94794-FB"/>
    <n v="0"/>
    <x v="101"/>
    <x v="51"/>
    <x v="0"/>
    <s v="A-M-0.5"/>
    <n v="4"/>
    <n v="0.5"/>
    <n v="6.75"/>
    <x v="1"/>
    <n v="27"/>
    <x v="2"/>
    <x v="0"/>
    <n v="2.4299999999999997"/>
    <n v="0.60749999999999993"/>
  </r>
  <r>
    <s v="AKV-93064-769"/>
    <d v="2019-12-12T00:00:00"/>
    <x v="0"/>
    <x v="9"/>
    <s v="22305-40299-CY"/>
    <s v="tsheryn31@mtv.com"/>
    <x v="102"/>
    <x v="88"/>
    <x v="0"/>
    <s v="L-D-0.5"/>
    <n v="1"/>
    <n v="0.5"/>
    <n v="7.77"/>
    <x v="0"/>
    <n v="7.77"/>
    <x v="3"/>
    <x v="2"/>
    <n v="1.0101"/>
    <n v="1.0101"/>
  </r>
  <r>
    <s v="BRB-40903-533"/>
    <d v="2022-06-15T00:00:00"/>
    <x v="2"/>
    <x v="1"/>
    <s v="09020-56774-GU"/>
    <s v="mredgrave32@cargocollective.com"/>
    <x v="103"/>
    <x v="64"/>
    <x v="0"/>
    <s v="E-L-0.2"/>
    <n v="3"/>
    <n v="0.2"/>
    <n v="4.4550000000000001"/>
    <x v="0"/>
    <n v="13.365"/>
    <x v="1"/>
    <x v="1"/>
    <n v="1.4701499999999998"/>
    <n v="0.49004999999999999"/>
  </r>
  <r>
    <s v="GPR-19973-483"/>
    <d v="2019-06-26T00:00:00"/>
    <x v="0"/>
    <x v="1"/>
    <s v="92926-08470-YS"/>
    <s v="bfominov33@yale.edu"/>
    <x v="104"/>
    <x v="48"/>
    <x v="0"/>
    <s v="R-D-0.5"/>
    <n v="5"/>
    <n v="0.5"/>
    <n v="5.3699999999999992"/>
    <x v="1"/>
    <n v="26.849999999999994"/>
    <x v="0"/>
    <x v="2"/>
    <n v="1.6109999999999998"/>
    <n v="0.32219999999999993"/>
  </r>
  <r>
    <s v="XIY-43041-882"/>
    <d v="2021-10-12T00:00:00"/>
    <x v="1"/>
    <x v="7"/>
    <s v="07250-63194-JO"/>
    <s v="scritchlow34@un.org"/>
    <x v="105"/>
    <x v="8"/>
    <x v="0"/>
    <s v="A-M-1"/>
    <n v="1"/>
    <n v="1"/>
    <n v="11.25"/>
    <x v="1"/>
    <n v="11.25"/>
    <x v="2"/>
    <x v="0"/>
    <n v="1.0125"/>
    <n v="1.0125"/>
  </r>
  <r>
    <s v="YGY-98425-969"/>
    <d v="2019-04-01T00:00:00"/>
    <x v="0"/>
    <x v="8"/>
    <s v="63787-96257-TQ"/>
    <s v="msteptow35@earthlink.net"/>
    <x v="106"/>
    <x v="89"/>
    <x v="1"/>
    <s v="L-M-1"/>
    <n v="1"/>
    <n v="1"/>
    <n v="14.55"/>
    <x v="1"/>
    <n v="14.55"/>
    <x v="3"/>
    <x v="0"/>
    <n v="1.8915000000000002"/>
    <n v="1.8915000000000002"/>
  </r>
  <r>
    <s v="MSB-08397-648"/>
    <d v="2021-03-10T00:00:00"/>
    <x v="1"/>
    <x v="6"/>
    <s v="49530-25460-RW"/>
    <n v="0"/>
    <x v="107"/>
    <x v="90"/>
    <x v="0"/>
    <s v="R-L-0.2"/>
    <n v="4"/>
    <n v="0.2"/>
    <n v="3.5849999999999995"/>
    <x v="1"/>
    <n v="14.339999999999998"/>
    <x v="0"/>
    <x v="1"/>
    <n v="0.86039999999999983"/>
    <n v="0.21509999999999996"/>
  </r>
  <r>
    <s v="WDR-06028-345"/>
    <d v="2019-08-16T00:00:00"/>
    <x v="0"/>
    <x v="3"/>
    <s v="66508-21373-OQ"/>
    <s v="imulliner37@pinterest.com"/>
    <x v="108"/>
    <x v="38"/>
    <x v="2"/>
    <s v="L-L-1"/>
    <n v="1"/>
    <n v="1"/>
    <n v="15.85"/>
    <x v="1"/>
    <n v="15.85"/>
    <x v="3"/>
    <x v="1"/>
    <n v="2.0605000000000002"/>
    <n v="2.0605000000000002"/>
  </r>
  <r>
    <s v="MXM-42948-061"/>
    <d v="2020-08-11T00:00:00"/>
    <x v="3"/>
    <x v="3"/>
    <s v="20203-03950-FY"/>
    <s v="gstandley38@dion.ne.jp"/>
    <x v="109"/>
    <x v="91"/>
    <x v="1"/>
    <s v="L-L-0.2"/>
    <n v="4"/>
    <n v="0.2"/>
    <n v="4.7549999999999999"/>
    <x v="0"/>
    <n v="19.02"/>
    <x v="3"/>
    <x v="1"/>
    <n v="2.4725999999999999"/>
    <n v="0.61814999999999998"/>
  </r>
  <r>
    <s v="MGQ-98961-173"/>
    <d v="2022-04-05T00:00:00"/>
    <x v="2"/>
    <x v="8"/>
    <s v="83895-90735-XH"/>
    <s v="bdrage39@youku.com"/>
    <x v="110"/>
    <x v="4"/>
    <x v="0"/>
    <s v="L-L-0.5"/>
    <n v="4"/>
    <n v="0.5"/>
    <n v="9.51"/>
    <x v="1"/>
    <n v="38.04"/>
    <x v="3"/>
    <x v="1"/>
    <n v="4.9451999999999998"/>
    <n v="1.2363"/>
  </r>
  <r>
    <s v="RFH-64349-897"/>
    <d v="2019-10-22T00:00:00"/>
    <x v="0"/>
    <x v="7"/>
    <s v="61954-61462-RJ"/>
    <s v="myallop3a@fema.gov"/>
    <x v="111"/>
    <x v="92"/>
    <x v="0"/>
    <s v="E-D-0.5"/>
    <n v="3"/>
    <n v="0.5"/>
    <n v="7.29"/>
    <x v="0"/>
    <n v="21.87"/>
    <x v="1"/>
    <x v="2"/>
    <n v="2.4057000000000004"/>
    <n v="0.80190000000000006"/>
  </r>
  <r>
    <s v="TKL-20738-660"/>
    <d v="2021-10-02T00:00:00"/>
    <x v="1"/>
    <x v="7"/>
    <s v="47939-53158-LS"/>
    <s v="cswitsur3b@chronoengine.com"/>
    <x v="112"/>
    <x v="93"/>
    <x v="0"/>
    <s v="E-M-0.2"/>
    <n v="1"/>
    <n v="0.2"/>
    <n v="4.125"/>
    <x v="1"/>
    <n v="4.125"/>
    <x v="1"/>
    <x v="0"/>
    <n v="0.45374999999999999"/>
    <n v="0.45374999999999999"/>
  </r>
  <r>
    <s v="TKL-20738-660"/>
    <d v="2021-10-02T00:00:00"/>
    <x v="1"/>
    <x v="7"/>
    <s v="47939-53158-LS"/>
    <s v="ehows3c@devhub.com"/>
    <x v="112"/>
    <x v="93"/>
    <x v="0"/>
    <s v="A-L-0.2"/>
    <n v="1"/>
    <n v="0.2"/>
    <n v="3.8849999999999998"/>
    <x v="0"/>
    <n v="3.8849999999999998"/>
    <x v="2"/>
    <x v="1"/>
    <n v="0.34964999999999996"/>
    <n v="0.34964999999999996"/>
  </r>
  <r>
    <s v="TKL-20738-660"/>
    <d v="2021-10-02T00:00:00"/>
    <x v="1"/>
    <x v="7"/>
    <s v="47939-53158-LS"/>
    <s v="sbecaris3d@google.ru"/>
    <x v="112"/>
    <x v="93"/>
    <x v="0"/>
    <s v="E-M-1"/>
    <n v="5"/>
    <n v="1"/>
    <n v="13.75"/>
    <x v="1"/>
    <n v="68.75"/>
    <x v="1"/>
    <x v="0"/>
    <n v="7.5625"/>
    <n v="1.5125"/>
  </r>
  <r>
    <s v="GOW-03198-575"/>
    <d v="2021-03-13T00:00:00"/>
    <x v="1"/>
    <x v="6"/>
    <s v="61513-27752-FA"/>
    <s v="mludwell3e@blogger.com"/>
    <x v="113"/>
    <x v="29"/>
    <x v="0"/>
    <s v="A-D-0.5"/>
    <n v="4"/>
    <n v="0.5"/>
    <n v="5.97"/>
    <x v="0"/>
    <n v="23.88"/>
    <x v="2"/>
    <x v="2"/>
    <n v="2.1492"/>
    <n v="0.5373"/>
  </r>
  <r>
    <s v="QJB-90477-635"/>
    <d v="2022-06-12T00:00:00"/>
    <x v="2"/>
    <x v="1"/>
    <s v="89714-19856-WX"/>
    <s v="dbeauchamp3f@usda.gov"/>
    <x v="114"/>
    <x v="94"/>
    <x v="0"/>
    <s v="L-L-2.5"/>
    <n v="4"/>
    <n v="2.5"/>
    <n v="36.454999999999998"/>
    <x v="1"/>
    <n v="145.82"/>
    <x v="3"/>
    <x v="1"/>
    <n v="18.956599999999998"/>
    <n v="4.7391499999999995"/>
  </r>
  <r>
    <s v="MWP-46239-785"/>
    <d v="2019-04-27T00:00:00"/>
    <x v="0"/>
    <x v="8"/>
    <s v="87979-56781-YV"/>
    <s v="srodliff3g@ted.com"/>
    <x v="115"/>
    <x v="95"/>
    <x v="0"/>
    <s v="L-M-0.2"/>
    <n v="5"/>
    <n v="0.2"/>
    <n v="4.3650000000000002"/>
    <x v="0"/>
    <n v="21.825000000000003"/>
    <x v="3"/>
    <x v="0"/>
    <n v="2.83725"/>
    <n v="0.56745000000000001"/>
  </r>
  <r>
    <s v="QDV-03406-248"/>
    <d v="2019-05-23T00:00:00"/>
    <x v="0"/>
    <x v="5"/>
    <s v="74126-88836-KA"/>
    <s v="swoodham3h@businesswire.com"/>
    <x v="116"/>
    <x v="96"/>
    <x v="1"/>
    <s v="L-M-0.5"/>
    <n v="3"/>
    <n v="0.5"/>
    <n v="8.73"/>
    <x v="0"/>
    <n v="26.19"/>
    <x v="3"/>
    <x v="0"/>
    <n v="3.4047000000000001"/>
    <n v="1.1349"/>
  </r>
  <r>
    <s v="GPH-40635-105"/>
    <d v="2020-07-14T00:00:00"/>
    <x v="3"/>
    <x v="2"/>
    <s v="37397-05992-VO"/>
    <s v="hsynnot3i@about.com"/>
    <x v="117"/>
    <x v="92"/>
    <x v="0"/>
    <s v="A-M-1"/>
    <n v="1"/>
    <n v="1"/>
    <n v="11.25"/>
    <x v="1"/>
    <n v="11.25"/>
    <x v="2"/>
    <x v="0"/>
    <n v="1.0125"/>
    <n v="1.0125"/>
  </r>
  <r>
    <s v="JOM-80930-071"/>
    <d v="2021-11-10T00:00:00"/>
    <x v="1"/>
    <x v="11"/>
    <s v="54904-18397-UD"/>
    <s v="rlepere3j@shop-pro.jp"/>
    <x v="118"/>
    <x v="75"/>
    <x v="1"/>
    <s v="L-D-1"/>
    <n v="6"/>
    <n v="1"/>
    <n v="12.95"/>
    <x v="1"/>
    <n v="77.699999999999989"/>
    <x v="3"/>
    <x v="2"/>
    <n v="10.100999999999999"/>
    <n v="1.6835"/>
  </r>
  <r>
    <s v="OIL-26493-755"/>
    <d v="2021-08-31T00:00:00"/>
    <x v="1"/>
    <x v="3"/>
    <s v="19017-95853-EK"/>
    <s v="twoofinden3k@businesswire.com"/>
    <x v="119"/>
    <x v="97"/>
    <x v="0"/>
    <s v="A-M-0.5"/>
    <n v="1"/>
    <n v="0.5"/>
    <n v="6.75"/>
    <x v="1"/>
    <n v="6.75"/>
    <x v="2"/>
    <x v="0"/>
    <n v="0.60749999999999993"/>
    <n v="0.60749999999999993"/>
  </r>
  <r>
    <s v="CYV-13426-645"/>
    <d v="2019-07-06T00:00:00"/>
    <x v="0"/>
    <x v="2"/>
    <s v="88593-59934-VU"/>
    <s v="edacca3l@google.pl"/>
    <x v="120"/>
    <x v="98"/>
    <x v="0"/>
    <s v="E-D-1"/>
    <n v="1"/>
    <n v="1"/>
    <n v="12.15"/>
    <x v="0"/>
    <n v="12.15"/>
    <x v="1"/>
    <x v="2"/>
    <n v="1.3365"/>
    <n v="1.3365"/>
  </r>
  <r>
    <s v="WRP-39846-614"/>
    <d v="2022-03-04T00:00:00"/>
    <x v="2"/>
    <x v="6"/>
    <s v="47493-68564-YM"/>
    <n v="0"/>
    <x v="121"/>
    <x v="89"/>
    <x v="1"/>
    <s v="A-L-2.5"/>
    <n v="5"/>
    <n v="2.5"/>
    <n v="29.784999999999997"/>
    <x v="0"/>
    <n v="148.92499999999998"/>
    <x v="2"/>
    <x v="1"/>
    <n v="13.403249999999998"/>
    <n v="2.6806499999999995"/>
  </r>
  <r>
    <s v="VDZ-76673-968"/>
    <d v="2020-12-31T00:00:00"/>
    <x v="3"/>
    <x v="9"/>
    <s v="82246-82543-DW"/>
    <s v="bhindsberg3n@blogs.com"/>
    <x v="122"/>
    <x v="63"/>
    <x v="0"/>
    <s v="E-D-0.5"/>
    <n v="2"/>
    <n v="0.5"/>
    <n v="7.29"/>
    <x v="0"/>
    <n v="14.58"/>
    <x v="1"/>
    <x v="2"/>
    <n v="1.6038000000000001"/>
    <n v="0.80190000000000006"/>
  </r>
  <r>
    <s v="VTV-03546-175"/>
    <d v="2020-07-31T00:00:00"/>
    <x v="3"/>
    <x v="2"/>
    <s v="03384-62101-IY"/>
    <s v="orobins3o@salon.com"/>
    <x v="123"/>
    <x v="99"/>
    <x v="0"/>
    <s v="A-L-2.5"/>
    <n v="5"/>
    <n v="2.5"/>
    <n v="29.784999999999997"/>
    <x v="0"/>
    <n v="148.92499999999998"/>
    <x v="2"/>
    <x v="1"/>
    <n v="13.403249999999998"/>
    <n v="2.6806499999999995"/>
  </r>
  <r>
    <s v="GHR-72274-715"/>
    <d v="2021-05-24T00:00:00"/>
    <x v="1"/>
    <x v="5"/>
    <s v="86881-41559-OR"/>
    <s v="osyseland3p@independent.co.uk"/>
    <x v="124"/>
    <x v="100"/>
    <x v="0"/>
    <s v="L-D-1"/>
    <n v="1"/>
    <n v="1"/>
    <n v="12.95"/>
    <x v="1"/>
    <n v="12.95"/>
    <x v="3"/>
    <x v="2"/>
    <n v="1.6835"/>
    <n v="1.6835"/>
  </r>
  <r>
    <s v="ZGK-97262-313"/>
    <d v="2022-07-16T00:00:00"/>
    <x v="2"/>
    <x v="2"/>
    <s v="02536-18494-AQ"/>
    <n v="0"/>
    <x v="125"/>
    <x v="41"/>
    <x v="0"/>
    <s v="E-M-2.5"/>
    <n v="3"/>
    <n v="2.5"/>
    <n v="31.624999999999996"/>
    <x v="0"/>
    <n v="94.874999999999986"/>
    <x v="1"/>
    <x v="0"/>
    <n v="10.436249999999999"/>
    <n v="3.4787499999999998"/>
  </r>
  <r>
    <s v="ZFS-30776-804"/>
    <d v="2021-02-05T00:00:00"/>
    <x v="1"/>
    <x v="10"/>
    <s v="58638-01029-CB"/>
    <s v="chavenhand3r@1688.com"/>
    <x v="126"/>
    <x v="101"/>
    <x v="1"/>
    <s v="A-L-0.5"/>
    <n v="5"/>
    <n v="0.5"/>
    <n v="7.77"/>
    <x v="1"/>
    <n v="38.849999999999994"/>
    <x v="2"/>
    <x v="1"/>
    <n v="3.4964999999999997"/>
    <n v="0.69929999999999992"/>
  </r>
  <r>
    <s v="QUU-91729-492"/>
    <d v="2021-07-29T00:00:00"/>
    <x v="1"/>
    <x v="2"/>
    <s v="90312-11148-LA"/>
    <s v="lkeenleyside3s@topsy.com"/>
    <x v="127"/>
    <x v="10"/>
    <x v="0"/>
    <s v="A-D-0.2"/>
    <n v="4"/>
    <n v="0.2"/>
    <n v="2.9849999999999999"/>
    <x v="1"/>
    <n v="11.94"/>
    <x v="2"/>
    <x v="2"/>
    <n v="1.0746"/>
    <n v="0.26865"/>
  </r>
  <r>
    <s v="PVI-72795-960"/>
    <d v="2022-03-17T00:00:00"/>
    <x v="2"/>
    <x v="6"/>
    <s v="68239-74809-TF"/>
    <n v="0"/>
    <x v="128"/>
    <x v="102"/>
    <x v="1"/>
    <s v="E-L-2.5"/>
    <n v="3"/>
    <n v="2.5"/>
    <n v="34.154999999999994"/>
    <x v="1"/>
    <n v="102.46499999999997"/>
    <x v="1"/>
    <x v="1"/>
    <n v="11.271149999999999"/>
    <n v="3.7570499999999996"/>
  </r>
  <r>
    <s v="PPP-78935-365"/>
    <d v="2021-02-11T00:00:00"/>
    <x v="1"/>
    <x v="10"/>
    <s v="91074-60023-IP"/>
    <n v="0"/>
    <x v="129"/>
    <x v="103"/>
    <x v="0"/>
    <s v="E-D-1"/>
    <n v="4"/>
    <n v="1"/>
    <n v="12.15"/>
    <x v="1"/>
    <n v="48.6"/>
    <x v="1"/>
    <x v="2"/>
    <n v="5.3460000000000001"/>
    <n v="1.3365"/>
  </r>
  <r>
    <s v="JUO-34131-517"/>
    <d v="2019-02-13T00:00:00"/>
    <x v="0"/>
    <x v="10"/>
    <s v="07972-83748-JI"/>
    <n v="0"/>
    <x v="130"/>
    <x v="78"/>
    <x v="0"/>
    <s v="L-D-1"/>
    <n v="6"/>
    <n v="1"/>
    <n v="12.95"/>
    <x v="0"/>
    <n v="77.699999999999989"/>
    <x v="3"/>
    <x v="2"/>
    <n v="10.100999999999999"/>
    <n v="1.6835"/>
  </r>
  <r>
    <s v="ZJE-89333-489"/>
    <d v="2022-05-13T00:00:00"/>
    <x v="2"/>
    <x v="5"/>
    <s v="08694-57330-XR"/>
    <s v="vkundt3w@bigcartel.com"/>
    <x v="131"/>
    <x v="104"/>
    <x v="1"/>
    <s v="L-D-2.5"/>
    <n v="1"/>
    <n v="2.5"/>
    <n v="29.784999999999997"/>
    <x v="0"/>
    <n v="29.784999999999997"/>
    <x v="3"/>
    <x v="2"/>
    <n v="3.8720499999999998"/>
    <n v="3.8720499999999998"/>
  </r>
  <r>
    <s v="LOO-35324-159"/>
    <d v="2020-05-19T00:00:00"/>
    <x v="3"/>
    <x v="5"/>
    <s v="68412-11126-YJ"/>
    <s v="bbett3x@google.de"/>
    <x v="132"/>
    <x v="41"/>
    <x v="0"/>
    <s v="A-L-0.2"/>
    <n v="4"/>
    <n v="0.2"/>
    <n v="3.8849999999999998"/>
    <x v="0"/>
    <n v="15.54"/>
    <x v="2"/>
    <x v="1"/>
    <n v="1.3985999999999998"/>
    <n v="0.34964999999999996"/>
  </r>
  <r>
    <s v="JBQ-93412-846"/>
    <d v="2022-04-27T00:00:00"/>
    <x v="2"/>
    <x v="8"/>
    <s v="69037-66822-DW"/>
    <n v="0"/>
    <x v="133"/>
    <x v="105"/>
    <x v="1"/>
    <s v="E-L-2.5"/>
    <n v="4"/>
    <n v="2.5"/>
    <n v="34.154999999999994"/>
    <x v="0"/>
    <n v="136.61999999999998"/>
    <x v="1"/>
    <x v="1"/>
    <n v="15.028199999999998"/>
    <n v="3.7570499999999996"/>
  </r>
  <r>
    <s v="EHX-66333-637"/>
    <d v="2020-09-09T00:00:00"/>
    <x v="3"/>
    <x v="0"/>
    <s v="01297-94364-XH"/>
    <s v="dstaite3z@scientificamerican.com"/>
    <x v="134"/>
    <x v="13"/>
    <x v="0"/>
    <s v="L-M-0.5"/>
    <n v="2"/>
    <n v="0.5"/>
    <n v="8.73"/>
    <x v="1"/>
    <n v="17.46"/>
    <x v="3"/>
    <x v="0"/>
    <n v="2.2698"/>
    <n v="1.1349"/>
  </r>
  <r>
    <s v="WXG-25759-236"/>
    <d v="2021-03-10T00:00:00"/>
    <x v="1"/>
    <x v="6"/>
    <s v="39919-06540-ZI"/>
    <s v="wkeyse40@apple.com"/>
    <x v="135"/>
    <x v="106"/>
    <x v="0"/>
    <s v="E-L-2.5"/>
    <n v="2"/>
    <n v="2.5"/>
    <n v="34.154999999999994"/>
    <x v="0"/>
    <n v="68.309999999999988"/>
    <x v="1"/>
    <x v="1"/>
    <n v="7.5140999999999991"/>
    <n v="3.7570499999999996"/>
  </r>
  <r>
    <s v="QNA-31113-984"/>
    <d v="2019-04-07T00:00:00"/>
    <x v="0"/>
    <x v="8"/>
    <s v="60512-78550-WS"/>
    <s v="oclausenthue41@marriott.com"/>
    <x v="136"/>
    <x v="87"/>
    <x v="0"/>
    <s v="L-M-0.2"/>
    <n v="4"/>
    <n v="0.2"/>
    <n v="4.3650000000000002"/>
    <x v="1"/>
    <n v="17.46"/>
    <x v="3"/>
    <x v="0"/>
    <n v="2.2698"/>
    <n v="0.56745000000000001"/>
  </r>
  <r>
    <s v="ZWI-52029-159"/>
    <d v="2020-07-12T00:00:00"/>
    <x v="3"/>
    <x v="2"/>
    <s v="40172-12000-AU"/>
    <s v="lfrancisco42@fema.gov"/>
    <x v="137"/>
    <x v="107"/>
    <x v="0"/>
    <s v="L-M-1"/>
    <n v="3"/>
    <n v="1"/>
    <n v="14.55"/>
    <x v="1"/>
    <n v="43.650000000000006"/>
    <x v="3"/>
    <x v="0"/>
    <n v="5.6745000000000001"/>
    <n v="1.8915000000000002"/>
  </r>
  <r>
    <s v="ZWI-52029-159"/>
    <d v="2020-07-12T00:00:00"/>
    <x v="3"/>
    <x v="2"/>
    <s v="40172-12000-AU"/>
    <s v="alowseley43@timesonline.co.uk"/>
    <x v="137"/>
    <x v="107"/>
    <x v="0"/>
    <s v="E-M-1"/>
    <n v="2"/>
    <n v="1"/>
    <n v="13.75"/>
    <x v="0"/>
    <n v="27.5"/>
    <x v="1"/>
    <x v="0"/>
    <n v="3.0249999999999999"/>
    <n v="1.5125"/>
  </r>
  <r>
    <s v="DFS-49954-707"/>
    <d v="2021-12-21T00:00:00"/>
    <x v="1"/>
    <x v="9"/>
    <s v="39019-13649-CL"/>
    <s v="gskingle44@clickbank.net"/>
    <x v="138"/>
    <x v="108"/>
    <x v="0"/>
    <s v="E-D-0.2"/>
    <n v="5"/>
    <n v="0.2"/>
    <n v="3.645"/>
    <x v="0"/>
    <n v="18.225000000000001"/>
    <x v="1"/>
    <x v="2"/>
    <n v="2.00475"/>
    <n v="0.40095000000000003"/>
  </r>
  <r>
    <s v="VYP-89830-878"/>
    <d v="2020-10-04T00:00:00"/>
    <x v="3"/>
    <x v="7"/>
    <s v="12715-05198-QU"/>
    <n v="0"/>
    <x v="139"/>
    <x v="109"/>
    <x v="0"/>
    <s v="A-M-2.5"/>
    <n v="2"/>
    <n v="2.5"/>
    <n v="25.874999999999996"/>
    <x v="0"/>
    <n v="51.749999999999993"/>
    <x v="2"/>
    <x v="0"/>
    <n v="4.6574999999999989"/>
    <n v="2.3287499999999994"/>
  </r>
  <r>
    <s v="AMT-40418-362"/>
    <d v="2020-08-08T00:00:00"/>
    <x v="3"/>
    <x v="3"/>
    <s v="04513-76520-QO"/>
    <s v="jbalsillie46@princeton.edu"/>
    <x v="140"/>
    <x v="110"/>
    <x v="0"/>
    <s v="L-D-1"/>
    <n v="1"/>
    <n v="1"/>
    <n v="12.95"/>
    <x v="0"/>
    <n v="12.95"/>
    <x v="3"/>
    <x v="2"/>
    <n v="1.6835"/>
    <n v="1.6835"/>
  </r>
  <r>
    <s v="NFQ-23241-793"/>
    <d v="2020-10-11T00:00:00"/>
    <x v="3"/>
    <x v="7"/>
    <s v="88446-59251-SQ"/>
    <n v="0"/>
    <x v="141"/>
    <x v="111"/>
    <x v="0"/>
    <s v="A-M-1"/>
    <n v="3"/>
    <n v="1"/>
    <n v="11.25"/>
    <x v="0"/>
    <n v="33.75"/>
    <x v="2"/>
    <x v="0"/>
    <n v="3.0374999999999996"/>
    <n v="1.0125"/>
  </r>
  <r>
    <s v="JQK-64922-985"/>
    <d v="2021-11-10T00:00:00"/>
    <x v="1"/>
    <x v="11"/>
    <s v="23779-10274-KN"/>
    <s v="bleffek48@ning.com"/>
    <x v="142"/>
    <x v="103"/>
    <x v="0"/>
    <s v="R-M-2.5"/>
    <n v="3"/>
    <n v="2.5"/>
    <n v="22.884999999999998"/>
    <x v="0"/>
    <n v="68.655000000000001"/>
    <x v="0"/>
    <x v="0"/>
    <n v="4.1192999999999991"/>
    <n v="1.3730999999999998"/>
  </r>
  <r>
    <s v="YET-17732-678"/>
    <d v="2021-06-20T00:00:00"/>
    <x v="1"/>
    <x v="1"/>
    <s v="57235-92842-DK"/>
    <n v="0"/>
    <x v="143"/>
    <x v="42"/>
    <x v="0"/>
    <s v="R-D-0.2"/>
    <n v="1"/>
    <n v="0.2"/>
    <n v="2.6849999999999996"/>
    <x v="1"/>
    <n v="2.6849999999999996"/>
    <x v="0"/>
    <x v="2"/>
    <n v="0.16109999999999997"/>
    <n v="0.16109999999999997"/>
  </r>
  <r>
    <s v="NKW-24945-846"/>
    <d v="2021-10-04T00:00:00"/>
    <x v="1"/>
    <x v="7"/>
    <s v="75977-30364-AY"/>
    <s v="jpray4a@youtube.com"/>
    <x v="144"/>
    <x v="11"/>
    <x v="0"/>
    <s v="A-D-2.5"/>
    <n v="5"/>
    <n v="2.5"/>
    <n v="22.884999999999998"/>
    <x v="1"/>
    <n v="114.42499999999998"/>
    <x v="2"/>
    <x v="2"/>
    <n v="10.298249999999998"/>
    <n v="2.0596499999999995"/>
  </r>
  <r>
    <s v="VKA-82720-513"/>
    <d v="2019-06-24T00:00:00"/>
    <x v="0"/>
    <x v="1"/>
    <s v="12299-30914-NG"/>
    <s v="gholborn4b@ow.ly"/>
    <x v="145"/>
    <x v="112"/>
    <x v="0"/>
    <s v="A-M-2.5"/>
    <n v="6"/>
    <n v="2.5"/>
    <n v="25.874999999999996"/>
    <x v="0"/>
    <n v="155.24999999999997"/>
    <x v="2"/>
    <x v="0"/>
    <n v="13.972499999999997"/>
    <n v="2.3287499999999994"/>
  </r>
  <r>
    <s v="THA-60599-417"/>
    <d v="2019-10-26T00:00:00"/>
    <x v="0"/>
    <x v="7"/>
    <s v="59971-35626-YJ"/>
    <s v="fkeinrat4c@dailymail.co.uk"/>
    <x v="146"/>
    <x v="113"/>
    <x v="0"/>
    <s v="A-M-2.5"/>
    <n v="3"/>
    <n v="2.5"/>
    <n v="25.874999999999996"/>
    <x v="0"/>
    <n v="77.624999999999986"/>
    <x v="2"/>
    <x v="0"/>
    <n v="6.9862499999999983"/>
    <n v="2.3287499999999994"/>
  </r>
  <r>
    <s v="MEK-39769-035"/>
    <d v="2021-06-27T00:00:00"/>
    <x v="1"/>
    <x v="1"/>
    <s v="15380-76513-PS"/>
    <s v="pyea4d@aol.com"/>
    <x v="147"/>
    <x v="114"/>
    <x v="1"/>
    <s v="R-D-2.5"/>
    <n v="3"/>
    <n v="2.5"/>
    <n v="20.584999999999997"/>
    <x v="1"/>
    <n v="61.754999999999995"/>
    <x v="0"/>
    <x v="2"/>
    <n v="3.7052999999999994"/>
    <n v="1.2350999999999999"/>
  </r>
  <r>
    <s v="JAF-18294-750"/>
    <d v="2019-09-06T00:00:00"/>
    <x v="0"/>
    <x v="0"/>
    <s v="73564-98204-EY"/>
    <n v="0"/>
    <x v="148"/>
    <x v="115"/>
    <x v="0"/>
    <s v="R-D-2.5"/>
    <n v="6"/>
    <n v="2.5"/>
    <n v="20.584999999999997"/>
    <x v="0"/>
    <n v="123.50999999999999"/>
    <x v="0"/>
    <x v="2"/>
    <n v="7.4105999999999987"/>
    <n v="1.2350999999999999"/>
  </r>
  <r>
    <s v="TME-59627-221"/>
    <d v="2021-04-30T00:00:00"/>
    <x v="1"/>
    <x v="8"/>
    <s v="72282-40594-RX"/>
    <n v="0"/>
    <x v="149"/>
    <x v="12"/>
    <x v="0"/>
    <s v="L-L-2.5"/>
    <n v="6"/>
    <n v="2.5"/>
    <n v="36.454999999999998"/>
    <x v="1"/>
    <n v="218.73"/>
    <x v="3"/>
    <x v="1"/>
    <n v="28.434899999999999"/>
    <n v="4.7391499999999995"/>
  </r>
  <r>
    <s v="UDG-65353-824"/>
    <d v="2020-01-07T00:00:00"/>
    <x v="3"/>
    <x v="4"/>
    <s v="17514-94165-RJ"/>
    <s v="kswede4g@addthis.com"/>
    <x v="150"/>
    <x v="101"/>
    <x v="0"/>
    <s v="E-M-0.5"/>
    <n v="4"/>
    <n v="0.5"/>
    <n v="8.25"/>
    <x v="1"/>
    <n v="33"/>
    <x v="1"/>
    <x v="0"/>
    <n v="3.63"/>
    <n v="0.90749999999999997"/>
  </r>
  <r>
    <s v="ENQ-42923-176"/>
    <d v="2021-01-11T00:00:00"/>
    <x v="1"/>
    <x v="4"/>
    <s v="56248-75861-JX"/>
    <s v="lrubrow4h@microsoft.com"/>
    <x v="151"/>
    <x v="41"/>
    <x v="0"/>
    <s v="A-L-0.5"/>
    <n v="3"/>
    <n v="0.5"/>
    <n v="7.77"/>
    <x v="1"/>
    <n v="23.31"/>
    <x v="2"/>
    <x v="1"/>
    <n v="2.0978999999999997"/>
    <n v="0.69929999999999992"/>
  </r>
  <r>
    <s v="CBT-55781-720"/>
    <d v="2021-11-15T00:00:00"/>
    <x v="1"/>
    <x v="11"/>
    <s v="97855-54761-IS"/>
    <s v="dtift4i@netvibes.com"/>
    <x v="152"/>
    <x v="116"/>
    <x v="0"/>
    <s v="E-D-0.5"/>
    <n v="3"/>
    <n v="0.5"/>
    <n v="7.29"/>
    <x v="0"/>
    <n v="21.87"/>
    <x v="1"/>
    <x v="2"/>
    <n v="2.4057000000000004"/>
    <n v="0.80190000000000006"/>
  </r>
  <r>
    <s v="NEU-86533-016"/>
    <d v="2019-06-03T00:00:00"/>
    <x v="0"/>
    <x v="1"/>
    <s v="96544-91644-IT"/>
    <s v="gschonfeld4j@oracle.com"/>
    <x v="153"/>
    <x v="117"/>
    <x v="0"/>
    <s v="R-D-0.2"/>
    <n v="6"/>
    <n v="0.2"/>
    <n v="2.6849999999999996"/>
    <x v="1"/>
    <n v="16.11"/>
    <x v="0"/>
    <x v="2"/>
    <n v="0.96659999999999979"/>
    <n v="0.16109999999999997"/>
  </r>
  <r>
    <s v="BYU-58154-603"/>
    <d v="2020-12-17T00:00:00"/>
    <x v="3"/>
    <x v="9"/>
    <s v="51971-70393-QM"/>
    <s v="cfeye4k@google.co.jp"/>
    <x v="154"/>
    <x v="118"/>
    <x v="1"/>
    <s v="E-D-0.5"/>
    <n v="4"/>
    <n v="0.5"/>
    <n v="7.29"/>
    <x v="1"/>
    <n v="29.16"/>
    <x v="1"/>
    <x v="2"/>
    <n v="3.2076000000000002"/>
    <n v="0.80190000000000006"/>
  </r>
  <r>
    <s v="EHJ-05910-257"/>
    <d v="2021-02-07T00:00:00"/>
    <x v="1"/>
    <x v="10"/>
    <s v="06812-11924-IK"/>
    <n v="0"/>
    <x v="155"/>
    <x v="119"/>
    <x v="0"/>
    <s v="R-D-1"/>
    <n v="6"/>
    <n v="1"/>
    <n v="8.9499999999999993"/>
    <x v="0"/>
    <n v="53.699999999999996"/>
    <x v="0"/>
    <x v="2"/>
    <n v="3.2219999999999995"/>
    <n v="0.53699999999999992"/>
  </r>
  <r>
    <s v="EIL-44855-309"/>
    <d v="2021-03-15T00:00:00"/>
    <x v="1"/>
    <x v="6"/>
    <s v="59741-90220-OW"/>
    <n v="0"/>
    <x v="156"/>
    <x v="120"/>
    <x v="0"/>
    <s v="R-D-0.5"/>
    <n v="5"/>
    <n v="0.5"/>
    <n v="5.3699999999999992"/>
    <x v="0"/>
    <n v="26.849999999999994"/>
    <x v="0"/>
    <x v="2"/>
    <n v="1.6109999999999998"/>
    <n v="0.32219999999999993"/>
  </r>
  <r>
    <s v="HCA-87224-420"/>
    <d v="2022-08-04T00:00:00"/>
    <x v="2"/>
    <x v="3"/>
    <s v="62682-27930-PD"/>
    <s v="tfero4n@comsenz.com"/>
    <x v="157"/>
    <x v="119"/>
    <x v="0"/>
    <s v="E-M-0.5"/>
    <n v="5"/>
    <n v="0.5"/>
    <n v="8.25"/>
    <x v="0"/>
    <n v="41.25"/>
    <x v="1"/>
    <x v="0"/>
    <n v="4.5374999999999996"/>
    <n v="0.90749999999999997"/>
  </r>
  <r>
    <s v="ABO-29054-365"/>
    <d v="2019-01-19T00:00:00"/>
    <x v="0"/>
    <x v="4"/>
    <s v="00256-19905-YG"/>
    <n v="0"/>
    <x v="158"/>
    <x v="118"/>
    <x v="1"/>
    <s v="A-M-0.5"/>
    <n v="6"/>
    <n v="0.5"/>
    <n v="6.75"/>
    <x v="1"/>
    <n v="40.5"/>
    <x v="2"/>
    <x v="0"/>
    <n v="3.6449999999999996"/>
    <n v="0.60749999999999993"/>
  </r>
  <r>
    <s v="TKN-58485-031"/>
    <d v="2022-03-23T00:00:00"/>
    <x v="2"/>
    <x v="6"/>
    <s v="38890-22576-UI"/>
    <s v="fdauney4p@sphinn.com"/>
    <x v="159"/>
    <x v="121"/>
    <x v="1"/>
    <s v="R-D-1"/>
    <n v="2"/>
    <n v="1"/>
    <n v="8.9499999999999993"/>
    <x v="1"/>
    <n v="17.899999999999999"/>
    <x v="0"/>
    <x v="2"/>
    <n v="1.0739999999999998"/>
    <n v="0.53699999999999992"/>
  </r>
  <r>
    <s v="RCK-04069-371"/>
    <d v="2021-10-07T00:00:00"/>
    <x v="1"/>
    <x v="7"/>
    <s v="94573-61802-PH"/>
    <s v="searley4q@youku.com"/>
    <x v="160"/>
    <x v="122"/>
    <x v="2"/>
    <s v="E-L-2.5"/>
    <n v="2"/>
    <n v="2.5"/>
    <n v="34.154999999999994"/>
    <x v="1"/>
    <n v="68.309999999999988"/>
    <x v="1"/>
    <x v="1"/>
    <n v="7.5140999999999991"/>
    <n v="3.7570499999999996"/>
  </r>
  <r>
    <s v="IRJ-67095-738"/>
    <d v="2019-03-20T00:00:00"/>
    <x v="0"/>
    <x v="6"/>
    <s v="86447-02699-UT"/>
    <s v="mchamberlayne4r@bigcartel.com"/>
    <x v="161"/>
    <x v="47"/>
    <x v="0"/>
    <s v="E-M-2.5"/>
    <n v="2"/>
    <n v="2.5"/>
    <n v="31.624999999999996"/>
    <x v="0"/>
    <n v="63.249999999999993"/>
    <x v="1"/>
    <x v="0"/>
    <n v="6.9574999999999996"/>
    <n v="3.4787499999999998"/>
  </r>
  <r>
    <s v="VEA-31961-977"/>
    <d v="2021-12-15T00:00:00"/>
    <x v="1"/>
    <x v="9"/>
    <s v="51432-27169-KN"/>
    <s v="bflaherty4s@moonfruit.com"/>
    <x v="162"/>
    <x v="123"/>
    <x v="1"/>
    <s v="E-D-0.5"/>
    <n v="3"/>
    <n v="0.5"/>
    <n v="7.29"/>
    <x v="1"/>
    <n v="21.87"/>
    <x v="1"/>
    <x v="2"/>
    <n v="2.4057000000000004"/>
    <n v="0.80190000000000006"/>
  </r>
  <r>
    <s v="BAF-42286-205"/>
    <d v="2022-06-08T00:00:00"/>
    <x v="2"/>
    <x v="1"/>
    <s v="43074-00987-PB"/>
    <s v="ocolbeck4t@sina.com.cn"/>
    <x v="163"/>
    <x v="124"/>
    <x v="0"/>
    <s v="R-M-2.5"/>
    <n v="4"/>
    <n v="2.5"/>
    <n v="22.884999999999998"/>
    <x v="1"/>
    <n v="91.539999999999992"/>
    <x v="0"/>
    <x v="0"/>
    <n v="5.4923999999999991"/>
    <n v="1.3730999999999998"/>
  </r>
  <r>
    <s v="WOR-52762-511"/>
    <d v="2019-12-14T00:00:00"/>
    <x v="0"/>
    <x v="9"/>
    <s v="04739-85772-QT"/>
    <n v="0"/>
    <x v="164"/>
    <x v="125"/>
    <x v="0"/>
    <s v="E-L-2.5"/>
    <n v="6"/>
    <n v="2.5"/>
    <n v="34.154999999999994"/>
    <x v="0"/>
    <n v="204.92999999999995"/>
    <x v="1"/>
    <x v="1"/>
    <n v="22.542299999999997"/>
    <n v="3.7570499999999996"/>
  </r>
  <r>
    <s v="ZWK-03995-815"/>
    <d v="2021-04-10T00:00:00"/>
    <x v="1"/>
    <x v="8"/>
    <s v="28279-78469-YW"/>
    <s v="ehobbing4v@nsw.gov.au"/>
    <x v="165"/>
    <x v="126"/>
    <x v="0"/>
    <s v="E-M-2.5"/>
    <n v="2"/>
    <n v="2.5"/>
    <n v="31.624999999999996"/>
    <x v="0"/>
    <n v="63.249999999999993"/>
    <x v="1"/>
    <x v="0"/>
    <n v="6.9574999999999996"/>
    <n v="3.4787499999999998"/>
  </r>
  <r>
    <s v="CKF-43291-846"/>
    <d v="2020-03-10T00:00:00"/>
    <x v="3"/>
    <x v="6"/>
    <s v="91829-99544-DS"/>
    <s v="othynne4w@auda.org.au"/>
    <x v="166"/>
    <x v="127"/>
    <x v="0"/>
    <s v="E-L-2.5"/>
    <n v="1"/>
    <n v="2.5"/>
    <n v="34.154999999999994"/>
    <x v="0"/>
    <n v="34.154999999999994"/>
    <x v="1"/>
    <x v="1"/>
    <n v="3.7570499999999996"/>
    <n v="3.7570499999999996"/>
  </r>
  <r>
    <s v="RMW-74160-339"/>
    <d v="2020-10-16T00:00:00"/>
    <x v="3"/>
    <x v="7"/>
    <s v="38978-59582-JP"/>
    <s v="eheining4x@flickr.com"/>
    <x v="167"/>
    <x v="128"/>
    <x v="0"/>
    <s v="R-L-2.5"/>
    <n v="4"/>
    <n v="2.5"/>
    <n v="27.484999999999996"/>
    <x v="0"/>
    <n v="109.93999999999998"/>
    <x v="0"/>
    <x v="1"/>
    <n v="6.5963999999999992"/>
    <n v="1.6490999999999998"/>
  </r>
  <r>
    <s v="FMT-94584-786"/>
    <d v="2019-10-08T00:00:00"/>
    <x v="0"/>
    <x v="7"/>
    <s v="86504-96610-BH"/>
    <s v="kmelloi4y@imdb.com"/>
    <x v="168"/>
    <x v="36"/>
    <x v="0"/>
    <s v="A-L-1"/>
    <n v="2"/>
    <n v="1"/>
    <n v="12.95"/>
    <x v="1"/>
    <n v="25.9"/>
    <x v="2"/>
    <x v="1"/>
    <n v="2.331"/>
    <n v="1.1655"/>
  </r>
  <r>
    <s v="NWT-78222-575"/>
    <d v="2019-12-31T00:00:00"/>
    <x v="0"/>
    <x v="9"/>
    <s v="75986-98864-EZ"/>
    <n v="0"/>
    <x v="169"/>
    <x v="129"/>
    <x v="1"/>
    <s v="A-D-0.2"/>
    <n v="1"/>
    <n v="0.2"/>
    <n v="2.9849999999999999"/>
    <x v="1"/>
    <n v="2.9849999999999999"/>
    <x v="2"/>
    <x v="2"/>
    <n v="0.26865"/>
    <n v="0.26865"/>
  </r>
  <r>
    <s v="EOI-02511-919"/>
    <d v="2020-03-20T00:00:00"/>
    <x v="3"/>
    <x v="6"/>
    <s v="66776-88682-RG"/>
    <s v="amussen50@51.la"/>
    <x v="170"/>
    <x v="130"/>
    <x v="0"/>
    <s v="E-L-0.2"/>
    <n v="5"/>
    <n v="0.2"/>
    <n v="4.4550000000000001"/>
    <x v="1"/>
    <n v="22.274999999999999"/>
    <x v="1"/>
    <x v="1"/>
    <n v="2.45025"/>
    <n v="0.49004999999999999"/>
  </r>
  <r>
    <s v="EOI-02511-919"/>
    <d v="2020-03-20T00:00:00"/>
    <x v="3"/>
    <x v="6"/>
    <s v="66776-88682-RG"/>
    <s v="enellies51@goodreads.com"/>
    <x v="170"/>
    <x v="130"/>
    <x v="0"/>
    <s v="A-D-0.5"/>
    <n v="5"/>
    <n v="0.5"/>
    <n v="5.97"/>
    <x v="1"/>
    <n v="29.849999999999998"/>
    <x v="2"/>
    <x v="2"/>
    <n v="2.6865000000000001"/>
    <n v="0.5373"/>
  </r>
  <r>
    <s v="UCT-03935-589"/>
    <d v="2021-03-29T00:00:00"/>
    <x v="1"/>
    <x v="6"/>
    <s v="85851-78384-DM"/>
    <s v="amundford52@nbcnews.com"/>
    <x v="171"/>
    <x v="131"/>
    <x v="0"/>
    <s v="R-D-0.5"/>
    <n v="6"/>
    <n v="0.5"/>
    <n v="5.3699999999999992"/>
    <x v="1"/>
    <n v="32.22"/>
    <x v="0"/>
    <x v="2"/>
    <n v="1.9331999999999996"/>
    <n v="0.32219999999999993"/>
  </r>
  <r>
    <s v="SBI-60013-494"/>
    <d v="2021-11-12T00:00:00"/>
    <x v="1"/>
    <x v="11"/>
    <s v="55232-81621-BX"/>
    <s v="twalas53@google.ca"/>
    <x v="172"/>
    <x v="132"/>
    <x v="0"/>
    <s v="E-M-0.2"/>
    <n v="2"/>
    <n v="0.2"/>
    <n v="4.125"/>
    <x v="1"/>
    <n v="8.25"/>
    <x v="1"/>
    <x v="0"/>
    <n v="0.90749999999999997"/>
    <n v="0.45374999999999999"/>
  </r>
  <r>
    <s v="QRA-73277-814"/>
    <d v="2021-07-20T00:00:00"/>
    <x v="1"/>
    <x v="2"/>
    <s v="80310-92912-JA"/>
    <s v="iblazewicz54@thetimes.co.uk"/>
    <x v="173"/>
    <x v="30"/>
    <x v="0"/>
    <s v="A-L-0.5"/>
    <n v="4"/>
    <n v="0.5"/>
    <n v="7.77"/>
    <x v="1"/>
    <n v="31.08"/>
    <x v="2"/>
    <x v="1"/>
    <n v="2.7971999999999997"/>
    <n v="0.69929999999999992"/>
  </r>
  <r>
    <s v="EQE-31648-909"/>
    <d v="2019-01-18T00:00:00"/>
    <x v="0"/>
    <x v="4"/>
    <s v="19821-05175-WZ"/>
    <s v="arizzetti55@naver.com"/>
    <x v="174"/>
    <x v="133"/>
    <x v="0"/>
    <s v="E-D-0.5"/>
    <n v="5"/>
    <n v="0.5"/>
    <n v="7.29"/>
    <x v="0"/>
    <n v="36.450000000000003"/>
    <x v="1"/>
    <x v="2"/>
    <n v="4.0095000000000001"/>
    <n v="0.80190000000000006"/>
  </r>
  <r>
    <s v="QOO-24615-950"/>
    <d v="2019-08-07T00:00:00"/>
    <x v="0"/>
    <x v="3"/>
    <s v="01338-83217-GV"/>
    <s v="mmeriet56@noaa.gov"/>
    <x v="175"/>
    <x v="25"/>
    <x v="0"/>
    <s v="R-M-2.5"/>
    <n v="3"/>
    <n v="2.5"/>
    <n v="22.884999999999998"/>
    <x v="1"/>
    <n v="68.655000000000001"/>
    <x v="0"/>
    <x v="0"/>
    <n v="4.1192999999999991"/>
    <n v="1.3730999999999998"/>
  </r>
  <r>
    <s v="WDV-73864-037"/>
    <d v="2022-03-13T00:00:00"/>
    <x v="2"/>
    <x v="6"/>
    <s v="66044-25298-TA"/>
    <s v="lpratt57@netvibes.com"/>
    <x v="176"/>
    <x v="92"/>
    <x v="0"/>
    <s v="L-M-0.5"/>
    <n v="5"/>
    <n v="0.5"/>
    <n v="8.73"/>
    <x v="0"/>
    <n v="43.650000000000006"/>
    <x v="3"/>
    <x v="0"/>
    <n v="5.6745000000000001"/>
    <n v="1.1349"/>
  </r>
  <r>
    <s v="PKR-88575-066"/>
    <d v="2022-05-17T00:00:00"/>
    <x v="2"/>
    <x v="5"/>
    <s v="28728-47861-TZ"/>
    <s v="akitchingham58@com.com"/>
    <x v="177"/>
    <x v="101"/>
    <x v="0"/>
    <s v="E-L-0.2"/>
    <n v="1"/>
    <n v="0.2"/>
    <n v="4.4550000000000001"/>
    <x v="0"/>
    <n v="4.4550000000000001"/>
    <x v="1"/>
    <x v="1"/>
    <n v="0.49004999999999999"/>
    <n v="0.49004999999999999"/>
  </r>
  <r>
    <s v="BWR-85735-955"/>
    <d v="2019-12-14T00:00:00"/>
    <x v="0"/>
    <x v="9"/>
    <s v="32638-38620-AX"/>
    <s v="bbartholin59@xinhuanet.com"/>
    <x v="178"/>
    <x v="134"/>
    <x v="0"/>
    <s v="L-M-1"/>
    <n v="3"/>
    <n v="1"/>
    <n v="14.55"/>
    <x v="0"/>
    <n v="43.650000000000006"/>
    <x v="3"/>
    <x v="0"/>
    <n v="5.6745000000000001"/>
    <n v="1.8915000000000002"/>
  </r>
  <r>
    <s v="YFX-64795-136"/>
    <d v="2020-01-15T00:00:00"/>
    <x v="3"/>
    <x v="4"/>
    <s v="83163-65741-IH"/>
    <s v="mprinn5a@usa.gov"/>
    <x v="179"/>
    <x v="135"/>
    <x v="0"/>
    <s v="L-M-2.5"/>
    <n v="1"/>
    <n v="2.5"/>
    <n v="33.464999999999996"/>
    <x v="0"/>
    <n v="33.464999999999996"/>
    <x v="3"/>
    <x v="0"/>
    <n v="4.3504499999999995"/>
    <n v="4.3504499999999995"/>
  </r>
  <r>
    <s v="DDO-71442-967"/>
    <d v="2019-04-12T00:00:00"/>
    <x v="0"/>
    <x v="8"/>
    <s v="89422-58281-FD"/>
    <s v="abaudino5b@netvibes.com"/>
    <x v="180"/>
    <x v="41"/>
    <x v="0"/>
    <s v="L-D-0.2"/>
    <n v="5"/>
    <n v="0.2"/>
    <n v="3.8849999999999998"/>
    <x v="0"/>
    <n v="19.424999999999997"/>
    <x v="3"/>
    <x v="2"/>
    <n v="2.5252499999999998"/>
    <n v="0.50505"/>
  </r>
  <r>
    <s v="ILQ-11027-588"/>
    <d v="2020-03-29T00:00:00"/>
    <x v="3"/>
    <x v="6"/>
    <s v="76293-30918-DQ"/>
    <s v="ppetrushanko5c@blinklist.com"/>
    <x v="181"/>
    <x v="136"/>
    <x v="1"/>
    <s v="E-D-1"/>
    <n v="6"/>
    <n v="1"/>
    <n v="12.15"/>
    <x v="0"/>
    <n v="72.900000000000006"/>
    <x v="1"/>
    <x v="2"/>
    <n v="8.0190000000000001"/>
    <n v="1.3365"/>
  </r>
  <r>
    <s v="KRZ-13868-122"/>
    <d v="2022-03-24T00:00:00"/>
    <x v="2"/>
    <x v="6"/>
    <s v="86779-84838-EJ"/>
    <n v="0"/>
    <x v="182"/>
    <x v="137"/>
    <x v="0"/>
    <s v="E-L-1"/>
    <n v="3"/>
    <n v="1"/>
    <n v="14.85"/>
    <x v="1"/>
    <n v="44.55"/>
    <x v="1"/>
    <x v="1"/>
    <n v="4.9005000000000001"/>
    <n v="1.6335"/>
  </r>
  <r>
    <s v="VRM-93594-914"/>
    <d v="2021-07-21T00:00:00"/>
    <x v="1"/>
    <x v="2"/>
    <s v="66806-41795-MX"/>
    <s v="elaird5e@bing.com"/>
    <x v="183"/>
    <x v="138"/>
    <x v="0"/>
    <s v="E-D-0.5"/>
    <n v="5"/>
    <n v="0.5"/>
    <n v="7.29"/>
    <x v="1"/>
    <n v="36.450000000000003"/>
    <x v="1"/>
    <x v="2"/>
    <n v="4.0095000000000001"/>
    <n v="0.80190000000000006"/>
  </r>
  <r>
    <s v="HXL-22497-359"/>
    <d v="2019-08-06T00:00:00"/>
    <x v="0"/>
    <x v="3"/>
    <s v="64875-71224-UI"/>
    <s v="mhowsden5f@infoseek.co.jp"/>
    <x v="184"/>
    <x v="139"/>
    <x v="0"/>
    <s v="A-L-1"/>
    <n v="3"/>
    <n v="1"/>
    <n v="12.95"/>
    <x v="1"/>
    <n v="38.849999999999994"/>
    <x v="2"/>
    <x v="1"/>
    <n v="3.4965000000000002"/>
    <n v="1.1655"/>
  </r>
  <r>
    <s v="NOP-21394-646"/>
    <d v="2021-05-23T00:00:00"/>
    <x v="1"/>
    <x v="5"/>
    <s v="16982-35708-BZ"/>
    <s v="ncuttler5g@parallels.com"/>
    <x v="185"/>
    <x v="41"/>
    <x v="0"/>
    <s v="E-L-0.5"/>
    <n v="6"/>
    <n v="0.5"/>
    <n v="8.91"/>
    <x v="1"/>
    <n v="53.46"/>
    <x v="1"/>
    <x v="1"/>
    <n v="5.8805999999999994"/>
    <n v="0.98009999999999997"/>
  </r>
  <r>
    <s v="NOP-21394-646"/>
    <d v="2021-05-23T00:00:00"/>
    <x v="1"/>
    <x v="5"/>
    <s v="16982-35708-BZ"/>
    <s v="cvernham5h@e-recht24.de"/>
    <x v="185"/>
    <x v="41"/>
    <x v="1"/>
    <s v="L-D-2.5"/>
    <n v="2"/>
    <n v="2.5"/>
    <n v="29.784999999999997"/>
    <x v="0"/>
    <n v="59.569999999999993"/>
    <x v="3"/>
    <x v="2"/>
    <n v="7.7440999999999995"/>
    <n v="3.8720499999999998"/>
  </r>
  <r>
    <s v="NOP-21394-646"/>
    <d v="2021-05-23T00:00:00"/>
    <x v="1"/>
    <x v="5"/>
    <s v="16982-35708-BZ"/>
    <s v="jmunnings5i@springer.com"/>
    <x v="185"/>
    <x v="41"/>
    <x v="0"/>
    <s v="L-D-2.5"/>
    <n v="3"/>
    <n v="2.5"/>
    <n v="29.784999999999997"/>
    <x v="1"/>
    <n v="89.35499999999999"/>
    <x v="3"/>
    <x v="2"/>
    <n v="11.616149999999999"/>
    <n v="3.8720499999999998"/>
  </r>
  <r>
    <s v="NOP-21394-646"/>
    <d v="2021-05-23T00:00:00"/>
    <x v="1"/>
    <x v="5"/>
    <s v="16982-35708-BZ"/>
    <s v="odautry5j@etsy.com"/>
    <x v="185"/>
    <x v="41"/>
    <x v="0"/>
    <s v="L-L-0.5"/>
    <n v="4"/>
    <n v="0.5"/>
    <n v="9.51"/>
    <x v="1"/>
    <n v="38.04"/>
    <x v="3"/>
    <x v="1"/>
    <n v="4.9451999999999998"/>
    <n v="1.2363"/>
  </r>
  <r>
    <s v="NOP-21394-646"/>
    <d v="2021-05-23T00:00:00"/>
    <x v="1"/>
    <x v="5"/>
    <s v="16982-35708-BZ"/>
    <s v="idunwoody5k@sourceforge.net"/>
    <x v="185"/>
    <x v="41"/>
    <x v="2"/>
    <s v="E-M-1"/>
    <n v="3"/>
    <n v="1"/>
    <n v="13.75"/>
    <x v="1"/>
    <n v="41.25"/>
    <x v="1"/>
    <x v="0"/>
    <n v="4.5374999999999996"/>
    <n v="1.5125"/>
  </r>
  <r>
    <s v="FTV-77095-168"/>
    <d v="2021-04-08T00:00:00"/>
    <x v="1"/>
    <x v="8"/>
    <s v="66708-26678-QK"/>
    <n v="0"/>
    <x v="186"/>
    <x v="34"/>
    <x v="0"/>
    <s v="L-L-0.5"/>
    <n v="6"/>
    <n v="0.5"/>
    <n v="9.51"/>
    <x v="1"/>
    <n v="57.06"/>
    <x v="3"/>
    <x v="1"/>
    <n v="7.4177999999999997"/>
    <n v="1.2363"/>
  </r>
  <r>
    <s v="BOR-02906-411"/>
    <d v="2021-10-17T00:00:00"/>
    <x v="1"/>
    <x v="7"/>
    <s v="08743-09057-OO"/>
    <s v="tfelip5m@typepad.com"/>
    <x v="187"/>
    <x v="140"/>
    <x v="0"/>
    <s v="L-D-2.5"/>
    <n v="6"/>
    <n v="2.5"/>
    <n v="29.784999999999997"/>
    <x v="0"/>
    <n v="178.70999999999998"/>
    <x v="3"/>
    <x v="2"/>
    <n v="23.232299999999999"/>
    <n v="3.8720499999999998"/>
  </r>
  <r>
    <s v="WMP-68847-770"/>
    <d v="2022-02-16T00:00:00"/>
    <x v="2"/>
    <x v="10"/>
    <s v="37490-01572-JW"/>
    <s v="vle5n@disqus.com"/>
    <x v="188"/>
    <x v="141"/>
    <x v="0"/>
    <s v="L-L-0.2"/>
    <n v="1"/>
    <n v="0.2"/>
    <n v="4.7549999999999999"/>
    <x v="1"/>
    <n v="4.7549999999999999"/>
    <x v="3"/>
    <x v="1"/>
    <n v="0.61814999999999998"/>
    <n v="0.61814999999999998"/>
  </r>
  <r>
    <s v="TMO-22785-872"/>
    <d v="2020-07-15T00:00:00"/>
    <x v="3"/>
    <x v="2"/>
    <s v="01811-60350-CU"/>
    <n v="0"/>
    <x v="189"/>
    <x v="142"/>
    <x v="0"/>
    <s v="E-M-1"/>
    <n v="6"/>
    <n v="1"/>
    <n v="13.75"/>
    <x v="1"/>
    <n v="82.5"/>
    <x v="1"/>
    <x v="0"/>
    <n v="9.0749999999999993"/>
    <n v="1.5125"/>
  </r>
  <r>
    <s v="TJG-73587-353"/>
    <d v="2020-02-22T00:00:00"/>
    <x v="3"/>
    <x v="10"/>
    <s v="24766-58139-GT"/>
    <n v="0"/>
    <x v="190"/>
    <x v="41"/>
    <x v="0"/>
    <s v="R-D-0.2"/>
    <n v="3"/>
    <n v="0.2"/>
    <n v="2.6849999999999996"/>
    <x v="0"/>
    <n v="8.0549999999999997"/>
    <x v="0"/>
    <x v="2"/>
    <n v="0.4832999999999999"/>
    <n v="0.16109999999999997"/>
  </r>
  <r>
    <s v="OOU-61343-455"/>
    <d v="2021-01-15T00:00:00"/>
    <x v="1"/>
    <x v="4"/>
    <s v="90123-70970-NY"/>
    <s v="npoolman5q@howstuffworks.com"/>
    <x v="191"/>
    <x v="63"/>
    <x v="0"/>
    <s v="A-M-1"/>
    <n v="2"/>
    <n v="1"/>
    <n v="11.25"/>
    <x v="1"/>
    <n v="22.5"/>
    <x v="2"/>
    <x v="0"/>
    <n v="2.0249999999999999"/>
    <n v="1.0125"/>
  </r>
  <r>
    <s v="RMA-08327-369"/>
    <d v="2021-01-11T00:00:00"/>
    <x v="1"/>
    <x v="4"/>
    <s v="93809-05424-MG"/>
    <s v="oduny5r@constantcontact.com"/>
    <x v="192"/>
    <x v="143"/>
    <x v="0"/>
    <s v="A-M-0.5"/>
    <n v="6"/>
    <n v="0.5"/>
    <n v="6.75"/>
    <x v="0"/>
    <n v="40.5"/>
    <x v="2"/>
    <x v="0"/>
    <n v="3.6449999999999996"/>
    <n v="0.60749999999999993"/>
  </r>
  <r>
    <s v="SFB-97929-779"/>
    <d v="2022-04-08T00:00:00"/>
    <x v="2"/>
    <x v="8"/>
    <s v="85425-33494-HQ"/>
    <s v="chalfhide5s@google.ru"/>
    <x v="193"/>
    <x v="144"/>
    <x v="1"/>
    <s v="E-D-0.5"/>
    <n v="4"/>
    <n v="0.5"/>
    <n v="7.29"/>
    <x v="0"/>
    <n v="29.16"/>
    <x v="1"/>
    <x v="2"/>
    <n v="3.2076000000000002"/>
    <n v="0.80190000000000006"/>
  </r>
  <r>
    <s v="AUP-10128-606"/>
    <d v="2020-10-01T00:00:00"/>
    <x v="3"/>
    <x v="7"/>
    <s v="54387-64897-XC"/>
    <s v="fmalecky5t@list-manage.com"/>
    <x v="194"/>
    <x v="145"/>
    <x v="2"/>
    <s v="A-M-0.5"/>
    <n v="1"/>
    <n v="0.5"/>
    <n v="6.75"/>
    <x v="1"/>
    <n v="6.75"/>
    <x v="2"/>
    <x v="0"/>
    <n v="0.60749999999999993"/>
    <n v="0.60749999999999993"/>
  </r>
  <r>
    <s v="YTW-40242-005"/>
    <d v="2019-10-28T00:00:00"/>
    <x v="0"/>
    <x v="7"/>
    <s v="01035-70465-UO"/>
    <s v="aattwater5u@wikia.com"/>
    <x v="195"/>
    <x v="131"/>
    <x v="0"/>
    <s v="L-D-1"/>
    <n v="4"/>
    <n v="1"/>
    <n v="12.95"/>
    <x v="0"/>
    <n v="51.8"/>
    <x v="3"/>
    <x v="2"/>
    <n v="6.734"/>
    <n v="1.6835"/>
  </r>
  <r>
    <s v="PRP-53390-819"/>
    <d v="2021-03-28T00:00:00"/>
    <x v="1"/>
    <x v="6"/>
    <s v="84260-39432-ML"/>
    <s v="mwhellans5v@mapquest.com"/>
    <x v="196"/>
    <x v="15"/>
    <x v="0"/>
    <s v="E-L-0.5"/>
    <n v="6"/>
    <n v="0.5"/>
    <n v="8.91"/>
    <x v="1"/>
    <n v="53.46"/>
    <x v="1"/>
    <x v="1"/>
    <n v="5.8805999999999994"/>
    <n v="0.98009999999999997"/>
  </r>
  <r>
    <s v="GSJ-01065-125"/>
    <d v="2020-03-31T00:00:00"/>
    <x v="3"/>
    <x v="6"/>
    <s v="69779-40609-RS"/>
    <s v="dcamilletti5w@businesswire.com"/>
    <x v="197"/>
    <x v="110"/>
    <x v="0"/>
    <s v="E-D-0.2"/>
    <n v="4"/>
    <n v="0.2"/>
    <n v="3.645"/>
    <x v="0"/>
    <n v="14.58"/>
    <x v="1"/>
    <x v="2"/>
    <n v="1.6038000000000001"/>
    <n v="0.40095000000000003"/>
  </r>
  <r>
    <s v="YQU-65147-580"/>
    <d v="2022-03-26T00:00:00"/>
    <x v="2"/>
    <x v="6"/>
    <s v="80247-70000-HT"/>
    <s v="egalgey5x@wufoo.com"/>
    <x v="198"/>
    <x v="15"/>
    <x v="0"/>
    <s v="R-D-2.5"/>
    <n v="1"/>
    <n v="2.5"/>
    <n v="20.584999999999997"/>
    <x v="1"/>
    <n v="20.584999999999997"/>
    <x v="0"/>
    <x v="2"/>
    <n v="1.2350999999999999"/>
    <n v="1.2350999999999999"/>
  </r>
  <r>
    <s v="QPM-95832-683"/>
    <d v="2019-11-06T00:00:00"/>
    <x v="0"/>
    <x v="11"/>
    <s v="35058-04550-VC"/>
    <s v="mhame5y@newsvine.com"/>
    <x v="199"/>
    <x v="146"/>
    <x v="1"/>
    <s v="L-L-1"/>
    <n v="2"/>
    <n v="1"/>
    <n v="15.85"/>
    <x v="1"/>
    <n v="31.7"/>
    <x v="3"/>
    <x v="1"/>
    <n v="4.1210000000000004"/>
    <n v="2.0605000000000002"/>
  </r>
  <r>
    <s v="BNQ-88920-567"/>
    <d v="2019-12-30T00:00:00"/>
    <x v="0"/>
    <x v="9"/>
    <s v="27226-53717-SY"/>
    <s v="igurnee5z@usnews.com"/>
    <x v="200"/>
    <x v="147"/>
    <x v="0"/>
    <s v="L-D-0.2"/>
    <n v="6"/>
    <n v="0.2"/>
    <n v="3.8849999999999998"/>
    <x v="1"/>
    <n v="23.31"/>
    <x v="3"/>
    <x v="2"/>
    <n v="3.0303"/>
    <n v="0.50505"/>
  </r>
  <r>
    <s v="PUX-47906-110"/>
    <d v="2021-10-01T00:00:00"/>
    <x v="1"/>
    <x v="7"/>
    <s v="02002-98725-CH"/>
    <s v="asnowding60@comsenz.com"/>
    <x v="201"/>
    <x v="45"/>
    <x v="0"/>
    <s v="L-M-1"/>
    <n v="4"/>
    <n v="1"/>
    <n v="14.55"/>
    <x v="0"/>
    <n v="58.2"/>
    <x v="3"/>
    <x v="0"/>
    <n v="7.5660000000000007"/>
    <n v="1.8915000000000002"/>
  </r>
  <r>
    <s v="COL-72079-610"/>
    <d v="2020-12-09T00:00:00"/>
    <x v="3"/>
    <x v="9"/>
    <s v="38487-01549-MV"/>
    <s v="gpoinsett61@berkeley.edu"/>
    <x v="202"/>
    <x v="148"/>
    <x v="0"/>
    <s v="E-L-0.5"/>
    <n v="4"/>
    <n v="0.5"/>
    <n v="8.91"/>
    <x v="1"/>
    <n v="35.64"/>
    <x v="1"/>
    <x v="1"/>
    <n v="3.9203999999999999"/>
    <n v="0.98009999999999997"/>
  </r>
  <r>
    <s v="LBC-45686-819"/>
    <d v="2021-05-01T00:00:00"/>
    <x v="1"/>
    <x v="5"/>
    <s v="98573-41811-EQ"/>
    <s v="rfurman62@t.co"/>
    <x v="203"/>
    <x v="149"/>
    <x v="1"/>
    <s v="A-M-1"/>
    <n v="5"/>
    <n v="1"/>
    <n v="11.25"/>
    <x v="0"/>
    <n v="56.25"/>
    <x v="2"/>
    <x v="0"/>
    <n v="5.0625"/>
    <n v="1.0125"/>
  </r>
  <r>
    <s v="BLQ-03709-265"/>
    <d v="2022-08-04T00:00:00"/>
    <x v="2"/>
    <x v="3"/>
    <s v="72463-75685-MV"/>
    <s v="ccrosier63@xrea.com"/>
    <x v="204"/>
    <x v="150"/>
    <x v="0"/>
    <s v="R-L-0.2"/>
    <n v="3"/>
    <n v="0.2"/>
    <n v="3.5849999999999995"/>
    <x v="1"/>
    <n v="10.754999999999999"/>
    <x v="0"/>
    <x v="1"/>
    <n v="0.64529999999999987"/>
    <n v="0.21509999999999996"/>
  </r>
  <r>
    <s v="BLQ-03709-265"/>
    <d v="2022-08-04T00:00:00"/>
    <x v="2"/>
    <x v="3"/>
    <s v="72463-75685-MV"/>
    <s v="mpercifull64@netlog.com"/>
    <x v="204"/>
    <x v="150"/>
    <x v="0"/>
    <s v="R-M-0.2"/>
    <n v="5"/>
    <n v="0.2"/>
    <n v="2.9849999999999999"/>
    <x v="1"/>
    <n v="14.924999999999999"/>
    <x v="0"/>
    <x v="0"/>
    <n v="0.89549999999999996"/>
    <n v="0.17909999999999998"/>
  </r>
  <r>
    <s v="VFZ-91673-181"/>
    <d v="2021-11-13T00:00:00"/>
    <x v="1"/>
    <x v="11"/>
    <s v="10225-91535-AI"/>
    <s v="lrushmer65@europa.eu"/>
    <x v="205"/>
    <x v="151"/>
    <x v="0"/>
    <s v="A-L-1"/>
    <n v="6"/>
    <n v="1"/>
    <n v="12.95"/>
    <x v="0"/>
    <n v="77.699999999999989"/>
    <x v="2"/>
    <x v="1"/>
    <n v="6.9930000000000003"/>
    <n v="1.1655"/>
  </r>
  <r>
    <s v="WKD-81956-870"/>
    <d v="2020-09-16T00:00:00"/>
    <x v="3"/>
    <x v="0"/>
    <s v="48090-06534-HI"/>
    <s v="wedinborough66@github.io"/>
    <x v="206"/>
    <x v="152"/>
    <x v="0"/>
    <s v="L-D-0.5"/>
    <n v="3"/>
    <n v="0.5"/>
    <n v="7.77"/>
    <x v="1"/>
    <n v="23.31"/>
    <x v="3"/>
    <x v="2"/>
    <n v="3.0303"/>
    <n v="1.0101"/>
  </r>
  <r>
    <s v="TNI-91067-006"/>
    <d v="2020-10-05T00:00:00"/>
    <x v="3"/>
    <x v="7"/>
    <s v="80444-58185-FX"/>
    <n v="0"/>
    <x v="207"/>
    <x v="41"/>
    <x v="0"/>
    <s v="E-L-1"/>
    <n v="4"/>
    <n v="1"/>
    <n v="14.85"/>
    <x v="0"/>
    <n v="59.4"/>
    <x v="1"/>
    <x v="1"/>
    <n v="6.5339999999999998"/>
    <n v="1.6335"/>
  </r>
  <r>
    <s v="IZA-61469-812"/>
    <d v="2020-01-06T00:00:00"/>
    <x v="3"/>
    <x v="4"/>
    <s v="13561-92774-WP"/>
    <s v="kbromehead68@un.org"/>
    <x v="208"/>
    <x v="15"/>
    <x v="0"/>
    <s v="L-D-2.5"/>
    <n v="4"/>
    <n v="2.5"/>
    <n v="29.784999999999997"/>
    <x v="0"/>
    <n v="119.13999999999999"/>
    <x v="3"/>
    <x v="2"/>
    <n v="15.488199999999999"/>
    <n v="3.8720499999999998"/>
  </r>
  <r>
    <s v="PSS-22466-862"/>
    <d v="2021-05-21T00:00:00"/>
    <x v="1"/>
    <x v="5"/>
    <s v="11550-78378-GE"/>
    <s v="ewesterman69@si.edu"/>
    <x v="209"/>
    <x v="62"/>
    <x v="1"/>
    <s v="R-L-0.2"/>
    <n v="4"/>
    <n v="0.2"/>
    <n v="3.5849999999999995"/>
    <x v="1"/>
    <n v="14.339999999999998"/>
    <x v="0"/>
    <x v="1"/>
    <n v="0.86039999999999983"/>
    <n v="0.21509999999999996"/>
  </r>
  <r>
    <s v="REH-56504-397"/>
    <d v="2020-02-26T00:00:00"/>
    <x v="3"/>
    <x v="10"/>
    <s v="90961-35603-RP"/>
    <s v="ahutchens6a@amazonaws.com"/>
    <x v="210"/>
    <x v="153"/>
    <x v="0"/>
    <s v="A-M-2.5"/>
    <n v="5"/>
    <n v="2.5"/>
    <n v="25.874999999999996"/>
    <x v="1"/>
    <n v="129.37499999999997"/>
    <x v="2"/>
    <x v="0"/>
    <n v="11.643749999999997"/>
    <n v="2.3287499999999994"/>
  </r>
  <r>
    <s v="ALA-62598-016"/>
    <d v="2020-02-19T00:00:00"/>
    <x v="3"/>
    <x v="10"/>
    <s v="57145-03803-ZL"/>
    <s v="nwyvill6b@naver.com"/>
    <x v="211"/>
    <x v="154"/>
    <x v="2"/>
    <s v="R-D-0.2"/>
    <n v="6"/>
    <n v="0.2"/>
    <n v="2.6849999999999996"/>
    <x v="0"/>
    <n v="16.11"/>
    <x v="0"/>
    <x v="2"/>
    <n v="0.96659999999999979"/>
    <n v="0.16109999999999997"/>
  </r>
  <r>
    <s v="EYE-70374-835"/>
    <d v="2021-06-29T00:00:00"/>
    <x v="1"/>
    <x v="1"/>
    <s v="89115-11966-VF"/>
    <s v="bmathon6c@barnesandnoble.com"/>
    <x v="212"/>
    <x v="155"/>
    <x v="0"/>
    <s v="R-L-0.2"/>
    <n v="5"/>
    <n v="0.2"/>
    <n v="3.5849999999999995"/>
    <x v="1"/>
    <n v="17.924999999999997"/>
    <x v="0"/>
    <x v="1"/>
    <n v="1.0754999999999999"/>
    <n v="0.21509999999999996"/>
  </r>
  <r>
    <s v="CCZ-19589-212"/>
    <d v="2021-03-27T00:00:00"/>
    <x v="1"/>
    <x v="6"/>
    <s v="05754-41702-FG"/>
    <s v="kstreight6d@about.com"/>
    <x v="213"/>
    <x v="156"/>
    <x v="0"/>
    <s v="L-M-0.2"/>
    <n v="2"/>
    <n v="0.2"/>
    <n v="4.3650000000000002"/>
    <x v="1"/>
    <n v="8.73"/>
    <x v="3"/>
    <x v="0"/>
    <n v="1.1349"/>
    <n v="0.56745000000000001"/>
  </r>
  <r>
    <s v="BPT-83989-157"/>
    <d v="2021-10-27T00:00:00"/>
    <x v="1"/>
    <x v="7"/>
    <s v="84269-49816-ML"/>
    <s v="pcutchie6e@globo.com"/>
    <x v="214"/>
    <x v="116"/>
    <x v="0"/>
    <s v="A-M-2.5"/>
    <n v="2"/>
    <n v="2.5"/>
    <n v="25.874999999999996"/>
    <x v="1"/>
    <n v="51.749999999999993"/>
    <x v="2"/>
    <x v="0"/>
    <n v="4.6574999999999989"/>
    <n v="2.3287499999999994"/>
  </r>
  <r>
    <s v="YFH-87456-208"/>
    <d v="2019-06-12T00:00:00"/>
    <x v="0"/>
    <x v="1"/>
    <s v="23600-98432-ME"/>
    <n v="0"/>
    <x v="215"/>
    <x v="55"/>
    <x v="0"/>
    <s v="L-M-0.2"/>
    <n v="2"/>
    <n v="0.2"/>
    <n v="4.3650000000000002"/>
    <x v="0"/>
    <n v="8.73"/>
    <x v="3"/>
    <x v="0"/>
    <n v="1.1349"/>
    <n v="0.56745000000000001"/>
  </r>
  <r>
    <s v="JLN-14700-924"/>
    <d v="2020-06-28T00:00:00"/>
    <x v="3"/>
    <x v="1"/>
    <s v="79058-02767-CP"/>
    <s v="cgheraldi6g@opera.com"/>
    <x v="216"/>
    <x v="44"/>
    <x v="2"/>
    <s v="L-L-0.2"/>
    <n v="5"/>
    <n v="0.2"/>
    <n v="4.7549999999999999"/>
    <x v="1"/>
    <n v="23.774999999999999"/>
    <x v="3"/>
    <x v="1"/>
    <n v="3.0907499999999999"/>
    <n v="0.61814999999999998"/>
  </r>
  <r>
    <s v="JVW-22582-137"/>
    <d v="2021-03-23T00:00:00"/>
    <x v="1"/>
    <x v="6"/>
    <s v="89208-74646-UK"/>
    <s v="bkenwell6h@over-blog.com"/>
    <x v="217"/>
    <x v="103"/>
    <x v="0"/>
    <s v="E-M-0.2"/>
    <n v="5"/>
    <n v="0.2"/>
    <n v="4.125"/>
    <x v="1"/>
    <n v="20.625"/>
    <x v="1"/>
    <x v="0"/>
    <n v="2.2687499999999998"/>
    <n v="0.45374999999999999"/>
  </r>
  <r>
    <s v="LAA-41879-001"/>
    <d v="2022-02-10T00:00:00"/>
    <x v="2"/>
    <x v="10"/>
    <s v="11408-81032-UR"/>
    <s v="tsutty6i@google.es"/>
    <x v="218"/>
    <x v="15"/>
    <x v="0"/>
    <s v="L-L-2.5"/>
    <n v="1"/>
    <n v="2.5"/>
    <n v="36.454999999999998"/>
    <x v="1"/>
    <n v="36.454999999999998"/>
    <x v="3"/>
    <x v="1"/>
    <n v="4.7391499999999995"/>
    <n v="4.7391499999999995"/>
  </r>
  <r>
    <s v="BRV-64870-915"/>
    <d v="2019-04-16T00:00:00"/>
    <x v="0"/>
    <x v="8"/>
    <s v="32070-55528-UG"/>
    <n v="0"/>
    <x v="219"/>
    <x v="157"/>
    <x v="1"/>
    <s v="L-L-2.5"/>
    <n v="5"/>
    <n v="2.5"/>
    <n v="36.454999999999998"/>
    <x v="1"/>
    <n v="182.27499999999998"/>
    <x v="3"/>
    <x v="1"/>
    <n v="23.695749999999997"/>
    <n v="4.7391499999999995"/>
  </r>
  <r>
    <s v="RGJ-12544-083"/>
    <d v="2020-02-12T00:00:00"/>
    <x v="3"/>
    <x v="10"/>
    <s v="48873-84433-PN"/>
    <s v="charce6k@cafepress.com"/>
    <x v="220"/>
    <x v="158"/>
    <x v="1"/>
    <s v="L-D-2.5"/>
    <n v="3"/>
    <n v="2.5"/>
    <n v="29.784999999999997"/>
    <x v="1"/>
    <n v="89.35499999999999"/>
    <x v="3"/>
    <x v="2"/>
    <n v="11.616149999999999"/>
    <n v="3.8720499999999998"/>
  </r>
  <r>
    <s v="JJX-83339-346"/>
    <d v="2022-01-02T00:00:00"/>
    <x v="2"/>
    <x v="4"/>
    <s v="32928-18158-OW"/>
    <n v="0"/>
    <x v="221"/>
    <x v="159"/>
    <x v="0"/>
    <s v="R-L-0.2"/>
    <n v="1"/>
    <n v="0.2"/>
    <n v="3.5849999999999995"/>
    <x v="0"/>
    <n v="3.5849999999999995"/>
    <x v="0"/>
    <x v="1"/>
    <n v="0.21509999999999996"/>
    <n v="0.21509999999999996"/>
  </r>
  <r>
    <s v="BIU-21970-705"/>
    <d v="2020-12-07T00:00:00"/>
    <x v="3"/>
    <x v="9"/>
    <s v="89711-56688-GG"/>
    <s v="fdrysdale6m@symantec.com"/>
    <x v="222"/>
    <x v="67"/>
    <x v="0"/>
    <s v="R-M-2.5"/>
    <n v="2"/>
    <n v="2.5"/>
    <n v="22.884999999999998"/>
    <x v="0"/>
    <n v="45.769999999999996"/>
    <x v="0"/>
    <x v="0"/>
    <n v="2.7461999999999995"/>
    <n v="1.3730999999999998"/>
  </r>
  <r>
    <s v="ELJ-87741-745"/>
    <d v="2020-02-20T00:00:00"/>
    <x v="3"/>
    <x v="10"/>
    <s v="48389-71976-JB"/>
    <s v="dmagowan6n@fc2.com"/>
    <x v="223"/>
    <x v="160"/>
    <x v="0"/>
    <s v="E-L-1"/>
    <n v="4"/>
    <n v="1"/>
    <n v="14.85"/>
    <x v="1"/>
    <n v="59.4"/>
    <x v="1"/>
    <x v="1"/>
    <n v="6.5339999999999998"/>
    <n v="1.6335"/>
  </r>
  <r>
    <s v="SGI-48226-857"/>
    <d v="2020-06-11T00:00:00"/>
    <x v="3"/>
    <x v="1"/>
    <s v="84033-80762-EQ"/>
    <n v="0"/>
    <x v="224"/>
    <x v="161"/>
    <x v="0"/>
    <s v="A-M-2.5"/>
    <n v="6"/>
    <n v="2.5"/>
    <n v="25.874999999999996"/>
    <x v="0"/>
    <n v="155.24999999999997"/>
    <x v="2"/>
    <x v="0"/>
    <n v="13.972499999999997"/>
    <n v="2.3287499999999994"/>
  </r>
  <r>
    <s v="AHV-66988-037"/>
    <d v="2020-09-08T00:00:00"/>
    <x v="3"/>
    <x v="0"/>
    <s v="12743-00952-KO"/>
    <n v="0"/>
    <x v="225"/>
    <x v="162"/>
    <x v="0"/>
    <s v="R-M-2.5"/>
    <n v="2"/>
    <n v="2.5"/>
    <n v="22.884999999999998"/>
    <x v="1"/>
    <n v="45.769999999999996"/>
    <x v="0"/>
    <x v="0"/>
    <n v="2.7461999999999995"/>
    <n v="1.3730999999999998"/>
  </r>
  <r>
    <s v="ISK-42066-094"/>
    <d v="2020-03-28T00:00:00"/>
    <x v="3"/>
    <x v="6"/>
    <s v="41505-42181-EF"/>
    <s v="srushbrooke6q@youku.com"/>
    <x v="226"/>
    <x v="155"/>
    <x v="0"/>
    <s v="E-D-1"/>
    <n v="3"/>
    <n v="1"/>
    <n v="12.15"/>
    <x v="0"/>
    <n v="36.450000000000003"/>
    <x v="1"/>
    <x v="2"/>
    <n v="4.0095000000000001"/>
    <n v="1.3365"/>
  </r>
  <r>
    <s v="FTC-35822-530"/>
    <d v="2020-10-10T00:00:00"/>
    <x v="3"/>
    <x v="7"/>
    <s v="14307-87663-KB"/>
    <s v="tdrynan6r@deviantart.com"/>
    <x v="227"/>
    <x v="47"/>
    <x v="0"/>
    <s v="E-D-0.5"/>
    <n v="4"/>
    <n v="0.5"/>
    <n v="7.29"/>
    <x v="0"/>
    <n v="29.16"/>
    <x v="1"/>
    <x v="2"/>
    <n v="3.2076000000000002"/>
    <n v="0.80190000000000006"/>
  </r>
  <r>
    <s v="VSS-56247-688"/>
    <d v="2022-05-21T00:00:00"/>
    <x v="2"/>
    <x v="5"/>
    <s v="08360-19442-GB"/>
    <s v="eyurkov6s@hud.gov"/>
    <x v="228"/>
    <x v="103"/>
    <x v="0"/>
    <s v="L-M-2.5"/>
    <n v="4"/>
    <n v="2.5"/>
    <n v="33.464999999999996"/>
    <x v="1"/>
    <n v="133.85999999999999"/>
    <x v="3"/>
    <x v="0"/>
    <n v="17.401799999999998"/>
    <n v="4.3504499999999995"/>
  </r>
  <r>
    <s v="HVW-25584-144"/>
    <d v="2020-04-30T00:00:00"/>
    <x v="3"/>
    <x v="8"/>
    <s v="93405-51204-UW"/>
    <s v="lmallan6t@state.gov"/>
    <x v="229"/>
    <x v="163"/>
    <x v="0"/>
    <s v="L-L-0.2"/>
    <n v="5"/>
    <n v="0.2"/>
    <n v="4.7549999999999999"/>
    <x v="0"/>
    <n v="23.774999999999999"/>
    <x v="3"/>
    <x v="1"/>
    <n v="3.0907499999999999"/>
    <n v="0.61814999999999998"/>
  </r>
  <r>
    <s v="MUY-15309-209"/>
    <d v="2021-12-12T00:00:00"/>
    <x v="1"/>
    <x v="9"/>
    <s v="97152-03355-IW"/>
    <s v="gbentjens6u@netlog.com"/>
    <x v="230"/>
    <x v="164"/>
    <x v="2"/>
    <s v="L-D-1"/>
    <n v="3"/>
    <n v="1"/>
    <n v="12.95"/>
    <x v="1"/>
    <n v="38.849999999999994"/>
    <x v="3"/>
    <x v="2"/>
    <n v="5.0504999999999995"/>
    <n v="1.6835"/>
  </r>
  <r>
    <s v="VAJ-44572-469"/>
    <d v="2020-10-27T00:00:00"/>
    <x v="3"/>
    <x v="7"/>
    <s v="79216-73157-TE"/>
    <n v="0"/>
    <x v="231"/>
    <x v="165"/>
    <x v="1"/>
    <s v="R-L-0.2"/>
    <n v="6"/>
    <n v="0.2"/>
    <n v="3.5849999999999995"/>
    <x v="0"/>
    <n v="21.509999999999998"/>
    <x v="0"/>
    <x v="1"/>
    <n v="1.2905999999999997"/>
    <n v="0.21509999999999996"/>
  </r>
  <r>
    <s v="YJU-84377-606"/>
    <d v="2020-07-07T00:00:00"/>
    <x v="3"/>
    <x v="2"/>
    <s v="20259-47723-AC"/>
    <s v="lentwistle6w@omniture.com"/>
    <x v="232"/>
    <x v="30"/>
    <x v="0"/>
    <s v="A-D-1"/>
    <n v="1"/>
    <n v="1"/>
    <n v="9.9499999999999993"/>
    <x v="0"/>
    <n v="9.9499999999999993"/>
    <x v="2"/>
    <x v="2"/>
    <n v="0.89549999999999985"/>
    <n v="0.89549999999999985"/>
  </r>
  <r>
    <s v="VNC-93921-469"/>
    <d v="2020-01-31T00:00:00"/>
    <x v="3"/>
    <x v="4"/>
    <s v="04666-71569-RI"/>
    <n v="0"/>
    <x v="233"/>
    <x v="166"/>
    <x v="0"/>
    <s v="L-L-1"/>
    <n v="1"/>
    <n v="1"/>
    <n v="15.85"/>
    <x v="1"/>
    <n v="15.85"/>
    <x v="3"/>
    <x v="1"/>
    <n v="2.0605000000000002"/>
    <n v="2.0605000000000002"/>
  </r>
  <r>
    <s v="OGB-91614-810"/>
    <d v="2020-02-18T00:00:00"/>
    <x v="3"/>
    <x v="10"/>
    <s v="08909-77713-CG"/>
    <s v="macott6y@pagesperso-orange.fr"/>
    <x v="234"/>
    <x v="63"/>
    <x v="0"/>
    <s v="R-M-0.2"/>
    <n v="1"/>
    <n v="0.2"/>
    <n v="2.9849999999999999"/>
    <x v="0"/>
    <n v="2.9849999999999999"/>
    <x v="0"/>
    <x v="0"/>
    <n v="0.17909999999999998"/>
    <n v="0.17909999999999998"/>
  </r>
  <r>
    <s v="BQI-61647-496"/>
    <d v="2021-06-13T00:00:00"/>
    <x v="1"/>
    <x v="1"/>
    <s v="84340-73931-VV"/>
    <s v="cheaviside6z@rediff.com"/>
    <x v="235"/>
    <x v="167"/>
    <x v="0"/>
    <s v="E-M-1"/>
    <n v="5"/>
    <n v="1"/>
    <n v="13.75"/>
    <x v="0"/>
    <n v="68.75"/>
    <x v="1"/>
    <x v="0"/>
    <n v="7.5625"/>
    <n v="1.5125"/>
  </r>
  <r>
    <s v="IOM-51636-823"/>
    <d v="2022-08-06T00:00:00"/>
    <x v="2"/>
    <x v="3"/>
    <s v="04609-95151-XH"/>
    <n v="0"/>
    <x v="236"/>
    <x v="168"/>
    <x v="0"/>
    <s v="A-D-1"/>
    <n v="3"/>
    <n v="1"/>
    <n v="9.9499999999999993"/>
    <x v="1"/>
    <n v="29.849999999999998"/>
    <x v="2"/>
    <x v="2"/>
    <n v="2.6864999999999997"/>
    <n v="0.89549999999999985"/>
  </r>
  <r>
    <s v="GGD-38107-641"/>
    <d v="2021-11-23T00:00:00"/>
    <x v="1"/>
    <x v="11"/>
    <s v="99562-88650-YF"/>
    <s v="lkernan71@wsj.com"/>
    <x v="237"/>
    <x v="169"/>
    <x v="0"/>
    <s v="L-M-1"/>
    <n v="4"/>
    <n v="1"/>
    <n v="14.55"/>
    <x v="1"/>
    <n v="58.2"/>
    <x v="3"/>
    <x v="0"/>
    <n v="7.5660000000000007"/>
    <n v="1.8915000000000002"/>
  </r>
  <r>
    <s v="LTO-95975-728"/>
    <d v="2021-10-13T00:00:00"/>
    <x v="1"/>
    <x v="7"/>
    <s v="46560-73885-PJ"/>
    <s v="rmclae72@dailymotion.com"/>
    <x v="238"/>
    <x v="170"/>
    <x v="2"/>
    <s v="R-L-0.5"/>
    <n v="4"/>
    <n v="0.5"/>
    <n v="7.169999999999999"/>
    <x v="1"/>
    <n v="28.679999999999996"/>
    <x v="0"/>
    <x v="1"/>
    <n v="1.7207999999999997"/>
    <n v="0.43019999999999992"/>
  </r>
  <r>
    <s v="IGM-84664-265"/>
    <d v="2021-08-31T00:00:00"/>
    <x v="1"/>
    <x v="3"/>
    <s v="80179-44620-WN"/>
    <s v="cblowfelde73@ustream.tv"/>
    <x v="239"/>
    <x v="31"/>
    <x v="0"/>
    <s v="R-L-0.5"/>
    <n v="3"/>
    <n v="0.5"/>
    <n v="7.169999999999999"/>
    <x v="1"/>
    <n v="21.509999999999998"/>
    <x v="0"/>
    <x v="1"/>
    <n v="1.2905999999999997"/>
    <n v="0.43019999999999992"/>
  </r>
  <r>
    <s v="SKO-45740-621"/>
    <d v="2020-01-16T00:00:00"/>
    <x v="3"/>
    <x v="4"/>
    <s v="04666-71569-RI"/>
    <s v="zkiffe74@cyberchimps.com"/>
    <x v="233"/>
    <x v="166"/>
    <x v="0"/>
    <s v="L-M-0.5"/>
    <n v="2"/>
    <n v="0.5"/>
    <n v="8.73"/>
    <x v="0"/>
    <n v="17.46"/>
    <x v="3"/>
    <x v="0"/>
    <n v="2.2698"/>
    <n v="1.1349"/>
  </r>
  <r>
    <s v="FOJ-02234-063"/>
    <d v="2022-04-25T00:00:00"/>
    <x v="2"/>
    <x v="8"/>
    <s v="59081-87231-VP"/>
    <s v="docalleran75@ucla.edu"/>
    <x v="240"/>
    <x v="171"/>
    <x v="0"/>
    <s v="E-D-2.5"/>
    <n v="1"/>
    <n v="2.5"/>
    <n v="27.945"/>
    <x v="0"/>
    <n v="27.945"/>
    <x v="1"/>
    <x v="2"/>
    <n v="3.07395"/>
    <n v="3.07395"/>
  </r>
  <r>
    <s v="MSJ-11909-468"/>
    <d v="2021-11-13T00:00:00"/>
    <x v="1"/>
    <x v="11"/>
    <s v="07878-45872-CC"/>
    <s v="ccromwell76@desdev.cn"/>
    <x v="241"/>
    <x v="127"/>
    <x v="0"/>
    <s v="E-D-2.5"/>
    <n v="5"/>
    <n v="2.5"/>
    <n v="27.945"/>
    <x v="1"/>
    <n v="139.72499999999999"/>
    <x v="1"/>
    <x v="2"/>
    <n v="15.36975"/>
    <n v="3.07395"/>
  </r>
  <r>
    <s v="DKB-78053-329"/>
    <d v="2021-06-08T00:00:00"/>
    <x v="1"/>
    <x v="1"/>
    <s v="12444-05174-OO"/>
    <s v="ihay77@lulu.com"/>
    <x v="242"/>
    <x v="172"/>
    <x v="2"/>
    <s v="R-M-0.2"/>
    <n v="2"/>
    <n v="0.2"/>
    <n v="2.9849999999999999"/>
    <x v="1"/>
    <n v="5.97"/>
    <x v="0"/>
    <x v="0"/>
    <n v="0.35819999999999996"/>
    <n v="0.17909999999999998"/>
  </r>
  <r>
    <s v="DFZ-45083-941"/>
    <d v="2020-11-21T00:00:00"/>
    <x v="3"/>
    <x v="11"/>
    <s v="34665-62561-AU"/>
    <s v="ttaffarello78@sciencedaily.com"/>
    <x v="243"/>
    <x v="10"/>
    <x v="0"/>
    <s v="R-L-2.5"/>
    <n v="1"/>
    <n v="2.5"/>
    <n v="27.484999999999996"/>
    <x v="0"/>
    <n v="27.484999999999996"/>
    <x v="0"/>
    <x v="1"/>
    <n v="1.6490999999999998"/>
    <n v="1.6490999999999998"/>
  </r>
  <r>
    <s v="OTA-40969-710"/>
    <d v="2019-03-14T00:00:00"/>
    <x v="0"/>
    <x v="6"/>
    <s v="77877-11993-QH"/>
    <s v="mcanty79@jigsy.com"/>
    <x v="244"/>
    <x v="173"/>
    <x v="0"/>
    <s v="R-L-1"/>
    <n v="5"/>
    <n v="1"/>
    <n v="11.95"/>
    <x v="0"/>
    <n v="59.75"/>
    <x v="0"/>
    <x v="1"/>
    <n v="3.585"/>
    <n v="0.71699999999999997"/>
  </r>
  <r>
    <s v="GRH-45571-667"/>
    <d v="2019-08-16T00:00:00"/>
    <x v="0"/>
    <x v="3"/>
    <s v="32291-18308-YZ"/>
    <s v="jkopke7a@auda.org.au"/>
    <x v="245"/>
    <x v="174"/>
    <x v="0"/>
    <s v="E-M-1"/>
    <n v="3"/>
    <n v="1"/>
    <n v="13.75"/>
    <x v="1"/>
    <n v="41.25"/>
    <x v="1"/>
    <x v="0"/>
    <n v="4.5374999999999996"/>
    <n v="1.5125"/>
  </r>
  <r>
    <s v="NXV-05302-067"/>
    <d v="2019-04-22T00:00:00"/>
    <x v="0"/>
    <x v="8"/>
    <s v="25754-33191-ZI"/>
    <n v="0"/>
    <x v="246"/>
    <x v="8"/>
    <x v="0"/>
    <s v="L-M-2.5"/>
    <n v="4"/>
    <n v="2.5"/>
    <n v="33.464999999999996"/>
    <x v="1"/>
    <n v="133.85999999999999"/>
    <x v="3"/>
    <x v="0"/>
    <n v="17.401799999999998"/>
    <n v="4.3504499999999995"/>
  </r>
  <r>
    <s v="VZH-86274-142"/>
    <d v="2022-05-02T00:00:00"/>
    <x v="2"/>
    <x v="5"/>
    <s v="53120-45532-KL"/>
    <n v="0"/>
    <x v="247"/>
    <x v="175"/>
    <x v="1"/>
    <s v="R-L-1"/>
    <n v="5"/>
    <n v="1"/>
    <n v="11.95"/>
    <x v="0"/>
    <n v="59.75"/>
    <x v="0"/>
    <x v="1"/>
    <n v="3.585"/>
    <n v="0.71699999999999997"/>
  </r>
  <r>
    <s v="KIX-93248-135"/>
    <d v="2020-02-11T00:00:00"/>
    <x v="3"/>
    <x v="10"/>
    <s v="36605-83052-WB"/>
    <s v="vhellmore7d@bbc.co.uk"/>
    <x v="248"/>
    <x v="28"/>
    <x v="0"/>
    <s v="A-D-0.5"/>
    <n v="1"/>
    <n v="0.5"/>
    <n v="5.97"/>
    <x v="0"/>
    <n v="5.97"/>
    <x v="2"/>
    <x v="2"/>
    <n v="0.5373"/>
    <n v="0.5373"/>
  </r>
  <r>
    <s v="AXR-10962-010"/>
    <d v="2021-03-28T00:00:00"/>
    <x v="1"/>
    <x v="6"/>
    <s v="53683-35977-KI"/>
    <s v="mseawright7e@nbcnews.com"/>
    <x v="249"/>
    <x v="176"/>
    <x v="2"/>
    <s v="E-D-1"/>
    <n v="2"/>
    <n v="1"/>
    <n v="12.15"/>
    <x v="1"/>
    <n v="24.3"/>
    <x v="1"/>
    <x v="2"/>
    <n v="2.673"/>
    <n v="1.3365"/>
  </r>
  <r>
    <s v="IHS-71573-008"/>
    <d v="2021-05-08T00:00:00"/>
    <x v="1"/>
    <x v="5"/>
    <s v="07972-83134-NM"/>
    <s v="snortheast7f@mashable.com"/>
    <x v="250"/>
    <x v="125"/>
    <x v="0"/>
    <s v="E-D-0.2"/>
    <n v="6"/>
    <n v="0.2"/>
    <n v="3.645"/>
    <x v="0"/>
    <n v="21.87"/>
    <x v="1"/>
    <x v="2"/>
    <n v="2.4057000000000004"/>
    <n v="0.40095000000000003"/>
  </r>
  <r>
    <s v="QTR-19001-114"/>
    <d v="2019-11-21T00:00:00"/>
    <x v="0"/>
    <x v="11"/>
    <s v="01035-70465-UO"/>
    <n v="0"/>
    <x v="195"/>
    <x v="131"/>
    <x v="0"/>
    <s v="A-D-1"/>
    <n v="2"/>
    <n v="1"/>
    <n v="9.9499999999999993"/>
    <x v="0"/>
    <n v="19.899999999999999"/>
    <x v="2"/>
    <x v="2"/>
    <n v="1.7909999999999997"/>
    <n v="0.89549999999999985"/>
  </r>
  <r>
    <s v="WBK-62297-910"/>
    <d v="2021-05-17T00:00:00"/>
    <x v="1"/>
    <x v="5"/>
    <s v="25514-23938-IQ"/>
    <s v="mfearon7h@reverbnation.com"/>
    <x v="251"/>
    <x v="177"/>
    <x v="0"/>
    <s v="A-D-0.2"/>
    <n v="2"/>
    <n v="0.2"/>
    <n v="2.9849999999999999"/>
    <x v="1"/>
    <n v="5.97"/>
    <x v="2"/>
    <x v="2"/>
    <n v="0.5373"/>
    <n v="0.26865"/>
  </r>
  <r>
    <s v="OGY-19377-175"/>
    <d v="2019-07-09T00:00:00"/>
    <x v="0"/>
    <x v="2"/>
    <s v="49084-44492-OJ"/>
    <n v="0"/>
    <x v="252"/>
    <x v="178"/>
    <x v="1"/>
    <s v="E-D-0.5"/>
    <n v="1"/>
    <n v="0.5"/>
    <n v="7.29"/>
    <x v="0"/>
    <n v="7.29"/>
    <x v="1"/>
    <x v="2"/>
    <n v="0.80190000000000006"/>
    <n v="0.80190000000000006"/>
  </r>
  <r>
    <s v="ESR-66651-814"/>
    <d v="2020-05-20T00:00:00"/>
    <x v="3"/>
    <x v="5"/>
    <s v="76624-72205-CK"/>
    <s v="jsisneros7j@a8.net"/>
    <x v="253"/>
    <x v="179"/>
    <x v="0"/>
    <s v="A-D-0.2"/>
    <n v="4"/>
    <n v="0.2"/>
    <n v="2.9849999999999999"/>
    <x v="0"/>
    <n v="11.94"/>
    <x v="2"/>
    <x v="2"/>
    <n v="1.0746"/>
    <n v="0.26865"/>
  </r>
  <r>
    <s v="CPX-46916-770"/>
    <d v="2021-08-27T00:00:00"/>
    <x v="1"/>
    <x v="3"/>
    <s v="12729-50170-JE"/>
    <s v="zcarlson7k@bigcartel.com"/>
    <x v="254"/>
    <x v="180"/>
    <x v="1"/>
    <s v="R-L-1"/>
    <n v="6"/>
    <n v="1"/>
    <n v="11.95"/>
    <x v="0"/>
    <n v="71.699999999999989"/>
    <x v="0"/>
    <x v="1"/>
    <n v="4.3019999999999996"/>
    <n v="0.71699999999999997"/>
  </r>
  <r>
    <s v="MDC-03318-645"/>
    <d v="2022-04-30T00:00:00"/>
    <x v="2"/>
    <x v="8"/>
    <s v="43974-44760-QI"/>
    <s v="wmaddox7l@timesonline.co.uk"/>
    <x v="255"/>
    <x v="15"/>
    <x v="0"/>
    <s v="A-L-0.2"/>
    <n v="2"/>
    <n v="0.2"/>
    <n v="3.8849999999999998"/>
    <x v="1"/>
    <n v="7.77"/>
    <x v="2"/>
    <x v="1"/>
    <n v="0.69929999999999992"/>
    <n v="0.34964999999999996"/>
  </r>
  <r>
    <s v="SFF-86059-407"/>
    <d v="2020-06-03T00:00:00"/>
    <x v="3"/>
    <x v="1"/>
    <s v="30585-48726-BK"/>
    <s v="dhedlestone7m@craigslist.org"/>
    <x v="256"/>
    <x v="94"/>
    <x v="0"/>
    <s v="A-M-2.5"/>
    <n v="1"/>
    <n v="2.5"/>
    <n v="25.874999999999996"/>
    <x v="1"/>
    <n v="25.874999999999996"/>
    <x v="2"/>
    <x v="0"/>
    <n v="2.3287499999999994"/>
    <n v="2.3287499999999994"/>
  </r>
  <r>
    <s v="SCL-94540-788"/>
    <d v="2022-06-13T00:00:00"/>
    <x v="2"/>
    <x v="1"/>
    <s v="16123-07017-TY"/>
    <s v="tcrowthe7n@europa.eu"/>
    <x v="257"/>
    <x v="45"/>
    <x v="0"/>
    <s v="E-L-2.5"/>
    <n v="6"/>
    <n v="2.5"/>
    <n v="34.154999999999994"/>
    <x v="1"/>
    <n v="204.92999999999995"/>
    <x v="1"/>
    <x v="1"/>
    <n v="22.542299999999997"/>
    <n v="3.7570499999999996"/>
  </r>
  <r>
    <s v="HVU-21634-076"/>
    <d v="2020-06-10T00:00:00"/>
    <x v="3"/>
    <x v="1"/>
    <s v="27723-45097-MH"/>
    <s v="dbury7o@tinyurl.com"/>
    <x v="258"/>
    <x v="181"/>
    <x v="1"/>
    <s v="R-L-2.5"/>
    <n v="4"/>
    <n v="2.5"/>
    <n v="27.484999999999996"/>
    <x v="0"/>
    <n v="109.93999999999998"/>
    <x v="0"/>
    <x v="1"/>
    <n v="6.5963999999999992"/>
    <n v="1.6490999999999998"/>
  </r>
  <r>
    <s v="XUS-73326-418"/>
    <d v="2020-12-18T00:00:00"/>
    <x v="3"/>
    <x v="9"/>
    <s v="37078-56703-AF"/>
    <s v="gbroadbear7p@omniture.com"/>
    <x v="259"/>
    <x v="182"/>
    <x v="0"/>
    <s v="E-L-1"/>
    <n v="6"/>
    <n v="1"/>
    <n v="14.85"/>
    <x v="1"/>
    <n v="89.1"/>
    <x v="1"/>
    <x v="1"/>
    <n v="9.8010000000000002"/>
    <n v="1.6335"/>
  </r>
  <r>
    <s v="XWD-18933-006"/>
    <d v="2019-08-31T00:00:00"/>
    <x v="0"/>
    <x v="3"/>
    <s v="79420-11075-MY"/>
    <s v="epalfrey7q@devhub.com"/>
    <x v="260"/>
    <x v="51"/>
    <x v="0"/>
    <s v="A-L-0.2"/>
    <n v="2"/>
    <n v="0.2"/>
    <n v="3.8849999999999998"/>
    <x v="0"/>
    <n v="7.77"/>
    <x v="2"/>
    <x v="1"/>
    <n v="0.69929999999999992"/>
    <n v="0.34964999999999996"/>
  </r>
  <r>
    <s v="HPD-65272-772"/>
    <d v="2019-02-25T00:00:00"/>
    <x v="0"/>
    <x v="10"/>
    <s v="57504-13456-UO"/>
    <s v="pmetrick7r@rakuten.co.jp"/>
    <x v="261"/>
    <x v="10"/>
    <x v="0"/>
    <s v="L-M-2.5"/>
    <n v="1"/>
    <n v="2.5"/>
    <n v="33.464999999999996"/>
    <x v="0"/>
    <n v="33.464999999999996"/>
    <x v="3"/>
    <x v="0"/>
    <n v="4.3504499999999995"/>
    <n v="4.3504499999999995"/>
  </r>
  <r>
    <s v="JEG-93140-224"/>
    <d v="2021-02-07T00:00:00"/>
    <x v="1"/>
    <x v="10"/>
    <s v="53751-57560-CN"/>
    <n v="0"/>
    <x v="262"/>
    <x v="12"/>
    <x v="0"/>
    <s v="E-M-0.5"/>
    <n v="5"/>
    <n v="0.5"/>
    <n v="8.25"/>
    <x v="0"/>
    <n v="41.25"/>
    <x v="1"/>
    <x v="0"/>
    <n v="4.5374999999999996"/>
    <n v="0.90749999999999997"/>
  </r>
  <r>
    <s v="NNH-62058-950"/>
    <d v="2021-01-14T00:00:00"/>
    <x v="1"/>
    <x v="4"/>
    <s v="96112-42558-EA"/>
    <s v="kkarby7t@sbwire.com"/>
    <x v="263"/>
    <x v="183"/>
    <x v="0"/>
    <s v="E-L-1"/>
    <n v="4"/>
    <n v="1"/>
    <n v="14.85"/>
    <x v="0"/>
    <n v="59.4"/>
    <x v="1"/>
    <x v="1"/>
    <n v="6.5339999999999998"/>
    <n v="1.6335"/>
  </r>
  <r>
    <s v="LTD-71429-845"/>
    <d v="2019-02-24T00:00:00"/>
    <x v="0"/>
    <x v="10"/>
    <s v="03157-23165-UB"/>
    <s v="fcrumpe7u@ftc.gov"/>
    <x v="264"/>
    <x v="184"/>
    <x v="2"/>
    <s v="A-L-0.5"/>
    <n v="1"/>
    <n v="0.5"/>
    <n v="7.77"/>
    <x v="1"/>
    <n v="7.77"/>
    <x v="2"/>
    <x v="1"/>
    <n v="0.69929999999999992"/>
    <n v="0.69929999999999992"/>
  </r>
  <r>
    <s v="MPV-26985-215"/>
    <d v="2019-06-23T00:00:00"/>
    <x v="0"/>
    <x v="1"/>
    <s v="51466-52850-AG"/>
    <s v="achatto7v@sakura.ne.jp"/>
    <x v="265"/>
    <x v="172"/>
    <x v="2"/>
    <s v="R-D-0.5"/>
    <n v="1"/>
    <n v="0.5"/>
    <n v="5.3699999999999992"/>
    <x v="0"/>
    <n v="5.3699999999999992"/>
    <x v="0"/>
    <x v="2"/>
    <n v="0.32219999999999993"/>
    <n v="0.32219999999999993"/>
  </r>
  <r>
    <s v="IYO-10245-081"/>
    <d v="2020-05-09T00:00:00"/>
    <x v="3"/>
    <x v="5"/>
    <s v="57145-31023-FK"/>
    <n v="0"/>
    <x v="266"/>
    <x v="185"/>
    <x v="0"/>
    <s v="E-M-2.5"/>
    <n v="3"/>
    <n v="2.5"/>
    <n v="31.624999999999996"/>
    <x v="1"/>
    <n v="94.874999999999986"/>
    <x v="1"/>
    <x v="0"/>
    <n v="10.436249999999999"/>
    <n v="3.4787499999999998"/>
  </r>
  <r>
    <s v="BYZ-39669-954"/>
    <d v="2020-07-18T00:00:00"/>
    <x v="3"/>
    <x v="2"/>
    <s v="66408-53777-VE"/>
    <n v="0"/>
    <x v="267"/>
    <x v="73"/>
    <x v="0"/>
    <s v="L-L-2.5"/>
    <n v="1"/>
    <n v="2.5"/>
    <n v="36.454999999999998"/>
    <x v="1"/>
    <n v="36.454999999999998"/>
    <x v="3"/>
    <x v="1"/>
    <n v="4.7391499999999995"/>
    <n v="4.7391499999999995"/>
  </r>
  <r>
    <s v="EFB-72860-209"/>
    <d v="2019-10-17T00:00:00"/>
    <x v="0"/>
    <x v="7"/>
    <s v="53035-99701-WG"/>
    <s v="bmergue7y@umn.edu"/>
    <x v="268"/>
    <x v="186"/>
    <x v="0"/>
    <s v="A-M-0.2"/>
    <n v="4"/>
    <n v="0.2"/>
    <n v="3.375"/>
    <x v="0"/>
    <n v="13.5"/>
    <x v="2"/>
    <x v="0"/>
    <n v="1.2149999999999999"/>
    <n v="0.30374999999999996"/>
  </r>
  <r>
    <s v="GMM-72397-378"/>
    <d v="2022-05-16T00:00:00"/>
    <x v="2"/>
    <x v="5"/>
    <s v="45899-92796-EI"/>
    <s v="kpatise7z@jigsy.com"/>
    <x v="269"/>
    <x v="35"/>
    <x v="0"/>
    <s v="R-L-0.2"/>
    <n v="4"/>
    <n v="0.2"/>
    <n v="3.5849999999999995"/>
    <x v="1"/>
    <n v="14.339999999999998"/>
    <x v="0"/>
    <x v="1"/>
    <n v="0.86039999999999983"/>
    <n v="0.21509999999999996"/>
  </r>
  <r>
    <s v="LYP-52345-883"/>
    <d v="2021-03-24T00:00:00"/>
    <x v="1"/>
    <x v="6"/>
    <s v="17649-28133-PY"/>
    <n v="0"/>
    <x v="270"/>
    <x v="187"/>
    <x v="1"/>
    <s v="E-M-0.5"/>
    <n v="1"/>
    <n v="0.5"/>
    <n v="8.25"/>
    <x v="0"/>
    <n v="8.25"/>
    <x v="1"/>
    <x v="0"/>
    <n v="0.90749999999999997"/>
    <n v="0.90749999999999997"/>
  </r>
  <r>
    <s v="DFK-35846-692"/>
    <d v="2019-11-03T00:00:00"/>
    <x v="0"/>
    <x v="11"/>
    <s v="49612-33852-CN"/>
    <n v="0"/>
    <x v="271"/>
    <x v="188"/>
    <x v="0"/>
    <s v="R-D-0.2"/>
    <n v="5"/>
    <n v="0.2"/>
    <n v="2.6849999999999996"/>
    <x v="0"/>
    <n v="13.424999999999997"/>
    <x v="0"/>
    <x v="2"/>
    <n v="0.80549999999999988"/>
    <n v="0.16109999999999997"/>
  </r>
  <r>
    <s v="XAH-93337-609"/>
    <d v="2021-10-28T00:00:00"/>
    <x v="1"/>
    <x v="7"/>
    <s v="66976-43829-YG"/>
    <s v="dduke82@vkontakte.ru"/>
    <x v="272"/>
    <x v="6"/>
    <x v="0"/>
    <s v="A-D-1"/>
    <n v="5"/>
    <n v="1"/>
    <n v="9.9499999999999993"/>
    <x v="1"/>
    <n v="49.75"/>
    <x v="2"/>
    <x v="2"/>
    <n v="4.4774999999999991"/>
    <n v="0.89549999999999985"/>
  </r>
  <r>
    <s v="QKA-72582-644"/>
    <d v="2020-12-16T00:00:00"/>
    <x v="3"/>
    <x v="9"/>
    <s v="64852-04619-XZ"/>
    <n v="0"/>
    <x v="273"/>
    <x v="96"/>
    <x v="1"/>
    <s v="E-M-0.5"/>
    <n v="2"/>
    <n v="0.5"/>
    <n v="8.25"/>
    <x v="1"/>
    <n v="16.5"/>
    <x v="1"/>
    <x v="0"/>
    <n v="1.8149999999999999"/>
    <n v="0.90749999999999997"/>
  </r>
  <r>
    <s v="ZDK-84567-102"/>
    <d v="2021-11-29T00:00:00"/>
    <x v="1"/>
    <x v="11"/>
    <s v="58690-31815-VY"/>
    <s v="ihussey84@mapy.cz"/>
    <x v="274"/>
    <x v="38"/>
    <x v="0"/>
    <s v="A-D-0.5"/>
    <n v="3"/>
    <n v="0.5"/>
    <n v="5.97"/>
    <x v="1"/>
    <n v="17.91"/>
    <x v="2"/>
    <x v="2"/>
    <n v="1.6118999999999999"/>
    <n v="0.5373"/>
  </r>
  <r>
    <s v="WAV-38301-984"/>
    <d v="2021-03-20T00:00:00"/>
    <x v="1"/>
    <x v="6"/>
    <s v="62863-81239-DT"/>
    <s v="cpinkerton85@upenn.edu"/>
    <x v="275"/>
    <x v="117"/>
    <x v="0"/>
    <s v="A-D-0.5"/>
    <n v="5"/>
    <n v="0.5"/>
    <n v="5.97"/>
    <x v="1"/>
    <n v="29.849999999999998"/>
    <x v="2"/>
    <x v="2"/>
    <n v="2.6865000000000001"/>
    <n v="0.5373"/>
  </r>
  <r>
    <s v="KZR-33023-209"/>
    <d v="2022-04-08T00:00:00"/>
    <x v="2"/>
    <x v="8"/>
    <s v="21177-40725-CF"/>
    <n v="0"/>
    <x v="276"/>
    <x v="189"/>
    <x v="0"/>
    <s v="E-L-1"/>
    <n v="3"/>
    <n v="1"/>
    <n v="14.85"/>
    <x v="1"/>
    <n v="44.55"/>
    <x v="1"/>
    <x v="1"/>
    <n v="4.9005000000000001"/>
    <n v="1.6335"/>
  </r>
  <r>
    <s v="ULM-49433-003"/>
    <d v="2020-08-14T00:00:00"/>
    <x v="3"/>
    <x v="3"/>
    <s v="99421-80253-UI"/>
    <n v="0"/>
    <x v="277"/>
    <x v="140"/>
    <x v="0"/>
    <s v="E-M-1"/>
    <n v="2"/>
    <n v="1"/>
    <n v="13.75"/>
    <x v="1"/>
    <n v="27.5"/>
    <x v="1"/>
    <x v="0"/>
    <n v="3.0249999999999999"/>
    <n v="1.5125"/>
  </r>
  <r>
    <s v="SIB-83254-136"/>
    <d v="2019-05-12T00:00:00"/>
    <x v="0"/>
    <x v="5"/>
    <s v="45315-50206-DK"/>
    <s v="dvizor88@furl.net"/>
    <x v="278"/>
    <x v="53"/>
    <x v="0"/>
    <s v="R-M-0.5"/>
    <n v="6"/>
    <n v="0.5"/>
    <n v="5.97"/>
    <x v="0"/>
    <n v="35.82"/>
    <x v="0"/>
    <x v="0"/>
    <n v="2.1491999999999996"/>
    <n v="0.35819999999999996"/>
  </r>
  <r>
    <s v="NOK-50349-551"/>
    <d v="2021-03-03T00:00:00"/>
    <x v="1"/>
    <x v="6"/>
    <s v="09595-95726-OV"/>
    <s v="esedgebeer89@oaic.gov.au"/>
    <x v="279"/>
    <x v="190"/>
    <x v="0"/>
    <s v="R-D-0.5"/>
    <n v="3"/>
    <n v="0.5"/>
    <n v="5.3699999999999992"/>
    <x v="0"/>
    <n v="16.11"/>
    <x v="0"/>
    <x v="2"/>
    <n v="0.96659999999999979"/>
    <n v="0.32219999999999993"/>
  </r>
  <r>
    <s v="YIS-96268-844"/>
    <d v="2020-02-11T00:00:00"/>
    <x v="3"/>
    <x v="10"/>
    <s v="60221-67036-TD"/>
    <s v="klestrange8a@lulu.com"/>
    <x v="280"/>
    <x v="161"/>
    <x v="0"/>
    <s v="E-L-0.2"/>
    <n v="6"/>
    <n v="0.2"/>
    <n v="4.4550000000000001"/>
    <x v="0"/>
    <n v="26.73"/>
    <x v="1"/>
    <x v="1"/>
    <n v="2.9402999999999997"/>
    <n v="0.49004999999999999"/>
  </r>
  <r>
    <s v="CXI-04933-855"/>
    <d v="2019-04-27T00:00:00"/>
    <x v="0"/>
    <x v="8"/>
    <s v="62923-29397-KX"/>
    <s v="ltanti8b@techcrunch.com"/>
    <x v="281"/>
    <x v="191"/>
    <x v="0"/>
    <s v="E-L-2.5"/>
    <n v="6"/>
    <n v="2.5"/>
    <n v="34.154999999999994"/>
    <x v="0"/>
    <n v="204.92999999999995"/>
    <x v="1"/>
    <x v="1"/>
    <n v="22.542299999999997"/>
    <n v="3.7570499999999996"/>
  </r>
  <r>
    <s v="IZU-90429-382"/>
    <d v="2022-03-26T00:00:00"/>
    <x v="2"/>
    <x v="6"/>
    <s v="33011-52383-BA"/>
    <s v="ade8c@1und1.de"/>
    <x v="282"/>
    <x v="103"/>
    <x v="0"/>
    <s v="A-L-1"/>
    <n v="3"/>
    <n v="1"/>
    <n v="12.95"/>
    <x v="0"/>
    <n v="38.849999999999994"/>
    <x v="2"/>
    <x v="1"/>
    <n v="3.4965000000000002"/>
    <n v="1.1655"/>
  </r>
  <r>
    <s v="WIT-40912-783"/>
    <d v="2020-09-28T00:00:00"/>
    <x v="3"/>
    <x v="0"/>
    <s v="86768-91598-FA"/>
    <s v="tjedrachowicz8d@acquirethisname.com"/>
    <x v="283"/>
    <x v="79"/>
    <x v="0"/>
    <s v="L-D-0.2"/>
    <n v="4"/>
    <n v="0.2"/>
    <n v="3.8849999999999998"/>
    <x v="0"/>
    <n v="15.54"/>
    <x v="3"/>
    <x v="2"/>
    <n v="2.0202"/>
    <n v="0.50505"/>
  </r>
  <r>
    <s v="PSD-57291-590"/>
    <d v="2019-10-24T00:00:00"/>
    <x v="0"/>
    <x v="7"/>
    <s v="37191-12203-MX"/>
    <s v="pstonner8e@moonfruit.com"/>
    <x v="284"/>
    <x v="192"/>
    <x v="0"/>
    <s v="A-M-0.5"/>
    <n v="1"/>
    <n v="0.5"/>
    <n v="6.75"/>
    <x v="1"/>
    <n v="6.75"/>
    <x v="2"/>
    <x v="0"/>
    <n v="0.60749999999999993"/>
    <n v="0.60749999999999993"/>
  </r>
  <r>
    <s v="GOI-41472-677"/>
    <d v="2021-08-04T00:00:00"/>
    <x v="1"/>
    <x v="3"/>
    <s v="16545-76328-JY"/>
    <s v="dtingly8f@goo.ne.jp"/>
    <x v="285"/>
    <x v="193"/>
    <x v="0"/>
    <s v="E-D-2.5"/>
    <n v="4"/>
    <n v="2.5"/>
    <n v="27.945"/>
    <x v="0"/>
    <n v="111.78"/>
    <x v="1"/>
    <x v="2"/>
    <n v="12.2958"/>
    <n v="3.07395"/>
  </r>
  <r>
    <s v="KTX-17944-494"/>
    <d v="2019-12-29T00:00:00"/>
    <x v="0"/>
    <x v="9"/>
    <s v="74330-29286-RO"/>
    <s v="rwhife8g@360.cn"/>
    <x v="286"/>
    <x v="63"/>
    <x v="0"/>
    <s v="A-L-0.2"/>
    <n v="1"/>
    <n v="0.2"/>
    <n v="3.8849999999999998"/>
    <x v="0"/>
    <n v="3.8849999999999998"/>
    <x v="2"/>
    <x v="1"/>
    <n v="0.34964999999999996"/>
    <n v="0.34964999999999996"/>
  </r>
  <r>
    <s v="RDM-99811-230"/>
    <d v="2019-11-27T00:00:00"/>
    <x v="0"/>
    <x v="11"/>
    <s v="22349-47389-GY"/>
    <s v="bchecci8h@usa.gov"/>
    <x v="287"/>
    <x v="194"/>
    <x v="2"/>
    <s v="L-M-0.2"/>
    <n v="5"/>
    <n v="0.2"/>
    <n v="4.3650000000000002"/>
    <x v="1"/>
    <n v="21.825000000000003"/>
    <x v="3"/>
    <x v="0"/>
    <n v="2.83725"/>
    <n v="0.56745000000000001"/>
  </r>
  <r>
    <s v="JTU-55897-581"/>
    <d v="2020-02-29T00:00:00"/>
    <x v="3"/>
    <x v="10"/>
    <s v="70290-38099-GB"/>
    <s v="jbagot8i@mac.com"/>
    <x v="288"/>
    <x v="195"/>
    <x v="0"/>
    <s v="R-M-0.2"/>
    <n v="5"/>
    <n v="0.2"/>
    <n v="2.9849999999999999"/>
    <x v="1"/>
    <n v="14.924999999999999"/>
    <x v="0"/>
    <x v="0"/>
    <n v="0.89549999999999996"/>
    <n v="0.17909999999999998"/>
  </r>
  <r>
    <s v="CRK-07584-240"/>
    <d v="2021-01-31T00:00:00"/>
    <x v="1"/>
    <x v="4"/>
    <s v="18741-72071-PP"/>
    <s v="ebeeble8j@soundcloud.com"/>
    <x v="289"/>
    <x v="159"/>
    <x v="0"/>
    <s v="A-M-1"/>
    <n v="3"/>
    <n v="1"/>
    <n v="11.25"/>
    <x v="0"/>
    <n v="33.75"/>
    <x v="2"/>
    <x v="0"/>
    <n v="3.0374999999999996"/>
    <n v="1.0125"/>
  </r>
  <r>
    <s v="MKE-75518-399"/>
    <d v="2022-06-17T00:00:00"/>
    <x v="2"/>
    <x v="1"/>
    <s v="62588-82624-II"/>
    <s v="cfluin8k@flickr.com"/>
    <x v="290"/>
    <x v="172"/>
    <x v="2"/>
    <s v="A-M-1"/>
    <n v="3"/>
    <n v="1"/>
    <n v="11.25"/>
    <x v="1"/>
    <n v="33.75"/>
    <x v="2"/>
    <x v="0"/>
    <n v="3.0374999999999996"/>
    <n v="1.0125"/>
  </r>
  <r>
    <s v="AEL-51169-725"/>
    <d v="2020-02-03T00:00:00"/>
    <x v="3"/>
    <x v="10"/>
    <s v="37430-29579-HD"/>
    <s v="ebletsor8l@vinaora.com"/>
    <x v="291"/>
    <x v="196"/>
    <x v="0"/>
    <s v="L-M-0.2"/>
    <n v="6"/>
    <n v="0.2"/>
    <n v="4.3650000000000002"/>
    <x v="0"/>
    <n v="26.19"/>
    <x v="3"/>
    <x v="0"/>
    <n v="3.4047000000000001"/>
    <n v="0.56745000000000001"/>
  </r>
  <r>
    <s v="ZGM-83108-823"/>
    <d v="2022-01-25T00:00:00"/>
    <x v="2"/>
    <x v="4"/>
    <s v="84132-22322-QT"/>
    <s v="pbrydell8m@bloglovin.com"/>
    <x v="292"/>
    <x v="65"/>
    <x v="1"/>
    <s v="E-L-1"/>
    <n v="1"/>
    <n v="1"/>
    <n v="14.85"/>
    <x v="1"/>
    <n v="14.85"/>
    <x v="1"/>
    <x v="1"/>
    <n v="1.6335"/>
    <n v="1.6335"/>
  </r>
  <r>
    <s v="JBP-78754-392"/>
    <d v="2020-04-30T00:00:00"/>
    <x v="3"/>
    <x v="8"/>
    <s v="74330-29286-RO"/>
    <s v="crushe8n@about.me"/>
    <x v="286"/>
    <x v="63"/>
    <x v="0"/>
    <s v="E-M-2.5"/>
    <n v="6"/>
    <n v="2.5"/>
    <n v="31.624999999999996"/>
    <x v="0"/>
    <n v="189.74999999999997"/>
    <x v="1"/>
    <x v="0"/>
    <n v="20.872499999999999"/>
    <n v="3.4787499999999998"/>
  </r>
  <r>
    <s v="RNH-54912-747"/>
    <d v="2021-05-01T00:00:00"/>
    <x v="1"/>
    <x v="5"/>
    <s v="37445-17791-NQ"/>
    <s v="nleethem8o@mac.com"/>
    <x v="293"/>
    <x v="117"/>
    <x v="0"/>
    <s v="R-M-0.5"/>
    <n v="1"/>
    <n v="0.5"/>
    <n v="5.97"/>
    <x v="0"/>
    <n v="5.97"/>
    <x v="0"/>
    <x v="0"/>
    <n v="0.35819999999999996"/>
    <n v="0.35819999999999996"/>
  </r>
  <r>
    <s v="JDS-33440-914"/>
    <d v="2021-10-28T00:00:00"/>
    <x v="1"/>
    <x v="7"/>
    <s v="58511-10548-ZU"/>
    <s v="anesfield8p@people.com.cn"/>
    <x v="294"/>
    <x v="197"/>
    <x v="2"/>
    <s v="R-M-1"/>
    <n v="3"/>
    <n v="1"/>
    <n v="9.9499999999999993"/>
    <x v="0"/>
    <n v="29.849999999999998"/>
    <x v="0"/>
    <x v="0"/>
    <n v="1.7909999999999999"/>
    <n v="0.59699999999999998"/>
  </r>
  <r>
    <s v="SYX-48878-182"/>
    <d v="2021-08-29T00:00:00"/>
    <x v="1"/>
    <x v="3"/>
    <s v="47725-34771-FJ"/>
    <n v="0"/>
    <x v="295"/>
    <x v="198"/>
    <x v="0"/>
    <s v="R-D-1"/>
    <n v="5"/>
    <n v="1"/>
    <n v="8.9499999999999993"/>
    <x v="1"/>
    <n v="44.75"/>
    <x v="0"/>
    <x v="2"/>
    <n v="2.6849999999999996"/>
    <n v="0.53699999999999992"/>
  </r>
  <r>
    <s v="ZGD-94763-868"/>
    <d v="2019-12-27T00:00:00"/>
    <x v="0"/>
    <x v="9"/>
    <s v="53086-67334-KT"/>
    <s v="mbrockway8r@ibm.com"/>
    <x v="296"/>
    <x v="111"/>
    <x v="0"/>
    <s v="E-L-2.5"/>
    <n v="1"/>
    <n v="2.5"/>
    <n v="34.154999999999994"/>
    <x v="0"/>
    <n v="34.154999999999994"/>
    <x v="1"/>
    <x v="1"/>
    <n v="3.7570499999999996"/>
    <n v="3.7570499999999996"/>
  </r>
  <r>
    <s v="CZY-70361-485"/>
    <d v="2019-06-25T00:00:00"/>
    <x v="0"/>
    <x v="1"/>
    <s v="83308-82257-UN"/>
    <s v="nlush8s@dedecms.com"/>
    <x v="297"/>
    <x v="104"/>
    <x v="1"/>
    <s v="E-L-2.5"/>
    <n v="6"/>
    <n v="2.5"/>
    <n v="34.154999999999994"/>
    <x v="1"/>
    <n v="204.92999999999995"/>
    <x v="1"/>
    <x v="1"/>
    <n v="22.542299999999997"/>
    <n v="3.7570499999999996"/>
  </r>
  <r>
    <s v="RJR-12175-899"/>
    <d v="2019-03-02T00:00:00"/>
    <x v="0"/>
    <x v="6"/>
    <s v="37274-08534-FM"/>
    <s v="smcmillian8t@csmonitor.com"/>
    <x v="298"/>
    <x v="199"/>
    <x v="0"/>
    <s v="E-D-0.5"/>
    <n v="3"/>
    <n v="0.5"/>
    <n v="7.29"/>
    <x v="1"/>
    <n v="21.87"/>
    <x v="1"/>
    <x v="2"/>
    <n v="2.4057000000000004"/>
    <n v="0.80190000000000006"/>
  </r>
  <r>
    <s v="ELB-07929-407"/>
    <d v="2022-01-02T00:00:00"/>
    <x v="2"/>
    <x v="4"/>
    <s v="54004-04664-AA"/>
    <s v="tbennison8u@google.cn"/>
    <x v="299"/>
    <x v="200"/>
    <x v="0"/>
    <s v="A-M-2.5"/>
    <n v="2"/>
    <n v="2.5"/>
    <n v="25.874999999999996"/>
    <x v="0"/>
    <n v="51.749999999999993"/>
    <x v="2"/>
    <x v="0"/>
    <n v="4.6574999999999989"/>
    <n v="2.3287499999999994"/>
  </r>
  <r>
    <s v="UJQ-54441-340"/>
    <d v="2019-07-30T00:00:00"/>
    <x v="0"/>
    <x v="2"/>
    <s v="26822-19510-SD"/>
    <s v="gtweed8v@yolasite.com"/>
    <x v="300"/>
    <x v="74"/>
    <x v="0"/>
    <s v="E-M-0.2"/>
    <n v="2"/>
    <n v="0.2"/>
    <n v="4.125"/>
    <x v="0"/>
    <n v="8.25"/>
    <x v="1"/>
    <x v="0"/>
    <n v="0.90749999999999997"/>
    <n v="0.45374999999999999"/>
  </r>
  <r>
    <s v="UJQ-54441-340"/>
    <d v="2019-07-30T00:00:00"/>
    <x v="0"/>
    <x v="2"/>
    <s v="26822-19510-SD"/>
    <s v="fcusick8w@hatena.ne.jp"/>
    <x v="300"/>
    <x v="74"/>
    <x v="0"/>
    <s v="A-L-0.2"/>
    <n v="5"/>
    <n v="0.2"/>
    <n v="3.8849999999999998"/>
    <x v="0"/>
    <n v="19.424999999999997"/>
    <x v="2"/>
    <x v="1"/>
    <n v="1.7482499999999999"/>
    <n v="0.34964999999999996"/>
  </r>
  <r>
    <s v="OWY-43108-475"/>
    <d v="2020-12-05T00:00:00"/>
    <x v="3"/>
    <x v="9"/>
    <s v="06432-73165-ML"/>
    <s v="ggoggin8x@wix.com"/>
    <x v="301"/>
    <x v="201"/>
    <x v="1"/>
    <s v="A-M-0.2"/>
    <n v="6"/>
    <n v="0.2"/>
    <n v="3.375"/>
    <x v="0"/>
    <n v="20.25"/>
    <x v="2"/>
    <x v="0"/>
    <n v="1.8224999999999998"/>
    <n v="0.30374999999999996"/>
  </r>
  <r>
    <s v="GNO-91911-159"/>
    <d v="2020-12-17T00:00:00"/>
    <x v="3"/>
    <x v="9"/>
    <s v="96503-31833-CW"/>
    <s v="sjeyness8y@biglobe.ne.jp"/>
    <x v="302"/>
    <x v="202"/>
    <x v="1"/>
    <s v="L-D-0.5"/>
    <n v="3"/>
    <n v="0.5"/>
    <n v="7.77"/>
    <x v="1"/>
    <n v="23.31"/>
    <x v="3"/>
    <x v="2"/>
    <n v="3.0303"/>
    <n v="1.0101"/>
  </r>
  <r>
    <s v="CNY-06284-066"/>
    <d v="2021-06-26T00:00:00"/>
    <x v="1"/>
    <x v="1"/>
    <s v="63985-64148-MG"/>
    <s v="dbonhome8z@shinystat.com"/>
    <x v="303"/>
    <x v="203"/>
    <x v="0"/>
    <s v="E-D-0.2"/>
    <n v="5"/>
    <n v="0.2"/>
    <n v="3.645"/>
    <x v="0"/>
    <n v="18.225000000000001"/>
    <x v="1"/>
    <x v="2"/>
    <n v="2.00475"/>
    <n v="0.40095000000000003"/>
  </r>
  <r>
    <s v="OQS-46321-904"/>
    <d v="2019-07-20T00:00:00"/>
    <x v="0"/>
    <x v="2"/>
    <s v="19597-91185-CM"/>
    <n v="0"/>
    <x v="304"/>
    <x v="153"/>
    <x v="0"/>
    <s v="E-M-1"/>
    <n v="1"/>
    <n v="1"/>
    <n v="13.75"/>
    <x v="1"/>
    <n v="13.75"/>
    <x v="1"/>
    <x v="0"/>
    <n v="1.5125"/>
    <n v="1.5125"/>
  </r>
  <r>
    <s v="IBW-87442-480"/>
    <d v="2022-07-14T00:00:00"/>
    <x v="2"/>
    <x v="2"/>
    <s v="79814-23626-JR"/>
    <s v="tle91@epa.gov"/>
    <x v="305"/>
    <x v="204"/>
    <x v="0"/>
    <s v="A-L-2.5"/>
    <n v="1"/>
    <n v="2.5"/>
    <n v="29.784999999999997"/>
    <x v="0"/>
    <n v="29.784999999999997"/>
    <x v="2"/>
    <x v="1"/>
    <n v="2.6806499999999995"/>
    <n v="2.6806499999999995"/>
  </r>
  <r>
    <s v="DGZ-82537-477"/>
    <d v="2020-08-14T00:00:00"/>
    <x v="3"/>
    <x v="3"/>
    <s v="43439-94003-DW"/>
    <n v="0"/>
    <x v="306"/>
    <x v="38"/>
    <x v="0"/>
    <s v="R-D-1"/>
    <n v="5"/>
    <n v="1"/>
    <n v="8.9499999999999993"/>
    <x v="1"/>
    <n v="44.75"/>
    <x v="0"/>
    <x v="2"/>
    <n v="2.6849999999999996"/>
    <n v="0.53699999999999992"/>
  </r>
  <r>
    <s v="LPS-39089-432"/>
    <d v="2019-04-24T00:00:00"/>
    <x v="0"/>
    <x v="8"/>
    <s v="97655-45555-LI"/>
    <s v="balldridge93@yandex.ru"/>
    <x v="307"/>
    <x v="130"/>
    <x v="0"/>
    <s v="R-D-1"/>
    <n v="5"/>
    <n v="1"/>
    <n v="8.9499999999999993"/>
    <x v="0"/>
    <n v="44.75"/>
    <x v="0"/>
    <x v="2"/>
    <n v="2.6849999999999996"/>
    <n v="0.53699999999999992"/>
  </r>
  <r>
    <s v="MQU-86100-929"/>
    <d v="2019-06-04T00:00:00"/>
    <x v="0"/>
    <x v="1"/>
    <s v="64418-01720-VW"/>
    <n v="0"/>
    <x v="308"/>
    <x v="87"/>
    <x v="0"/>
    <s v="L-L-0.5"/>
    <n v="4"/>
    <n v="0.5"/>
    <n v="9.51"/>
    <x v="0"/>
    <n v="38.04"/>
    <x v="3"/>
    <x v="1"/>
    <n v="4.9451999999999998"/>
    <n v="1.2363"/>
  </r>
  <r>
    <s v="XUR-14132-391"/>
    <d v="2022-08-08T00:00:00"/>
    <x v="2"/>
    <x v="3"/>
    <s v="96836-09258-RI"/>
    <s v="lgoodger95@guardian.co.uk"/>
    <x v="309"/>
    <x v="155"/>
    <x v="0"/>
    <s v="R-D-0.5"/>
    <n v="4"/>
    <n v="0.5"/>
    <n v="5.3699999999999992"/>
    <x v="0"/>
    <n v="21.479999999999997"/>
    <x v="0"/>
    <x v="2"/>
    <n v="1.2887999999999997"/>
    <n v="0.32219999999999993"/>
  </r>
  <r>
    <s v="OVI-27064-381"/>
    <d v="2019-11-13T00:00:00"/>
    <x v="0"/>
    <x v="11"/>
    <s v="37274-08534-FM"/>
    <s v="fdrogan96@gnu.org"/>
    <x v="298"/>
    <x v="199"/>
    <x v="0"/>
    <s v="R-D-0.5"/>
    <n v="3"/>
    <n v="0.5"/>
    <n v="5.3699999999999992"/>
    <x v="1"/>
    <n v="16.11"/>
    <x v="0"/>
    <x v="2"/>
    <n v="0.96659999999999979"/>
    <n v="0.32219999999999993"/>
  </r>
  <r>
    <s v="SHP-17012-870"/>
    <d v="2020-06-07T00:00:00"/>
    <x v="3"/>
    <x v="1"/>
    <s v="69529-07533-CV"/>
    <s v="cdrewett97@wikipedia.org"/>
    <x v="310"/>
    <x v="205"/>
    <x v="0"/>
    <s v="R-M-2.5"/>
    <n v="1"/>
    <n v="2.5"/>
    <n v="22.884999999999998"/>
    <x v="0"/>
    <n v="22.884999999999998"/>
    <x v="0"/>
    <x v="0"/>
    <n v="1.3730999999999998"/>
    <n v="1.3730999999999998"/>
  </r>
  <r>
    <s v="FDY-03414-903"/>
    <d v="2019-08-12T00:00:00"/>
    <x v="0"/>
    <x v="3"/>
    <s v="94840-49457-UD"/>
    <s v="qparsons98@blogtalkradio.com"/>
    <x v="311"/>
    <x v="6"/>
    <x v="0"/>
    <s v="A-D-0.5"/>
    <n v="3"/>
    <n v="0.5"/>
    <n v="5.97"/>
    <x v="0"/>
    <n v="17.91"/>
    <x v="2"/>
    <x v="2"/>
    <n v="1.6118999999999999"/>
    <n v="0.5373"/>
  </r>
  <r>
    <s v="WXT-85291-143"/>
    <d v="2019-09-04T00:00:00"/>
    <x v="0"/>
    <x v="0"/>
    <s v="81414-81273-DK"/>
    <s v="vceely99@auda.org.au"/>
    <x v="312"/>
    <x v="192"/>
    <x v="0"/>
    <s v="R-M-0.5"/>
    <n v="4"/>
    <n v="0.5"/>
    <n v="5.97"/>
    <x v="0"/>
    <n v="23.88"/>
    <x v="0"/>
    <x v="0"/>
    <n v="1.4327999999999999"/>
    <n v="0.35819999999999996"/>
  </r>
  <r>
    <s v="QNP-18893-547"/>
    <d v="2019-10-04T00:00:00"/>
    <x v="0"/>
    <x v="7"/>
    <s v="76930-61689-CH"/>
    <n v="0"/>
    <x v="313"/>
    <x v="147"/>
    <x v="0"/>
    <s v="R-L-1"/>
    <n v="5"/>
    <n v="1"/>
    <n v="11.95"/>
    <x v="1"/>
    <n v="59.75"/>
    <x v="0"/>
    <x v="1"/>
    <n v="3.585"/>
    <n v="0.71699999999999997"/>
  </r>
  <r>
    <s v="DOH-92927-530"/>
    <d v="2020-02-24T00:00:00"/>
    <x v="3"/>
    <x v="10"/>
    <s v="12839-56537-TQ"/>
    <s v="cvasiliev9b@discuz.net"/>
    <x v="314"/>
    <x v="132"/>
    <x v="0"/>
    <s v="L-L-0.2"/>
    <n v="6"/>
    <n v="0.2"/>
    <n v="4.7549999999999999"/>
    <x v="0"/>
    <n v="28.53"/>
    <x v="3"/>
    <x v="1"/>
    <n v="3.7088999999999999"/>
    <n v="0.61814999999999998"/>
  </r>
  <r>
    <s v="HGJ-82768-173"/>
    <d v="2021-08-26T00:00:00"/>
    <x v="1"/>
    <x v="3"/>
    <s v="62741-01322-HU"/>
    <s v="tomoylan9c@liveinternet.ru"/>
    <x v="315"/>
    <x v="206"/>
    <x v="2"/>
    <s v="A-M-1"/>
    <n v="4"/>
    <n v="1"/>
    <n v="11.25"/>
    <x v="1"/>
    <n v="45"/>
    <x v="2"/>
    <x v="0"/>
    <n v="4.05"/>
    <n v="1.0125"/>
  </r>
  <r>
    <s v="YPT-95383-088"/>
    <d v="2021-10-03T00:00:00"/>
    <x v="1"/>
    <x v="7"/>
    <s v="43439-94003-DW"/>
    <n v="0"/>
    <x v="306"/>
    <x v="38"/>
    <x v="0"/>
    <s v="E-D-2.5"/>
    <n v="2"/>
    <n v="2.5"/>
    <n v="27.945"/>
    <x v="1"/>
    <n v="55.89"/>
    <x v="1"/>
    <x v="2"/>
    <n v="6.1478999999999999"/>
    <n v="3.07395"/>
  </r>
  <r>
    <s v="OYH-16533-767"/>
    <d v="2020-06-13T00:00:00"/>
    <x v="3"/>
    <x v="1"/>
    <s v="44932-34838-RM"/>
    <s v="wfetherston9e@constantcontact.com"/>
    <x v="316"/>
    <x v="15"/>
    <x v="0"/>
    <s v="E-L-1"/>
    <n v="4"/>
    <n v="1"/>
    <n v="14.85"/>
    <x v="1"/>
    <n v="59.4"/>
    <x v="1"/>
    <x v="1"/>
    <n v="6.5339999999999998"/>
    <n v="1.6335"/>
  </r>
  <r>
    <s v="DWW-28642-549"/>
    <d v="2021-03-01T00:00:00"/>
    <x v="1"/>
    <x v="6"/>
    <s v="91181-19412-RQ"/>
    <s v="erasmus9f@techcrunch.com"/>
    <x v="317"/>
    <x v="35"/>
    <x v="0"/>
    <s v="E-D-0.2"/>
    <n v="2"/>
    <n v="0.2"/>
    <n v="3.645"/>
    <x v="0"/>
    <n v="7.29"/>
    <x v="1"/>
    <x v="2"/>
    <n v="0.80190000000000006"/>
    <n v="0.40095000000000003"/>
  </r>
  <r>
    <s v="CGO-79583-871"/>
    <d v="2019-03-04T00:00:00"/>
    <x v="0"/>
    <x v="6"/>
    <s v="37182-54930-XC"/>
    <s v="wgiorgioni9g@wikipedia.org"/>
    <x v="318"/>
    <x v="204"/>
    <x v="0"/>
    <s v="E-D-0.5"/>
    <n v="1"/>
    <n v="0.5"/>
    <n v="7.29"/>
    <x v="0"/>
    <n v="7.29"/>
    <x v="1"/>
    <x v="2"/>
    <n v="0.80190000000000006"/>
    <n v="0.80190000000000006"/>
  </r>
  <r>
    <s v="TFY-52090-386"/>
    <d v="2019-10-13T00:00:00"/>
    <x v="0"/>
    <x v="7"/>
    <s v="08613-17327-XT"/>
    <s v="lscargle9h@myspace.com"/>
    <x v="319"/>
    <x v="207"/>
    <x v="0"/>
    <s v="E-L-0.5"/>
    <n v="2"/>
    <n v="0.5"/>
    <n v="8.91"/>
    <x v="1"/>
    <n v="17.82"/>
    <x v="1"/>
    <x v="1"/>
    <n v="1.9601999999999999"/>
    <n v="0.98009999999999997"/>
  </r>
  <r>
    <s v="TFY-52090-386"/>
    <d v="2019-10-13T00:00:00"/>
    <x v="0"/>
    <x v="7"/>
    <s v="08613-17327-XT"/>
    <s v="cfranseco9i@phoca.cz"/>
    <x v="319"/>
    <x v="207"/>
    <x v="0"/>
    <s v="L-D-0.5"/>
    <n v="5"/>
    <n v="0.5"/>
    <n v="7.77"/>
    <x v="1"/>
    <n v="38.849999999999994"/>
    <x v="3"/>
    <x v="2"/>
    <n v="5.0504999999999995"/>
    <n v="1.0101"/>
  </r>
  <r>
    <s v="NYY-73968-094"/>
    <d v="2019-08-15T00:00:00"/>
    <x v="0"/>
    <x v="3"/>
    <s v="70451-38048-AH"/>
    <s v="nclimance9j@europa.eu"/>
    <x v="320"/>
    <x v="208"/>
    <x v="0"/>
    <s v="R-D-0.5"/>
    <n v="6"/>
    <n v="0.5"/>
    <n v="5.3699999999999992"/>
    <x v="1"/>
    <n v="32.22"/>
    <x v="0"/>
    <x v="2"/>
    <n v="1.9331999999999996"/>
    <n v="0.32219999999999993"/>
  </r>
  <r>
    <s v="QEY-71761-460"/>
    <d v="2021-11-29T00:00:00"/>
    <x v="1"/>
    <x v="11"/>
    <s v="35442-75769-PL"/>
    <n v="0"/>
    <x v="321"/>
    <x v="209"/>
    <x v="1"/>
    <s v="R-M-1"/>
    <n v="2"/>
    <n v="1"/>
    <n v="9.9499999999999993"/>
    <x v="0"/>
    <n v="19.899999999999999"/>
    <x v="0"/>
    <x v="0"/>
    <n v="1.194"/>
    <n v="0.59699999999999998"/>
  </r>
  <r>
    <s v="GKQ-82603-910"/>
    <d v="2020-01-19T00:00:00"/>
    <x v="3"/>
    <x v="4"/>
    <s v="83737-56117-JE"/>
    <s v="asnazle9l@oracle.com"/>
    <x v="322"/>
    <x v="124"/>
    <x v="0"/>
    <s v="R-L-1"/>
    <n v="5"/>
    <n v="1"/>
    <n v="11.95"/>
    <x v="1"/>
    <n v="59.75"/>
    <x v="0"/>
    <x v="1"/>
    <n v="3.585"/>
    <n v="0.71699999999999997"/>
  </r>
  <r>
    <s v="IOB-32673-745"/>
    <d v="2021-05-28T00:00:00"/>
    <x v="1"/>
    <x v="5"/>
    <s v="07095-81281-NJ"/>
    <s v="rworg9m@arstechnica.com"/>
    <x v="323"/>
    <x v="68"/>
    <x v="0"/>
    <s v="A-L-0.5"/>
    <n v="3"/>
    <n v="0.5"/>
    <n v="7.77"/>
    <x v="0"/>
    <n v="23.31"/>
    <x v="2"/>
    <x v="1"/>
    <n v="2.0978999999999997"/>
    <n v="0.69929999999999992"/>
  </r>
  <r>
    <s v="YAU-98893-150"/>
    <d v="2022-01-15T00:00:00"/>
    <x v="2"/>
    <x v="4"/>
    <s v="77043-48851-HG"/>
    <s v="ldanes9n@umn.edu"/>
    <x v="324"/>
    <x v="210"/>
    <x v="0"/>
    <s v="L-M-1"/>
    <n v="3"/>
    <n v="1"/>
    <n v="14.55"/>
    <x v="1"/>
    <n v="43.650000000000006"/>
    <x v="3"/>
    <x v="0"/>
    <n v="5.6745000000000001"/>
    <n v="1.8915000000000002"/>
  </r>
  <r>
    <s v="XNM-14163-951"/>
    <d v="2019-12-04T00:00:00"/>
    <x v="0"/>
    <x v="9"/>
    <s v="78224-60622-KH"/>
    <s v="skeynd9o@narod.ru"/>
    <x v="325"/>
    <x v="211"/>
    <x v="0"/>
    <s v="E-L-2.5"/>
    <n v="6"/>
    <n v="2.5"/>
    <n v="34.154999999999994"/>
    <x v="1"/>
    <n v="204.92999999999995"/>
    <x v="1"/>
    <x v="1"/>
    <n v="22.542299999999997"/>
    <n v="3.7570499999999996"/>
  </r>
  <r>
    <s v="JPB-45297-000"/>
    <d v="2022-07-01T00:00:00"/>
    <x v="2"/>
    <x v="2"/>
    <s v="83105-86631-IU"/>
    <s v="ddaveridge9p@arstechnica.com"/>
    <x v="326"/>
    <x v="6"/>
    <x v="0"/>
    <s v="R-L-0.2"/>
    <n v="4"/>
    <n v="0.2"/>
    <n v="3.5849999999999995"/>
    <x v="1"/>
    <n v="14.339999999999998"/>
    <x v="0"/>
    <x v="1"/>
    <n v="0.86039999999999983"/>
    <n v="0.21509999999999996"/>
  </r>
  <r>
    <s v="MOU-74341-266"/>
    <d v="2019-05-07T00:00:00"/>
    <x v="0"/>
    <x v="5"/>
    <s v="99358-65399-TC"/>
    <s v="jawdry9q@utexas.edu"/>
    <x v="327"/>
    <x v="212"/>
    <x v="0"/>
    <s v="A-D-0.5"/>
    <n v="4"/>
    <n v="0.5"/>
    <n v="5.97"/>
    <x v="1"/>
    <n v="23.88"/>
    <x v="2"/>
    <x v="2"/>
    <n v="2.1492"/>
    <n v="0.5373"/>
  </r>
  <r>
    <s v="DHJ-87461-571"/>
    <d v="2020-08-23T00:00:00"/>
    <x v="3"/>
    <x v="3"/>
    <s v="94525-76037-JP"/>
    <s v="eryles9r@fastcompany.com"/>
    <x v="328"/>
    <x v="213"/>
    <x v="0"/>
    <s v="A-M-1"/>
    <n v="2"/>
    <n v="1"/>
    <n v="11.25"/>
    <x v="1"/>
    <n v="22.5"/>
    <x v="2"/>
    <x v="0"/>
    <n v="2.0249999999999999"/>
    <n v="1.0125"/>
  </r>
  <r>
    <s v="DKM-97676-850"/>
    <d v="2020-06-02T00:00:00"/>
    <x v="3"/>
    <x v="1"/>
    <s v="43439-94003-DW"/>
    <s v="sbaulcombe9s@dropbox.com"/>
    <x v="306"/>
    <x v="38"/>
    <x v="0"/>
    <s v="E-D-0.5"/>
    <n v="5"/>
    <n v="0.5"/>
    <n v="7.29"/>
    <x v="1"/>
    <n v="36.450000000000003"/>
    <x v="1"/>
    <x v="2"/>
    <n v="4.0095000000000001"/>
    <n v="0.80190000000000006"/>
  </r>
  <r>
    <s v="UEB-09112-118"/>
    <d v="2020-01-30T00:00:00"/>
    <x v="3"/>
    <x v="4"/>
    <s v="82718-93677-XO"/>
    <n v="0"/>
    <x v="329"/>
    <x v="124"/>
    <x v="0"/>
    <s v="A-M-0.5"/>
    <n v="4"/>
    <n v="0.5"/>
    <n v="6.75"/>
    <x v="0"/>
    <n v="27"/>
    <x v="2"/>
    <x v="0"/>
    <n v="2.4299999999999997"/>
    <n v="0.60749999999999993"/>
  </r>
  <r>
    <s v="ORZ-67699-748"/>
    <d v="2020-02-15T00:00:00"/>
    <x v="3"/>
    <x v="10"/>
    <s v="44708-78241-DF"/>
    <s v="jcaldicott9u@usda.gov"/>
    <x v="330"/>
    <x v="214"/>
    <x v="0"/>
    <s v="A-M-2.5"/>
    <n v="6"/>
    <n v="2.5"/>
    <n v="25.874999999999996"/>
    <x v="1"/>
    <n v="155.24999999999997"/>
    <x v="2"/>
    <x v="0"/>
    <n v="13.972499999999997"/>
    <n v="2.3287499999999994"/>
  </r>
  <r>
    <s v="JXP-28398-485"/>
    <d v="2021-06-11T00:00:00"/>
    <x v="1"/>
    <x v="1"/>
    <s v="23039-93032-FN"/>
    <s v="mvedmore9v@a8.net"/>
    <x v="331"/>
    <x v="116"/>
    <x v="0"/>
    <s v="A-D-2.5"/>
    <n v="5"/>
    <n v="2.5"/>
    <n v="22.884999999999998"/>
    <x v="0"/>
    <n v="114.42499999999998"/>
    <x v="2"/>
    <x v="2"/>
    <n v="10.298249999999998"/>
    <n v="2.0596499999999995"/>
  </r>
  <r>
    <s v="WWH-92259-198"/>
    <d v="2022-03-11T00:00:00"/>
    <x v="2"/>
    <x v="6"/>
    <s v="35256-12529-FT"/>
    <s v="wromao9w@chronoengine.com"/>
    <x v="332"/>
    <x v="155"/>
    <x v="0"/>
    <s v="L-D-1"/>
    <n v="4"/>
    <n v="1"/>
    <n v="12.95"/>
    <x v="0"/>
    <n v="51.8"/>
    <x v="3"/>
    <x v="2"/>
    <n v="6.734"/>
    <n v="1.6835"/>
  </r>
  <r>
    <s v="FLR-82914-153"/>
    <d v="2021-09-09T00:00:00"/>
    <x v="1"/>
    <x v="0"/>
    <s v="86100-33488-WP"/>
    <n v="0"/>
    <x v="333"/>
    <x v="215"/>
    <x v="0"/>
    <s v="A-M-2.5"/>
    <n v="6"/>
    <n v="2.5"/>
    <n v="25.874999999999996"/>
    <x v="1"/>
    <n v="155.24999999999997"/>
    <x v="2"/>
    <x v="0"/>
    <n v="13.972499999999997"/>
    <n v="2.3287499999999994"/>
  </r>
  <r>
    <s v="AMB-93600-000"/>
    <d v="2019-05-14T00:00:00"/>
    <x v="0"/>
    <x v="5"/>
    <s v="64435-53100-WM"/>
    <s v="tcotmore9y@amazonaws.com"/>
    <x v="334"/>
    <x v="216"/>
    <x v="0"/>
    <s v="A-L-2.5"/>
    <n v="1"/>
    <n v="2.5"/>
    <n v="29.784999999999997"/>
    <x v="1"/>
    <n v="29.784999999999997"/>
    <x v="2"/>
    <x v="1"/>
    <n v="2.6806499999999995"/>
    <n v="2.6806499999999995"/>
  </r>
  <r>
    <s v="FEP-36895-658"/>
    <d v="2019-04-08T00:00:00"/>
    <x v="0"/>
    <x v="8"/>
    <s v="44699-43836-UH"/>
    <s v="yskipsey9z@spotify.com"/>
    <x v="335"/>
    <x v="217"/>
    <x v="2"/>
    <s v="R-L-0.2"/>
    <n v="6"/>
    <n v="0.2"/>
    <n v="3.5849999999999995"/>
    <x v="1"/>
    <n v="21.509999999999998"/>
    <x v="0"/>
    <x v="1"/>
    <n v="1.2905999999999997"/>
    <n v="0.21509999999999996"/>
  </r>
  <r>
    <s v="RXW-91413-276"/>
    <d v="2020-08-15T00:00:00"/>
    <x v="3"/>
    <x v="3"/>
    <s v="29588-35679-RG"/>
    <s v="ncorpsa0@gmpg.org"/>
    <x v="336"/>
    <x v="182"/>
    <x v="0"/>
    <s v="R-D-2.5"/>
    <n v="2"/>
    <n v="2.5"/>
    <n v="20.584999999999997"/>
    <x v="1"/>
    <n v="41.169999999999995"/>
    <x v="0"/>
    <x v="2"/>
    <n v="2.4701999999999997"/>
    <n v="1.2350999999999999"/>
  </r>
  <r>
    <s v="RXW-91413-276"/>
    <d v="2020-08-15T00:00:00"/>
    <x v="3"/>
    <x v="3"/>
    <s v="29588-35679-RG"/>
    <s v="cruburya1@geocities.jp"/>
    <x v="336"/>
    <x v="182"/>
    <x v="0"/>
    <s v="R-M-0.5"/>
    <n v="1"/>
    <n v="0.5"/>
    <n v="5.97"/>
    <x v="0"/>
    <n v="5.97"/>
    <x v="0"/>
    <x v="0"/>
    <n v="0.35819999999999996"/>
    <n v="0.35819999999999996"/>
  </r>
  <r>
    <s v="SDB-77492-188"/>
    <d v="2022-05-05T00:00:00"/>
    <x v="2"/>
    <x v="5"/>
    <s v="64815-54078-HH"/>
    <s v="fbabbera2@stanford.edu"/>
    <x v="337"/>
    <x v="167"/>
    <x v="0"/>
    <s v="E-L-1"/>
    <n v="5"/>
    <n v="1"/>
    <n v="14.85"/>
    <x v="0"/>
    <n v="74.25"/>
    <x v="1"/>
    <x v="1"/>
    <n v="8.1675000000000004"/>
    <n v="1.6335"/>
  </r>
  <r>
    <s v="RZN-65182-395"/>
    <d v="2021-03-27T00:00:00"/>
    <x v="1"/>
    <x v="6"/>
    <s v="59572-41990-XY"/>
    <s v="kloxtona3@opensource.org"/>
    <x v="338"/>
    <x v="218"/>
    <x v="0"/>
    <s v="L-M-1"/>
    <n v="6"/>
    <n v="1"/>
    <n v="14.55"/>
    <x v="1"/>
    <n v="87.300000000000011"/>
    <x v="3"/>
    <x v="0"/>
    <n v="11.349"/>
    <n v="1.8915000000000002"/>
  </r>
  <r>
    <s v="HDQ-86094-507"/>
    <d v="2019-04-27T00:00:00"/>
    <x v="0"/>
    <x v="8"/>
    <s v="32481-61533-ZJ"/>
    <s v="ptoffula4@posterous.com"/>
    <x v="339"/>
    <x v="74"/>
    <x v="0"/>
    <s v="E-D-1"/>
    <n v="6"/>
    <n v="1"/>
    <n v="12.15"/>
    <x v="0"/>
    <n v="72.900000000000006"/>
    <x v="1"/>
    <x v="2"/>
    <n v="8.0190000000000001"/>
    <n v="1.3365"/>
  </r>
  <r>
    <s v="YXO-79631-417"/>
    <d v="2021-09-25T00:00:00"/>
    <x v="1"/>
    <x v="0"/>
    <s v="31587-92570-HL"/>
    <s v="cgwinnetta5@behance.net"/>
    <x v="340"/>
    <x v="219"/>
    <x v="0"/>
    <s v="L-D-0.5"/>
    <n v="1"/>
    <n v="0.5"/>
    <n v="7.77"/>
    <x v="1"/>
    <n v="7.77"/>
    <x v="3"/>
    <x v="2"/>
    <n v="1.0101"/>
    <n v="1.0101"/>
  </r>
  <r>
    <s v="SNF-57032-096"/>
    <d v="2020-02-13T00:00:00"/>
    <x v="3"/>
    <x v="10"/>
    <s v="93832-04799-ID"/>
    <n v="0"/>
    <x v="341"/>
    <x v="95"/>
    <x v="0"/>
    <s v="E-D-0.5"/>
    <n v="6"/>
    <n v="0.5"/>
    <n v="7.29"/>
    <x v="1"/>
    <n v="43.74"/>
    <x v="1"/>
    <x v="2"/>
    <n v="4.8114000000000008"/>
    <n v="0.80190000000000006"/>
  </r>
  <r>
    <s v="DGL-29648-995"/>
    <d v="2021-07-16T00:00:00"/>
    <x v="1"/>
    <x v="2"/>
    <s v="59367-30821-ZQ"/>
    <n v="0"/>
    <x v="342"/>
    <x v="141"/>
    <x v="0"/>
    <s v="L-M-0.2"/>
    <n v="2"/>
    <n v="0.2"/>
    <n v="4.3650000000000002"/>
    <x v="0"/>
    <n v="8.73"/>
    <x v="3"/>
    <x v="0"/>
    <n v="1.1349"/>
    <n v="0.56745000000000001"/>
  </r>
  <r>
    <s v="GPU-65651-504"/>
    <d v="2022-05-11T00:00:00"/>
    <x v="2"/>
    <x v="5"/>
    <s v="83947-45528-ET"/>
    <s v="lflaoniera8@wordpress.org"/>
    <x v="343"/>
    <x v="142"/>
    <x v="0"/>
    <s v="E-M-2.5"/>
    <n v="2"/>
    <n v="2.5"/>
    <n v="31.624999999999996"/>
    <x v="1"/>
    <n v="63.249999999999993"/>
    <x v="1"/>
    <x v="0"/>
    <n v="6.9574999999999996"/>
    <n v="3.4787499999999998"/>
  </r>
  <r>
    <s v="OJU-34452-896"/>
    <d v="2019-02-04T00:00:00"/>
    <x v="0"/>
    <x v="10"/>
    <s v="60799-92593-CX"/>
    <n v="0"/>
    <x v="344"/>
    <x v="198"/>
    <x v="0"/>
    <s v="E-L-0.5"/>
    <n v="1"/>
    <n v="0.5"/>
    <n v="8.91"/>
    <x v="0"/>
    <n v="8.91"/>
    <x v="1"/>
    <x v="1"/>
    <n v="0.98009999999999997"/>
    <n v="0.98009999999999997"/>
  </r>
  <r>
    <s v="GZS-50547-887"/>
    <d v="2019-02-05T00:00:00"/>
    <x v="0"/>
    <x v="10"/>
    <s v="61600-55136-UM"/>
    <s v="ccatchesideaa@macromedia.com"/>
    <x v="345"/>
    <x v="147"/>
    <x v="0"/>
    <s v="E-D-1"/>
    <n v="2"/>
    <n v="1"/>
    <n v="12.15"/>
    <x v="0"/>
    <n v="24.3"/>
    <x v="1"/>
    <x v="2"/>
    <n v="2.673"/>
    <n v="1.3365"/>
  </r>
  <r>
    <s v="ESR-54041-053"/>
    <d v="2022-05-24T00:00:00"/>
    <x v="2"/>
    <x v="5"/>
    <s v="59771-90302-OF"/>
    <s v="cgibbonsonab@accuweather.com"/>
    <x v="346"/>
    <x v="208"/>
    <x v="0"/>
    <s v="A-L-0.5"/>
    <n v="6"/>
    <n v="0.5"/>
    <n v="7.77"/>
    <x v="0"/>
    <n v="46.62"/>
    <x v="2"/>
    <x v="1"/>
    <n v="4.1957999999999993"/>
    <n v="0.69929999999999992"/>
  </r>
  <r>
    <s v="OGD-10781-526"/>
    <d v="2020-10-04T00:00:00"/>
    <x v="3"/>
    <x v="7"/>
    <s v="16880-78077-FB"/>
    <s v="tfarraac@behance.net"/>
    <x v="347"/>
    <x v="220"/>
    <x v="0"/>
    <s v="R-L-0.5"/>
    <n v="6"/>
    <n v="0.5"/>
    <n v="7.169999999999999"/>
    <x v="1"/>
    <n v="43.019999999999996"/>
    <x v="0"/>
    <x v="1"/>
    <n v="2.5811999999999995"/>
    <n v="0.43019999999999992"/>
  </r>
  <r>
    <s v="FVH-29271-315"/>
    <d v="2022-06-30T00:00:00"/>
    <x v="2"/>
    <x v="1"/>
    <s v="74415-50873-FC"/>
    <n v="0"/>
    <x v="348"/>
    <x v="221"/>
    <x v="1"/>
    <s v="A-D-0.5"/>
    <n v="3"/>
    <n v="0.5"/>
    <n v="5.97"/>
    <x v="0"/>
    <n v="17.91"/>
    <x v="2"/>
    <x v="2"/>
    <n v="1.6118999999999999"/>
    <n v="0.5373"/>
  </r>
  <r>
    <s v="BNZ-20544-633"/>
    <d v="2020-10-21T00:00:00"/>
    <x v="3"/>
    <x v="7"/>
    <s v="31798-95707-NR"/>
    <s v="gbamfieldae@yellowpages.com"/>
    <x v="349"/>
    <x v="222"/>
    <x v="0"/>
    <s v="L-L-0.5"/>
    <n v="4"/>
    <n v="0.5"/>
    <n v="9.51"/>
    <x v="0"/>
    <n v="38.04"/>
    <x v="3"/>
    <x v="1"/>
    <n v="4.9451999999999998"/>
    <n v="1.2363"/>
  </r>
  <r>
    <s v="FUX-85791-078"/>
    <d v="2020-10-16T00:00:00"/>
    <x v="3"/>
    <x v="7"/>
    <s v="59122-08794-WT"/>
    <s v="whollingdaleaf@about.me"/>
    <x v="350"/>
    <x v="4"/>
    <x v="0"/>
    <s v="A-M-0.2"/>
    <n v="2"/>
    <n v="0.2"/>
    <n v="3.375"/>
    <x v="0"/>
    <n v="6.75"/>
    <x v="2"/>
    <x v="0"/>
    <n v="0.60749999999999993"/>
    <n v="0.30374999999999996"/>
  </r>
  <r>
    <s v="YXP-20078-116"/>
    <d v="2020-09-23T00:00:00"/>
    <x v="3"/>
    <x v="0"/>
    <s v="37238-52421-JJ"/>
    <s v="jdeag@xrea.com"/>
    <x v="351"/>
    <x v="16"/>
    <x v="0"/>
    <s v="R-M-0.5"/>
    <n v="1"/>
    <n v="0.5"/>
    <n v="5.97"/>
    <x v="0"/>
    <n v="5.97"/>
    <x v="0"/>
    <x v="0"/>
    <n v="0.35819999999999996"/>
    <n v="0.35819999999999996"/>
  </r>
  <r>
    <s v="VQV-59984-866"/>
    <d v="2019-03-08T00:00:00"/>
    <x v="0"/>
    <x v="6"/>
    <s v="48854-01899-FN"/>
    <s v="vskulletah@tinyurl.com"/>
    <x v="352"/>
    <x v="146"/>
    <x v="1"/>
    <s v="R-D-0.2"/>
    <n v="3"/>
    <n v="0.2"/>
    <n v="2.6849999999999996"/>
    <x v="1"/>
    <n v="8.0549999999999997"/>
    <x v="0"/>
    <x v="2"/>
    <n v="0.4832999999999999"/>
    <n v="0.16109999999999997"/>
  </r>
  <r>
    <s v="JEH-37276-048"/>
    <d v="2021-06-30T00:00:00"/>
    <x v="1"/>
    <x v="1"/>
    <s v="80896-38819-DW"/>
    <s v="jrudeforthai@wunderground.com"/>
    <x v="353"/>
    <x v="223"/>
    <x v="1"/>
    <s v="A-L-0.5"/>
    <n v="3"/>
    <n v="0.5"/>
    <n v="7.77"/>
    <x v="0"/>
    <n v="23.31"/>
    <x v="2"/>
    <x v="1"/>
    <n v="2.0978999999999997"/>
    <n v="0.69929999999999992"/>
  </r>
  <r>
    <s v="VYD-28555-589"/>
    <d v="2019-08-13T00:00:00"/>
    <x v="0"/>
    <x v="3"/>
    <s v="29814-01459-RC"/>
    <s v="atomaszewskiaj@answers.com"/>
    <x v="354"/>
    <x v="224"/>
    <x v="2"/>
    <s v="R-L-0.5"/>
    <n v="6"/>
    <n v="0.5"/>
    <n v="7.169999999999999"/>
    <x v="0"/>
    <n v="43.019999999999996"/>
    <x v="0"/>
    <x v="1"/>
    <n v="2.5811999999999995"/>
    <n v="0.43019999999999992"/>
  </r>
  <r>
    <s v="WUG-76466-650"/>
    <d v="2021-02-22T00:00:00"/>
    <x v="1"/>
    <x v="10"/>
    <s v="43439-94003-DW"/>
    <s v="fmartiak@stumbleupon.com"/>
    <x v="306"/>
    <x v="38"/>
    <x v="0"/>
    <s v="L-D-0.5"/>
    <n v="3"/>
    <n v="0.5"/>
    <n v="7.77"/>
    <x v="1"/>
    <n v="23.31"/>
    <x v="3"/>
    <x v="2"/>
    <n v="3.0303"/>
    <n v="1.0101"/>
  </r>
  <r>
    <s v="RJV-08261-583"/>
    <d v="2022-03-26T00:00:00"/>
    <x v="2"/>
    <x v="6"/>
    <s v="48497-29281-FE"/>
    <s v="pbessal@qq.com"/>
    <x v="355"/>
    <x v="6"/>
    <x v="0"/>
    <s v="A-D-0.2"/>
    <n v="5"/>
    <n v="0.2"/>
    <n v="2.9849999999999999"/>
    <x v="0"/>
    <n v="14.924999999999999"/>
    <x v="2"/>
    <x v="2"/>
    <n v="1.3432500000000001"/>
    <n v="0.26865"/>
  </r>
  <r>
    <s v="PMR-56062-609"/>
    <d v="2020-01-10T00:00:00"/>
    <x v="3"/>
    <x v="4"/>
    <s v="43605-12616-YH"/>
    <s v="ewindressam@marketwatch.com"/>
    <x v="356"/>
    <x v="192"/>
    <x v="0"/>
    <s v="E-D-0.5"/>
    <n v="3"/>
    <n v="0.5"/>
    <n v="7.29"/>
    <x v="1"/>
    <n v="21.87"/>
    <x v="1"/>
    <x v="2"/>
    <n v="2.4057000000000004"/>
    <n v="0.80190000000000006"/>
  </r>
  <r>
    <s v="XLD-12920-505"/>
    <d v="2019-05-01T00:00:00"/>
    <x v="0"/>
    <x v="5"/>
    <s v="21907-75962-VB"/>
    <n v="0"/>
    <x v="357"/>
    <x v="225"/>
    <x v="0"/>
    <s v="E-L-0.5"/>
    <n v="6"/>
    <n v="0.5"/>
    <n v="8.91"/>
    <x v="0"/>
    <n v="53.46"/>
    <x v="1"/>
    <x v="1"/>
    <n v="5.8805999999999994"/>
    <n v="0.98009999999999997"/>
  </r>
  <r>
    <s v="UBW-50312-037"/>
    <d v="2020-02-09T00:00:00"/>
    <x v="3"/>
    <x v="10"/>
    <s v="69503-12127-YD"/>
    <n v="0"/>
    <x v="358"/>
    <x v="68"/>
    <x v="0"/>
    <s v="A-L-2.5"/>
    <n v="4"/>
    <n v="2.5"/>
    <n v="29.784999999999997"/>
    <x v="1"/>
    <n v="119.13999999999999"/>
    <x v="2"/>
    <x v="1"/>
    <n v="10.722599999999998"/>
    <n v="2.6806499999999995"/>
  </r>
  <r>
    <s v="QAW-05889-019"/>
    <d v="2021-12-29T00:00:00"/>
    <x v="1"/>
    <x v="9"/>
    <s v="68810-07329-EU"/>
    <s v="vbaumadierap@google.cn"/>
    <x v="359"/>
    <x v="77"/>
    <x v="0"/>
    <s v="L-M-0.5"/>
    <n v="5"/>
    <n v="0.5"/>
    <n v="8.73"/>
    <x v="0"/>
    <n v="43.650000000000006"/>
    <x v="3"/>
    <x v="0"/>
    <n v="5.6745000000000001"/>
    <n v="1.1349"/>
  </r>
  <r>
    <s v="EPT-12715-397"/>
    <d v="2020-09-09T00:00:00"/>
    <x v="3"/>
    <x v="0"/>
    <s v="08478-75251-OG"/>
    <n v="0"/>
    <x v="360"/>
    <x v="64"/>
    <x v="0"/>
    <s v="A-D-0.2"/>
    <n v="6"/>
    <n v="0.2"/>
    <n v="2.9849999999999999"/>
    <x v="0"/>
    <n v="17.91"/>
    <x v="2"/>
    <x v="2"/>
    <n v="1.6118999999999999"/>
    <n v="0.26865"/>
  </r>
  <r>
    <s v="DHT-93810-053"/>
    <d v="2021-09-16T00:00:00"/>
    <x v="1"/>
    <x v="0"/>
    <s v="17005-82030-EA"/>
    <s v="sweldsar@wired.com"/>
    <x v="361"/>
    <x v="226"/>
    <x v="0"/>
    <s v="E-L-1"/>
    <n v="5"/>
    <n v="1"/>
    <n v="14.85"/>
    <x v="0"/>
    <n v="74.25"/>
    <x v="1"/>
    <x v="1"/>
    <n v="8.1675000000000004"/>
    <n v="1.6335"/>
  </r>
  <r>
    <s v="DMY-96037-963"/>
    <d v="2020-10-26T00:00:00"/>
    <x v="3"/>
    <x v="7"/>
    <s v="42179-95059-DO"/>
    <s v="msarvaras@artisteer.com"/>
    <x v="362"/>
    <x v="227"/>
    <x v="0"/>
    <s v="L-D-0.2"/>
    <n v="3"/>
    <n v="0.2"/>
    <n v="3.8849999999999998"/>
    <x v="0"/>
    <n v="11.654999999999999"/>
    <x v="3"/>
    <x v="2"/>
    <n v="1.51515"/>
    <n v="0.50505"/>
  </r>
  <r>
    <s v="MBM-55936-917"/>
    <d v="2019-03-12T00:00:00"/>
    <x v="0"/>
    <x v="6"/>
    <s v="55989-39849-WO"/>
    <s v="ahavickat@nsw.gov.au"/>
    <x v="363"/>
    <x v="228"/>
    <x v="0"/>
    <s v="L-D-0.5"/>
    <n v="3"/>
    <n v="0.5"/>
    <n v="7.77"/>
    <x v="0"/>
    <n v="23.31"/>
    <x v="3"/>
    <x v="2"/>
    <n v="3.0303"/>
    <n v="1.0101"/>
  </r>
  <r>
    <s v="TPA-93614-840"/>
    <d v="2021-02-18T00:00:00"/>
    <x v="1"/>
    <x v="10"/>
    <s v="28932-49296-TM"/>
    <s v="sdivinyau@ask.com"/>
    <x v="364"/>
    <x v="50"/>
    <x v="0"/>
    <s v="E-D-0.5"/>
    <n v="2"/>
    <n v="0.5"/>
    <n v="7.29"/>
    <x v="0"/>
    <n v="14.58"/>
    <x v="1"/>
    <x v="2"/>
    <n v="1.6038000000000001"/>
    <n v="0.80190000000000006"/>
  </r>
  <r>
    <s v="WDM-77521-710"/>
    <d v="2020-10-29T00:00:00"/>
    <x v="3"/>
    <x v="7"/>
    <s v="86144-10144-CB"/>
    <s v="inorquoyav@businessweek.com"/>
    <x v="365"/>
    <x v="30"/>
    <x v="0"/>
    <s v="A-M-0.5"/>
    <n v="2"/>
    <n v="0.5"/>
    <n v="6.75"/>
    <x v="1"/>
    <n v="13.5"/>
    <x v="2"/>
    <x v="0"/>
    <n v="1.2149999999999999"/>
    <n v="0.60749999999999993"/>
  </r>
  <r>
    <s v="EIP-19142-462"/>
    <d v="2021-09-06T00:00:00"/>
    <x v="1"/>
    <x v="0"/>
    <s v="60973-72562-DQ"/>
    <s v="aiddisonaw@usa.gov"/>
    <x v="366"/>
    <x v="100"/>
    <x v="0"/>
    <s v="E-L-1"/>
    <n v="6"/>
    <n v="1"/>
    <n v="14.85"/>
    <x v="1"/>
    <n v="89.1"/>
    <x v="1"/>
    <x v="1"/>
    <n v="9.8010000000000002"/>
    <n v="1.6335"/>
  </r>
  <r>
    <s v="EIP-19142-462"/>
    <d v="2021-09-06T00:00:00"/>
    <x v="1"/>
    <x v="0"/>
    <s v="60973-72562-DQ"/>
    <s v="dsprossonax@wunderground.com"/>
    <x v="366"/>
    <x v="100"/>
    <x v="0"/>
    <s v="A-L-0.2"/>
    <n v="1"/>
    <n v="0.2"/>
    <n v="3.8849999999999998"/>
    <x v="0"/>
    <n v="3.8849999999999998"/>
    <x v="2"/>
    <x v="1"/>
    <n v="0.34964999999999996"/>
    <n v="0.34964999999999996"/>
  </r>
  <r>
    <s v="ZZL-76364-387"/>
    <d v="2020-09-09T00:00:00"/>
    <x v="3"/>
    <x v="0"/>
    <s v="11263-86515-VU"/>
    <s v="rlongfielday@bluehost.com"/>
    <x v="367"/>
    <x v="30"/>
    <x v="0"/>
    <s v="R-L-2.5"/>
    <n v="4"/>
    <n v="2.5"/>
    <n v="27.484999999999996"/>
    <x v="1"/>
    <n v="109.93999999999998"/>
    <x v="0"/>
    <x v="1"/>
    <n v="6.5963999999999992"/>
    <n v="1.6490999999999998"/>
  </r>
  <r>
    <s v="GMF-18638-786"/>
    <d v="2021-09-26T00:00:00"/>
    <x v="1"/>
    <x v="0"/>
    <s v="60004-62976-NI"/>
    <s v="gkislingburyaz@samsung.com"/>
    <x v="368"/>
    <x v="41"/>
    <x v="0"/>
    <s v="L-D-0.5"/>
    <n v="6"/>
    <n v="0.5"/>
    <n v="7.77"/>
    <x v="0"/>
    <n v="46.62"/>
    <x v="3"/>
    <x v="2"/>
    <n v="6.0606"/>
    <n v="1.0101"/>
  </r>
  <r>
    <s v="TDJ-20844-787"/>
    <d v="2020-11-05T00:00:00"/>
    <x v="3"/>
    <x v="11"/>
    <s v="77876-28498-HI"/>
    <s v="xgibbonsb0@artisteer.com"/>
    <x v="369"/>
    <x v="39"/>
    <x v="0"/>
    <s v="A-L-0.5"/>
    <n v="5"/>
    <n v="0.5"/>
    <n v="7.77"/>
    <x v="1"/>
    <n v="38.849999999999994"/>
    <x v="2"/>
    <x v="1"/>
    <n v="3.4964999999999997"/>
    <n v="0.69929999999999992"/>
  </r>
  <r>
    <s v="BWK-39400-446"/>
    <d v="2019-09-12T00:00:00"/>
    <x v="0"/>
    <x v="0"/>
    <s v="61302-06948-EH"/>
    <s v="fparresb1@imageshack.us"/>
    <x v="370"/>
    <x v="36"/>
    <x v="0"/>
    <s v="L-D-0.5"/>
    <n v="4"/>
    <n v="0.5"/>
    <n v="7.77"/>
    <x v="0"/>
    <n v="31.08"/>
    <x v="3"/>
    <x v="2"/>
    <n v="4.0404"/>
    <n v="1.0101"/>
  </r>
  <r>
    <s v="LCB-02099-995"/>
    <d v="2019-07-31T00:00:00"/>
    <x v="0"/>
    <x v="2"/>
    <s v="06757-96251-UH"/>
    <s v="gsibrayb2@wsj.com"/>
    <x v="371"/>
    <x v="18"/>
    <x v="0"/>
    <s v="A-D-0.2"/>
    <n v="6"/>
    <n v="0.2"/>
    <n v="2.9849999999999999"/>
    <x v="0"/>
    <n v="17.91"/>
    <x v="2"/>
    <x v="2"/>
    <n v="1.6118999999999999"/>
    <n v="0.26865"/>
  </r>
  <r>
    <s v="UBA-43678-174"/>
    <d v="2019-03-15T00:00:00"/>
    <x v="0"/>
    <x v="6"/>
    <s v="44530-75983-OD"/>
    <s v="ihotchkinb3@mit.edu"/>
    <x v="372"/>
    <x v="229"/>
    <x v="2"/>
    <s v="E-D-2.5"/>
    <n v="6"/>
    <n v="2.5"/>
    <n v="27.945"/>
    <x v="1"/>
    <n v="167.67000000000002"/>
    <x v="1"/>
    <x v="2"/>
    <n v="18.4437"/>
    <n v="3.07395"/>
  </r>
  <r>
    <s v="UDH-24280-432"/>
    <d v="2021-05-16T00:00:00"/>
    <x v="1"/>
    <x v="5"/>
    <s v="44865-58249-RY"/>
    <s v="nbroadberrieb4@gnu.org"/>
    <x v="373"/>
    <x v="41"/>
    <x v="0"/>
    <s v="L-L-1"/>
    <n v="4"/>
    <n v="1"/>
    <n v="15.85"/>
    <x v="1"/>
    <n v="63.4"/>
    <x v="3"/>
    <x v="1"/>
    <n v="8.2420000000000009"/>
    <n v="2.0605000000000002"/>
  </r>
  <r>
    <s v="IDQ-20193-502"/>
    <d v="2019-05-06T00:00:00"/>
    <x v="0"/>
    <x v="5"/>
    <s v="36021-61205-DF"/>
    <s v="rpithcockb5@yellowbook.com"/>
    <x v="374"/>
    <x v="203"/>
    <x v="0"/>
    <s v="L-M-0.2"/>
    <n v="2"/>
    <n v="0.2"/>
    <n v="4.3650000000000002"/>
    <x v="0"/>
    <n v="8.73"/>
    <x v="3"/>
    <x v="0"/>
    <n v="1.1349"/>
    <n v="0.56745000000000001"/>
  </r>
  <r>
    <s v="DJG-14442-608"/>
    <d v="2019-02-06T00:00:00"/>
    <x v="0"/>
    <x v="10"/>
    <s v="75716-12782-SS"/>
    <s v="gcroysdaleb6@nih.gov"/>
    <x v="375"/>
    <x v="27"/>
    <x v="0"/>
    <s v="R-D-1"/>
    <n v="3"/>
    <n v="1"/>
    <n v="8.9499999999999993"/>
    <x v="0"/>
    <n v="26.849999999999998"/>
    <x v="0"/>
    <x v="2"/>
    <n v="1.6109999999999998"/>
    <n v="0.53699999999999992"/>
  </r>
  <r>
    <s v="DWB-61381-370"/>
    <d v="2021-04-09T00:00:00"/>
    <x v="1"/>
    <x v="8"/>
    <s v="11812-00461-KH"/>
    <s v="bgozzettb7@github.com"/>
    <x v="376"/>
    <x v="68"/>
    <x v="0"/>
    <s v="L-L-0.2"/>
    <n v="2"/>
    <n v="0.2"/>
    <n v="4.7549999999999999"/>
    <x v="1"/>
    <n v="9.51"/>
    <x v="3"/>
    <x v="1"/>
    <n v="1.2363"/>
    <n v="0.61814999999999998"/>
  </r>
  <r>
    <s v="FRD-17347-990"/>
    <d v="2020-05-20T00:00:00"/>
    <x v="3"/>
    <x v="5"/>
    <s v="46681-78850-ZW"/>
    <s v="tcraggsb8@house.gov"/>
    <x v="377"/>
    <x v="230"/>
    <x v="1"/>
    <s v="A-D-1"/>
    <n v="4"/>
    <n v="1"/>
    <n v="9.9499999999999993"/>
    <x v="1"/>
    <n v="39.799999999999997"/>
    <x v="2"/>
    <x v="2"/>
    <n v="3.5819999999999994"/>
    <n v="0.89549999999999985"/>
  </r>
  <r>
    <s v="YPP-27450-525"/>
    <d v="2020-12-02T00:00:00"/>
    <x v="3"/>
    <x v="9"/>
    <s v="01932-87052-KO"/>
    <s v="lcullrfordb9@xing.com"/>
    <x v="378"/>
    <x v="231"/>
    <x v="0"/>
    <s v="E-M-0.5"/>
    <n v="3"/>
    <n v="0.5"/>
    <n v="8.25"/>
    <x v="0"/>
    <n v="24.75"/>
    <x v="1"/>
    <x v="0"/>
    <n v="2.7225000000000001"/>
    <n v="0.90749999999999997"/>
  </r>
  <r>
    <s v="EFC-39577-424"/>
    <d v="2021-08-08T00:00:00"/>
    <x v="1"/>
    <x v="3"/>
    <s v="16046-34805-ZF"/>
    <s v="arizonba@xing.com"/>
    <x v="379"/>
    <x v="28"/>
    <x v="0"/>
    <s v="E-M-1"/>
    <n v="5"/>
    <n v="1"/>
    <n v="13.75"/>
    <x v="0"/>
    <n v="68.75"/>
    <x v="1"/>
    <x v="0"/>
    <n v="7.5625"/>
    <n v="1.5125"/>
  </r>
  <r>
    <s v="LAW-80062-016"/>
    <d v="2022-02-03T00:00:00"/>
    <x v="2"/>
    <x v="10"/>
    <s v="34546-70516-LR"/>
    <n v="0"/>
    <x v="380"/>
    <x v="232"/>
    <x v="1"/>
    <s v="E-M-0.5"/>
    <n v="6"/>
    <n v="0.5"/>
    <n v="8.25"/>
    <x v="1"/>
    <n v="49.5"/>
    <x v="1"/>
    <x v="0"/>
    <n v="5.4450000000000003"/>
    <n v="0.90749999999999997"/>
  </r>
  <r>
    <s v="WKL-27981-758"/>
    <d v="2022-04-08T00:00:00"/>
    <x v="2"/>
    <x v="8"/>
    <s v="73699-93557-FZ"/>
    <s v="fmiellbc@spiegel.de"/>
    <x v="381"/>
    <x v="233"/>
    <x v="0"/>
    <s v="A-M-2.5"/>
    <n v="2"/>
    <n v="2.5"/>
    <n v="25.874999999999996"/>
    <x v="0"/>
    <n v="51.749999999999993"/>
    <x v="2"/>
    <x v="0"/>
    <n v="4.6574999999999989"/>
    <n v="2.3287499999999994"/>
  </r>
  <r>
    <s v="VRT-39834-265"/>
    <d v="2021-01-07T00:00:00"/>
    <x v="1"/>
    <x v="4"/>
    <s v="86686-37462-CK"/>
    <n v="0"/>
    <x v="382"/>
    <x v="234"/>
    <x v="1"/>
    <s v="L-L-1"/>
    <n v="3"/>
    <n v="1"/>
    <n v="15.85"/>
    <x v="0"/>
    <n v="47.55"/>
    <x v="3"/>
    <x v="1"/>
    <n v="6.1815000000000007"/>
    <n v="2.0605000000000002"/>
  </r>
  <r>
    <s v="QTC-71005-730"/>
    <d v="2021-09-02T00:00:00"/>
    <x v="1"/>
    <x v="0"/>
    <s v="14298-02150-KH"/>
    <n v="0"/>
    <x v="383"/>
    <x v="204"/>
    <x v="0"/>
    <s v="A-L-0.2"/>
    <n v="4"/>
    <n v="0.2"/>
    <n v="3.8849999999999998"/>
    <x v="1"/>
    <n v="15.54"/>
    <x v="2"/>
    <x v="1"/>
    <n v="1.3985999999999998"/>
    <n v="0.34964999999999996"/>
  </r>
  <r>
    <s v="TNX-09857-717"/>
    <d v="2021-11-04T00:00:00"/>
    <x v="1"/>
    <x v="11"/>
    <s v="48675-07824-HJ"/>
    <n v="0"/>
    <x v="384"/>
    <x v="235"/>
    <x v="0"/>
    <s v="L-M-1"/>
    <n v="6"/>
    <n v="1"/>
    <n v="14.55"/>
    <x v="0"/>
    <n v="87.300000000000011"/>
    <x v="3"/>
    <x v="0"/>
    <n v="11.349"/>
    <n v="1.8915000000000002"/>
  </r>
  <r>
    <s v="JZV-43874-185"/>
    <d v="2021-08-02T00:00:00"/>
    <x v="1"/>
    <x v="3"/>
    <s v="18551-80943-YQ"/>
    <n v="0"/>
    <x v="385"/>
    <x v="236"/>
    <x v="0"/>
    <s v="A-M-1"/>
    <n v="5"/>
    <n v="1"/>
    <n v="11.25"/>
    <x v="0"/>
    <n v="56.25"/>
    <x v="2"/>
    <x v="0"/>
    <n v="5.0625"/>
    <n v="1.0125"/>
  </r>
  <r>
    <s v="ICF-17486-106"/>
    <d v="2020-01-27T00:00:00"/>
    <x v="3"/>
    <x v="4"/>
    <s v="19196-09748-DB"/>
    <s v="wspringallbh@jugem.jp"/>
    <x v="386"/>
    <x v="237"/>
    <x v="0"/>
    <s v="L-L-2.5"/>
    <n v="1"/>
    <n v="2.5"/>
    <n v="36.454999999999998"/>
    <x v="0"/>
    <n v="36.454999999999998"/>
    <x v="3"/>
    <x v="1"/>
    <n v="4.7391499999999995"/>
    <n v="4.7391499999999995"/>
  </r>
  <r>
    <s v="BMK-49520-383"/>
    <d v="2019-12-03T00:00:00"/>
    <x v="0"/>
    <x v="9"/>
    <s v="72233-08665-IP"/>
    <n v="0"/>
    <x v="387"/>
    <x v="211"/>
    <x v="0"/>
    <s v="R-L-0.2"/>
    <n v="3"/>
    <n v="0.2"/>
    <n v="3.5849999999999995"/>
    <x v="0"/>
    <n v="10.754999999999999"/>
    <x v="0"/>
    <x v="1"/>
    <n v="0.64529999999999987"/>
    <n v="0.21509999999999996"/>
  </r>
  <r>
    <s v="HTS-15020-632"/>
    <d v="2019-08-06T00:00:00"/>
    <x v="0"/>
    <x v="3"/>
    <s v="53817-13148-RK"/>
    <s v="ghawkyensbj@census.gov"/>
    <x v="388"/>
    <x v="235"/>
    <x v="0"/>
    <s v="R-M-0.2"/>
    <n v="3"/>
    <n v="0.2"/>
    <n v="2.9849999999999999"/>
    <x v="1"/>
    <n v="8.9550000000000001"/>
    <x v="0"/>
    <x v="0"/>
    <n v="0.53729999999999989"/>
    <n v="0.17909999999999998"/>
  </r>
  <r>
    <s v="YLE-18247-749"/>
    <d v="2020-03-11T00:00:00"/>
    <x v="3"/>
    <x v="6"/>
    <s v="92227-49331-QR"/>
    <n v="0"/>
    <x v="389"/>
    <x v="4"/>
    <x v="0"/>
    <s v="A-L-0.5"/>
    <n v="3"/>
    <n v="0.5"/>
    <n v="7.77"/>
    <x v="0"/>
    <n v="23.31"/>
    <x v="2"/>
    <x v="1"/>
    <n v="2.0978999999999997"/>
    <n v="0.69929999999999992"/>
  </r>
  <r>
    <s v="KJJ-12573-591"/>
    <d v="2021-09-18T00:00:00"/>
    <x v="1"/>
    <x v="0"/>
    <s v="12997-41076-FQ"/>
    <n v="0"/>
    <x v="390"/>
    <x v="167"/>
    <x v="0"/>
    <s v="A-L-2.5"/>
    <n v="1"/>
    <n v="2.5"/>
    <n v="29.784999999999997"/>
    <x v="0"/>
    <n v="29.784999999999997"/>
    <x v="2"/>
    <x v="1"/>
    <n v="2.6806499999999995"/>
    <n v="2.6806499999999995"/>
  </r>
  <r>
    <s v="RGU-43561-950"/>
    <d v="2020-11-07T00:00:00"/>
    <x v="3"/>
    <x v="11"/>
    <s v="44220-00348-MB"/>
    <s v="bmcgilvrabm@so-net.ne.jp"/>
    <x v="391"/>
    <x v="155"/>
    <x v="0"/>
    <s v="A-L-2.5"/>
    <n v="5"/>
    <n v="2.5"/>
    <n v="29.784999999999997"/>
    <x v="0"/>
    <n v="148.92499999999998"/>
    <x v="2"/>
    <x v="1"/>
    <n v="13.403249999999998"/>
    <n v="2.6806499999999995"/>
  </r>
  <r>
    <s v="JSN-73975-443"/>
    <d v="2022-06-27T00:00:00"/>
    <x v="2"/>
    <x v="1"/>
    <s v="93047-98331-DD"/>
    <s v="adanzeybn@github.com"/>
    <x v="392"/>
    <x v="195"/>
    <x v="0"/>
    <s v="L-M-0.5"/>
    <n v="1"/>
    <n v="0.5"/>
    <n v="8.73"/>
    <x v="0"/>
    <n v="8.73"/>
    <x v="3"/>
    <x v="0"/>
    <n v="1.1349"/>
    <n v="1.1349"/>
  </r>
  <r>
    <s v="WNR-71736-993"/>
    <d v="2020-02-05T00:00:00"/>
    <x v="3"/>
    <x v="10"/>
    <s v="16880-78077-FB"/>
    <s v="amckellerbo@ning.com"/>
    <x v="347"/>
    <x v="220"/>
    <x v="0"/>
    <s v="L-D-0.5"/>
    <n v="4"/>
    <n v="0.5"/>
    <n v="7.77"/>
    <x v="1"/>
    <n v="31.08"/>
    <x v="3"/>
    <x v="2"/>
    <n v="4.0404"/>
    <n v="1.0101"/>
  </r>
  <r>
    <s v="WNR-71736-993"/>
    <d v="2020-02-05T00:00:00"/>
    <x v="3"/>
    <x v="10"/>
    <s v="16880-78077-FB"/>
    <s v="fpowleybp@dyndns.org"/>
    <x v="347"/>
    <x v="220"/>
    <x v="0"/>
    <s v="A-D-2.5"/>
    <n v="6"/>
    <n v="2.5"/>
    <n v="22.884999999999998"/>
    <x v="0"/>
    <n v="137.31"/>
    <x v="2"/>
    <x v="2"/>
    <n v="12.357899999999997"/>
    <n v="2.0596499999999995"/>
  </r>
  <r>
    <s v="HNI-91338-546"/>
    <d v="2020-02-07T00:00:00"/>
    <x v="3"/>
    <x v="10"/>
    <s v="67285-75317-XI"/>
    <n v="0"/>
    <x v="393"/>
    <x v="238"/>
    <x v="0"/>
    <s v="A-D-0.5"/>
    <n v="5"/>
    <n v="0.5"/>
    <n v="5.97"/>
    <x v="1"/>
    <n v="29.849999999999998"/>
    <x v="2"/>
    <x v="2"/>
    <n v="2.6865000000000001"/>
    <n v="0.5373"/>
  </r>
  <r>
    <s v="CYH-53243-218"/>
    <d v="2020-12-18T00:00:00"/>
    <x v="3"/>
    <x v="9"/>
    <s v="88167-57964-PH"/>
    <n v="0"/>
    <x v="394"/>
    <x v="27"/>
    <x v="0"/>
    <s v="R-M-0.5"/>
    <n v="3"/>
    <n v="0.5"/>
    <n v="5.97"/>
    <x v="1"/>
    <n v="17.91"/>
    <x v="0"/>
    <x v="0"/>
    <n v="1.0745999999999998"/>
    <n v="0.35819999999999996"/>
  </r>
  <r>
    <s v="SVD-75407-177"/>
    <d v="2021-08-23T00:00:00"/>
    <x v="1"/>
    <x v="3"/>
    <s v="16106-36039-QS"/>
    <s v="ydombrellbs@dedecms.com"/>
    <x v="395"/>
    <x v="28"/>
    <x v="0"/>
    <s v="E-L-0.5"/>
    <n v="3"/>
    <n v="0.5"/>
    <n v="8.91"/>
    <x v="0"/>
    <n v="26.73"/>
    <x v="1"/>
    <x v="1"/>
    <n v="2.9402999999999997"/>
    <n v="0.98009999999999997"/>
  </r>
  <r>
    <s v="NVN-66443-451"/>
    <d v="2021-08-20T00:00:00"/>
    <x v="1"/>
    <x v="3"/>
    <s v="98921-82417-GN"/>
    <s v="adarthbt@t.co"/>
    <x v="396"/>
    <x v="92"/>
    <x v="0"/>
    <s v="R-D-1"/>
    <n v="2"/>
    <n v="1"/>
    <n v="8.9499999999999993"/>
    <x v="1"/>
    <n v="17.899999999999999"/>
    <x v="0"/>
    <x v="2"/>
    <n v="1.0739999999999998"/>
    <n v="0.53699999999999992"/>
  </r>
  <r>
    <s v="JUA-13580-095"/>
    <d v="2019-04-01T00:00:00"/>
    <x v="0"/>
    <x v="8"/>
    <s v="55265-75151-AK"/>
    <s v="mdarrigoebu@hud.gov"/>
    <x v="397"/>
    <x v="239"/>
    <x v="1"/>
    <s v="R-L-0.2"/>
    <n v="4"/>
    <n v="0.2"/>
    <n v="3.5849999999999995"/>
    <x v="0"/>
    <n v="14.339999999999998"/>
    <x v="0"/>
    <x v="1"/>
    <n v="0.86039999999999983"/>
    <n v="0.21509999999999996"/>
  </r>
  <r>
    <s v="ACY-56225-839"/>
    <d v="2021-01-28T00:00:00"/>
    <x v="1"/>
    <x v="4"/>
    <s v="47386-50743-FG"/>
    <n v="0"/>
    <x v="398"/>
    <x v="204"/>
    <x v="0"/>
    <s v="A-M-2.5"/>
    <n v="3"/>
    <n v="2.5"/>
    <n v="25.874999999999996"/>
    <x v="0"/>
    <n v="77.624999999999986"/>
    <x v="2"/>
    <x v="0"/>
    <n v="6.9862499999999983"/>
    <n v="2.3287499999999994"/>
  </r>
  <r>
    <s v="QBB-07903-622"/>
    <d v="2019-10-21T00:00:00"/>
    <x v="0"/>
    <x v="7"/>
    <s v="32622-54551-UC"/>
    <s v="mackrillbw@bandcamp.com"/>
    <x v="399"/>
    <x v="138"/>
    <x v="0"/>
    <s v="R-L-1"/>
    <n v="5"/>
    <n v="1"/>
    <n v="11.95"/>
    <x v="1"/>
    <n v="59.75"/>
    <x v="0"/>
    <x v="1"/>
    <n v="3.585"/>
    <n v="0.71699999999999997"/>
  </r>
  <r>
    <s v="JLJ-81802-619"/>
    <d v="2021-06-20T00:00:00"/>
    <x v="1"/>
    <x v="1"/>
    <s v="16880-78077-FB"/>
    <s v="mbrickseybx@youku.com"/>
    <x v="347"/>
    <x v="220"/>
    <x v="0"/>
    <s v="A-L-1"/>
    <n v="6"/>
    <n v="1"/>
    <n v="12.95"/>
    <x v="1"/>
    <n v="77.699999999999989"/>
    <x v="2"/>
    <x v="1"/>
    <n v="6.9930000000000003"/>
    <n v="1.1655"/>
  </r>
  <r>
    <s v="HFT-77191-168"/>
    <d v="2021-11-04T00:00:00"/>
    <x v="1"/>
    <x v="11"/>
    <s v="48419-02347-XP"/>
    <s v="mkippenby@dion.ne.jp"/>
    <x v="400"/>
    <x v="240"/>
    <x v="0"/>
    <s v="R-D-0.2"/>
    <n v="2"/>
    <n v="0.2"/>
    <n v="2.6849999999999996"/>
    <x v="0"/>
    <n v="5.3699999999999992"/>
    <x v="0"/>
    <x v="2"/>
    <n v="0.32219999999999993"/>
    <n v="0.16109999999999997"/>
  </r>
  <r>
    <s v="SZR-35951-530"/>
    <d v="2021-04-05T00:00:00"/>
    <x v="1"/>
    <x v="8"/>
    <s v="14121-20527-OJ"/>
    <s v="wransonbz@ted.com"/>
    <x v="401"/>
    <x v="241"/>
    <x v="1"/>
    <s v="E-D-2.5"/>
    <n v="3"/>
    <n v="2.5"/>
    <n v="27.945"/>
    <x v="0"/>
    <n v="83.835000000000008"/>
    <x v="1"/>
    <x v="2"/>
    <n v="9.2218499999999999"/>
    <n v="3.07395"/>
  </r>
  <r>
    <s v="IKL-95976-565"/>
    <d v="2019-12-09T00:00:00"/>
    <x v="0"/>
    <x v="9"/>
    <s v="53486-73919-BQ"/>
    <n v="0"/>
    <x v="402"/>
    <x v="166"/>
    <x v="0"/>
    <s v="A-M-1"/>
    <n v="2"/>
    <n v="1"/>
    <n v="11.25"/>
    <x v="1"/>
    <n v="22.5"/>
    <x v="2"/>
    <x v="0"/>
    <n v="2.0249999999999999"/>
    <n v="1.0125"/>
  </r>
  <r>
    <s v="XEY-48929-474"/>
    <d v="2022-01-02T00:00:00"/>
    <x v="2"/>
    <x v="4"/>
    <s v="21889-94615-WT"/>
    <s v="lrignoldc1@miibeian.gov.cn"/>
    <x v="403"/>
    <x v="155"/>
    <x v="0"/>
    <s v="L-M-2.5"/>
    <n v="6"/>
    <n v="2.5"/>
    <n v="33.464999999999996"/>
    <x v="0"/>
    <n v="200.78999999999996"/>
    <x v="3"/>
    <x v="0"/>
    <n v="26.102699999999999"/>
    <n v="4.3504499999999995"/>
  </r>
  <r>
    <s v="SQT-07286-736"/>
    <d v="2019-12-08T00:00:00"/>
    <x v="0"/>
    <x v="9"/>
    <s v="87726-16941-QW"/>
    <n v="0"/>
    <x v="404"/>
    <x v="35"/>
    <x v="0"/>
    <s v="A-M-1"/>
    <n v="6"/>
    <n v="1"/>
    <n v="11.25"/>
    <x v="1"/>
    <n v="67.5"/>
    <x v="2"/>
    <x v="0"/>
    <n v="6.0749999999999993"/>
    <n v="1.0125"/>
  </r>
  <r>
    <s v="QDU-45390-361"/>
    <d v="2021-11-28T00:00:00"/>
    <x v="1"/>
    <x v="11"/>
    <s v="03677-09134-BC"/>
    <s v="crowthornc3@msn.com"/>
    <x v="405"/>
    <x v="210"/>
    <x v="0"/>
    <s v="E-M-0.5"/>
    <n v="1"/>
    <n v="0.5"/>
    <n v="8.25"/>
    <x v="1"/>
    <n v="8.25"/>
    <x v="1"/>
    <x v="0"/>
    <n v="0.90749999999999997"/>
    <n v="0.90749999999999997"/>
  </r>
  <r>
    <s v="RUJ-30649-712"/>
    <d v="2022-03-11T00:00:00"/>
    <x v="2"/>
    <x v="6"/>
    <s v="93224-71517-WV"/>
    <s v="orylandc4@deviantart.com"/>
    <x v="406"/>
    <x v="97"/>
    <x v="0"/>
    <s v="L-L-0.2"/>
    <n v="2"/>
    <n v="0.2"/>
    <n v="4.7549999999999999"/>
    <x v="0"/>
    <n v="9.51"/>
    <x v="3"/>
    <x v="1"/>
    <n v="1.2363"/>
    <n v="0.61814999999999998"/>
  </r>
  <r>
    <s v="WSV-49732-075"/>
    <d v="2021-01-17T00:00:00"/>
    <x v="1"/>
    <x v="4"/>
    <s v="76263-95145-GJ"/>
    <n v="0"/>
    <x v="407"/>
    <x v="13"/>
    <x v="0"/>
    <s v="L-D-2.5"/>
    <n v="1"/>
    <n v="2.5"/>
    <n v="29.784999999999997"/>
    <x v="1"/>
    <n v="29.784999999999997"/>
    <x v="3"/>
    <x v="2"/>
    <n v="3.8720499999999998"/>
    <n v="3.8720499999999998"/>
  </r>
  <r>
    <s v="VJF-46305-323"/>
    <d v="2019-01-18T00:00:00"/>
    <x v="0"/>
    <x v="4"/>
    <s v="68555-89840-GZ"/>
    <s v="blottringtonc6@redcross.org"/>
    <x v="408"/>
    <x v="208"/>
    <x v="0"/>
    <s v="L-D-0.5"/>
    <n v="2"/>
    <n v="0.5"/>
    <n v="7.77"/>
    <x v="1"/>
    <n v="15.54"/>
    <x v="3"/>
    <x v="2"/>
    <n v="2.0202"/>
    <n v="1.0101"/>
  </r>
  <r>
    <s v="CXD-74176-600"/>
    <d v="2019-04-07T00:00:00"/>
    <x v="0"/>
    <x v="8"/>
    <s v="70624-19112-AO"/>
    <s v="craglessc7@webmd.com"/>
    <x v="409"/>
    <x v="14"/>
    <x v="1"/>
    <s v="E-L-0.5"/>
    <n v="4"/>
    <n v="0.5"/>
    <n v="8.91"/>
    <x v="1"/>
    <n v="35.64"/>
    <x v="1"/>
    <x v="1"/>
    <n v="3.9203999999999999"/>
    <n v="0.98009999999999997"/>
  </r>
  <r>
    <s v="ADX-50674-975"/>
    <d v="2021-02-03T00:00:00"/>
    <x v="1"/>
    <x v="10"/>
    <s v="58916-61837-QH"/>
    <s v="fhollowsc8@blogtalkradio.com"/>
    <x v="410"/>
    <x v="73"/>
    <x v="0"/>
    <s v="A-M-2.5"/>
    <n v="4"/>
    <n v="2.5"/>
    <n v="25.874999999999996"/>
    <x v="0"/>
    <n v="103.49999999999999"/>
    <x v="2"/>
    <x v="0"/>
    <n v="9.3149999999999977"/>
    <n v="2.3287499999999994"/>
  </r>
  <r>
    <s v="RRP-51647-420"/>
    <d v="2019-04-18T00:00:00"/>
    <x v="0"/>
    <x v="8"/>
    <s v="89292-52335-YZ"/>
    <s v="llathleiffc9@nationalgeographic.com"/>
    <x v="411"/>
    <x v="180"/>
    <x v="1"/>
    <s v="E-D-1"/>
    <n v="3"/>
    <n v="1"/>
    <n v="12.15"/>
    <x v="0"/>
    <n v="36.450000000000003"/>
    <x v="1"/>
    <x v="2"/>
    <n v="4.0095000000000001"/>
    <n v="1.3365"/>
  </r>
  <r>
    <s v="PKJ-99134-523"/>
    <d v="2021-07-07T00:00:00"/>
    <x v="1"/>
    <x v="2"/>
    <s v="77284-34297-YY"/>
    <s v="kheadsca@jalbum.net"/>
    <x v="412"/>
    <x v="242"/>
    <x v="0"/>
    <s v="R-L-0.5"/>
    <n v="5"/>
    <n v="0.5"/>
    <n v="7.169999999999999"/>
    <x v="1"/>
    <n v="35.849999999999994"/>
    <x v="0"/>
    <x v="1"/>
    <n v="2.1509999999999998"/>
    <n v="0.43019999999999992"/>
  </r>
  <r>
    <s v="FZQ-29439-457"/>
    <d v="2021-02-23T00:00:00"/>
    <x v="1"/>
    <x v="10"/>
    <s v="50449-80974-BZ"/>
    <s v="tbownecb@unicef.org"/>
    <x v="413"/>
    <x v="243"/>
    <x v="1"/>
    <s v="E-L-0.2"/>
    <n v="5"/>
    <n v="0.2"/>
    <n v="4.4550000000000001"/>
    <x v="0"/>
    <n v="22.274999999999999"/>
    <x v="1"/>
    <x v="1"/>
    <n v="2.45025"/>
    <n v="0.49004999999999999"/>
  </r>
  <r>
    <s v="USN-68115-161"/>
    <d v="2021-08-10T00:00:00"/>
    <x v="1"/>
    <x v="3"/>
    <s v="08120-16183-AW"/>
    <s v="rjacquemardcc@acquirethisname.com"/>
    <x v="414"/>
    <x v="244"/>
    <x v="1"/>
    <s v="E-M-0.2"/>
    <n v="6"/>
    <n v="0.2"/>
    <n v="4.125"/>
    <x v="1"/>
    <n v="24.75"/>
    <x v="1"/>
    <x v="0"/>
    <n v="2.7225000000000001"/>
    <n v="0.45374999999999999"/>
  </r>
  <r>
    <s v="IXU-20263-532"/>
    <d v="2019-11-15T00:00:00"/>
    <x v="0"/>
    <x v="11"/>
    <s v="68044-89277-ML"/>
    <s v="kwarmancd@printfriendly.com"/>
    <x v="415"/>
    <x v="201"/>
    <x v="1"/>
    <s v="L-M-2.5"/>
    <n v="2"/>
    <n v="2.5"/>
    <n v="33.464999999999996"/>
    <x v="0"/>
    <n v="66.929999999999993"/>
    <x v="3"/>
    <x v="0"/>
    <n v="8.700899999999999"/>
    <n v="4.3504499999999995"/>
  </r>
  <r>
    <s v="CBT-15092-420"/>
    <d v="2019-12-17T00:00:00"/>
    <x v="0"/>
    <x v="9"/>
    <s v="71364-35210-HS"/>
    <s v="wcholomince@about.com"/>
    <x v="416"/>
    <x v="38"/>
    <x v="2"/>
    <s v="L-M-0.5"/>
    <n v="1"/>
    <n v="0.5"/>
    <n v="8.73"/>
    <x v="0"/>
    <n v="8.73"/>
    <x v="3"/>
    <x v="0"/>
    <n v="1.1349"/>
    <n v="1.1349"/>
  </r>
  <r>
    <s v="PKQ-46841-696"/>
    <d v="2020-03-18T00:00:00"/>
    <x v="3"/>
    <x v="6"/>
    <s v="37177-68797-ON"/>
    <s v="abraidmancf@census.gov"/>
    <x v="417"/>
    <x v="167"/>
    <x v="0"/>
    <s v="R-M-0.5"/>
    <n v="3"/>
    <n v="0.5"/>
    <n v="5.97"/>
    <x v="1"/>
    <n v="17.91"/>
    <x v="0"/>
    <x v="0"/>
    <n v="1.0745999999999998"/>
    <n v="0.35819999999999996"/>
  </r>
  <r>
    <s v="XDU-05471-219"/>
    <d v="2022-06-06T00:00:00"/>
    <x v="2"/>
    <x v="1"/>
    <s v="60308-06944-GS"/>
    <s v="pdurbancg@symantec.com"/>
    <x v="418"/>
    <x v="245"/>
    <x v="1"/>
    <s v="R-L-0.5"/>
    <n v="1"/>
    <n v="0.5"/>
    <n v="7.169999999999999"/>
    <x v="1"/>
    <n v="7.169999999999999"/>
    <x v="0"/>
    <x v="1"/>
    <n v="0.43019999999999992"/>
    <n v="0.43019999999999992"/>
  </r>
  <r>
    <s v="NID-20149-329"/>
    <d v="2021-05-20T00:00:00"/>
    <x v="1"/>
    <x v="5"/>
    <s v="49888-39458-PF"/>
    <s v="aharroldch@miibeian.gov.cn"/>
    <x v="419"/>
    <x v="45"/>
    <x v="0"/>
    <s v="R-D-0.2"/>
    <n v="2"/>
    <n v="0.2"/>
    <n v="2.6849999999999996"/>
    <x v="1"/>
    <n v="5.3699999999999992"/>
    <x v="0"/>
    <x v="2"/>
    <n v="0.32219999999999993"/>
    <n v="0.16109999999999997"/>
  </r>
  <r>
    <s v="SVU-27222-213"/>
    <d v="2021-01-11T00:00:00"/>
    <x v="1"/>
    <x v="4"/>
    <s v="60748-46813-DZ"/>
    <s v="spamphilonci@mlb.com"/>
    <x v="420"/>
    <x v="246"/>
    <x v="1"/>
    <s v="L-L-0.2"/>
    <n v="5"/>
    <n v="0.2"/>
    <n v="4.7549999999999999"/>
    <x v="1"/>
    <n v="23.774999999999999"/>
    <x v="3"/>
    <x v="1"/>
    <n v="3.0907499999999999"/>
    <n v="0.61814999999999998"/>
  </r>
  <r>
    <s v="RWI-84131-848"/>
    <d v="2019-02-22T00:00:00"/>
    <x v="0"/>
    <x v="10"/>
    <s v="16385-11286-NX"/>
    <s v="mspurdencj@exblog.jp"/>
    <x v="421"/>
    <x v="63"/>
    <x v="0"/>
    <s v="R-D-2.5"/>
    <n v="2"/>
    <n v="2.5"/>
    <n v="20.584999999999997"/>
    <x v="0"/>
    <n v="41.169999999999995"/>
    <x v="0"/>
    <x v="2"/>
    <n v="2.4701999999999997"/>
    <n v="1.2350999999999999"/>
  </r>
  <r>
    <s v="GUU-40666-525"/>
    <d v="2021-11-24T00:00:00"/>
    <x v="1"/>
    <x v="11"/>
    <s v="68555-89840-GZ"/>
    <s v="msesonck@census.gov"/>
    <x v="408"/>
    <x v="208"/>
    <x v="0"/>
    <s v="A-L-0.2"/>
    <n v="3"/>
    <n v="0.2"/>
    <n v="3.8849999999999998"/>
    <x v="1"/>
    <n v="11.654999999999999"/>
    <x v="2"/>
    <x v="1"/>
    <n v="1.0489499999999998"/>
    <n v="0.34964999999999996"/>
  </r>
  <r>
    <s v="SCN-51395-066"/>
    <d v="2022-01-18T00:00:00"/>
    <x v="2"/>
    <x v="4"/>
    <s v="72164-90254-EJ"/>
    <s v="npirronecl@weibo.com"/>
    <x v="422"/>
    <x v="156"/>
    <x v="0"/>
    <s v="L-L-0.5"/>
    <n v="4"/>
    <n v="0.5"/>
    <n v="9.51"/>
    <x v="1"/>
    <n v="38.04"/>
    <x v="3"/>
    <x v="1"/>
    <n v="4.9451999999999998"/>
    <n v="1.2363"/>
  </r>
  <r>
    <s v="ULA-24644-321"/>
    <d v="2021-08-13T00:00:00"/>
    <x v="1"/>
    <x v="3"/>
    <s v="67010-92988-CT"/>
    <s v="rcawleycm@yellowbook.com"/>
    <x v="423"/>
    <x v="247"/>
    <x v="1"/>
    <s v="R-D-2.5"/>
    <n v="4"/>
    <n v="2.5"/>
    <n v="20.584999999999997"/>
    <x v="0"/>
    <n v="82.339999999999989"/>
    <x v="0"/>
    <x v="2"/>
    <n v="4.9403999999999995"/>
    <n v="1.2350999999999999"/>
  </r>
  <r>
    <s v="EOL-92666-762"/>
    <d v="2020-01-11T00:00:00"/>
    <x v="3"/>
    <x v="4"/>
    <s v="15776-91507-GT"/>
    <s v="sbarribalcn@microsoft.com"/>
    <x v="424"/>
    <x v="248"/>
    <x v="1"/>
    <s v="L-L-0.2"/>
    <n v="2"/>
    <n v="0.2"/>
    <n v="4.7549999999999999"/>
    <x v="0"/>
    <n v="9.51"/>
    <x v="3"/>
    <x v="1"/>
    <n v="1.2363"/>
    <n v="0.61814999999999998"/>
  </r>
  <r>
    <s v="AJV-18231-334"/>
    <d v="2020-07-05T00:00:00"/>
    <x v="3"/>
    <x v="2"/>
    <s v="23473-41001-CD"/>
    <s v="aadamidesco@bizjournals.com"/>
    <x v="425"/>
    <x v="60"/>
    <x v="2"/>
    <s v="R-D-2.5"/>
    <n v="2"/>
    <n v="2.5"/>
    <n v="20.584999999999997"/>
    <x v="1"/>
    <n v="41.169999999999995"/>
    <x v="0"/>
    <x v="2"/>
    <n v="2.4701999999999997"/>
    <n v="1.2350999999999999"/>
  </r>
  <r>
    <s v="ZQI-47236-301"/>
    <d v="2019-07-25T00:00:00"/>
    <x v="0"/>
    <x v="2"/>
    <s v="23446-47798-ID"/>
    <s v="cthowescp@craigslist.org"/>
    <x v="426"/>
    <x v="36"/>
    <x v="0"/>
    <s v="L-L-0.5"/>
    <n v="5"/>
    <n v="0.5"/>
    <n v="9.51"/>
    <x v="1"/>
    <n v="47.55"/>
    <x v="3"/>
    <x v="1"/>
    <n v="6.1814999999999998"/>
    <n v="1.2363"/>
  </r>
  <r>
    <s v="ZCR-15721-658"/>
    <d v="2022-05-26T00:00:00"/>
    <x v="2"/>
    <x v="5"/>
    <s v="28327-84469-ND"/>
    <s v="rwillowaycq@admin.ch"/>
    <x v="427"/>
    <x v="31"/>
    <x v="0"/>
    <s v="A-M-1"/>
    <n v="4"/>
    <n v="1"/>
    <n v="11.25"/>
    <x v="1"/>
    <n v="45"/>
    <x v="2"/>
    <x v="0"/>
    <n v="4.05"/>
    <n v="1.0125"/>
  </r>
  <r>
    <s v="QEW-47945-682"/>
    <d v="2020-01-10T00:00:00"/>
    <x v="3"/>
    <x v="4"/>
    <s v="42466-87067-DT"/>
    <s v="aelwincr@privacy.gov.au"/>
    <x v="428"/>
    <x v="30"/>
    <x v="0"/>
    <s v="L-L-0.2"/>
    <n v="5"/>
    <n v="0.2"/>
    <n v="4.7549999999999999"/>
    <x v="1"/>
    <n v="23.774999999999999"/>
    <x v="3"/>
    <x v="1"/>
    <n v="3.0907499999999999"/>
    <n v="0.61814999999999998"/>
  </r>
  <r>
    <s v="PSY-45485-542"/>
    <d v="2019-05-17T00:00:00"/>
    <x v="0"/>
    <x v="5"/>
    <s v="62246-99443-HF"/>
    <s v="abilbrookcs@booking.com"/>
    <x v="429"/>
    <x v="249"/>
    <x v="1"/>
    <s v="R-D-0.5"/>
    <n v="3"/>
    <n v="0.5"/>
    <n v="5.3699999999999992"/>
    <x v="0"/>
    <n v="16.11"/>
    <x v="0"/>
    <x v="2"/>
    <n v="0.96659999999999979"/>
    <n v="0.32219999999999993"/>
  </r>
  <r>
    <s v="BAQ-74241-156"/>
    <d v="2020-07-24T00:00:00"/>
    <x v="3"/>
    <x v="2"/>
    <s v="99869-55718-UU"/>
    <s v="rmckallct@sakura.ne.jp"/>
    <x v="430"/>
    <x v="250"/>
    <x v="2"/>
    <s v="R-D-0.2"/>
    <n v="4"/>
    <n v="0.2"/>
    <n v="2.6849999999999996"/>
    <x v="0"/>
    <n v="10.739999999999998"/>
    <x v="0"/>
    <x v="2"/>
    <n v="0.64439999999999986"/>
    <n v="0.16109999999999997"/>
  </r>
  <r>
    <s v="BVU-77367-451"/>
    <d v="2020-10-20T00:00:00"/>
    <x v="3"/>
    <x v="7"/>
    <s v="77421-46059-RY"/>
    <s v="bdailecu@vistaprint.com"/>
    <x v="431"/>
    <x v="161"/>
    <x v="0"/>
    <s v="A-D-1"/>
    <n v="5"/>
    <n v="1"/>
    <n v="9.9499999999999993"/>
    <x v="0"/>
    <n v="49.75"/>
    <x v="2"/>
    <x v="2"/>
    <n v="4.4774999999999991"/>
    <n v="0.89549999999999985"/>
  </r>
  <r>
    <s v="TJE-91516-344"/>
    <d v="2019-09-22T00:00:00"/>
    <x v="0"/>
    <x v="0"/>
    <s v="49894-06550-OQ"/>
    <s v="atrehernecv@state.tx.us"/>
    <x v="432"/>
    <x v="251"/>
    <x v="1"/>
    <s v="E-M-1"/>
    <n v="2"/>
    <n v="1"/>
    <n v="13.75"/>
    <x v="1"/>
    <n v="27.5"/>
    <x v="1"/>
    <x v="0"/>
    <n v="3.0249999999999999"/>
    <n v="1.5125"/>
  </r>
  <r>
    <s v="LIS-96202-702"/>
    <d v="2020-06-07T00:00:00"/>
    <x v="3"/>
    <x v="1"/>
    <s v="72028-63343-SU"/>
    <s v="abrentnallcw@biglobe.ne.jp"/>
    <x v="433"/>
    <x v="252"/>
    <x v="2"/>
    <s v="L-D-2.5"/>
    <n v="4"/>
    <n v="2.5"/>
    <n v="29.784999999999997"/>
    <x v="1"/>
    <n v="119.13999999999999"/>
    <x v="3"/>
    <x v="2"/>
    <n v="15.488199999999999"/>
    <n v="3.8720499999999998"/>
  </r>
  <r>
    <s v="VIO-27668-766"/>
    <d v="2019-12-15T00:00:00"/>
    <x v="0"/>
    <x v="9"/>
    <s v="10074-20104-NN"/>
    <s v="ddrinkallcx@psu.edu"/>
    <x v="434"/>
    <x v="203"/>
    <x v="0"/>
    <s v="R-D-2.5"/>
    <n v="1"/>
    <n v="2.5"/>
    <n v="20.584999999999997"/>
    <x v="0"/>
    <n v="20.584999999999997"/>
    <x v="0"/>
    <x v="2"/>
    <n v="1.2350999999999999"/>
    <n v="1.2350999999999999"/>
  </r>
  <r>
    <s v="ZVG-20473-043"/>
    <d v="2020-12-06T00:00:00"/>
    <x v="3"/>
    <x v="9"/>
    <s v="71769-10219-IM"/>
    <s v="dkornelcy@cyberchimps.com"/>
    <x v="435"/>
    <x v="253"/>
    <x v="0"/>
    <s v="A-D-0.2"/>
    <n v="3"/>
    <n v="0.2"/>
    <n v="2.9849999999999999"/>
    <x v="0"/>
    <n v="8.9550000000000001"/>
    <x v="2"/>
    <x v="2"/>
    <n v="0.80594999999999994"/>
    <n v="0.26865"/>
  </r>
  <r>
    <s v="KGZ-56395-231"/>
    <d v="2021-12-06T00:00:00"/>
    <x v="1"/>
    <x v="9"/>
    <s v="22221-71106-JD"/>
    <s v="rlequeuxcz@newyorker.com"/>
    <x v="436"/>
    <x v="254"/>
    <x v="0"/>
    <s v="A-D-0.5"/>
    <n v="1"/>
    <n v="0.5"/>
    <n v="5.97"/>
    <x v="1"/>
    <n v="5.97"/>
    <x v="2"/>
    <x v="2"/>
    <n v="0.5373"/>
    <n v="0.5373"/>
  </r>
  <r>
    <s v="CUU-92244-729"/>
    <d v="2020-07-11T00:00:00"/>
    <x v="3"/>
    <x v="2"/>
    <s v="99735-44927-OL"/>
    <s v="jmccaulld0@parallels.com"/>
    <x v="437"/>
    <x v="255"/>
    <x v="0"/>
    <s v="E-M-1"/>
    <n v="3"/>
    <n v="1"/>
    <n v="13.75"/>
    <x v="0"/>
    <n v="41.25"/>
    <x v="1"/>
    <x v="0"/>
    <n v="4.5374999999999996"/>
    <n v="1.5125"/>
  </r>
  <r>
    <s v="EHE-94714-312"/>
    <d v="2021-06-28T00:00:00"/>
    <x v="1"/>
    <x v="1"/>
    <s v="27132-68907-RC"/>
    <s v="jdymoked1@mapquest.com"/>
    <x v="438"/>
    <x v="256"/>
    <x v="0"/>
    <s v="E-L-0.2"/>
    <n v="5"/>
    <n v="0.2"/>
    <n v="4.4550000000000001"/>
    <x v="0"/>
    <n v="22.274999999999999"/>
    <x v="1"/>
    <x v="1"/>
    <n v="2.45025"/>
    <n v="0.49004999999999999"/>
  </r>
  <r>
    <s v="RTL-16205-161"/>
    <d v="2022-04-05T00:00:00"/>
    <x v="2"/>
    <x v="8"/>
    <s v="90440-62727-HI"/>
    <s v="ahutchinsond2@imgur.com"/>
    <x v="439"/>
    <x v="227"/>
    <x v="0"/>
    <s v="A-M-0.5"/>
    <n v="1"/>
    <n v="0.5"/>
    <n v="6.75"/>
    <x v="0"/>
    <n v="6.75"/>
    <x v="2"/>
    <x v="0"/>
    <n v="0.60749999999999993"/>
    <n v="0.60749999999999993"/>
  </r>
  <r>
    <s v="GTS-22482-014"/>
    <d v="2022-03-24T00:00:00"/>
    <x v="2"/>
    <x v="6"/>
    <s v="36769-16558-SX"/>
    <n v="0"/>
    <x v="440"/>
    <x v="210"/>
    <x v="0"/>
    <s v="L-M-2.5"/>
    <n v="4"/>
    <n v="2.5"/>
    <n v="33.464999999999996"/>
    <x v="0"/>
    <n v="133.85999999999999"/>
    <x v="3"/>
    <x v="0"/>
    <n v="17.401799999999998"/>
    <n v="4.3504499999999995"/>
  </r>
  <r>
    <s v="DYG-25473-881"/>
    <d v="2020-02-08T00:00:00"/>
    <x v="3"/>
    <x v="10"/>
    <s v="10138-31681-SD"/>
    <s v="rdriversd4@hexun.com"/>
    <x v="441"/>
    <x v="153"/>
    <x v="0"/>
    <s v="A-D-0.2"/>
    <n v="2"/>
    <n v="0.2"/>
    <n v="2.9849999999999999"/>
    <x v="1"/>
    <n v="5.97"/>
    <x v="2"/>
    <x v="2"/>
    <n v="0.5373"/>
    <n v="0.26865"/>
  </r>
  <r>
    <s v="HTR-21838-286"/>
    <d v="2022-02-11T00:00:00"/>
    <x v="2"/>
    <x v="10"/>
    <s v="24669-76297-SF"/>
    <s v="hzeald5@google.de"/>
    <x v="442"/>
    <x v="208"/>
    <x v="0"/>
    <s v="A-L-1"/>
    <n v="2"/>
    <n v="1"/>
    <n v="12.95"/>
    <x v="1"/>
    <n v="25.9"/>
    <x v="2"/>
    <x v="1"/>
    <n v="2.331"/>
    <n v="1.1655"/>
  </r>
  <r>
    <s v="KYG-28296-920"/>
    <d v="2020-07-02T00:00:00"/>
    <x v="3"/>
    <x v="2"/>
    <s v="78050-20355-DI"/>
    <s v="gsmallcombed6@ucla.edu"/>
    <x v="443"/>
    <x v="165"/>
    <x v="1"/>
    <s v="E-M-2.5"/>
    <n v="1"/>
    <n v="2.5"/>
    <n v="31.624999999999996"/>
    <x v="0"/>
    <n v="31.624999999999996"/>
    <x v="1"/>
    <x v="0"/>
    <n v="3.4787499999999998"/>
    <n v="3.4787499999999998"/>
  </r>
  <r>
    <s v="NNB-20459-430"/>
    <d v="2022-07-25T00:00:00"/>
    <x v="2"/>
    <x v="2"/>
    <s v="79825-17822-UH"/>
    <s v="ddibleyd7@feedburner.com"/>
    <x v="444"/>
    <x v="257"/>
    <x v="0"/>
    <s v="L-M-0.2"/>
    <n v="2"/>
    <n v="0.2"/>
    <n v="4.3650000000000002"/>
    <x v="1"/>
    <n v="8.73"/>
    <x v="3"/>
    <x v="0"/>
    <n v="1.1349"/>
    <n v="0.56745000000000001"/>
  </r>
  <r>
    <s v="FEK-14025-351"/>
    <d v="2021-03-19T00:00:00"/>
    <x v="1"/>
    <x v="6"/>
    <s v="03990-21586-MQ"/>
    <s v="gdimitrioud8@chronoengine.com"/>
    <x v="445"/>
    <x v="36"/>
    <x v="0"/>
    <s v="E-L-0.2"/>
    <n v="6"/>
    <n v="0.2"/>
    <n v="4.4550000000000001"/>
    <x v="0"/>
    <n v="26.73"/>
    <x v="1"/>
    <x v="1"/>
    <n v="2.9402999999999997"/>
    <n v="0.49004999999999999"/>
  </r>
  <r>
    <s v="AWH-16980-469"/>
    <d v="2020-05-11T00:00:00"/>
    <x v="3"/>
    <x v="5"/>
    <s v="27493-46921-TZ"/>
    <s v="fflanagand9@woothemes.com"/>
    <x v="446"/>
    <x v="211"/>
    <x v="0"/>
    <s v="L-M-0.2"/>
    <n v="6"/>
    <n v="0.2"/>
    <n v="4.3650000000000002"/>
    <x v="1"/>
    <n v="26.19"/>
    <x v="3"/>
    <x v="0"/>
    <n v="3.4047000000000001"/>
    <n v="0.56745000000000001"/>
  </r>
  <r>
    <s v="ZPW-31329-741"/>
    <d v="2019-06-08T00:00:00"/>
    <x v="0"/>
    <x v="1"/>
    <s v="27132-68907-RC"/>
    <s v="abrashda@plala.or.jp"/>
    <x v="438"/>
    <x v="256"/>
    <x v="0"/>
    <s v="R-D-1"/>
    <n v="6"/>
    <n v="1"/>
    <n v="8.9499999999999993"/>
    <x v="0"/>
    <n v="53.699999999999996"/>
    <x v="0"/>
    <x v="2"/>
    <n v="3.2219999999999995"/>
    <n v="0.53699999999999992"/>
  </r>
  <r>
    <s v="ZPW-31329-741"/>
    <d v="2019-06-08T00:00:00"/>
    <x v="0"/>
    <x v="1"/>
    <s v="27132-68907-RC"/>
    <n v="0"/>
    <x v="438"/>
    <x v="256"/>
    <x v="0"/>
    <s v="E-M-2.5"/>
    <n v="4"/>
    <n v="2.5"/>
    <n v="31.624999999999996"/>
    <x v="0"/>
    <n v="126.49999999999999"/>
    <x v="1"/>
    <x v="0"/>
    <n v="13.914999999999999"/>
    <n v="3.4787499999999998"/>
  </r>
  <r>
    <s v="ZPW-31329-741"/>
    <d v="2019-06-08T00:00:00"/>
    <x v="0"/>
    <x v="1"/>
    <s v="27132-68907-RC"/>
    <s v="wmcinerneydc@wordpress.com"/>
    <x v="438"/>
    <x v="256"/>
    <x v="0"/>
    <s v="E-M-0.2"/>
    <n v="1"/>
    <n v="0.2"/>
    <n v="4.125"/>
    <x v="1"/>
    <n v="4.125"/>
    <x v="1"/>
    <x v="0"/>
    <n v="0.45374999999999999"/>
    <n v="0.45374999999999999"/>
  </r>
  <r>
    <s v="UBI-83843-396"/>
    <d v="2019-10-09T00:00:00"/>
    <x v="0"/>
    <x v="7"/>
    <s v="58816-74064-TF"/>
    <s v="nizhakovdd@aol.com"/>
    <x v="447"/>
    <x v="258"/>
    <x v="2"/>
    <s v="R-L-1"/>
    <n v="2"/>
    <n v="1"/>
    <n v="11.95"/>
    <x v="1"/>
    <n v="23.9"/>
    <x v="0"/>
    <x v="1"/>
    <n v="1.4339999999999999"/>
    <n v="0.71699999999999997"/>
  </r>
  <r>
    <s v="VID-40587-569"/>
    <d v="2021-02-20T00:00:00"/>
    <x v="1"/>
    <x v="10"/>
    <s v="09818-59895-EH"/>
    <s v="skeetsde@answers.com"/>
    <x v="448"/>
    <x v="117"/>
    <x v="0"/>
    <s v="E-D-2.5"/>
    <n v="5"/>
    <n v="2.5"/>
    <n v="27.945"/>
    <x v="0"/>
    <n v="139.72499999999999"/>
    <x v="1"/>
    <x v="2"/>
    <n v="15.36975"/>
    <n v="3.07395"/>
  </r>
  <r>
    <s v="KBB-52530-416"/>
    <d v="2019-11-21T00:00:00"/>
    <x v="0"/>
    <x v="11"/>
    <s v="06488-46303-IZ"/>
    <n v="0"/>
    <x v="449"/>
    <x v="147"/>
    <x v="0"/>
    <s v="L-D-2.5"/>
    <n v="2"/>
    <n v="2.5"/>
    <n v="29.784999999999997"/>
    <x v="0"/>
    <n v="59.569999999999993"/>
    <x v="3"/>
    <x v="2"/>
    <n v="7.7440999999999995"/>
    <n v="3.8720499999999998"/>
  </r>
  <r>
    <s v="ISJ-48676-420"/>
    <d v="2021-10-10T00:00:00"/>
    <x v="1"/>
    <x v="7"/>
    <s v="93046-67561-AY"/>
    <s v="kcakedg@huffingtonpost.com"/>
    <x v="450"/>
    <x v="7"/>
    <x v="0"/>
    <s v="L-L-0.5"/>
    <n v="6"/>
    <n v="0.5"/>
    <n v="9.51"/>
    <x v="1"/>
    <n v="57.06"/>
    <x v="3"/>
    <x v="1"/>
    <n v="7.4177999999999997"/>
    <n v="1.2363"/>
  </r>
  <r>
    <s v="MIF-17920-768"/>
    <d v="2021-08-05T00:00:00"/>
    <x v="1"/>
    <x v="3"/>
    <s v="68946-40750-LK"/>
    <s v="mhanseddh@instagram.com"/>
    <x v="451"/>
    <x v="259"/>
    <x v="1"/>
    <s v="R-L-0.2"/>
    <n v="6"/>
    <n v="0.2"/>
    <n v="3.5849999999999995"/>
    <x v="0"/>
    <n v="21.509999999999998"/>
    <x v="0"/>
    <x v="1"/>
    <n v="1.2905999999999997"/>
    <n v="0.21509999999999996"/>
  </r>
  <r>
    <s v="CPX-19312-088"/>
    <d v="2020-07-31T00:00:00"/>
    <x v="3"/>
    <x v="2"/>
    <s v="38387-64959-WW"/>
    <s v="fkienleindi@trellian.com"/>
    <x v="452"/>
    <x v="260"/>
    <x v="1"/>
    <s v="L-M-0.5"/>
    <n v="6"/>
    <n v="0.5"/>
    <n v="8.73"/>
    <x v="0"/>
    <n v="52.38"/>
    <x v="3"/>
    <x v="0"/>
    <n v="6.8094000000000001"/>
    <n v="1.1349"/>
  </r>
  <r>
    <s v="RXI-67978-260"/>
    <d v="2020-09-19T00:00:00"/>
    <x v="3"/>
    <x v="0"/>
    <s v="48418-60841-CC"/>
    <s v="kegglestonedj@sphinn.com"/>
    <x v="453"/>
    <x v="260"/>
    <x v="1"/>
    <s v="E-D-1"/>
    <n v="6"/>
    <n v="1"/>
    <n v="12.15"/>
    <x v="1"/>
    <n v="72.900000000000006"/>
    <x v="1"/>
    <x v="2"/>
    <n v="8.0190000000000001"/>
    <n v="1.3365"/>
  </r>
  <r>
    <s v="LKE-14821-285"/>
    <d v="2020-05-03T00:00:00"/>
    <x v="3"/>
    <x v="5"/>
    <s v="13736-92418-JS"/>
    <s v="bsemkinsdk@unc.edu"/>
    <x v="454"/>
    <x v="261"/>
    <x v="1"/>
    <s v="R-M-0.2"/>
    <n v="5"/>
    <n v="0.2"/>
    <n v="2.9849999999999999"/>
    <x v="0"/>
    <n v="14.924999999999999"/>
    <x v="0"/>
    <x v="0"/>
    <n v="0.89549999999999996"/>
    <n v="0.17909999999999998"/>
  </r>
  <r>
    <s v="LRK-97117-150"/>
    <d v="2019-07-08T00:00:00"/>
    <x v="0"/>
    <x v="2"/>
    <s v="33000-22405-LO"/>
    <s v="slorenzettidl@is.gd"/>
    <x v="455"/>
    <x v="87"/>
    <x v="0"/>
    <s v="L-L-1"/>
    <n v="6"/>
    <n v="1"/>
    <n v="15.85"/>
    <x v="1"/>
    <n v="95.1"/>
    <x v="3"/>
    <x v="1"/>
    <n v="12.363000000000001"/>
    <n v="2.0605000000000002"/>
  </r>
  <r>
    <s v="IGK-51227-573"/>
    <d v="2019-10-26T00:00:00"/>
    <x v="0"/>
    <x v="7"/>
    <s v="46959-60474-LT"/>
    <s v="bgiannazzidm@apple.com"/>
    <x v="456"/>
    <x v="42"/>
    <x v="0"/>
    <s v="L-D-0.5"/>
    <n v="2"/>
    <n v="0.5"/>
    <n v="7.77"/>
    <x v="1"/>
    <n v="15.54"/>
    <x v="3"/>
    <x v="2"/>
    <n v="2.0202"/>
    <n v="1.0101"/>
  </r>
  <r>
    <s v="ZAY-43009-775"/>
    <d v="2020-09-27T00:00:00"/>
    <x v="3"/>
    <x v="0"/>
    <s v="73431-39823-UP"/>
    <n v="0"/>
    <x v="457"/>
    <x v="207"/>
    <x v="0"/>
    <s v="L-D-0.2"/>
    <n v="6"/>
    <n v="0.2"/>
    <n v="3.8849999999999998"/>
    <x v="1"/>
    <n v="23.31"/>
    <x v="3"/>
    <x v="2"/>
    <n v="3.0303"/>
    <n v="0.50505"/>
  </r>
  <r>
    <s v="EMA-63190-618"/>
    <d v="2022-02-28T00:00:00"/>
    <x v="2"/>
    <x v="10"/>
    <s v="90993-98984-JK"/>
    <s v="ulethbrigdo@hc360.com"/>
    <x v="458"/>
    <x v="166"/>
    <x v="0"/>
    <s v="E-M-0.2"/>
    <n v="1"/>
    <n v="0.2"/>
    <n v="4.125"/>
    <x v="0"/>
    <n v="4.125"/>
    <x v="1"/>
    <x v="0"/>
    <n v="0.45374999999999999"/>
    <n v="0.45374999999999999"/>
  </r>
  <r>
    <s v="FBI-35855-418"/>
    <d v="2020-09-16T00:00:00"/>
    <x v="3"/>
    <x v="0"/>
    <s v="06552-04430-AG"/>
    <s v="sfarnishdp@dmoz.org"/>
    <x v="459"/>
    <x v="194"/>
    <x v="2"/>
    <s v="R-M-0.5"/>
    <n v="6"/>
    <n v="0.5"/>
    <n v="5.97"/>
    <x v="1"/>
    <n v="35.82"/>
    <x v="0"/>
    <x v="0"/>
    <n v="2.1491999999999996"/>
    <n v="0.35819999999999996"/>
  </r>
  <r>
    <s v="TXB-80533-417"/>
    <d v="2020-10-28T00:00:00"/>
    <x v="3"/>
    <x v="7"/>
    <s v="54597-57004-QM"/>
    <s v="fjecockdq@unicef.org"/>
    <x v="460"/>
    <x v="163"/>
    <x v="0"/>
    <s v="L-L-1"/>
    <n v="2"/>
    <n v="1"/>
    <n v="15.85"/>
    <x v="1"/>
    <n v="31.7"/>
    <x v="3"/>
    <x v="1"/>
    <n v="4.1210000000000004"/>
    <n v="2.0605000000000002"/>
  </r>
  <r>
    <s v="MBM-00112-248"/>
    <d v="2019-09-02T00:00:00"/>
    <x v="0"/>
    <x v="0"/>
    <s v="50238-24377-ZS"/>
    <n v="0"/>
    <x v="461"/>
    <x v="189"/>
    <x v="0"/>
    <s v="L-L-1"/>
    <n v="5"/>
    <n v="1"/>
    <n v="15.85"/>
    <x v="0"/>
    <n v="79.25"/>
    <x v="3"/>
    <x v="1"/>
    <n v="10.302500000000002"/>
    <n v="2.0605000000000002"/>
  </r>
  <r>
    <s v="EUO-69145-988"/>
    <d v="2021-08-30T00:00:00"/>
    <x v="1"/>
    <x v="3"/>
    <s v="60370-41934-IF"/>
    <s v="hpallisterds@ning.com"/>
    <x v="462"/>
    <x v="48"/>
    <x v="0"/>
    <s v="E-D-0.2"/>
    <n v="3"/>
    <n v="0.2"/>
    <n v="3.645"/>
    <x v="1"/>
    <n v="10.935"/>
    <x v="1"/>
    <x v="2"/>
    <n v="1.2028500000000002"/>
    <n v="0.40095000000000003"/>
  </r>
  <r>
    <s v="GYA-80327-368"/>
    <d v="2021-06-04T00:00:00"/>
    <x v="1"/>
    <x v="1"/>
    <s v="06899-54551-EH"/>
    <s v="cmershdt@drupal.org"/>
    <x v="463"/>
    <x v="262"/>
    <x v="1"/>
    <s v="A-D-1"/>
    <n v="4"/>
    <n v="1"/>
    <n v="9.9499999999999993"/>
    <x v="1"/>
    <n v="39.799999999999997"/>
    <x v="2"/>
    <x v="2"/>
    <n v="3.5819999999999994"/>
    <n v="0.89549999999999985"/>
  </r>
  <r>
    <s v="TNW-41601-420"/>
    <d v="2020-11-24T00:00:00"/>
    <x v="3"/>
    <x v="11"/>
    <s v="66458-91190-YC"/>
    <s v="bbredeedu@flickr.com"/>
    <x v="464"/>
    <x v="263"/>
    <x v="2"/>
    <s v="R-M-1"/>
    <n v="5"/>
    <n v="1"/>
    <n v="9.9499999999999993"/>
    <x v="0"/>
    <n v="49.75"/>
    <x v="0"/>
    <x v="0"/>
    <n v="2.9849999999999999"/>
    <n v="0.59699999999999998"/>
  </r>
  <r>
    <s v="ALR-62963-723"/>
    <d v="2020-06-21T00:00:00"/>
    <x v="3"/>
    <x v="1"/>
    <s v="80463-43913-WZ"/>
    <n v="0"/>
    <x v="465"/>
    <x v="146"/>
    <x v="1"/>
    <s v="R-D-0.2"/>
    <n v="3"/>
    <n v="0.2"/>
    <n v="2.6849999999999996"/>
    <x v="0"/>
    <n v="8.0549999999999997"/>
    <x v="0"/>
    <x v="2"/>
    <n v="0.4832999999999999"/>
    <n v="0.16109999999999997"/>
  </r>
  <r>
    <s v="JIG-27636-870"/>
    <d v="2020-07-13T00:00:00"/>
    <x v="3"/>
    <x v="2"/>
    <s v="67204-04870-LG"/>
    <n v="0"/>
    <x v="466"/>
    <x v="16"/>
    <x v="0"/>
    <s v="R-L-1"/>
    <n v="4"/>
    <n v="1"/>
    <n v="11.95"/>
    <x v="1"/>
    <n v="47.8"/>
    <x v="0"/>
    <x v="1"/>
    <n v="2.8679999999999999"/>
    <n v="0.71699999999999997"/>
  </r>
  <r>
    <s v="CTE-31437-326"/>
    <d v="2019-01-02T00:00:00"/>
    <x v="0"/>
    <x v="4"/>
    <s v="22721-63196-UJ"/>
    <s v="gduckerdx@patch.com"/>
    <x v="467"/>
    <x v="197"/>
    <x v="2"/>
    <s v="R-M-0.2"/>
    <n v="4"/>
    <n v="0.2"/>
    <n v="2.9849999999999999"/>
    <x v="1"/>
    <n v="11.94"/>
    <x v="0"/>
    <x v="0"/>
    <n v="0.71639999999999993"/>
    <n v="0.17909999999999998"/>
  </r>
  <r>
    <s v="CTE-31437-326"/>
    <d v="2019-01-02T00:00:00"/>
    <x v="0"/>
    <x v="4"/>
    <s v="22721-63196-UJ"/>
    <s v="eshearsbydy@g.co"/>
    <x v="467"/>
    <x v="197"/>
    <x v="0"/>
    <s v="E-M-0.2"/>
    <n v="4"/>
    <n v="0.2"/>
    <n v="4.125"/>
    <x v="1"/>
    <n v="16.5"/>
    <x v="1"/>
    <x v="0"/>
    <n v="1.8149999999999999"/>
    <n v="0.45374999999999999"/>
  </r>
  <r>
    <s v="CTE-31437-326"/>
    <d v="2019-01-02T00:00:00"/>
    <x v="0"/>
    <x v="4"/>
    <s v="22721-63196-UJ"/>
    <n v="0"/>
    <x v="467"/>
    <x v="197"/>
    <x v="0"/>
    <s v="L-D-1"/>
    <n v="4"/>
    <n v="1"/>
    <n v="12.95"/>
    <x v="1"/>
    <n v="51.8"/>
    <x v="3"/>
    <x v="2"/>
    <n v="6.734"/>
    <n v="1.6835"/>
  </r>
  <r>
    <s v="CTE-31437-326"/>
    <d v="2019-01-02T00:00:00"/>
    <x v="0"/>
    <x v="4"/>
    <s v="22721-63196-UJ"/>
    <s v="nerswelle0@mlb.com"/>
    <x v="467"/>
    <x v="197"/>
    <x v="0"/>
    <s v="L-L-0.2"/>
    <n v="3"/>
    <n v="0.2"/>
    <n v="4.7549999999999999"/>
    <x v="0"/>
    <n v="14.265000000000001"/>
    <x v="3"/>
    <x v="1"/>
    <n v="1.8544499999999999"/>
    <n v="0.61814999999999998"/>
  </r>
  <r>
    <s v="SLD-63003-334"/>
    <d v="2022-02-17T00:00:00"/>
    <x v="2"/>
    <x v="10"/>
    <s v="55515-37571-RS"/>
    <s v="wstearleye1@census.gov"/>
    <x v="468"/>
    <x v="264"/>
    <x v="0"/>
    <s v="L-M-0.2"/>
    <n v="6"/>
    <n v="0.2"/>
    <n v="4.3650000000000002"/>
    <x v="1"/>
    <n v="26.19"/>
    <x v="3"/>
    <x v="0"/>
    <n v="3.4047000000000001"/>
    <n v="0.56745000000000001"/>
  </r>
  <r>
    <s v="BXN-64230-789"/>
    <d v="2020-12-19T00:00:00"/>
    <x v="3"/>
    <x v="9"/>
    <s v="25598-77476-CB"/>
    <s v="dwincere2@marriott.com"/>
    <x v="469"/>
    <x v="87"/>
    <x v="0"/>
    <s v="A-L-1"/>
    <n v="2"/>
    <n v="1"/>
    <n v="12.95"/>
    <x v="0"/>
    <n v="25.9"/>
    <x v="2"/>
    <x v="1"/>
    <n v="2.331"/>
    <n v="1.1655"/>
  </r>
  <r>
    <s v="XEE-37895-169"/>
    <d v="2019-02-20T00:00:00"/>
    <x v="0"/>
    <x v="10"/>
    <s v="14888-85625-TM"/>
    <s v="plyfielde3@baidu.com"/>
    <x v="470"/>
    <x v="265"/>
    <x v="0"/>
    <s v="A-L-2.5"/>
    <n v="3"/>
    <n v="2.5"/>
    <n v="29.784999999999997"/>
    <x v="0"/>
    <n v="89.35499999999999"/>
    <x v="2"/>
    <x v="1"/>
    <n v="8.0419499999999982"/>
    <n v="2.6806499999999995"/>
  </r>
  <r>
    <s v="ZTX-80764-911"/>
    <d v="2021-01-14T00:00:00"/>
    <x v="1"/>
    <x v="4"/>
    <s v="92793-68332-NR"/>
    <s v="hperrise4@studiopress.com"/>
    <x v="471"/>
    <x v="266"/>
    <x v="1"/>
    <s v="L-D-0.5"/>
    <n v="6"/>
    <n v="0.5"/>
    <n v="7.77"/>
    <x v="1"/>
    <n v="46.62"/>
    <x v="3"/>
    <x v="2"/>
    <n v="6.0606"/>
    <n v="1.0101"/>
  </r>
  <r>
    <s v="WVT-88135-549"/>
    <d v="2019-11-16T00:00:00"/>
    <x v="0"/>
    <x v="11"/>
    <s v="66458-91190-YC"/>
    <s v="murione5@alexa.com"/>
    <x v="464"/>
    <x v="263"/>
    <x v="1"/>
    <s v="A-D-1"/>
    <n v="3"/>
    <n v="1"/>
    <n v="9.9499999999999993"/>
    <x v="0"/>
    <n v="29.849999999999998"/>
    <x v="2"/>
    <x v="2"/>
    <n v="2.6864999999999997"/>
    <n v="0.89549999999999985"/>
  </r>
  <r>
    <s v="IPA-94170-889"/>
    <d v="2019-12-04T00:00:00"/>
    <x v="0"/>
    <x v="9"/>
    <s v="64439-27325-LG"/>
    <s v="ckide6@narod.ru"/>
    <x v="472"/>
    <x v="230"/>
    <x v="1"/>
    <s v="R-L-0.2"/>
    <n v="3"/>
    <n v="0.2"/>
    <n v="3.5849999999999995"/>
    <x v="0"/>
    <n v="10.754999999999999"/>
    <x v="0"/>
    <x v="1"/>
    <n v="0.64529999999999987"/>
    <n v="0.21509999999999996"/>
  </r>
  <r>
    <s v="YQL-63755-365"/>
    <d v="2020-07-31T00:00:00"/>
    <x v="3"/>
    <x v="2"/>
    <s v="78570-76770-LB"/>
    <s v="cbeinee7@xinhuanet.com"/>
    <x v="473"/>
    <x v="38"/>
    <x v="0"/>
    <s v="A-M-0.2"/>
    <n v="4"/>
    <n v="0.2"/>
    <n v="3.375"/>
    <x v="0"/>
    <n v="13.5"/>
    <x v="2"/>
    <x v="0"/>
    <n v="1.2149999999999999"/>
    <n v="0.30374999999999996"/>
  </r>
  <r>
    <s v="RKW-81145-984"/>
    <d v="2019-03-11T00:00:00"/>
    <x v="0"/>
    <x v="6"/>
    <s v="98661-69719-VI"/>
    <s v="cbakeupe8@globo.com"/>
    <x v="474"/>
    <x v="267"/>
    <x v="0"/>
    <s v="L-L-1"/>
    <n v="3"/>
    <n v="1"/>
    <n v="15.85"/>
    <x v="1"/>
    <n v="47.55"/>
    <x v="3"/>
    <x v="1"/>
    <n v="6.1815000000000007"/>
    <n v="2.0605000000000002"/>
  </r>
  <r>
    <s v="MBT-23379-866"/>
    <d v="2022-05-10T00:00:00"/>
    <x v="2"/>
    <x v="5"/>
    <s v="82990-92703-IX"/>
    <s v="nhelkine9@example.com"/>
    <x v="475"/>
    <x v="11"/>
    <x v="0"/>
    <s v="L-L-1"/>
    <n v="5"/>
    <n v="1"/>
    <n v="15.85"/>
    <x v="1"/>
    <n v="79.25"/>
    <x v="3"/>
    <x v="1"/>
    <n v="10.302500000000002"/>
    <n v="2.0605000000000002"/>
  </r>
  <r>
    <s v="GEJ-39834-935"/>
    <d v="2021-12-25T00:00:00"/>
    <x v="1"/>
    <x v="9"/>
    <s v="49412-86877-VY"/>
    <s v="pwitheringtonea@networkadvertising.org"/>
    <x v="476"/>
    <x v="135"/>
    <x v="0"/>
    <s v="L-M-0.2"/>
    <n v="6"/>
    <n v="0.2"/>
    <n v="4.3650000000000002"/>
    <x v="0"/>
    <n v="26.19"/>
    <x v="3"/>
    <x v="0"/>
    <n v="3.4047000000000001"/>
    <n v="0.56745000000000001"/>
  </r>
  <r>
    <s v="KRW-91640-596"/>
    <d v="2022-04-22T00:00:00"/>
    <x v="2"/>
    <x v="8"/>
    <s v="70879-00984-FJ"/>
    <s v="ttilzeyeb@hostgator.com"/>
    <x v="477"/>
    <x v="10"/>
    <x v="0"/>
    <s v="R-L-0.5"/>
    <n v="3"/>
    <n v="0.5"/>
    <n v="7.169999999999999"/>
    <x v="1"/>
    <n v="21.509999999999998"/>
    <x v="0"/>
    <x v="1"/>
    <n v="1.2905999999999997"/>
    <n v="0.43019999999999992"/>
  </r>
  <r>
    <s v="AOT-70449-651"/>
    <d v="2022-06-11T00:00:00"/>
    <x v="2"/>
    <x v="1"/>
    <s v="53414-73391-CR"/>
    <n v="0"/>
    <x v="478"/>
    <x v="268"/>
    <x v="0"/>
    <s v="R-D-2.5"/>
    <n v="5"/>
    <n v="2.5"/>
    <n v="20.584999999999997"/>
    <x v="0"/>
    <n v="102.92499999999998"/>
    <x v="0"/>
    <x v="2"/>
    <n v="6.1754999999999995"/>
    <n v="1.2350999999999999"/>
  </r>
  <r>
    <s v="DGC-21813-731"/>
    <d v="2022-04-27T00:00:00"/>
    <x v="2"/>
    <x v="8"/>
    <s v="43606-83072-OA"/>
    <n v="0"/>
    <x v="479"/>
    <x v="269"/>
    <x v="0"/>
    <s v="L-D-0.2"/>
    <n v="2"/>
    <n v="0.2"/>
    <n v="3.8849999999999998"/>
    <x v="1"/>
    <n v="7.77"/>
    <x v="3"/>
    <x v="2"/>
    <n v="1.0101"/>
    <n v="0.50505"/>
  </r>
  <r>
    <s v="JBE-92943-643"/>
    <d v="2020-12-29T00:00:00"/>
    <x v="3"/>
    <x v="9"/>
    <s v="84466-22864-CE"/>
    <s v="kimortsee@alexa.com"/>
    <x v="480"/>
    <x v="270"/>
    <x v="0"/>
    <s v="E-D-2.5"/>
    <n v="5"/>
    <n v="2.5"/>
    <n v="27.945"/>
    <x v="1"/>
    <n v="139.72499999999999"/>
    <x v="1"/>
    <x v="2"/>
    <n v="15.36975"/>
    <n v="3.07395"/>
  </r>
  <r>
    <s v="ZIL-34948-499"/>
    <d v="2020-07-14T00:00:00"/>
    <x v="3"/>
    <x v="2"/>
    <s v="66458-91190-YC"/>
    <s v="pstarteef@accuweather.com"/>
    <x v="464"/>
    <x v="263"/>
    <x v="0"/>
    <s v="A-D-0.5"/>
    <n v="2"/>
    <n v="0.5"/>
    <n v="5.97"/>
    <x v="1"/>
    <n v="11.94"/>
    <x v="2"/>
    <x v="2"/>
    <n v="1.0746"/>
    <n v="0.5373"/>
  </r>
  <r>
    <s v="JSU-23781-256"/>
    <d v="2021-09-07T00:00:00"/>
    <x v="1"/>
    <x v="0"/>
    <s v="76499-89100-JQ"/>
    <s v="marmisteadeg@blogtalkradio.com"/>
    <x v="481"/>
    <x v="32"/>
    <x v="0"/>
    <s v="L-D-0.2"/>
    <n v="1"/>
    <n v="0.2"/>
    <n v="3.8849999999999998"/>
    <x v="1"/>
    <n v="3.8849999999999998"/>
    <x v="3"/>
    <x v="2"/>
    <n v="0.50505"/>
    <n v="0.50505"/>
  </r>
  <r>
    <s v="JSU-23781-256"/>
    <d v="2021-09-07T00:00:00"/>
    <x v="1"/>
    <x v="0"/>
    <s v="76499-89100-JQ"/>
    <s v="jlemerleeh@ustream.tv"/>
    <x v="481"/>
    <x v="32"/>
    <x v="0"/>
    <s v="R-M-1"/>
    <n v="4"/>
    <n v="1"/>
    <n v="9.9499999999999993"/>
    <x v="1"/>
    <n v="39.799999999999997"/>
    <x v="0"/>
    <x v="0"/>
    <n v="2.3879999999999999"/>
    <n v="0.59699999999999998"/>
  </r>
  <r>
    <s v="VPX-44956-367"/>
    <d v="2019-06-09T00:00:00"/>
    <x v="0"/>
    <x v="1"/>
    <s v="39582-35773-ZJ"/>
    <s v="vupstoneei@google.pl"/>
    <x v="482"/>
    <x v="210"/>
    <x v="0"/>
    <s v="R-M-0.5"/>
    <n v="5"/>
    <n v="0.5"/>
    <n v="5.97"/>
    <x v="1"/>
    <n v="29.849999999999998"/>
    <x v="0"/>
    <x v="0"/>
    <n v="1.7909999999999999"/>
    <n v="0.35819999999999996"/>
  </r>
  <r>
    <s v="VTB-46451-959"/>
    <d v="2020-10-25T00:00:00"/>
    <x v="3"/>
    <x v="7"/>
    <s v="66240-46962-IO"/>
    <s v="bbeelbyej@rediff.com"/>
    <x v="483"/>
    <x v="271"/>
    <x v="1"/>
    <s v="L-D-2.5"/>
    <n v="1"/>
    <n v="2.5"/>
    <n v="29.784999999999997"/>
    <x v="1"/>
    <n v="29.784999999999997"/>
    <x v="3"/>
    <x v="2"/>
    <n v="3.8720499999999998"/>
    <n v="3.8720499999999998"/>
  </r>
  <r>
    <s v="DNZ-11665-950"/>
    <d v="2021-02-28T00:00:00"/>
    <x v="1"/>
    <x v="10"/>
    <s v="10637-45522-ID"/>
    <n v="0"/>
    <x v="484"/>
    <x v="64"/>
    <x v="0"/>
    <s v="L-L-2.5"/>
    <n v="2"/>
    <n v="2.5"/>
    <n v="36.454999999999998"/>
    <x v="1"/>
    <n v="72.91"/>
    <x v="3"/>
    <x v="1"/>
    <n v="9.4782999999999991"/>
    <n v="4.7391499999999995"/>
  </r>
  <r>
    <s v="ITR-54735-364"/>
    <d v="2020-07-26T00:00:00"/>
    <x v="3"/>
    <x v="2"/>
    <s v="92599-58687-CS"/>
    <n v="0"/>
    <x v="485"/>
    <x v="272"/>
    <x v="0"/>
    <s v="R-D-0.2"/>
    <n v="5"/>
    <n v="0.2"/>
    <n v="2.6849999999999996"/>
    <x v="0"/>
    <n v="13.424999999999997"/>
    <x v="0"/>
    <x v="2"/>
    <n v="0.80549999999999988"/>
    <n v="0.16109999999999997"/>
  </r>
  <r>
    <s v="YDS-02797-307"/>
    <d v="2022-06-05T00:00:00"/>
    <x v="2"/>
    <x v="1"/>
    <s v="06058-48844-PI"/>
    <s v="wspeechlyem@amazon.com"/>
    <x v="486"/>
    <x v="208"/>
    <x v="0"/>
    <s v="E-M-2.5"/>
    <n v="4"/>
    <n v="2.5"/>
    <n v="31.624999999999996"/>
    <x v="0"/>
    <n v="126.49999999999999"/>
    <x v="1"/>
    <x v="0"/>
    <n v="13.914999999999999"/>
    <n v="3.4787499999999998"/>
  </r>
  <r>
    <s v="BPG-68988-842"/>
    <d v="2019-02-21T00:00:00"/>
    <x v="0"/>
    <x v="10"/>
    <s v="53631-24432-SY"/>
    <s v="iphillpoten@buzzfeed.com"/>
    <x v="487"/>
    <x v="52"/>
    <x v="2"/>
    <s v="E-M-0.5"/>
    <n v="5"/>
    <n v="0.5"/>
    <n v="8.25"/>
    <x v="1"/>
    <n v="41.25"/>
    <x v="1"/>
    <x v="0"/>
    <n v="4.5374999999999996"/>
    <n v="0.90749999999999997"/>
  </r>
  <r>
    <s v="XZG-51938-658"/>
    <d v="2020-04-05T00:00:00"/>
    <x v="3"/>
    <x v="8"/>
    <s v="18275-73980-KL"/>
    <s v="lpennaccieo@statcounter.com"/>
    <x v="488"/>
    <x v="273"/>
    <x v="0"/>
    <s v="E-L-0.5"/>
    <n v="6"/>
    <n v="0.5"/>
    <n v="8.91"/>
    <x v="1"/>
    <n v="53.46"/>
    <x v="1"/>
    <x v="1"/>
    <n v="5.8805999999999994"/>
    <n v="0.98009999999999997"/>
  </r>
  <r>
    <s v="KAR-24978-271"/>
    <d v="2019-01-10T00:00:00"/>
    <x v="0"/>
    <x v="4"/>
    <s v="23187-65750-HZ"/>
    <s v="sarpinep@moonfruit.com"/>
    <x v="489"/>
    <x v="8"/>
    <x v="0"/>
    <s v="R-M-1"/>
    <n v="6"/>
    <n v="1"/>
    <n v="9.9499999999999993"/>
    <x v="1"/>
    <n v="59.699999999999996"/>
    <x v="0"/>
    <x v="0"/>
    <n v="3.5819999999999999"/>
    <n v="0.59699999999999998"/>
  </r>
  <r>
    <s v="FQK-28730-361"/>
    <d v="2022-04-12T00:00:00"/>
    <x v="2"/>
    <x v="8"/>
    <s v="22725-79522-GP"/>
    <s v="dfrieseq@cargocollective.com"/>
    <x v="490"/>
    <x v="45"/>
    <x v="0"/>
    <s v="R-M-1"/>
    <n v="6"/>
    <n v="1"/>
    <n v="9.9499999999999993"/>
    <x v="1"/>
    <n v="59.699999999999996"/>
    <x v="0"/>
    <x v="0"/>
    <n v="3.5819999999999999"/>
    <n v="0.59699999999999998"/>
  </r>
  <r>
    <s v="BGB-67996-089"/>
    <d v="2022-01-30T00:00:00"/>
    <x v="2"/>
    <x v="4"/>
    <s v="06279-72603-JE"/>
    <s v="rsharerer@flavors.me"/>
    <x v="491"/>
    <x v="90"/>
    <x v="0"/>
    <s v="R-D-1"/>
    <n v="5"/>
    <n v="1"/>
    <n v="8.9499999999999993"/>
    <x v="1"/>
    <n v="44.75"/>
    <x v="0"/>
    <x v="2"/>
    <n v="2.6849999999999996"/>
    <n v="0.53699999999999992"/>
  </r>
  <r>
    <s v="XMC-20620-809"/>
    <d v="2021-05-14T00:00:00"/>
    <x v="1"/>
    <x v="5"/>
    <s v="83543-79246-ON"/>
    <s v="nnasebyes@umich.edu"/>
    <x v="492"/>
    <x v="274"/>
    <x v="0"/>
    <s v="E-M-0.5"/>
    <n v="2"/>
    <n v="0.5"/>
    <n v="8.25"/>
    <x v="0"/>
    <n v="16.5"/>
    <x v="1"/>
    <x v="0"/>
    <n v="1.8149999999999999"/>
    <n v="0.90749999999999997"/>
  </r>
  <r>
    <s v="ZSO-58292-191"/>
    <d v="2022-06-12T00:00:00"/>
    <x v="2"/>
    <x v="1"/>
    <s v="66794-66795-VW"/>
    <n v="0"/>
    <x v="493"/>
    <x v="68"/>
    <x v="0"/>
    <s v="R-D-0.5"/>
    <n v="4"/>
    <n v="0.5"/>
    <n v="5.3699999999999992"/>
    <x v="1"/>
    <n v="21.479999999999997"/>
    <x v="0"/>
    <x v="2"/>
    <n v="1.2887999999999997"/>
    <n v="0.32219999999999993"/>
  </r>
  <r>
    <s v="LWJ-06793-303"/>
    <d v="2022-01-02T00:00:00"/>
    <x v="2"/>
    <x v="4"/>
    <s v="95424-67020-AP"/>
    <s v="koculleneu@ca.gov"/>
    <x v="494"/>
    <x v="72"/>
    <x v="1"/>
    <s v="R-M-2.5"/>
    <n v="2"/>
    <n v="2.5"/>
    <n v="22.884999999999998"/>
    <x v="0"/>
    <n v="45.769999999999996"/>
    <x v="0"/>
    <x v="0"/>
    <n v="2.7461999999999995"/>
    <n v="1.3730999999999998"/>
  </r>
  <r>
    <s v="FLM-82229-989"/>
    <d v="2022-01-24T00:00:00"/>
    <x v="2"/>
    <x v="4"/>
    <s v="73017-69644-MS"/>
    <n v="0"/>
    <x v="495"/>
    <x v="104"/>
    <x v="1"/>
    <s v="L-L-0.2"/>
    <n v="2"/>
    <n v="0.2"/>
    <n v="4.7549999999999999"/>
    <x v="1"/>
    <n v="9.51"/>
    <x v="3"/>
    <x v="1"/>
    <n v="1.2363"/>
    <n v="0.61814999999999998"/>
  </r>
  <r>
    <s v="CPV-90280-133"/>
    <d v="2019-03-20T00:00:00"/>
    <x v="0"/>
    <x v="6"/>
    <s v="66458-91190-YC"/>
    <s v="wcoklyew@acquirethisname.com"/>
    <x v="464"/>
    <x v="263"/>
    <x v="0"/>
    <s v="R-D-0.2"/>
    <n v="3"/>
    <n v="0.2"/>
    <n v="2.6849999999999996"/>
    <x v="1"/>
    <n v="8.0549999999999997"/>
    <x v="0"/>
    <x v="2"/>
    <n v="0.4832999999999999"/>
    <n v="0.16109999999999997"/>
  </r>
  <r>
    <s v="OGW-60685-912"/>
    <d v="2020-11-21T00:00:00"/>
    <x v="3"/>
    <x v="11"/>
    <s v="67423-10113-LM"/>
    <s v="hbranganex@woothemes.com"/>
    <x v="496"/>
    <x v="98"/>
    <x v="0"/>
    <s v="E-D-2.5"/>
    <n v="4"/>
    <n v="2.5"/>
    <n v="27.945"/>
    <x v="0"/>
    <n v="111.78"/>
    <x v="1"/>
    <x v="2"/>
    <n v="12.2958"/>
    <n v="3.07395"/>
  </r>
  <r>
    <s v="DEC-11160-362"/>
    <d v="2021-10-13T00:00:00"/>
    <x v="1"/>
    <x v="7"/>
    <s v="48582-05061-RY"/>
    <s v="agallyoney@engadget.com"/>
    <x v="497"/>
    <x v="275"/>
    <x v="0"/>
    <s v="R-D-0.2"/>
    <n v="4"/>
    <n v="0.2"/>
    <n v="2.6849999999999996"/>
    <x v="0"/>
    <n v="10.739999999999998"/>
    <x v="0"/>
    <x v="2"/>
    <n v="0.64439999999999986"/>
    <n v="0.16109999999999997"/>
  </r>
  <r>
    <s v="WCT-07869-499"/>
    <d v="2021-10-19T00:00:00"/>
    <x v="1"/>
    <x v="7"/>
    <s v="32031-49093-KE"/>
    <s v="bdomangeez@yahoo.co.jp"/>
    <x v="498"/>
    <x v="27"/>
    <x v="0"/>
    <s v="R-D-0.5"/>
    <n v="5"/>
    <n v="0.5"/>
    <n v="5.3699999999999992"/>
    <x v="1"/>
    <n v="26.849999999999994"/>
    <x v="0"/>
    <x v="2"/>
    <n v="1.6109999999999998"/>
    <n v="0.32219999999999993"/>
  </r>
  <r>
    <s v="FHD-89872-325"/>
    <d v="2019-04-29T00:00:00"/>
    <x v="0"/>
    <x v="8"/>
    <s v="31715-98714-OO"/>
    <s v="koslerf0@gmpg.org"/>
    <x v="499"/>
    <x v="133"/>
    <x v="0"/>
    <s v="L-L-1"/>
    <n v="4"/>
    <n v="1"/>
    <n v="15.85"/>
    <x v="0"/>
    <n v="63.4"/>
    <x v="3"/>
    <x v="1"/>
    <n v="8.2420000000000009"/>
    <n v="2.0605000000000002"/>
  </r>
  <r>
    <s v="AZF-45991-584"/>
    <d v="2019-10-12T00:00:00"/>
    <x v="0"/>
    <x v="7"/>
    <s v="73759-17258-KA"/>
    <n v="0"/>
    <x v="500"/>
    <x v="276"/>
    <x v="1"/>
    <s v="A-D-2.5"/>
    <n v="1"/>
    <n v="2.5"/>
    <n v="22.884999999999998"/>
    <x v="0"/>
    <n v="22.884999999999998"/>
    <x v="2"/>
    <x v="2"/>
    <n v="2.0596499999999995"/>
    <n v="2.0596499999999995"/>
  </r>
  <r>
    <s v="MDG-14481-513"/>
    <d v="2021-05-19T00:00:00"/>
    <x v="1"/>
    <x v="5"/>
    <s v="64897-79178-MH"/>
    <s v="zpellettf2@dailymotion.com"/>
    <x v="501"/>
    <x v="212"/>
    <x v="0"/>
    <s v="A-M-2.5"/>
    <n v="4"/>
    <n v="2.5"/>
    <n v="25.874999999999996"/>
    <x v="1"/>
    <n v="103.49999999999999"/>
    <x v="2"/>
    <x v="0"/>
    <n v="9.3149999999999977"/>
    <n v="2.3287499999999994"/>
  </r>
  <r>
    <s v="OFN-49424-848"/>
    <d v="2021-07-03T00:00:00"/>
    <x v="1"/>
    <x v="2"/>
    <s v="73346-85564-JB"/>
    <s v="isprakesf3@spiegel.de"/>
    <x v="502"/>
    <x v="7"/>
    <x v="0"/>
    <s v="R-L-2.5"/>
    <n v="2"/>
    <n v="2.5"/>
    <n v="27.484999999999996"/>
    <x v="1"/>
    <n v="54.969999999999992"/>
    <x v="0"/>
    <x v="1"/>
    <n v="3.2981999999999996"/>
    <n v="1.6490999999999998"/>
  </r>
  <r>
    <s v="NFA-03411-746"/>
    <d v="2020-02-08T00:00:00"/>
    <x v="3"/>
    <x v="10"/>
    <s v="07476-13102-NJ"/>
    <s v="hfromantf4@ucsd.edu"/>
    <x v="503"/>
    <x v="11"/>
    <x v="0"/>
    <s v="A-L-0.5"/>
    <n v="2"/>
    <n v="0.5"/>
    <n v="7.77"/>
    <x v="1"/>
    <n v="15.54"/>
    <x v="2"/>
    <x v="1"/>
    <n v="1.3985999999999998"/>
    <n v="0.69929999999999992"/>
  </r>
  <r>
    <s v="CYM-74988-450"/>
    <d v="2020-10-16T00:00:00"/>
    <x v="3"/>
    <x v="7"/>
    <s v="87223-37422-SK"/>
    <s v="rflearf5@artisteer.com"/>
    <x v="504"/>
    <x v="172"/>
    <x v="2"/>
    <s v="L-D-0.2"/>
    <n v="4"/>
    <n v="0.2"/>
    <n v="3.8849999999999998"/>
    <x v="1"/>
    <n v="15.54"/>
    <x v="3"/>
    <x v="2"/>
    <n v="2.0202"/>
    <n v="0.50505"/>
  </r>
  <r>
    <s v="WTV-24996-658"/>
    <d v="2020-10-23T00:00:00"/>
    <x v="3"/>
    <x v="7"/>
    <s v="57837-15577-YK"/>
    <n v="0"/>
    <x v="505"/>
    <x v="277"/>
    <x v="1"/>
    <s v="E-D-2.5"/>
    <n v="3"/>
    <n v="2.5"/>
    <n v="27.945"/>
    <x v="1"/>
    <n v="83.835000000000008"/>
    <x v="1"/>
    <x v="2"/>
    <n v="9.2218499999999999"/>
    <n v="3.07395"/>
  </r>
  <r>
    <s v="DSL-69915-544"/>
    <d v="2021-03-10T00:00:00"/>
    <x v="1"/>
    <x v="6"/>
    <s v="10142-55267-YO"/>
    <n v="0"/>
    <x v="506"/>
    <x v="15"/>
    <x v="0"/>
    <s v="R-L-0.2"/>
    <n v="3"/>
    <n v="0.2"/>
    <n v="3.5849999999999995"/>
    <x v="0"/>
    <n v="10.754999999999999"/>
    <x v="0"/>
    <x v="1"/>
    <n v="0.64529999999999987"/>
    <n v="0.21509999999999996"/>
  </r>
  <r>
    <s v="NBT-35757-542"/>
    <d v="2021-07-07T00:00:00"/>
    <x v="1"/>
    <x v="2"/>
    <s v="73647-66148-VM"/>
    <s v="bmundenf8@elpais.com"/>
    <x v="507"/>
    <x v="101"/>
    <x v="0"/>
    <s v="E-L-0.2"/>
    <n v="3"/>
    <n v="0.2"/>
    <n v="4.4550000000000001"/>
    <x v="0"/>
    <n v="13.365"/>
    <x v="1"/>
    <x v="1"/>
    <n v="1.4701499999999998"/>
    <n v="0.49004999999999999"/>
  </r>
  <r>
    <s v="OYU-25085-528"/>
    <d v="2021-02-05T00:00:00"/>
    <x v="1"/>
    <x v="10"/>
    <s v="10142-55267-YO"/>
    <s v="wlightollersf9@baidu.com"/>
    <x v="506"/>
    <x v="15"/>
    <x v="0"/>
    <s v="E-L-0.2"/>
    <n v="4"/>
    <n v="0.2"/>
    <n v="4.4550000000000001"/>
    <x v="0"/>
    <n v="17.82"/>
    <x v="1"/>
    <x v="1"/>
    <n v="1.9601999999999999"/>
    <n v="0.49004999999999999"/>
  </r>
  <r>
    <s v="XCG-07109-195"/>
    <d v="2020-12-11T00:00:00"/>
    <x v="3"/>
    <x v="9"/>
    <s v="92976-19453-DT"/>
    <s v="nbrakespearfa@rediff.com"/>
    <x v="508"/>
    <x v="55"/>
    <x v="0"/>
    <s v="L-D-0.2"/>
    <n v="6"/>
    <n v="0.2"/>
    <n v="3.8849999999999998"/>
    <x v="0"/>
    <n v="23.31"/>
    <x v="3"/>
    <x v="2"/>
    <n v="3.0303"/>
    <n v="0.50505"/>
  </r>
  <r>
    <s v="YZA-25234-630"/>
    <d v="2022-05-13T00:00:00"/>
    <x v="2"/>
    <x v="5"/>
    <s v="89757-51438-HX"/>
    <s v="mglawsopfb@reverbnation.com"/>
    <x v="509"/>
    <x v="226"/>
    <x v="0"/>
    <s v="E-D-0.2"/>
    <n v="2"/>
    <n v="0.2"/>
    <n v="3.645"/>
    <x v="1"/>
    <n v="7.29"/>
    <x v="1"/>
    <x v="2"/>
    <n v="0.80190000000000006"/>
    <n v="0.40095000000000003"/>
  </r>
  <r>
    <s v="OKU-29966-417"/>
    <d v="2019-10-23T00:00:00"/>
    <x v="0"/>
    <x v="7"/>
    <s v="76192-13390-HZ"/>
    <s v="galbertsfc@etsy.com"/>
    <x v="510"/>
    <x v="197"/>
    <x v="2"/>
    <s v="E-L-0.2"/>
    <n v="4"/>
    <n v="0.2"/>
    <n v="4.4550000000000001"/>
    <x v="0"/>
    <n v="17.82"/>
    <x v="1"/>
    <x v="1"/>
    <n v="1.9601999999999999"/>
    <n v="0.49004999999999999"/>
  </r>
  <r>
    <s v="MEX-29350-659"/>
    <d v="2020-09-11T00:00:00"/>
    <x v="3"/>
    <x v="0"/>
    <s v="02009-87294-SY"/>
    <s v="vpolglasefd@about.me"/>
    <x v="511"/>
    <x v="45"/>
    <x v="0"/>
    <s v="E-M-1"/>
    <n v="5"/>
    <n v="1"/>
    <n v="13.75"/>
    <x v="1"/>
    <n v="68.75"/>
    <x v="1"/>
    <x v="0"/>
    <n v="7.5625"/>
    <n v="1.5125"/>
  </r>
  <r>
    <s v="NOY-99738-977"/>
    <d v="2019-09-29T00:00:00"/>
    <x v="0"/>
    <x v="0"/>
    <s v="82872-34456-LJ"/>
    <n v="0"/>
    <x v="512"/>
    <x v="176"/>
    <x v="2"/>
    <s v="R-L-2.5"/>
    <n v="2"/>
    <n v="2.5"/>
    <n v="27.484999999999996"/>
    <x v="0"/>
    <n v="54.969999999999992"/>
    <x v="0"/>
    <x v="1"/>
    <n v="3.2981999999999996"/>
    <n v="1.6490999999999998"/>
  </r>
  <r>
    <s v="TCR-01064-030"/>
    <d v="2021-03-03T00:00:00"/>
    <x v="1"/>
    <x v="6"/>
    <s v="13181-04387-LI"/>
    <s v="sbuschff@so-net.ne.jp"/>
    <x v="513"/>
    <x v="278"/>
    <x v="1"/>
    <s v="E-M-1"/>
    <n v="6"/>
    <n v="1"/>
    <n v="13.75"/>
    <x v="1"/>
    <n v="82.5"/>
    <x v="1"/>
    <x v="0"/>
    <n v="9.0749999999999993"/>
    <n v="1.5125"/>
  </r>
  <r>
    <s v="YUL-42750-776"/>
    <d v="2021-11-23T00:00:00"/>
    <x v="1"/>
    <x v="11"/>
    <s v="24845-36117-TI"/>
    <s v="craisbeckfg@webnode.com"/>
    <x v="514"/>
    <x v="212"/>
    <x v="0"/>
    <s v="L-M-0.2"/>
    <n v="2"/>
    <n v="0.2"/>
    <n v="4.3650000000000002"/>
    <x v="0"/>
    <n v="8.73"/>
    <x v="3"/>
    <x v="0"/>
    <n v="1.1349"/>
    <n v="0.56745000000000001"/>
  </r>
  <r>
    <s v="XQJ-86887-506"/>
    <d v="2021-11-06T00:00:00"/>
    <x v="1"/>
    <x v="11"/>
    <s v="66458-91190-YC"/>
    <n v="0"/>
    <x v="464"/>
    <x v="263"/>
    <x v="0"/>
    <s v="E-L-1"/>
    <n v="4"/>
    <n v="1"/>
    <n v="14.85"/>
    <x v="1"/>
    <n v="59.4"/>
    <x v="1"/>
    <x v="1"/>
    <n v="6.5339999999999998"/>
    <n v="1.6335"/>
  </r>
  <r>
    <s v="CUN-90044-279"/>
    <d v="2021-01-29T00:00:00"/>
    <x v="1"/>
    <x v="4"/>
    <s v="86646-65810-TD"/>
    <n v="0"/>
    <x v="515"/>
    <x v="193"/>
    <x v="0"/>
    <s v="L-D-0.2"/>
    <n v="4"/>
    <n v="0.2"/>
    <n v="3.8849999999999998"/>
    <x v="0"/>
    <n v="15.54"/>
    <x v="3"/>
    <x v="2"/>
    <n v="2.0202"/>
    <n v="0.50505"/>
  </r>
  <r>
    <s v="ICC-73030-502"/>
    <d v="2022-04-16T00:00:00"/>
    <x v="2"/>
    <x v="8"/>
    <s v="59480-02795-IU"/>
    <s v="raynoldfj@ustream.tv"/>
    <x v="516"/>
    <x v="166"/>
    <x v="0"/>
    <s v="A-L-1"/>
    <n v="3"/>
    <n v="1"/>
    <n v="12.95"/>
    <x v="0"/>
    <n v="38.849999999999994"/>
    <x v="2"/>
    <x v="1"/>
    <n v="3.4965000000000002"/>
    <n v="1.1655"/>
  </r>
  <r>
    <s v="ADP-04506-084"/>
    <d v="2021-07-24T00:00:00"/>
    <x v="1"/>
    <x v="2"/>
    <s v="61809-87758-LJ"/>
    <n v="0"/>
    <x v="517"/>
    <x v="279"/>
    <x v="0"/>
    <s v="E-M-2.5"/>
    <n v="6"/>
    <n v="2.5"/>
    <n v="31.624999999999996"/>
    <x v="0"/>
    <n v="189.74999999999997"/>
    <x v="1"/>
    <x v="0"/>
    <n v="20.872499999999999"/>
    <n v="3.4787499999999998"/>
  </r>
  <r>
    <s v="PNU-22150-408"/>
    <d v="2019-08-11T00:00:00"/>
    <x v="0"/>
    <x v="3"/>
    <s v="77408-43873-RS"/>
    <n v="0"/>
    <x v="518"/>
    <x v="280"/>
    <x v="1"/>
    <s v="A-D-0.2"/>
    <n v="6"/>
    <n v="0.2"/>
    <n v="2.9849999999999999"/>
    <x v="0"/>
    <n v="17.91"/>
    <x v="2"/>
    <x v="2"/>
    <n v="1.6118999999999999"/>
    <n v="0.26865"/>
  </r>
  <r>
    <s v="VSQ-07182-513"/>
    <d v="2019-07-23T00:00:00"/>
    <x v="0"/>
    <x v="2"/>
    <s v="18366-65239-WF"/>
    <s v="bgrecefm@naver.com"/>
    <x v="519"/>
    <x v="281"/>
    <x v="2"/>
    <s v="L-L-0.2"/>
    <n v="6"/>
    <n v="0.2"/>
    <n v="4.7549999999999999"/>
    <x v="1"/>
    <n v="28.53"/>
    <x v="3"/>
    <x v="1"/>
    <n v="3.7088999999999999"/>
    <n v="0.61814999999999998"/>
  </r>
  <r>
    <s v="SPF-31673-217"/>
    <d v="2020-06-09T00:00:00"/>
    <x v="3"/>
    <x v="1"/>
    <s v="19485-98072-PS"/>
    <s v="smaddrellfn@123-reg.co.uk"/>
    <x v="520"/>
    <x v="282"/>
    <x v="0"/>
    <s v="E-M-1"/>
    <n v="6"/>
    <n v="1"/>
    <n v="13.75"/>
    <x v="1"/>
    <n v="82.5"/>
    <x v="1"/>
    <x v="0"/>
    <n v="9.0749999999999993"/>
    <n v="1.5125"/>
  </r>
  <r>
    <s v="NEX-63825-598"/>
    <d v="2020-02-22T00:00:00"/>
    <x v="3"/>
    <x v="10"/>
    <s v="72072-33025-SD"/>
    <s v="athysfo@cdc.gov"/>
    <x v="521"/>
    <x v="203"/>
    <x v="0"/>
    <s v="R-L-0.5"/>
    <n v="2"/>
    <n v="0.5"/>
    <n v="7.169999999999999"/>
    <x v="1"/>
    <n v="14.339999999999998"/>
    <x v="0"/>
    <x v="1"/>
    <n v="0.86039999999999983"/>
    <n v="0.43019999999999992"/>
  </r>
  <r>
    <s v="XPG-66112-335"/>
    <d v="2020-07-19T00:00:00"/>
    <x v="3"/>
    <x v="2"/>
    <s v="58118-22461-GC"/>
    <s v="jchuggfp@about.me"/>
    <x v="522"/>
    <x v="153"/>
    <x v="0"/>
    <s v="R-D-2.5"/>
    <n v="4"/>
    <n v="2.5"/>
    <n v="20.584999999999997"/>
    <x v="1"/>
    <n v="82.339999999999989"/>
    <x v="0"/>
    <x v="2"/>
    <n v="4.9403999999999995"/>
    <n v="1.2350999999999999"/>
  </r>
  <r>
    <s v="NSQ-72210-345"/>
    <d v="2021-09-20T00:00:00"/>
    <x v="1"/>
    <x v="0"/>
    <s v="90940-63327-DJ"/>
    <s v="akelstonfq@sakura.ne.jp"/>
    <x v="523"/>
    <x v="42"/>
    <x v="0"/>
    <s v="A-M-0.2"/>
    <n v="6"/>
    <n v="0.2"/>
    <n v="3.375"/>
    <x v="0"/>
    <n v="20.25"/>
    <x v="2"/>
    <x v="0"/>
    <n v="1.8224999999999998"/>
    <n v="0.30374999999999996"/>
  </r>
  <r>
    <s v="XRR-28376-277"/>
    <d v="2021-05-02T00:00:00"/>
    <x v="1"/>
    <x v="5"/>
    <s v="64481-42546-II"/>
    <n v="0"/>
    <x v="524"/>
    <x v="21"/>
    <x v="1"/>
    <s v="R-L-2.5"/>
    <n v="6"/>
    <n v="2.5"/>
    <n v="27.484999999999996"/>
    <x v="1"/>
    <n v="164.90999999999997"/>
    <x v="0"/>
    <x v="1"/>
    <n v="9.8945999999999987"/>
    <n v="1.6490999999999998"/>
  </r>
  <r>
    <s v="WHQ-25197-475"/>
    <d v="2021-11-26T00:00:00"/>
    <x v="1"/>
    <x v="11"/>
    <s v="27536-28463-NJ"/>
    <s v="cmottramfs@harvard.edu"/>
    <x v="525"/>
    <x v="79"/>
    <x v="0"/>
    <s v="L-L-0.2"/>
    <n v="4"/>
    <n v="0.2"/>
    <n v="4.7549999999999999"/>
    <x v="0"/>
    <n v="19.02"/>
    <x v="3"/>
    <x v="1"/>
    <n v="2.4725999999999999"/>
    <n v="0.61814999999999998"/>
  </r>
  <r>
    <s v="HMB-30634-745"/>
    <d v="2020-02-18T00:00:00"/>
    <x v="3"/>
    <x v="10"/>
    <s v="19485-98072-PS"/>
    <s v="dmarrisonft@geocities.jp"/>
    <x v="520"/>
    <x v="282"/>
    <x v="0"/>
    <s v="A-D-2.5"/>
    <n v="6"/>
    <n v="2.5"/>
    <n v="22.884999999999998"/>
    <x v="1"/>
    <n v="137.31"/>
    <x v="2"/>
    <x v="2"/>
    <n v="12.357899999999997"/>
    <n v="2.0596499999999995"/>
  </r>
  <r>
    <s v="XTL-68000-371"/>
    <d v="2020-04-07T00:00:00"/>
    <x v="3"/>
    <x v="8"/>
    <s v="70140-82812-KD"/>
    <s v="dsangwinfu@weebly.com"/>
    <x v="526"/>
    <x v="283"/>
    <x v="0"/>
    <s v="A-M-0.5"/>
    <n v="4"/>
    <n v="0.5"/>
    <n v="6.75"/>
    <x v="1"/>
    <n v="27"/>
    <x v="2"/>
    <x v="0"/>
    <n v="2.4299999999999997"/>
    <n v="0.60749999999999993"/>
  </r>
  <r>
    <s v="YES-51109-625"/>
    <d v="2022-01-31T00:00:00"/>
    <x v="2"/>
    <x v="4"/>
    <s v="91895-55605-LS"/>
    <s v="eaizikowitzfv@virginia.edu"/>
    <x v="527"/>
    <x v="284"/>
    <x v="2"/>
    <s v="E-L-0.5"/>
    <n v="4"/>
    <n v="0.5"/>
    <n v="8.91"/>
    <x v="1"/>
    <n v="35.64"/>
    <x v="1"/>
    <x v="1"/>
    <n v="3.9203999999999999"/>
    <n v="0.98009999999999997"/>
  </r>
  <r>
    <s v="EAY-89850-211"/>
    <d v="2019-02-19T00:00:00"/>
    <x v="0"/>
    <x v="10"/>
    <s v="43155-71724-XP"/>
    <n v="0"/>
    <x v="528"/>
    <x v="148"/>
    <x v="0"/>
    <s v="A-D-0.2"/>
    <n v="2"/>
    <n v="0.2"/>
    <n v="2.9849999999999999"/>
    <x v="0"/>
    <n v="5.97"/>
    <x v="2"/>
    <x v="2"/>
    <n v="0.5373"/>
    <n v="0.26865"/>
  </r>
  <r>
    <s v="IOQ-84840-827"/>
    <d v="2019-11-12T00:00:00"/>
    <x v="0"/>
    <x v="11"/>
    <s v="32038-81174-JF"/>
    <s v="cvenourfx@ask.com"/>
    <x v="529"/>
    <x v="212"/>
    <x v="0"/>
    <s v="A-M-1"/>
    <n v="6"/>
    <n v="1"/>
    <n v="11.25"/>
    <x v="1"/>
    <n v="67.5"/>
    <x v="2"/>
    <x v="0"/>
    <n v="6.0749999999999993"/>
    <n v="1.0125"/>
  </r>
  <r>
    <s v="FBD-56220-430"/>
    <d v="2022-05-16T00:00:00"/>
    <x v="2"/>
    <x v="5"/>
    <s v="59205-20324-NB"/>
    <s v="mharbyfy@163.com"/>
    <x v="530"/>
    <x v="48"/>
    <x v="0"/>
    <s v="R-L-0.2"/>
    <n v="6"/>
    <n v="0.2"/>
    <n v="3.5849999999999995"/>
    <x v="0"/>
    <n v="21.509999999999998"/>
    <x v="0"/>
    <x v="1"/>
    <n v="1.2905999999999997"/>
    <n v="0.21509999999999996"/>
  </r>
  <r>
    <s v="COV-52659-202"/>
    <d v="2021-02-12T00:00:00"/>
    <x v="1"/>
    <x v="10"/>
    <s v="99899-54612-NX"/>
    <s v="rthickpennyfz@cafepress.com"/>
    <x v="531"/>
    <x v="6"/>
    <x v="0"/>
    <s v="L-M-2.5"/>
    <n v="2"/>
    <n v="2.5"/>
    <n v="33.464999999999996"/>
    <x v="1"/>
    <n v="66.929999999999993"/>
    <x v="3"/>
    <x v="0"/>
    <n v="8.700899999999999"/>
    <n v="4.3504499999999995"/>
  </r>
  <r>
    <s v="YUO-76652-814"/>
    <d v="2021-04-04T00:00:00"/>
    <x v="1"/>
    <x v="8"/>
    <s v="26248-84194-FI"/>
    <s v="pormerodg0@redcross.org"/>
    <x v="532"/>
    <x v="285"/>
    <x v="0"/>
    <s v="A-D-0.2"/>
    <n v="6"/>
    <n v="0.2"/>
    <n v="2.9849999999999999"/>
    <x v="1"/>
    <n v="17.91"/>
    <x v="2"/>
    <x v="2"/>
    <n v="1.6118999999999999"/>
    <n v="0.26865"/>
  </r>
  <r>
    <s v="PBT-36926-102"/>
    <d v="2021-08-02T00:00:00"/>
    <x v="1"/>
    <x v="3"/>
    <s v="19485-98072-PS"/>
    <s v="dflintiffg1@e-recht24.de"/>
    <x v="520"/>
    <x v="282"/>
    <x v="2"/>
    <s v="L-M-1"/>
    <n v="4"/>
    <n v="1"/>
    <n v="14.55"/>
    <x v="1"/>
    <n v="58.2"/>
    <x v="3"/>
    <x v="0"/>
    <n v="7.5660000000000007"/>
    <n v="1.8915000000000002"/>
  </r>
  <r>
    <s v="BLV-60087-454"/>
    <d v="2022-06-08T00:00:00"/>
    <x v="2"/>
    <x v="1"/>
    <s v="84493-71314-WX"/>
    <s v="tzanettig2@gravatar.com"/>
    <x v="533"/>
    <x v="286"/>
    <x v="1"/>
    <s v="E-L-0.2"/>
    <n v="3"/>
    <n v="0.2"/>
    <n v="4.4550000000000001"/>
    <x v="1"/>
    <n v="13.365"/>
    <x v="1"/>
    <x v="1"/>
    <n v="1.4701499999999998"/>
    <n v="0.49004999999999999"/>
  </r>
  <r>
    <s v="BLV-60087-454"/>
    <d v="2022-06-08T00:00:00"/>
    <x v="2"/>
    <x v="1"/>
    <s v="84493-71314-WX"/>
    <s v="bfolletg3@a8.net"/>
    <x v="533"/>
    <x v="286"/>
    <x v="1"/>
    <s v="A-M-0.5"/>
    <n v="5"/>
    <n v="0.5"/>
    <n v="6.75"/>
    <x v="1"/>
    <n v="33.75"/>
    <x v="2"/>
    <x v="0"/>
    <n v="3.0374999999999996"/>
    <n v="0.60749999999999993"/>
  </r>
  <r>
    <s v="QYC-63914-195"/>
    <d v="2020-05-14T00:00:00"/>
    <x v="3"/>
    <x v="5"/>
    <s v="39789-43945-IV"/>
    <s v="rkirtleyg4@hatena.ne.jp"/>
    <x v="534"/>
    <x v="127"/>
    <x v="0"/>
    <s v="E-L-1"/>
    <n v="3"/>
    <n v="1"/>
    <n v="14.85"/>
    <x v="0"/>
    <n v="44.55"/>
    <x v="1"/>
    <x v="1"/>
    <n v="4.9005000000000001"/>
    <n v="1.6335"/>
  </r>
  <r>
    <s v="OIB-77163-890"/>
    <d v="2020-12-25T00:00:00"/>
    <x v="3"/>
    <x v="9"/>
    <s v="38972-89678-ZM"/>
    <s v="cclemencetg5@weather.com"/>
    <x v="535"/>
    <x v="38"/>
    <x v="2"/>
    <s v="E-L-0.5"/>
    <n v="5"/>
    <n v="0.5"/>
    <n v="8.91"/>
    <x v="0"/>
    <n v="44.55"/>
    <x v="1"/>
    <x v="1"/>
    <n v="4.9005000000000001"/>
    <n v="0.98009999999999997"/>
  </r>
  <r>
    <s v="SGS-87525-238"/>
    <d v="2021-07-05T00:00:00"/>
    <x v="1"/>
    <x v="2"/>
    <s v="91465-84526-IJ"/>
    <s v="rdonetg6@oakley.com"/>
    <x v="536"/>
    <x v="8"/>
    <x v="0"/>
    <s v="E-D-1"/>
    <n v="5"/>
    <n v="1"/>
    <n v="12.15"/>
    <x v="1"/>
    <n v="60.75"/>
    <x v="1"/>
    <x v="2"/>
    <n v="6.6825000000000001"/>
    <n v="1.3365"/>
  </r>
  <r>
    <s v="GQR-12490-152"/>
    <d v="2019-03-14T00:00:00"/>
    <x v="0"/>
    <x v="6"/>
    <s v="22832-98538-RB"/>
    <s v="sgaweng7@creativecommons.org"/>
    <x v="537"/>
    <x v="287"/>
    <x v="0"/>
    <s v="R-L-0.2"/>
    <n v="1"/>
    <n v="0.2"/>
    <n v="3.5849999999999995"/>
    <x v="0"/>
    <n v="3.5849999999999995"/>
    <x v="0"/>
    <x v="1"/>
    <n v="0.21509999999999996"/>
    <n v="0.21509999999999996"/>
  </r>
  <r>
    <s v="UOJ-28238-299"/>
    <d v="2021-03-07T00:00:00"/>
    <x v="1"/>
    <x v="6"/>
    <s v="30844-91890-ZA"/>
    <s v="rreadieg8@guardian.co.uk"/>
    <x v="538"/>
    <x v="107"/>
    <x v="0"/>
    <s v="R-L-0.2"/>
    <n v="6"/>
    <n v="0.2"/>
    <n v="3.5849999999999995"/>
    <x v="1"/>
    <n v="21.509999999999998"/>
    <x v="0"/>
    <x v="1"/>
    <n v="1.2905999999999997"/>
    <n v="0.21509999999999996"/>
  </r>
  <r>
    <s v="ETD-58130-674"/>
    <d v="2021-11-05T00:00:00"/>
    <x v="1"/>
    <x v="11"/>
    <s v="05325-97750-WP"/>
    <s v="cdietzlerg9@goo.gl"/>
    <x v="539"/>
    <x v="26"/>
    <x v="1"/>
    <s v="E-M-0.5"/>
    <n v="2"/>
    <n v="0.5"/>
    <n v="8.25"/>
    <x v="0"/>
    <n v="16.5"/>
    <x v="1"/>
    <x v="0"/>
    <n v="1.8149999999999999"/>
    <n v="0.90749999999999997"/>
  </r>
  <r>
    <s v="UPF-60123-025"/>
    <d v="2020-02-06T00:00:00"/>
    <x v="3"/>
    <x v="10"/>
    <s v="88992-49081-AT"/>
    <n v="0"/>
    <x v="540"/>
    <x v="50"/>
    <x v="0"/>
    <s v="R-L-2.5"/>
    <n v="3"/>
    <n v="2.5"/>
    <n v="27.484999999999996"/>
    <x v="1"/>
    <n v="82.454999999999984"/>
    <x v="0"/>
    <x v="1"/>
    <n v="4.9472999999999994"/>
    <n v="1.6490999999999998"/>
  </r>
  <r>
    <s v="NQS-01613-687"/>
    <d v="2021-03-12T00:00:00"/>
    <x v="1"/>
    <x v="6"/>
    <s v="10204-31464-SA"/>
    <s v="bogb@elpais.com"/>
    <x v="541"/>
    <x v="99"/>
    <x v="0"/>
    <s v="L-D-0.5"/>
    <n v="1"/>
    <n v="0.5"/>
    <n v="7.77"/>
    <x v="0"/>
    <n v="7.77"/>
    <x v="3"/>
    <x v="2"/>
    <n v="1.0101"/>
    <n v="1.0101"/>
  </r>
  <r>
    <s v="MGH-36050-573"/>
    <d v="2020-08-03T00:00:00"/>
    <x v="3"/>
    <x v="3"/>
    <s v="75156-80911-YT"/>
    <s v="vstansburygc@unblog.fr"/>
    <x v="542"/>
    <x v="87"/>
    <x v="0"/>
    <s v="R-M-0.5"/>
    <n v="2"/>
    <n v="0.5"/>
    <n v="5.97"/>
    <x v="0"/>
    <n v="11.94"/>
    <x v="0"/>
    <x v="0"/>
    <n v="0.71639999999999993"/>
    <n v="0.35819999999999996"/>
  </r>
  <r>
    <s v="UVF-59322-459"/>
    <d v="2019-07-25T00:00:00"/>
    <x v="0"/>
    <x v="2"/>
    <s v="53971-49906-PZ"/>
    <s v="dheinonengd@printfriendly.com"/>
    <x v="543"/>
    <x v="288"/>
    <x v="0"/>
    <s v="E-L-2.5"/>
    <n v="6"/>
    <n v="2.5"/>
    <n v="34.154999999999994"/>
    <x v="1"/>
    <n v="204.92999999999995"/>
    <x v="1"/>
    <x v="1"/>
    <n v="22.542299999999997"/>
    <n v="3.7570499999999996"/>
  </r>
  <r>
    <s v="VET-41158-896"/>
    <d v="2020-04-29T00:00:00"/>
    <x v="3"/>
    <x v="8"/>
    <s v="10728-17633-ST"/>
    <s v="jshentonge@google.com.hk"/>
    <x v="544"/>
    <x v="106"/>
    <x v="0"/>
    <s v="E-M-2.5"/>
    <n v="2"/>
    <n v="2.5"/>
    <n v="31.624999999999996"/>
    <x v="0"/>
    <n v="63.249999999999993"/>
    <x v="1"/>
    <x v="0"/>
    <n v="6.9574999999999996"/>
    <n v="3.4787499999999998"/>
  </r>
  <r>
    <s v="XYL-52196-459"/>
    <d v="2019-05-02T00:00:00"/>
    <x v="0"/>
    <x v="5"/>
    <s v="13549-65017-VE"/>
    <s v="jwilkissongf@nba.com"/>
    <x v="545"/>
    <x v="289"/>
    <x v="0"/>
    <s v="R-D-0.2"/>
    <n v="3"/>
    <n v="0.2"/>
    <n v="2.6849999999999996"/>
    <x v="0"/>
    <n v="8.0549999999999997"/>
    <x v="0"/>
    <x v="2"/>
    <n v="0.4832999999999999"/>
    <n v="0.16109999999999997"/>
  </r>
  <r>
    <s v="BPZ-51283-916"/>
    <d v="2021-08-29T00:00:00"/>
    <x v="1"/>
    <x v="3"/>
    <s v="87688-42420-TO"/>
    <n v="0"/>
    <x v="546"/>
    <x v="166"/>
    <x v="0"/>
    <s v="A-M-2.5"/>
    <n v="2"/>
    <n v="2.5"/>
    <n v="25.874999999999996"/>
    <x v="1"/>
    <n v="51.749999999999993"/>
    <x v="2"/>
    <x v="0"/>
    <n v="4.6574999999999989"/>
    <n v="2.3287499999999994"/>
  </r>
  <r>
    <s v="VQW-91903-926"/>
    <d v="2020-03-13T00:00:00"/>
    <x v="3"/>
    <x v="6"/>
    <s v="05325-97750-WP"/>
    <s v="cverissimogh@theglobeandmail.com"/>
    <x v="539"/>
    <x v="26"/>
    <x v="2"/>
    <s v="E-D-2.5"/>
    <n v="1"/>
    <n v="2.5"/>
    <n v="27.945"/>
    <x v="0"/>
    <n v="27.945"/>
    <x v="1"/>
    <x v="2"/>
    <n v="3.07395"/>
    <n v="3.07395"/>
  </r>
  <r>
    <s v="OLF-77983-457"/>
    <d v="2019-02-16T00:00:00"/>
    <x v="0"/>
    <x v="10"/>
    <s v="51901-35210-UI"/>
    <s v="gstarcksgi@abc.net.au"/>
    <x v="547"/>
    <x v="115"/>
    <x v="0"/>
    <s v="A-L-2.5"/>
    <n v="2"/>
    <n v="2.5"/>
    <n v="29.784999999999997"/>
    <x v="1"/>
    <n v="59.569999999999993"/>
    <x v="2"/>
    <x v="1"/>
    <n v="5.3612999999999991"/>
    <n v="2.6806499999999995"/>
  </r>
  <r>
    <s v="MVI-04946-827"/>
    <d v="2021-11-27T00:00:00"/>
    <x v="1"/>
    <x v="11"/>
    <s v="62483-50867-OM"/>
    <n v="0"/>
    <x v="548"/>
    <x v="290"/>
    <x v="2"/>
    <s v="E-L-1"/>
    <n v="1"/>
    <n v="1"/>
    <n v="14.85"/>
    <x v="1"/>
    <n v="14.85"/>
    <x v="1"/>
    <x v="1"/>
    <n v="1.6335"/>
    <n v="1.6335"/>
  </r>
  <r>
    <s v="UOG-94188-104"/>
    <d v="2021-11-23T00:00:00"/>
    <x v="1"/>
    <x v="11"/>
    <s v="92753-50029-SD"/>
    <s v="kscholardgk@sbwire.com"/>
    <x v="549"/>
    <x v="61"/>
    <x v="0"/>
    <s v="A-M-0.5"/>
    <n v="5"/>
    <n v="0.5"/>
    <n v="6.75"/>
    <x v="1"/>
    <n v="33.75"/>
    <x v="2"/>
    <x v="0"/>
    <n v="3.0374999999999996"/>
    <n v="0.60749999999999993"/>
  </r>
  <r>
    <s v="DSN-15872-519"/>
    <d v="2021-12-02T00:00:00"/>
    <x v="1"/>
    <x v="9"/>
    <s v="53809-98498-SN"/>
    <s v="bkindleygl@wikimedia.org"/>
    <x v="550"/>
    <x v="148"/>
    <x v="0"/>
    <s v="L-L-2.5"/>
    <n v="4"/>
    <n v="2.5"/>
    <n v="36.454999999999998"/>
    <x v="0"/>
    <n v="145.82"/>
    <x v="3"/>
    <x v="1"/>
    <n v="18.956599999999998"/>
    <n v="4.7391499999999995"/>
  </r>
  <r>
    <s v="OUQ-73954-002"/>
    <d v="2019-01-06T00:00:00"/>
    <x v="0"/>
    <x v="4"/>
    <s v="66308-13503-KD"/>
    <s v="khammettgm@dmoz.org"/>
    <x v="551"/>
    <x v="204"/>
    <x v="0"/>
    <s v="R-M-0.2"/>
    <n v="4"/>
    <n v="0.2"/>
    <n v="2.9849999999999999"/>
    <x v="0"/>
    <n v="11.94"/>
    <x v="0"/>
    <x v="0"/>
    <n v="0.71639999999999993"/>
    <n v="0.17909999999999998"/>
  </r>
  <r>
    <s v="LGL-16843-667"/>
    <d v="2021-05-05T00:00:00"/>
    <x v="1"/>
    <x v="5"/>
    <s v="82458-87830-JE"/>
    <s v="ahulburtgn@fda.gov"/>
    <x v="552"/>
    <x v="212"/>
    <x v="0"/>
    <s v="A-D-0.2"/>
    <n v="4"/>
    <n v="0.2"/>
    <n v="2.9849999999999999"/>
    <x v="0"/>
    <n v="11.94"/>
    <x v="2"/>
    <x v="2"/>
    <n v="1.0746"/>
    <n v="0.26865"/>
  </r>
  <r>
    <s v="TCC-89722-031"/>
    <d v="2021-10-23T00:00:00"/>
    <x v="1"/>
    <x v="7"/>
    <s v="41611-34336-WT"/>
    <s v="plauritzengo@photobucket.com"/>
    <x v="553"/>
    <x v="11"/>
    <x v="0"/>
    <s v="L-D-0.5"/>
    <n v="1"/>
    <n v="0.5"/>
    <n v="7.77"/>
    <x v="1"/>
    <n v="7.77"/>
    <x v="3"/>
    <x v="2"/>
    <n v="1.0101"/>
    <n v="1.0101"/>
  </r>
  <r>
    <s v="TRA-79507-007"/>
    <d v="2019-12-16T00:00:00"/>
    <x v="0"/>
    <x v="9"/>
    <s v="70089-27418-UJ"/>
    <s v="aburgwingp@redcross.org"/>
    <x v="554"/>
    <x v="9"/>
    <x v="0"/>
    <s v="R-L-2.5"/>
    <n v="4"/>
    <n v="2.5"/>
    <n v="27.484999999999996"/>
    <x v="0"/>
    <n v="109.93999999999998"/>
    <x v="0"/>
    <x v="1"/>
    <n v="6.5963999999999992"/>
    <n v="1.6490999999999998"/>
  </r>
  <r>
    <s v="MZJ-77284-941"/>
    <d v="2019-05-18T00:00:00"/>
    <x v="0"/>
    <x v="5"/>
    <s v="99978-56910-BN"/>
    <s v="erolingq@google.fr"/>
    <x v="555"/>
    <x v="45"/>
    <x v="0"/>
    <s v="E-L-0.2"/>
    <n v="5"/>
    <n v="0.2"/>
    <n v="4.4550000000000001"/>
    <x v="0"/>
    <n v="22.274999999999999"/>
    <x v="1"/>
    <x v="1"/>
    <n v="2.45025"/>
    <n v="0.49004999999999999"/>
  </r>
  <r>
    <s v="AXN-57779-891"/>
    <d v="2019-07-14T00:00:00"/>
    <x v="0"/>
    <x v="2"/>
    <s v="09668-23340-IC"/>
    <s v="dfowlegr@epa.gov"/>
    <x v="556"/>
    <x v="71"/>
    <x v="0"/>
    <s v="R-M-0.2"/>
    <n v="3"/>
    <n v="0.2"/>
    <n v="2.9849999999999999"/>
    <x v="1"/>
    <n v="8.9550000000000001"/>
    <x v="0"/>
    <x v="0"/>
    <n v="0.53729999999999989"/>
    <n v="0.17909999999999998"/>
  </r>
  <r>
    <s v="PJB-15659-994"/>
    <d v="2020-11-13T00:00:00"/>
    <x v="3"/>
    <x v="11"/>
    <s v="39457-62611-YK"/>
    <n v="0"/>
    <x v="557"/>
    <x v="239"/>
    <x v="1"/>
    <s v="L-D-2.5"/>
    <n v="4"/>
    <n v="2.5"/>
    <n v="29.784999999999997"/>
    <x v="1"/>
    <n v="119.13999999999999"/>
    <x v="3"/>
    <x v="2"/>
    <n v="15.488199999999999"/>
    <n v="3.8720499999999998"/>
  </r>
  <r>
    <s v="LTS-03470-353"/>
    <d v="2020-07-16T00:00:00"/>
    <x v="3"/>
    <x v="2"/>
    <s v="90985-89807-RW"/>
    <s v="wpowleslandgt@soundcloud.com"/>
    <x v="558"/>
    <x v="291"/>
    <x v="0"/>
    <s v="A-L-2.5"/>
    <n v="5"/>
    <n v="2.5"/>
    <n v="29.784999999999997"/>
    <x v="0"/>
    <n v="148.92499999999998"/>
    <x v="2"/>
    <x v="1"/>
    <n v="13.403249999999998"/>
    <n v="2.6806499999999995"/>
  </r>
  <r>
    <s v="UMM-28497-689"/>
    <d v="2020-11-03T00:00:00"/>
    <x v="3"/>
    <x v="11"/>
    <s v="05325-97750-WP"/>
    <s v="bpeattiegu@imgur.com"/>
    <x v="539"/>
    <x v="26"/>
    <x v="0"/>
    <s v="L-L-2.5"/>
    <n v="3"/>
    <n v="2.5"/>
    <n v="36.454999999999998"/>
    <x v="1"/>
    <n v="109.36499999999999"/>
    <x v="3"/>
    <x v="1"/>
    <n v="14.217449999999999"/>
    <n v="4.7391499999999995"/>
  </r>
  <r>
    <s v="MJZ-93232-402"/>
    <d v="2022-03-20T00:00:00"/>
    <x v="2"/>
    <x v="6"/>
    <s v="17816-67941-ZS"/>
    <s v="lellinghamgv@sciencedaily.com"/>
    <x v="559"/>
    <x v="212"/>
    <x v="0"/>
    <s v="E-D-0.2"/>
    <n v="1"/>
    <n v="0.2"/>
    <n v="3.645"/>
    <x v="0"/>
    <n v="3.645"/>
    <x v="1"/>
    <x v="2"/>
    <n v="0.40095000000000003"/>
    <n v="0.40095000000000003"/>
  </r>
  <r>
    <s v="UHW-74617-126"/>
    <d v="2022-02-16T00:00:00"/>
    <x v="2"/>
    <x v="10"/>
    <s v="90816-65619-LM"/>
    <n v="0"/>
    <x v="560"/>
    <x v="265"/>
    <x v="0"/>
    <s v="E-D-2.5"/>
    <n v="2"/>
    <n v="2.5"/>
    <n v="27.945"/>
    <x v="1"/>
    <n v="55.89"/>
    <x v="1"/>
    <x v="2"/>
    <n v="6.1478999999999999"/>
    <n v="3.07395"/>
  </r>
  <r>
    <s v="RIK-61730-794"/>
    <d v="2020-11-12T00:00:00"/>
    <x v="3"/>
    <x v="11"/>
    <s v="69761-61146-KD"/>
    <s v="afendtgx@forbes.com"/>
    <x v="561"/>
    <x v="166"/>
    <x v="0"/>
    <s v="L-M-0.2"/>
    <n v="6"/>
    <n v="0.2"/>
    <n v="4.3650000000000002"/>
    <x v="0"/>
    <n v="26.19"/>
    <x v="3"/>
    <x v="0"/>
    <n v="3.4047000000000001"/>
    <n v="0.56745000000000001"/>
  </r>
  <r>
    <s v="IDJ-55379-750"/>
    <d v="2019-10-05T00:00:00"/>
    <x v="0"/>
    <x v="7"/>
    <s v="24040-20817-QB"/>
    <s v="acleyburngy@lycos.com"/>
    <x v="562"/>
    <x v="42"/>
    <x v="0"/>
    <s v="R-M-1"/>
    <n v="4"/>
    <n v="1"/>
    <n v="9.9499999999999993"/>
    <x v="1"/>
    <n v="39.799999999999997"/>
    <x v="0"/>
    <x v="0"/>
    <n v="2.3879999999999999"/>
    <n v="0.59699999999999998"/>
  </r>
  <r>
    <s v="OHX-11953-965"/>
    <d v="2019-10-01T00:00:00"/>
    <x v="0"/>
    <x v="7"/>
    <s v="19524-21432-XP"/>
    <s v="tcastiglionegz@xing.com"/>
    <x v="563"/>
    <x v="212"/>
    <x v="0"/>
    <s v="E-L-2.5"/>
    <n v="2"/>
    <n v="2.5"/>
    <n v="34.154999999999994"/>
    <x v="1"/>
    <n v="68.309999999999988"/>
    <x v="1"/>
    <x v="1"/>
    <n v="7.5140999999999991"/>
    <n v="3.7570499999999996"/>
  </r>
  <r>
    <s v="TVV-42245-088"/>
    <d v="2020-03-06T00:00:00"/>
    <x v="3"/>
    <x v="6"/>
    <s v="14398-43114-RV"/>
    <n v="0"/>
    <x v="564"/>
    <x v="75"/>
    <x v="1"/>
    <s v="A-M-0.2"/>
    <n v="4"/>
    <n v="0.2"/>
    <n v="3.375"/>
    <x v="1"/>
    <n v="13.5"/>
    <x v="2"/>
    <x v="0"/>
    <n v="1.2149999999999999"/>
    <n v="0.30374999999999996"/>
  </r>
  <r>
    <s v="DYP-74337-787"/>
    <d v="2019-10-23T00:00:00"/>
    <x v="0"/>
    <x v="7"/>
    <s v="41486-52502-QQ"/>
    <n v="0"/>
    <x v="565"/>
    <x v="155"/>
    <x v="0"/>
    <s v="R-M-0.5"/>
    <n v="1"/>
    <n v="0.5"/>
    <n v="5.97"/>
    <x v="1"/>
    <n v="5.97"/>
    <x v="0"/>
    <x v="0"/>
    <n v="0.35819999999999996"/>
    <n v="0.35819999999999996"/>
  </r>
  <r>
    <s v="OKA-93124-100"/>
    <d v="2020-04-23T00:00:00"/>
    <x v="3"/>
    <x v="8"/>
    <s v="05325-97750-WP"/>
    <n v="0"/>
    <x v="539"/>
    <x v="26"/>
    <x v="0"/>
    <s v="R-M-0.5"/>
    <n v="5"/>
    <n v="0.5"/>
    <n v="5.97"/>
    <x v="1"/>
    <n v="29.849999999999998"/>
    <x v="0"/>
    <x v="0"/>
    <n v="1.7909999999999999"/>
    <n v="0.35819999999999996"/>
  </r>
  <r>
    <s v="IXW-20780-268"/>
    <d v="2020-06-24T00:00:00"/>
    <x v="3"/>
    <x v="1"/>
    <s v="20236-64364-QL"/>
    <s v="scouronneh3@mozilla.org"/>
    <x v="566"/>
    <x v="97"/>
    <x v="0"/>
    <s v="L-L-2.5"/>
    <n v="2"/>
    <n v="2.5"/>
    <n v="36.454999999999998"/>
    <x v="0"/>
    <n v="72.91"/>
    <x v="3"/>
    <x v="1"/>
    <n v="9.4782999999999991"/>
    <n v="4.7391499999999995"/>
  </r>
  <r>
    <s v="NGG-24006-937"/>
    <d v="2021-03-16T00:00:00"/>
    <x v="1"/>
    <x v="6"/>
    <s v="29102-40100-TZ"/>
    <s v="lflippellih4@github.io"/>
    <x v="567"/>
    <x v="292"/>
    <x v="2"/>
    <s v="E-M-2.5"/>
    <n v="4"/>
    <n v="2.5"/>
    <n v="31.624999999999996"/>
    <x v="1"/>
    <n v="126.49999999999999"/>
    <x v="1"/>
    <x v="0"/>
    <n v="13.914999999999999"/>
    <n v="3.4787499999999998"/>
  </r>
  <r>
    <s v="JZC-31180-557"/>
    <d v="2020-04-07T00:00:00"/>
    <x v="3"/>
    <x v="8"/>
    <s v="09171-42203-EB"/>
    <s v="relizabethh5@live.com"/>
    <x v="568"/>
    <x v="134"/>
    <x v="0"/>
    <s v="L-M-2.5"/>
    <n v="1"/>
    <n v="2.5"/>
    <n v="33.464999999999996"/>
    <x v="1"/>
    <n v="33.464999999999996"/>
    <x v="3"/>
    <x v="0"/>
    <n v="4.3504499999999995"/>
    <n v="4.3504499999999995"/>
  </r>
  <r>
    <s v="ZMU-63715-204"/>
    <d v="2021-09-30T00:00:00"/>
    <x v="1"/>
    <x v="0"/>
    <s v="29060-75856-UI"/>
    <s v="irenhardh6@i2i.jp"/>
    <x v="569"/>
    <x v="15"/>
    <x v="0"/>
    <s v="E-D-1"/>
    <n v="6"/>
    <n v="1"/>
    <n v="12.15"/>
    <x v="0"/>
    <n v="72.900000000000006"/>
    <x v="1"/>
    <x v="2"/>
    <n v="8.0190000000000001"/>
    <n v="1.3365"/>
  </r>
  <r>
    <s v="GND-08192-056"/>
    <d v="2022-05-01T00:00:00"/>
    <x v="2"/>
    <x v="5"/>
    <s v="17088-16989-PL"/>
    <s v="wrocheh7@xinhuanet.com"/>
    <x v="570"/>
    <x v="293"/>
    <x v="0"/>
    <s v="L-D-0.5"/>
    <n v="2"/>
    <n v="0.5"/>
    <n v="7.77"/>
    <x v="0"/>
    <n v="15.54"/>
    <x v="3"/>
    <x v="2"/>
    <n v="2.0202"/>
    <n v="1.0101"/>
  </r>
  <r>
    <s v="RYY-38961-093"/>
    <d v="2021-01-21T00:00:00"/>
    <x v="1"/>
    <x v="4"/>
    <s v="14756-18321-CL"/>
    <s v="jbush8@guardian.co.uk"/>
    <x v="571"/>
    <x v="42"/>
    <x v="1"/>
    <s v="A-M-0.2"/>
    <n v="6"/>
    <n v="0.2"/>
    <n v="3.375"/>
    <x v="1"/>
    <n v="20.25"/>
    <x v="2"/>
    <x v="0"/>
    <n v="1.8224999999999998"/>
    <n v="0.30374999999999996"/>
  </r>
  <r>
    <s v="CVA-64996-969"/>
    <d v="2020-06-24T00:00:00"/>
    <x v="3"/>
    <x v="1"/>
    <s v="13324-78688-MI"/>
    <s v="codgaardh9@nsw.gov.au"/>
    <x v="572"/>
    <x v="12"/>
    <x v="0"/>
    <s v="A-L-1"/>
    <n v="6"/>
    <n v="1"/>
    <n v="12.95"/>
    <x v="1"/>
    <n v="77.699999999999989"/>
    <x v="2"/>
    <x v="1"/>
    <n v="6.9930000000000003"/>
    <n v="1.1655"/>
  </r>
  <r>
    <s v="XTH-67276-442"/>
    <d v="2019-03-03T00:00:00"/>
    <x v="0"/>
    <x v="6"/>
    <s v="73799-04749-BM"/>
    <s v="bbyrdha@4shared.com"/>
    <x v="573"/>
    <x v="198"/>
    <x v="0"/>
    <s v="L-M-2.5"/>
    <n v="4"/>
    <n v="2.5"/>
    <n v="33.464999999999996"/>
    <x v="1"/>
    <n v="133.85999999999999"/>
    <x v="3"/>
    <x v="0"/>
    <n v="17.401799999999998"/>
    <n v="4.3504499999999995"/>
  </r>
  <r>
    <s v="PVU-02950-470"/>
    <d v="2021-01-28T00:00:00"/>
    <x v="1"/>
    <x v="4"/>
    <s v="01927-46702-YT"/>
    <n v="0"/>
    <x v="574"/>
    <x v="294"/>
    <x v="2"/>
    <s v="E-D-1"/>
    <n v="1"/>
    <n v="1"/>
    <n v="12.15"/>
    <x v="1"/>
    <n v="12.15"/>
    <x v="1"/>
    <x v="2"/>
    <n v="1.3365"/>
    <n v="1.3365"/>
  </r>
  <r>
    <s v="XSN-26809-910"/>
    <d v="2020-06-28T00:00:00"/>
    <x v="3"/>
    <x v="1"/>
    <s v="80467-17137-TO"/>
    <s v="dchardinhc@nhs.uk"/>
    <x v="575"/>
    <x v="295"/>
    <x v="1"/>
    <s v="E-M-2.5"/>
    <n v="2"/>
    <n v="2.5"/>
    <n v="31.624999999999996"/>
    <x v="0"/>
    <n v="63.249999999999993"/>
    <x v="1"/>
    <x v="0"/>
    <n v="6.9574999999999996"/>
    <n v="3.4787499999999998"/>
  </r>
  <r>
    <s v="UDN-88321-005"/>
    <d v="2020-07-05T00:00:00"/>
    <x v="3"/>
    <x v="2"/>
    <s v="14640-87215-BK"/>
    <s v="hradbonehd@newsvine.com"/>
    <x v="576"/>
    <x v="204"/>
    <x v="0"/>
    <s v="R-L-0.5"/>
    <n v="5"/>
    <n v="0.5"/>
    <n v="7.169999999999999"/>
    <x v="1"/>
    <n v="35.849999999999994"/>
    <x v="0"/>
    <x v="1"/>
    <n v="2.1509999999999998"/>
    <n v="0.43019999999999992"/>
  </r>
  <r>
    <s v="EXP-21628-670"/>
    <d v="2019-03-02T00:00:00"/>
    <x v="0"/>
    <x v="6"/>
    <s v="94447-35885-HK"/>
    <s v="wbernthhe@miitbeian.gov.cn"/>
    <x v="577"/>
    <x v="291"/>
    <x v="0"/>
    <s v="A-M-2.5"/>
    <n v="3"/>
    <n v="2.5"/>
    <n v="25.874999999999996"/>
    <x v="1"/>
    <n v="77.624999999999986"/>
    <x v="2"/>
    <x v="0"/>
    <n v="6.9862499999999983"/>
    <n v="2.3287499999999994"/>
  </r>
  <r>
    <s v="VGM-24161-361"/>
    <d v="2022-05-01T00:00:00"/>
    <x v="2"/>
    <x v="5"/>
    <s v="71034-49694-CS"/>
    <s v="bacarsonhf@cnn.com"/>
    <x v="578"/>
    <x v="13"/>
    <x v="0"/>
    <s v="E-M-2.5"/>
    <n v="2"/>
    <n v="2.5"/>
    <n v="31.624999999999996"/>
    <x v="0"/>
    <n v="63.249999999999993"/>
    <x v="1"/>
    <x v="0"/>
    <n v="6.9574999999999996"/>
    <n v="3.4787499999999998"/>
  </r>
  <r>
    <s v="PKN-19556-918"/>
    <d v="2022-04-29T00:00:00"/>
    <x v="2"/>
    <x v="8"/>
    <s v="00445-42781-KX"/>
    <s v="fbrighamhg@blog.com"/>
    <x v="579"/>
    <x v="296"/>
    <x v="1"/>
    <s v="E-L-0.2"/>
    <n v="6"/>
    <n v="0.2"/>
    <n v="4.4550000000000001"/>
    <x v="0"/>
    <n v="26.73"/>
    <x v="1"/>
    <x v="1"/>
    <n v="2.9402999999999997"/>
    <n v="0.49004999999999999"/>
  </r>
  <r>
    <s v="PKN-19556-918"/>
    <d v="2022-04-29T00:00:00"/>
    <x v="2"/>
    <x v="8"/>
    <s v="00445-42781-KX"/>
    <s v="lalawayhh@weather.com"/>
    <x v="579"/>
    <x v="296"/>
    <x v="0"/>
    <s v="L-D-0.5"/>
    <n v="4"/>
    <n v="0.5"/>
    <n v="7.77"/>
    <x v="1"/>
    <n v="31.08"/>
    <x v="3"/>
    <x v="2"/>
    <n v="4.0404"/>
    <n v="1.0101"/>
  </r>
  <r>
    <s v="PKN-19556-918"/>
    <d v="2022-04-29T00:00:00"/>
    <x v="2"/>
    <x v="8"/>
    <s v="00445-42781-KX"/>
    <s v="cmeirhi@cnet.com"/>
    <x v="579"/>
    <x v="296"/>
    <x v="0"/>
    <s v="A-D-0.2"/>
    <n v="1"/>
    <n v="0.2"/>
    <n v="2.9849999999999999"/>
    <x v="1"/>
    <n v="2.9849999999999999"/>
    <x v="2"/>
    <x v="2"/>
    <n v="0.26865"/>
    <n v="0.26865"/>
  </r>
  <r>
    <s v="PKN-19556-918"/>
    <d v="2022-04-29T00:00:00"/>
    <x v="2"/>
    <x v="8"/>
    <s v="00445-42781-KX"/>
    <s v="maingellhj@nasa.gov"/>
    <x v="579"/>
    <x v="296"/>
    <x v="1"/>
    <s v="R-D-2.5"/>
    <n v="5"/>
    <n v="2.5"/>
    <n v="20.584999999999997"/>
    <x v="0"/>
    <n v="102.92499999999998"/>
    <x v="0"/>
    <x v="2"/>
    <n v="6.1754999999999995"/>
    <n v="1.2350999999999999"/>
  </r>
  <r>
    <s v="DXQ-44537-297"/>
    <d v="2020-08-06T00:00:00"/>
    <x v="3"/>
    <x v="3"/>
    <s v="96116-24737-LV"/>
    <s v="myoxenhk@google.com"/>
    <x v="580"/>
    <x v="6"/>
    <x v="0"/>
    <s v="E-L-0.5"/>
    <n v="4"/>
    <n v="0.5"/>
    <n v="8.91"/>
    <x v="1"/>
    <n v="35.64"/>
    <x v="1"/>
    <x v="1"/>
    <n v="3.9203999999999999"/>
    <n v="0.98009999999999997"/>
  </r>
  <r>
    <s v="BPC-54727-307"/>
    <d v="2019-12-21T00:00:00"/>
    <x v="0"/>
    <x v="9"/>
    <s v="18684-73088-YL"/>
    <s v="gmcgavinhl@histats.com"/>
    <x v="581"/>
    <x v="156"/>
    <x v="0"/>
    <s v="R-L-1"/>
    <n v="4"/>
    <n v="1"/>
    <n v="11.95"/>
    <x v="1"/>
    <n v="47.8"/>
    <x v="0"/>
    <x v="1"/>
    <n v="2.8679999999999999"/>
    <n v="0.71699999999999997"/>
  </r>
  <r>
    <s v="KSH-47717-456"/>
    <d v="2020-04-19T00:00:00"/>
    <x v="3"/>
    <x v="8"/>
    <s v="74671-55639-TU"/>
    <s v="luttermarehm@engadget.com"/>
    <x v="582"/>
    <x v="177"/>
    <x v="0"/>
    <s v="L-M-1"/>
    <n v="3"/>
    <n v="1"/>
    <n v="14.55"/>
    <x v="1"/>
    <n v="43.650000000000006"/>
    <x v="3"/>
    <x v="0"/>
    <n v="5.6745000000000001"/>
    <n v="1.8915000000000002"/>
  </r>
  <r>
    <s v="ANK-59436-446"/>
    <d v="2022-01-17T00:00:00"/>
    <x v="2"/>
    <x v="4"/>
    <s v="17488-65879-XL"/>
    <s v="edambrogiohn@techcrunch.com"/>
    <x v="583"/>
    <x v="150"/>
    <x v="0"/>
    <s v="E-L-0.5"/>
    <n v="4"/>
    <n v="0.5"/>
    <n v="8.91"/>
    <x v="0"/>
    <n v="35.64"/>
    <x v="1"/>
    <x v="1"/>
    <n v="3.9203999999999999"/>
    <n v="0.98009999999999997"/>
  </r>
  <r>
    <s v="AYY-83051-752"/>
    <d v="2019-01-22T00:00:00"/>
    <x v="0"/>
    <x v="4"/>
    <s v="46431-09298-OU"/>
    <s v="cwinchcombeho@jiathis.com"/>
    <x v="584"/>
    <x v="28"/>
    <x v="0"/>
    <s v="L-L-1"/>
    <n v="6"/>
    <n v="1"/>
    <n v="15.85"/>
    <x v="0"/>
    <n v="95.1"/>
    <x v="3"/>
    <x v="1"/>
    <n v="12.363000000000001"/>
    <n v="2.0605000000000002"/>
  </r>
  <r>
    <s v="CSW-59644-267"/>
    <d v="2020-02-28T00:00:00"/>
    <x v="3"/>
    <x v="10"/>
    <s v="60378-26473-FE"/>
    <s v="bpaumierhp@umn.edu"/>
    <x v="585"/>
    <x v="297"/>
    <x v="1"/>
    <s v="E-M-2.5"/>
    <n v="1"/>
    <n v="2.5"/>
    <n v="31.624999999999996"/>
    <x v="0"/>
    <n v="31.624999999999996"/>
    <x v="1"/>
    <x v="0"/>
    <n v="3.4787499999999998"/>
    <n v="3.4787499999999998"/>
  </r>
  <r>
    <s v="ITY-92466-909"/>
    <d v="2019-08-07T00:00:00"/>
    <x v="0"/>
    <x v="3"/>
    <s v="34927-68586-ZV"/>
    <n v="0"/>
    <x v="586"/>
    <x v="280"/>
    <x v="1"/>
    <s v="A-M-2.5"/>
    <n v="3"/>
    <n v="2.5"/>
    <n v="25.874999999999996"/>
    <x v="0"/>
    <n v="77.624999999999986"/>
    <x v="2"/>
    <x v="0"/>
    <n v="6.9862499999999983"/>
    <n v="2.3287499999999994"/>
  </r>
  <r>
    <s v="IGW-04801-466"/>
    <d v="2021-05-15T00:00:00"/>
    <x v="1"/>
    <x v="5"/>
    <s v="29051-27555-GD"/>
    <s v="jcapeyhr@bravesites.com"/>
    <x v="587"/>
    <x v="173"/>
    <x v="0"/>
    <s v="L-D-0.2"/>
    <n v="1"/>
    <n v="0.2"/>
    <n v="3.8849999999999998"/>
    <x v="0"/>
    <n v="3.8849999999999998"/>
    <x v="3"/>
    <x v="2"/>
    <n v="0.50505"/>
    <n v="0.50505"/>
  </r>
  <r>
    <s v="LJN-34281-921"/>
    <d v="2021-12-17T00:00:00"/>
    <x v="1"/>
    <x v="9"/>
    <s v="52143-35672-JF"/>
    <n v="0"/>
    <x v="588"/>
    <x v="61"/>
    <x v="2"/>
    <s v="R-L-2.5"/>
    <n v="5"/>
    <n v="2.5"/>
    <n v="27.484999999999996"/>
    <x v="1"/>
    <n v="137.42499999999998"/>
    <x v="0"/>
    <x v="1"/>
    <n v="8.2454999999999998"/>
    <n v="1.6490999999999998"/>
  </r>
  <r>
    <s v="BWZ-46364-547"/>
    <d v="2021-09-09T00:00:00"/>
    <x v="1"/>
    <x v="0"/>
    <s v="64918-67725-MN"/>
    <s v="ybasillht@theguardian.com"/>
    <x v="589"/>
    <x v="291"/>
    <x v="0"/>
    <s v="R-L-1"/>
    <n v="3"/>
    <n v="1"/>
    <n v="11.95"/>
    <x v="0"/>
    <n v="35.849999999999994"/>
    <x v="0"/>
    <x v="1"/>
    <n v="2.1509999999999998"/>
    <n v="0.71699999999999997"/>
  </r>
  <r>
    <s v="SBC-95710-706"/>
    <d v="2020-02-19T00:00:00"/>
    <x v="3"/>
    <x v="10"/>
    <s v="85634-61759-ND"/>
    <s v="mbaistowhu@i2i.jp"/>
    <x v="590"/>
    <x v="298"/>
    <x v="2"/>
    <s v="E-M-0.2"/>
    <n v="2"/>
    <n v="0.2"/>
    <n v="4.125"/>
    <x v="0"/>
    <n v="8.25"/>
    <x v="1"/>
    <x v="0"/>
    <n v="0.90749999999999997"/>
    <n v="0.45374999999999999"/>
  </r>
  <r>
    <s v="WRN-55114-031"/>
    <d v="2020-06-29T00:00:00"/>
    <x v="3"/>
    <x v="1"/>
    <s v="40180-22940-QB"/>
    <s v="cpallanthv@typepad.com"/>
    <x v="591"/>
    <x v="68"/>
    <x v="0"/>
    <s v="E-L-2.5"/>
    <n v="3"/>
    <n v="2.5"/>
    <n v="34.154999999999994"/>
    <x v="0"/>
    <n v="102.46499999999997"/>
    <x v="1"/>
    <x v="1"/>
    <n v="11.271149999999999"/>
    <n v="3.7570499999999996"/>
  </r>
  <r>
    <s v="TZU-64255-831"/>
    <d v="2022-05-13T00:00:00"/>
    <x v="2"/>
    <x v="5"/>
    <s v="34666-76738-SQ"/>
    <n v="0"/>
    <x v="592"/>
    <x v="218"/>
    <x v="0"/>
    <s v="R-D-2.5"/>
    <n v="2"/>
    <n v="2.5"/>
    <n v="20.584999999999997"/>
    <x v="1"/>
    <n v="41.169999999999995"/>
    <x v="0"/>
    <x v="2"/>
    <n v="2.4701999999999997"/>
    <n v="1.2350999999999999"/>
  </r>
  <r>
    <s v="JVF-91003-729"/>
    <d v="2020-10-02T00:00:00"/>
    <x v="3"/>
    <x v="7"/>
    <s v="98536-88616-FF"/>
    <s v="dohx@redcross.org"/>
    <x v="593"/>
    <x v="299"/>
    <x v="0"/>
    <s v="A-D-2.5"/>
    <n v="3"/>
    <n v="2.5"/>
    <n v="22.884999999999998"/>
    <x v="0"/>
    <n v="68.655000000000001"/>
    <x v="2"/>
    <x v="2"/>
    <n v="6.1789499999999986"/>
    <n v="2.0596499999999995"/>
  </r>
  <r>
    <s v="MVB-22135-665"/>
    <d v="2021-12-02T00:00:00"/>
    <x v="1"/>
    <x v="9"/>
    <s v="55621-06130-SA"/>
    <s v="drallinhy@howstuffworks.com"/>
    <x v="594"/>
    <x v="140"/>
    <x v="0"/>
    <s v="A-D-1"/>
    <n v="1"/>
    <n v="1"/>
    <n v="9.9499999999999993"/>
    <x v="0"/>
    <n v="9.9499999999999993"/>
    <x v="2"/>
    <x v="2"/>
    <n v="0.89549999999999985"/>
    <n v="0.89549999999999985"/>
  </r>
  <r>
    <s v="CKS-47815-571"/>
    <d v="2021-11-02T00:00:00"/>
    <x v="1"/>
    <x v="11"/>
    <s v="45666-86771-EH"/>
    <s v="achillhz@epa.gov"/>
    <x v="595"/>
    <x v="300"/>
    <x v="2"/>
    <s v="L-L-0.5"/>
    <n v="3"/>
    <n v="0.5"/>
    <n v="9.51"/>
    <x v="0"/>
    <n v="28.53"/>
    <x v="3"/>
    <x v="1"/>
    <n v="3.7088999999999999"/>
    <n v="1.2363"/>
  </r>
  <r>
    <s v="OAW-17338-101"/>
    <d v="2020-02-23T00:00:00"/>
    <x v="3"/>
    <x v="10"/>
    <s v="52143-35672-JF"/>
    <s v="tmathonneti0@google.co.jp"/>
    <x v="588"/>
    <x v="61"/>
    <x v="0"/>
    <s v="R-D-0.2"/>
    <n v="6"/>
    <n v="0.2"/>
    <n v="2.6849999999999996"/>
    <x v="1"/>
    <n v="16.11"/>
    <x v="0"/>
    <x v="2"/>
    <n v="0.96659999999999979"/>
    <n v="0.16109999999999997"/>
  </r>
  <r>
    <s v="ALP-37623-536"/>
    <d v="2020-07-03T00:00:00"/>
    <x v="3"/>
    <x v="2"/>
    <s v="24689-69376-XX"/>
    <s v="cdenysi1@is.gd"/>
    <x v="596"/>
    <x v="301"/>
    <x v="2"/>
    <s v="L-L-1"/>
    <n v="6"/>
    <n v="1"/>
    <n v="15.85"/>
    <x v="1"/>
    <n v="95.1"/>
    <x v="3"/>
    <x v="1"/>
    <n v="12.363000000000001"/>
    <n v="2.0605000000000002"/>
  </r>
  <r>
    <s v="WMU-87639-108"/>
    <d v="2019-02-11T00:00:00"/>
    <x v="0"/>
    <x v="10"/>
    <s v="71891-51101-VQ"/>
    <s v="cstebbingsi2@drupal.org"/>
    <x v="597"/>
    <x v="78"/>
    <x v="0"/>
    <s v="R-D-0.5"/>
    <n v="1"/>
    <n v="0.5"/>
    <n v="5.3699999999999992"/>
    <x v="0"/>
    <n v="5.3699999999999992"/>
    <x v="0"/>
    <x v="2"/>
    <n v="0.32219999999999993"/>
    <n v="0.32219999999999993"/>
  </r>
  <r>
    <s v="USN-44968-231"/>
    <d v="2020-09-10T00:00:00"/>
    <x v="3"/>
    <x v="0"/>
    <s v="71749-05400-CN"/>
    <n v="0"/>
    <x v="598"/>
    <x v="41"/>
    <x v="0"/>
    <s v="R-L-1"/>
    <n v="4"/>
    <n v="1"/>
    <n v="11.95"/>
    <x v="1"/>
    <n v="47.8"/>
    <x v="0"/>
    <x v="1"/>
    <n v="2.8679999999999999"/>
    <n v="0.71699999999999997"/>
  </r>
  <r>
    <s v="YZG-20575-451"/>
    <d v="2020-03-02T00:00:00"/>
    <x v="3"/>
    <x v="6"/>
    <s v="64845-00270-NO"/>
    <s v="rzywickii4@ifeng.com"/>
    <x v="599"/>
    <x v="302"/>
    <x v="1"/>
    <s v="L-L-1"/>
    <n v="4"/>
    <n v="1"/>
    <n v="15.85"/>
    <x v="1"/>
    <n v="63.4"/>
    <x v="3"/>
    <x v="1"/>
    <n v="8.2420000000000009"/>
    <n v="2.0605000000000002"/>
  </r>
  <r>
    <s v="HTH-52867-812"/>
    <d v="2021-06-28T00:00:00"/>
    <x v="1"/>
    <x v="1"/>
    <s v="29851-36402-UX"/>
    <s v="aburgetti5@moonfruit.com"/>
    <x v="600"/>
    <x v="45"/>
    <x v="0"/>
    <s v="A-M-2.5"/>
    <n v="4"/>
    <n v="2.5"/>
    <n v="25.874999999999996"/>
    <x v="1"/>
    <n v="103.49999999999999"/>
    <x v="2"/>
    <x v="0"/>
    <n v="9.3149999999999977"/>
    <n v="2.3287499999999994"/>
  </r>
  <r>
    <s v="FWU-44971-444"/>
    <d v="2019-01-11T00:00:00"/>
    <x v="0"/>
    <x v="4"/>
    <s v="12190-25421-WM"/>
    <s v="mmalloyi6@seattletimes.com"/>
    <x v="601"/>
    <x v="41"/>
    <x v="0"/>
    <s v="A-D-2.5"/>
    <n v="3"/>
    <n v="2.5"/>
    <n v="22.884999999999998"/>
    <x v="1"/>
    <n v="68.655000000000001"/>
    <x v="2"/>
    <x v="2"/>
    <n v="6.1789499999999986"/>
    <n v="2.0596499999999995"/>
  </r>
  <r>
    <s v="EQI-82205-066"/>
    <d v="2019-09-20T00:00:00"/>
    <x v="0"/>
    <x v="0"/>
    <s v="52316-30571-GD"/>
    <s v="mmcparlandi7@w3.org"/>
    <x v="602"/>
    <x v="303"/>
    <x v="0"/>
    <s v="R-M-2.5"/>
    <n v="2"/>
    <n v="2.5"/>
    <n v="22.884999999999998"/>
    <x v="0"/>
    <n v="45.769999999999996"/>
    <x v="0"/>
    <x v="0"/>
    <n v="2.7461999999999995"/>
    <n v="1.3730999999999998"/>
  </r>
  <r>
    <s v="NAR-00747-074"/>
    <d v="2021-10-16T00:00:00"/>
    <x v="1"/>
    <x v="7"/>
    <s v="23243-92649-RY"/>
    <s v="sjennaroyi8@purevolume.com"/>
    <x v="603"/>
    <x v="24"/>
    <x v="0"/>
    <s v="L-D-1"/>
    <n v="4"/>
    <n v="1"/>
    <n v="12.95"/>
    <x v="1"/>
    <n v="51.8"/>
    <x v="3"/>
    <x v="2"/>
    <n v="6.734"/>
    <n v="1.6835"/>
  </r>
  <r>
    <s v="JYR-22052-185"/>
    <d v="2020-01-01T00:00:00"/>
    <x v="3"/>
    <x v="4"/>
    <s v="39528-19971-OR"/>
    <s v="wplacei9@wsj.com"/>
    <x v="604"/>
    <x v="304"/>
    <x v="0"/>
    <s v="A-M-0.5"/>
    <n v="2"/>
    <n v="0.5"/>
    <n v="6.75"/>
    <x v="0"/>
    <n v="13.5"/>
    <x v="2"/>
    <x v="0"/>
    <n v="1.2149999999999999"/>
    <n v="0.60749999999999993"/>
  </r>
  <r>
    <s v="XKO-54097-932"/>
    <d v="2022-03-10T00:00:00"/>
    <x v="2"/>
    <x v="6"/>
    <s v="32743-78448-KT"/>
    <n v="0"/>
    <x v="605"/>
    <x v="285"/>
    <x v="1"/>
    <s v="E-M-0.5"/>
    <n v="3"/>
    <n v="0.5"/>
    <n v="8.25"/>
    <x v="0"/>
    <n v="24.75"/>
    <x v="1"/>
    <x v="0"/>
    <n v="2.7225000000000001"/>
    <n v="0.90749999999999997"/>
  </r>
  <r>
    <s v="HXA-72415-025"/>
    <d v="2022-05-12T00:00:00"/>
    <x v="2"/>
    <x v="5"/>
    <s v="93417-12322-YB"/>
    <s v="dgadsdenib@google.com.hk"/>
    <x v="606"/>
    <x v="305"/>
    <x v="1"/>
    <s v="A-D-2.5"/>
    <n v="2"/>
    <n v="2.5"/>
    <n v="22.884999999999998"/>
    <x v="0"/>
    <n v="45.769999999999996"/>
    <x v="2"/>
    <x v="2"/>
    <n v="4.1192999999999991"/>
    <n v="2.0596499999999995"/>
  </r>
  <r>
    <s v="MJF-20065-335"/>
    <d v="2020-09-10T00:00:00"/>
    <x v="3"/>
    <x v="0"/>
    <s v="56891-86662-UY"/>
    <s v="vwakelinic@unesco.org"/>
    <x v="607"/>
    <x v="133"/>
    <x v="0"/>
    <s v="E-L-0.5"/>
    <n v="6"/>
    <n v="0.5"/>
    <n v="8.91"/>
    <x v="1"/>
    <n v="53.46"/>
    <x v="1"/>
    <x v="1"/>
    <n v="5.8805999999999994"/>
    <n v="0.98009999999999997"/>
  </r>
  <r>
    <s v="GFI-83300-059"/>
    <d v="2021-10-16T00:00:00"/>
    <x v="1"/>
    <x v="7"/>
    <s v="40414-26467-VE"/>
    <s v="acampsallid@zimbio.com"/>
    <x v="608"/>
    <x v="13"/>
    <x v="0"/>
    <s v="A-M-0.2"/>
    <n v="6"/>
    <n v="0.2"/>
    <n v="3.375"/>
    <x v="0"/>
    <n v="20.25"/>
    <x v="2"/>
    <x v="0"/>
    <n v="1.8224999999999998"/>
    <n v="0.30374999999999996"/>
  </r>
  <r>
    <s v="WJR-51493-682"/>
    <d v="2021-06-17T00:00:00"/>
    <x v="1"/>
    <x v="1"/>
    <s v="87858-83734-RK"/>
    <s v="smosebyie@stanford.edu"/>
    <x v="609"/>
    <x v="306"/>
    <x v="0"/>
    <s v="L-D-2.5"/>
    <n v="5"/>
    <n v="2.5"/>
    <n v="29.784999999999997"/>
    <x v="1"/>
    <n v="148.92499999999998"/>
    <x v="3"/>
    <x v="2"/>
    <n v="19.360250000000001"/>
    <n v="3.8720499999999998"/>
  </r>
  <r>
    <s v="SHP-55648-472"/>
    <d v="2019-03-30T00:00:00"/>
    <x v="0"/>
    <x v="6"/>
    <s v="46818-20198-GB"/>
    <s v="cwassif@prweb.com"/>
    <x v="610"/>
    <x v="27"/>
    <x v="0"/>
    <s v="A-M-1"/>
    <n v="6"/>
    <n v="1"/>
    <n v="11.25"/>
    <x v="1"/>
    <n v="67.5"/>
    <x v="2"/>
    <x v="0"/>
    <n v="6.0749999999999993"/>
    <n v="1.0125"/>
  </r>
  <r>
    <s v="HYR-03455-684"/>
    <d v="2021-12-19T00:00:00"/>
    <x v="1"/>
    <x v="9"/>
    <s v="29808-89098-XD"/>
    <s v="isjostromig@pbs.org"/>
    <x v="611"/>
    <x v="173"/>
    <x v="0"/>
    <s v="E-D-1"/>
    <n v="6"/>
    <n v="1"/>
    <n v="12.15"/>
    <x v="1"/>
    <n v="72.900000000000006"/>
    <x v="1"/>
    <x v="2"/>
    <n v="8.0190000000000001"/>
    <n v="1.3365"/>
  </r>
  <r>
    <s v="HYR-03455-684"/>
    <d v="2021-12-19T00:00:00"/>
    <x v="1"/>
    <x v="9"/>
    <s v="29808-89098-XD"/>
    <s v="hloadih@weibo.com"/>
    <x v="611"/>
    <x v="173"/>
    <x v="0"/>
    <s v="L-D-0.2"/>
    <n v="2"/>
    <n v="0.2"/>
    <n v="3.8849999999999998"/>
    <x v="0"/>
    <n v="7.77"/>
    <x v="3"/>
    <x v="2"/>
    <n v="1.0101"/>
    <n v="0.50505"/>
  </r>
  <r>
    <s v="HUG-52766-375"/>
    <d v="2020-06-05T00:00:00"/>
    <x v="3"/>
    <x v="1"/>
    <s v="78786-77449-RQ"/>
    <s v="jbranchettii@bravesites.com"/>
    <x v="612"/>
    <x v="143"/>
    <x v="0"/>
    <s v="A-D-2.5"/>
    <n v="4"/>
    <n v="2.5"/>
    <n v="22.884999999999998"/>
    <x v="1"/>
    <n v="91.539999999999992"/>
    <x v="2"/>
    <x v="2"/>
    <n v="8.2385999999999981"/>
    <n v="2.0596499999999995"/>
  </r>
  <r>
    <s v="DAH-46595-917"/>
    <d v="2021-09-12T00:00:00"/>
    <x v="1"/>
    <x v="0"/>
    <s v="27878-42224-QF"/>
    <s v="nrudlandij@blogs.com"/>
    <x v="613"/>
    <x v="307"/>
    <x v="1"/>
    <s v="A-D-1"/>
    <n v="6"/>
    <n v="1"/>
    <n v="9.9499999999999993"/>
    <x v="1"/>
    <n v="59.699999999999996"/>
    <x v="2"/>
    <x v="2"/>
    <n v="5.3729999999999993"/>
    <n v="0.89549999999999985"/>
  </r>
  <r>
    <s v="VEM-79839-466"/>
    <d v="2022-03-16T00:00:00"/>
    <x v="2"/>
    <x v="6"/>
    <s v="32743-78448-KT"/>
    <s v="jmillettik@addtoany.com"/>
    <x v="605"/>
    <x v="285"/>
    <x v="0"/>
    <s v="R-L-2.5"/>
    <n v="5"/>
    <n v="2.5"/>
    <n v="27.484999999999996"/>
    <x v="0"/>
    <n v="137.42499999999998"/>
    <x v="0"/>
    <x v="1"/>
    <n v="8.2454999999999998"/>
    <n v="1.6490999999999998"/>
  </r>
  <r>
    <s v="OWH-11126-533"/>
    <d v="2021-12-21T00:00:00"/>
    <x v="1"/>
    <x v="9"/>
    <s v="25331-13794-SB"/>
    <s v="ftourryil@google.de"/>
    <x v="614"/>
    <x v="308"/>
    <x v="0"/>
    <s v="L-M-2.5"/>
    <n v="2"/>
    <n v="2.5"/>
    <n v="33.464999999999996"/>
    <x v="1"/>
    <n v="66.929999999999993"/>
    <x v="3"/>
    <x v="0"/>
    <n v="8.700899999999999"/>
    <n v="4.3504499999999995"/>
  </r>
  <r>
    <s v="UMT-26130-151"/>
    <d v="2019-05-21T00:00:00"/>
    <x v="0"/>
    <x v="5"/>
    <s v="55864-37682-GQ"/>
    <s v="cweatherallim@toplist.cz"/>
    <x v="615"/>
    <x v="309"/>
    <x v="0"/>
    <s v="L-M-0.2"/>
    <n v="3"/>
    <n v="0.2"/>
    <n v="4.3650000000000002"/>
    <x v="0"/>
    <n v="13.095000000000001"/>
    <x v="3"/>
    <x v="0"/>
    <n v="1.70235"/>
    <n v="0.56745000000000001"/>
  </r>
  <r>
    <s v="JKA-27899-806"/>
    <d v="2021-10-26T00:00:00"/>
    <x v="1"/>
    <x v="7"/>
    <s v="97005-25609-CQ"/>
    <s v="gheindrickin@usda.gov"/>
    <x v="616"/>
    <x v="227"/>
    <x v="0"/>
    <s v="R-L-1"/>
    <n v="5"/>
    <n v="1"/>
    <n v="11.95"/>
    <x v="1"/>
    <n v="59.75"/>
    <x v="0"/>
    <x v="1"/>
    <n v="3.585"/>
    <n v="0.71699999999999997"/>
  </r>
  <r>
    <s v="ULU-07744-724"/>
    <d v="2020-03-26T00:00:00"/>
    <x v="3"/>
    <x v="6"/>
    <s v="94058-95794-IJ"/>
    <s v="limasonio@discuz.net"/>
    <x v="617"/>
    <x v="13"/>
    <x v="0"/>
    <s v="L-M-0.5"/>
    <n v="5"/>
    <n v="0.5"/>
    <n v="8.73"/>
    <x v="0"/>
    <n v="43.650000000000006"/>
    <x v="3"/>
    <x v="0"/>
    <n v="5.6745000000000001"/>
    <n v="1.1349"/>
  </r>
  <r>
    <s v="NOM-56457-507"/>
    <d v="2020-10-14T00:00:00"/>
    <x v="3"/>
    <x v="7"/>
    <s v="40214-03678-GU"/>
    <s v="hsaillip@odnoklassniki.ru"/>
    <x v="618"/>
    <x v="77"/>
    <x v="0"/>
    <s v="E-M-1"/>
    <n v="6"/>
    <n v="1"/>
    <n v="13.75"/>
    <x v="0"/>
    <n v="82.5"/>
    <x v="1"/>
    <x v="0"/>
    <n v="9.0749999999999993"/>
    <n v="1.5125"/>
  </r>
  <r>
    <s v="NZN-71683-705"/>
    <d v="2021-12-13T00:00:00"/>
    <x v="1"/>
    <x v="9"/>
    <s v="04921-85445-SL"/>
    <s v="hlarvoriq@last.fm"/>
    <x v="619"/>
    <x v="310"/>
    <x v="0"/>
    <s v="A-L-2.5"/>
    <n v="6"/>
    <n v="2.5"/>
    <n v="29.784999999999997"/>
    <x v="0"/>
    <n v="178.70999999999998"/>
    <x v="2"/>
    <x v="1"/>
    <n v="16.083899999999996"/>
    <n v="2.6806499999999995"/>
  </r>
  <r>
    <s v="WMA-34232-850"/>
    <d v="2021-03-08T00:00:00"/>
    <x v="1"/>
    <x v="6"/>
    <s v="53386-94266-LJ"/>
    <n v="0"/>
    <x v="620"/>
    <x v="311"/>
    <x v="0"/>
    <s v="L-D-2.5"/>
    <n v="4"/>
    <n v="2.5"/>
    <n v="29.784999999999997"/>
    <x v="0"/>
    <n v="119.13999999999999"/>
    <x v="3"/>
    <x v="2"/>
    <n v="15.488199999999999"/>
    <n v="3.8720499999999998"/>
  </r>
  <r>
    <s v="EZL-27919-704"/>
    <d v="2021-01-21T00:00:00"/>
    <x v="1"/>
    <x v="4"/>
    <s v="49480-85909-DG"/>
    <n v="0"/>
    <x v="621"/>
    <x v="312"/>
    <x v="0"/>
    <s v="L-L-0.5"/>
    <n v="5"/>
    <n v="0.5"/>
    <n v="9.51"/>
    <x v="1"/>
    <n v="47.55"/>
    <x v="3"/>
    <x v="1"/>
    <n v="6.1814999999999998"/>
    <n v="1.2363"/>
  </r>
  <r>
    <s v="ZYU-11345-774"/>
    <d v="2021-01-10T00:00:00"/>
    <x v="1"/>
    <x v="4"/>
    <s v="18293-78136-MN"/>
    <s v="cpenwardenit@mlb.com"/>
    <x v="622"/>
    <x v="230"/>
    <x v="1"/>
    <s v="L-M-0.5"/>
    <n v="5"/>
    <n v="0.5"/>
    <n v="8.73"/>
    <x v="1"/>
    <n v="43.650000000000006"/>
    <x v="3"/>
    <x v="0"/>
    <n v="5.6745000000000001"/>
    <n v="1.1349"/>
  </r>
  <r>
    <s v="CPW-34587-459"/>
    <d v="2021-03-26T00:00:00"/>
    <x v="1"/>
    <x v="6"/>
    <s v="84641-67384-TD"/>
    <s v="mmiddisiu@dmoz.org"/>
    <x v="623"/>
    <x v="313"/>
    <x v="0"/>
    <s v="A-L-2.5"/>
    <n v="6"/>
    <n v="2.5"/>
    <n v="29.784999999999997"/>
    <x v="0"/>
    <n v="178.70999999999998"/>
    <x v="2"/>
    <x v="1"/>
    <n v="16.083899999999996"/>
    <n v="2.6806499999999995"/>
  </r>
  <r>
    <s v="NQZ-82067-394"/>
    <d v="2022-03-25T00:00:00"/>
    <x v="2"/>
    <x v="6"/>
    <s v="72320-29738-EB"/>
    <s v="avairowiv@studiopress.com"/>
    <x v="624"/>
    <x v="300"/>
    <x v="2"/>
    <s v="R-L-2.5"/>
    <n v="1"/>
    <n v="2.5"/>
    <n v="27.484999999999996"/>
    <x v="1"/>
    <n v="27.484999999999996"/>
    <x v="0"/>
    <x v="1"/>
    <n v="1.6490999999999998"/>
    <n v="1.6490999999999998"/>
  </r>
  <r>
    <s v="JBW-95055-851"/>
    <d v="2021-07-22T00:00:00"/>
    <x v="1"/>
    <x v="2"/>
    <s v="47355-97488-XS"/>
    <s v="agoldieiw@goo.gl"/>
    <x v="625"/>
    <x v="189"/>
    <x v="0"/>
    <s v="A-M-1"/>
    <n v="5"/>
    <n v="1"/>
    <n v="11.25"/>
    <x v="1"/>
    <n v="56.25"/>
    <x v="2"/>
    <x v="0"/>
    <n v="5.0625"/>
    <n v="1.0125"/>
  </r>
  <r>
    <s v="AHY-20324-088"/>
    <d v="2020-09-06T00:00:00"/>
    <x v="3"/>
    <x v="0"/>
    <s v="63499-24884-PP"/>
    <s v="nayrisix@t-online.de"/>
    <x v="626"/>
    <x v="44"/>
    <x v="2"/>
    <s v="L-L-0.2"/>
    <n v="2"/>
    <n v="0.2"/>
    <n v="4.7549999999999999"/>
    <x v="0"/>
    <n v="9.51"/>
    <x v="3"/>
    <x v="1"/>
    <n v="1.2363"/>
    <n v="0.61814999999999998"/>
  </r>
  <r>
    <s v="ZSL-66684-103"/>
    <d v="2019-12-28T00:00:00"/>
    <x v="0"/>
    <x v="9"/>
    <s v="39193-51770-FM"/>
    <s v="lbenediktovichiy@wunderground.com"/>
    <x v="627"/>
    <x v="314"/>
    <x v="0"/>
    <s v="E-M-0.2"/>
    <n v="2"/>
    <n v="0.2"/>
    <n v="4.125"/>
    <x v="0"/>
    <n v="8.25"/>
    <x v="1"/>
    <x v="0"/>
    <n v="0.90749999999999997"/>
    <n v="0.45374999999999999"/>
  </r>
  <r>
    <s v="WNE-73911-475"/>
    <d v="2020-04-20T00:00:00"/>
    <x v="3"/>
    <x v="8"/>
    <s v="61323-91967-GG"/>
    <s v="tjacobovitziz@cbc.ca"/>
    <x v="628"/>
    <x v="13"/>
    <x v="0"/>
    <s v="L-D-0.5"/>
    <n v="6"/>
    <n v="0.5"/>
    <n v="7.77"/>
    <x v="1"/>
    <n v="46.62"/>
    <x v="3"/>
    <x v="2"/>
    <n v="6.0606"/>
    <n v="1.0101"/>
  </r>
  <r>
    <s v="EZB-68383-559"/>
    <d v="2019-02-21T00:00:00"/>
    <x v="0"/>
    <x v="10"/>
    <s v="90123-01967-KS"/>
    <n v="0"/>
    <x v="629"/>
    <x v="12"/>
    <x v="0"/>
    <s v="R-L-1"/>
    <n v="6"/>
    <n v="1"/>
    <n v="11.95"/>
    <x v="1"/>
    <n v="71.699999999999989"/>
    <x v="0"/>
    <x v="1"/>
    <n v="4.3019999999999996"/>
    <n v="0.71699999999999997"/>
  </r>
  <r>
    <s v="OVO-01283-090"/>
    <d v="2022-03-17T00:00:00"/>
    <x v="2"/>
    <x v="6"/>
    <s v="15958-25089-OS"/>
    <s v="jdruittj1@feedburner.com"/>
    <x v="630"/>
    <x v="148"/>
    <x v="0"/>
    <s v="L-L-2.5"/>
    <n v="2"/>
    <n v="2.5"/>
    <n v="36.454999999999998"/>
    <x v="0"/>
    <n v="72.91"/>
    <x v="3"/>
    <x v="1"/>
    <n v="9.4782999999999991"/>
    <n v="4.7391499999999995"/>
  </r>
  <r>
    <s v="TXH-78646-919"/>
    <d v="2021-05-14T00:00:00"/>
    <x v="1"/>
    <x v="5"/>
    <s v="98430-37820-UV"/>
    <s v="dshortallj2@wikipedia.org"/>
    <x v="631"/>
    <x v="100"/>
    <x v="0"/>
    <s v="R-D-0.2"/>
    <n v="3"/>
    <n v="0.2"/>
    <n v="2.6849999999999996"/>
    <x v="0"/>
    <n v="8.0549999999999997"/>
    <x v="0"/>
    <x v="2"/>
    <n v="0.4832999999999999"/>
    <n v="0.16109999999999997"/>
  </r>
  <r>
    <s v="CYZ-37122-164"/>
    <d v="2019-01-06T00:00:00"/>
    <x v="0"/>
    <x v="4"/>
    <s v="21798-04171-XC"/>
    <s v="wcottierj3@cafepress.com"/>
    <x v="632"/>
    <x v="7"/>
    <x v="0"/>
    <s v="E-M-0.5"/>
    <n v="2"/>
    <n v="0.5"/>
    <n v="8.25"/>
    <x v="1"/>
    <n v="16.5"/>
    <x v="1"/>
    <x v="0"/>
    <n v="1.8149999999999999"/>
    <n v="0.90749999999999997"/>
  </r>
  <r>
    <s v="AGQ-06534-750"/>
    <d v="2019-04-24T00:00:00"/>
    <x v="0"/>
    <x v="8"/>
    <s v="52798-46508-HP"/>
    <s v="kgrinstedj4@google.com.br"/>
    <x v="633"/>
    <x v="315"/>
    <x v="1"/>
    <s v="A-L-1"/>
    <n v="5"/>
    <n v="1"/>
    <n v="12.95"/>
    <x v="1"/>
    <n v="64.75"/>
    <x v="2"/>
    <x v="1"/>
    <n v="5.8274999999999997"/>
    <n v="1.1655"/>
  </r>
  <r>
    <s v="QVL-32245-818"/>
    <d v="2021-05-30T00:00:00"/>
    <x v="1"/>
    <x v="5"/>
    <s v="46478-42970-EM"/>
    <s v="dskynerj5@hubpages.com"/>
    <x v="634"/>
    <x v="71"/>
    <x v="0"/>
    <s v="A-M-0.5"/>
    <n v="5"/>
    <n v="0.5"/>
    <n v="6.75"/>
    <x v="1"/>
    <n v="33.75"/>
    <x v="2"/>
    <x v="0"/>
    <n v="3.0374999999999996"/>
    <n v="0.60749999999999993"/>
  </r>
  <r>
    <s v="LTD-96842-834"/>
    <d v="2022-07-12T00:00:00"/>
    <x v="2"/>
    <x v="2"/>
    <s v="00246-15080-LE"/>
    <n v="0"/>
    <x v="635"/>
    <x v="45"/>
    <x v="0"/>
    <s v="L-D-2.5"/>
    <n v="6"/>
    <n v="2.5"/>
    <n v="29.784999999999997"/>
    <x v="1"/>
    <n v="178.70999999999998"/>
    <x v="3"/>
    <x v="2"/>
    <n v="23.232299999999999"/>
    <n v="3.8720499999999998"/>
  </r>
  <r>
    <s v="SEC-91807-425"/>
    <d v="2021-01-31T00:00:00"/>
    <x v="1"/>
    <x v="4"/>
    <s v="94091-86957-HX"/>
    <s v="pnormanvillj7@biblegateway.com"/>
    <x v="636"/>
    <x v="75"/>
    <x v="0"/>
    <s v="A-M-1"/>
    <n v="2"/>
    <n v="1"/>
    <n v="11.25"/>
    <x v="0"/>
    <n v="22.5"/>
    <x v="2"/>
    <x v="0"/>
    <n v="2.0249999999999999"/>
    <n v="1.0125"/>
  </r>
  <r>
    <s v="MHM-44857-599"/>
    <d v="2019-09-12T00:00:00"/>
    <x v="0"/>
    <x v="0"/>
    <s v="26295-44907-DK"/>
    <s v="aweinmannj8@shinystat.com"/>
    <x v="637"/>
    <x v="159"/>
    <x v="0"/>
    <s v="L-D-1"/>
    <n v="1"/>
    <n v="1"/>
    <n v="12.95"/>
    <x v="1"/>
    <n v="12.95"/>
    <x v="3"/>
    <x v="2"/>
    <n v="1.6835"/>
    <n v="1.6835"/>
  </r>
  <r>
    <s v="KGC-95046-911"/>
    <d v="2020-06-30T00:00:00"/>
    <x v="3"/>
    <x v="1"/>
    <s v="95351-96177-QV"/>
    <s v="eandriessenj9@europa.eu"/>
    <x v="638"/>
    <x v="10"/>
    <x v="0"/>
    <s v="A-M-2.5"/>
    <n v="2"/>
    <n v="2.5"/>
    <n v="25.874999999999996"/>
    <x v="0"/>
    <n v="51.749999999999993"/>
    <x v="2"/>
    <x v="0"/>
    <n v="4.6574999999999989"/>
    <n v="2.3287499999999994"/>
  </r>
  <r>
    <s v="RZC-75150-413"/>
    <d v="2020-03-25T00:00:00"/>
    <x v="3"/>
    <x v="6"/>
    <s v="92204-96636-BS"/>
    <s v="rdeaconsonja@archive.org"/>
    <x v="639"/>
    <x v="316"/>
    <x v="0"/>
    <s v="E-D-0.5"/>
    <n v="5"/>
    <n v="0.5"/>
    <n v="7.29"/>
    <x v="1"/>
    <n v="36.450000000000003"/>
    <x v="1"/>
    <x v="2"/>
    <n v="4.0095000000000001"/>
    <n v="0.80190000000000006"/>
  </r>
  <r>
    <s v="EYH-88288-452"/>
    <d v="2021-04-14T00:00:00"/>
    <x v="1"/>
    <x v="8"/>
    <s v="03010-30348-UA"/>
    <s v="dcarojb@twitter.com"/>
    <x v="640"/>
    <x v="192"/>
    <x v="0"/>
    <s v="L-L-2.5"/>
    <n v="5"/>
    <n v="2.5"/>
    <n v="36.454999999999998"/>
    <x v="0"/>
    <n v="182.27499999999998"/>
    <x v="3"/>
    <x v="1"/>
    <n v="23.695749999999997"/>
    <n v="4.7391499999999995"/>
  </r>
  <r>
    <s v="NYQ-24237-772"/>
    <d v="2019-08-16T00:00:00"/>
    <x v="0"/>
    <x v="3"/>
    <s v="13441-34686-SW"/>
    <s v="jbluckjc@imageshack.us"/>
    <x v="641"/>
    <x v="314"/>
    <x v="0"/>
    <s v="L-D-0.5"/>
    <n v="4"/>
    <n v="0.5"/>
    <n v="7.77"/>
    <x v="1"/>
    <n v="31.08"/>
    <x v="3"/>
    <x v="2"/>
    <n v="4.0404"/>
    <n v="1.0101"/>
  </r>
  <r>
    <s v="WKB-21680-566"/>
    <d v="2021-12-17T00:00:00"/>
    <x v="1"/>
    <x v="9"/>
    <s v="96612-41722-VJ"/>
    <n v="0"/>
    <x v="642"/>
    <x v="317"/>
    <x v="1"/>
    <s v="A-M-0.5"/>
    <n v="3"/>
    <n v="0.5"/>
    <n v="6.75"/>
    <x v="1"/>
    <n v="20.25"/>
    <x v="2"/>
    <x v="0"/>
    <n v="1.8224999999999998"/>
    <n v="0.60749999999999993"/>
  </r>
  <r>
    <s v="THE-61147-027"/>
    <d v="2019-12-31T00:00:00"/>
    <x v="0"/>
    <x v="9"/>
    <s v="94091-86957-HX"/>
    <s v="jdymokeje@prnewswire.com"/>
    <x v="636"/>
    <x v="75"/>
    <x v="1"/>
    <s v="L-D-1"/>
    <n v="2"/>
    <n v="1"/>
    <n v="12.95"/>
    <x v="1"/>
    <n v="25.9"/>
    <x v="3"/>
    <x v="2"/>
    <n v="3.367"/>
    <n v="1.6835"/>
  </r>
  <r>
    <s v="PTY-86420-119"/>
    <d v="2021-04-12T00:00:00"/>
    <x v="1"/>
    <x v="8"/>
    <s v="25504-41681-WA"/>
    <s v="otadmanjf@ft.com"/>
    <x v="643"/>
    <x v="218"/>
    <x v="0"/>
    <s v="A-D-0.5"/>
    <n v="4"/>
    <n v="0.5"/>
    <n v="5.97"/>
    <x v="0"/>
    <n v="23.88"/>
    <x v="2"/>
    <x v="2"/>
    <n v="2.1492"/>
    <n v="0.5373"/>
  </r>
  <r>
    <s v="QHL-27188-431"/>
    <d v="2019-09-28T00:00:00"/>
    <x v="0"/>
    <x v="0"/>
    <s v="75443-07820-DZ"/>
    <s v="bguddejg@dailymotion.com"/>
    <x v="644"/>
    <x v="204"/>
    <x v="0"/>
    <s v="L-L-0.5"/>
    <n v="2"/>
    <n v="0.5"/>
    <n v="9.51"/>
    <x v="1"/>
    <n v="19.02"/>
    <x v="3"/>
    <x v="1"/>
    <n v="2.4725999999999999"/>
    <n v="1.2363"/>
  </r>
  <r>
    <s v="MIS-54381-047"/>
    <d v="2022-06-15T00:00:00"/>
    <x v="2"/>
    <x v="1"/>
    <s v="39276-95489-XV"/>
    <s v="nsictornesjh@buzzfeed.com"/>
    <x v="645"/>
    <x v="201"/>
    <x v="1"/>
    <s v="A-D-0.5"/>
    <n v="5"/>
    <n v="0.5"/>
    <n v="5.97"/>
    <x v="0"/>
    <n v="29.849999999999998"/>
    <x v="2"/>
    <x v="2"/>
    <n v="2.6865000000000001"/>
    <n v="0.5373"/>
  </r>
  <r>
    <s v="TBB-29780-459"/>
    <d v="2019-07-15T00:00:00"/>
    <x v="0"/>
    <x v="2"/>
    <s v="61437-83623-PZ"/>
    <s v="vdunningji@independent.co.uk"/>
    <x v="646"/>
    <x v="17"/>
    <x v="0"/>
    <s v="A-L-0.5"/>
    <n v="1"/>
    <n v="0.5"/>
    <n v="7.77"/>
    <x v="0"/>
    <n v="7.77"/>
    <x v="2"/>
    <x v="1"/>
    <n v="0.69929999999999992"/>
    <n v="0.69929999999999992"/>
  </r>
  <r>
    <s v="QLC-52637-305"/>
    <d v="2019-02-10T00:00:00"/>
    <x v="0"/>
    <x v="10"/>
    <s v="34317-87258-HQ"/>
    <n v="0"/>
    <x v="647"/>
    <x v="104"/>
    <x v="1"/>
    <s v="L-D-2.5"/>
    <n v="4"/>
    <n v="2.5"/>
    <n v="29.784999999999997"/>
    <x v="0"/>
    <n v="119.13999999999999"/>
    <x v="3"/>
    <x v="2"/>
    <n v="15.488199999999999"/>
    <n v="3.8720499999999998"/>
  </r>
  <r>
    <s v="CWT-27056-328"/>
    <d v="2022-06-04T00:00:00"/>
    <x v="2"/>
    <x v="1"/>
    <s v="18570-80998-ZS"/>
    <n v="0"/>
    <x v="648"/>
    <x v="15"/>
    <x v="0"/>
    <s v="E-D-0.2"/>
    <n v="6"/>
    <n v="0.2"/>
    <n v="3.645"/>
    <x v="0"/>
    <n v="21.87"/>
    <x v="1"/>
    <x v="2"/>
    <n v="2.4057000000000004"/>
    <n v="0.40095000000000003"/>
  </r>
  <r>
    <s v="ASS-05878-128"/>
    <d v="2020-10-10T00:00:00"/>
    <x v="3"/>
    <x v="7"/>
    <s v="66580-33745-OQ"/>
    <s v="sgehringjl@gnu.org"/>
    <x v="649"/>
    <x v="141"/>
    <x v="0"/>
    <s v="E-L-0.5"/>
    <n v="2"/>
    <n v="0.5"/>
    <n v="8.91"/>
    <x v="1"/>
    <n v="17.82"/>
    <x v="1"/>
    <x v="1"/>
    <n v="1.9601999999999999"/>
    <n v="0.98009999999999997"/>
  </r>
  <r>
    <s v="EGK-03027-418"/>
    <d v="2021-06-06T00:00:00"/>
    <x v="1"/>
    <x v="1"/>
    <s v="19820-29285-FD"/>
    <s v="bfallowesjm@purevolume.com"/>
    <x v="650"/>
    <x v="318"/>
    <x v="0"/>
    <s v="E-M-0.2"/>
    <n v="3"/>
    <n v="0.2"/>
    <n v="4.125"/>
    <x v="1"/>
    <n v="12.375"/>
    <x v="1"/>
    <x v="0"/>
    <n v="1.3612500000000001"/>
    <n v="0.45374999999999999"/>
  </r>
  <r>
    <s v="KCY-61732-849"/>
    <d v="2019-03-16T00:00:00"/>
    <x v="0"/>
    <x v="6"/>
    <s v="11349-55147-SN"/>
    <n v="0"/>
    <x v="651"/>
    <x v="319"/>
    <x v="1"/>
    <s v="L-D-1"/>
    <n v="2"/>
    <n v="1"/>
    <n v="12.95"/>
    <x v="1"/>
    <n v="25.9"/>
    <x v="3"/>
    <x v="2"/>
    <n v="3.367"/>
    <n v="1.6835"/>
  </r>
  <r>
    <s v="BLI-21697-702"/>
    <d v="2019-12-05T00:00:00"/>
    <x v="0"/>
    <x v="9"/>
    <s v="21141-12455-VB"/>
    <s v="sdejo@newsvine.com"/>
    <x v="652"/>
    <x v="10"/>
    <x v="0"/>
    <s v="A-M-0.5"/>
    <n v="2"/>
    <n v="0.5"/>
    <n v="6.75"/>
    <x v="0"/>
    <n v="13.5"/>
    <x v="2"/>
    <x v="0"/>
    <n v="1.2149999999999999"/>
    <n v="0.60749999999999993"/>
  </r>
  <r>
    <s v="KFJ-46568-890"/>
    <d v="2019-01-20T00:00:00"/>
    <x v="0"/>
    <x v="4"/>
    <s v="71003-85639-HB"/>
    <n v="0"/>
    <x v="653"/>
    <x v="51"/>
    <x v="0"/>
    <s v="E-L-0.5"/>
    <n v="2"/>
    <n v="0.5"/>
    <n v="8.91"/>
    <x v="0"/>
    <n v="17.82"/>
    <x v="1"/>
    <x v="1"/>
    <n v="1.9601999999999999"/>
    <n v="0.98009999999999997"/>
  </r>
  <r>
    <s v="SOK-43535-680"/>
    <d v="2022-04-04T00:00:00"/>
    <x v="2"/>
    <x v="8"/>
    <s v="58443-95866-YO"/>
    <s v="scountjq@nba.com"/>
    <x v="654"/>
    <x v="320"/>
    <x v="0"/>
    <s v="E-M-0.5"/>
    <n v="3"/>
    <n v="0.5"/>
    <n v="8.25"/>
    <x v="1"/>
    <n v="24.75"/>
    <x v="1"/>
    <x v="0"/>
    <n v="2.7225000000000001"/>
    <n v="0.90749999999999997"/>
  </r>
  <r>
    <s v="XUE-87260-201"/>
    <d v="2022-02-08T00:00:00"/>
    <x v="2"/>
    <x v="10"/>
    <s v="89646-21249-OH"/>
    <s v="sraglesjr@blogtalkradio.com"/>
    <x v="655"/>
    <x v="321"/>
    <x v="0"/>
    <s v="R-M-0.2"/>
    <n v="6"/>
    <n v="0.2"/>
    <n v="2.9849999999999999"/>
    <x v="1"/>
    <n v="17.91"/>
    <x v="0"/>
    <x v="0"/>
    <n v="1.0745999999999998"/>
    <n v="0.17909999999999998"/>
  </r>
  <r>
    <s v="CZF-40873-691"/>
    <d v="2019-06-30T00:00:00"/>
    <x v="0"/>
    <x v="1"/>
    <s v="64988-20636-XQ"/>
    <n v="0"/>
    <x v="656"/>
    <x v="217"/>
    <x v="2"/>
    <s v="E-M-0.5"/>
    <n v="2"/>
    <n v="0.5"/>
    <n v="8.25"/>
    <x v="1"/>
    <n v="16.5"/>
    <x v="1"/>
    <x v="0"/>
    <n v="1.8149999999999999"/>
    <n v="0.90749999999999997"/>
  </r>
  <r>
    <s v="AIA-98989-755"/>
    <d v="2020-05-09T00:00:00"/>
    <x v="3"/>
    <x v="5"/>
    <s v="34704-83143-KS"/>
    <s v="sbruunjt@blogtalkradio.com"/>
    <x v="657"/>
    <x v="83"/>
    <x v="0"/>
    <s v="R-M-0.2"/>
    <n v="1"/>
    <n v="0.2"/>
    <n v="2.9849999999999999"/>
    <x v="1"/>
    <n v="2.9849999999999999"/>
    <x v="0"/>
    <x v="0"/>
    <n v="0.17909999999999998"/>
    <n v="0.17909999999999998"/>
  </r>
  <r>
    <s v="ITZ-21793-986"/>
    <d v="2021-06-11T00:00:00"/>
    <x v="1"/>
    <x v="1"/>
    <s v="67388-17544-XX"/>
    <s v="aplluju@dagondesign.com"/>
    <x v="658"/>
    <x v="322"/>
    <x v="1"/>
    <s v="E-D-0.2"/>
    <n v="4"/>
    <n v="0.2"/>
    <n v="3.645"/>
    <x v="0"/>
    <n v="14.58"/>
    <x v="1"/>
    <x v="2"/>
    <n v="1.6038000000000001"/>
    <n v="0.40095000000000003"/>
  </r>
  <r>
    <s v="YOK-93322-608"/>
    <d v="2021-11-04T00:00:00"/>
    <x v="1"/>
    <x v="11"/>
    <s v="69411-48470-ID"/>
    <s v="gcornierjv@techcrunch.com"/>
    <x v="659"/>
    <x v="47"/>
    <x v="0"/>
    <s v="E-L-1"/>
    <n v="6"/>
    <n v="1"/>
    <n v="14.85"/>
    <x v="1"/>
    <n v="89.1"/>
    <x v="1"/>
    <x v="1"/>
    <n v="9.8010000000000002"/>
    <n v="1.6335"/>
  </r>
  <r>
    <s v="LXK-00634-611"/>
    <d v="2022-02-20T00:00:00"/>
    <x v="2"/>
    <x v="10"/>
    <s v="94091-86957-HX"/>
    <s v="sgreedyerjw@parallels.com"/>
    <x v="636"/>
    <x v="75"/>
    <x v="1"/>
    <s v="R-L-1"/>
    <n v="3"/>
    <n v="1"/>
    <n v="11.95"/>
    <x v="1"/>
    <n v="35.849999999999994"/>
    <x v="0"/>
    <x v="1"/>
    <n v="2.1509999999999998"/>
    <n v="0.71699999999999997"/>
  </r>
  <r>
    <s v="CQW-37388-302"/>
    <d v="2019-07-03T00:00:00"/>
    <x v="0"/>
    <x v="2"/>
    <s v="97741-98924-KT"/>
    <s v="wharvisonjx@gizmodo.com"/>
    <x v="660"/>
    <x v="11"/>
    <x v="0"/>
    <s v="A-D-2.5"/>
    <n v="3"/>
    <n v="2.5"/>
    <n v="22.884999999999998"/>
    <x v="1"/>
    <n v="68.655000000000001"/>
    <x v="2"/>
    <x v="2"/>
    <n v="6.1789499999999986"/>
    <n v="2.0596499999999995"/>
  </r>
  <r>
    <s v="SPA-79365-334"/>
    <d v="2021-06-01T00:00:00"/>
    <x v="1"/>
    <x v="1"/>
    <s v="79857-78167-KO"/>
    <s v="dheafordjy@twitpic.com"/>
    <x v="661"/>
    <x v="299"/>
    <x v="0"/>
    <s v="L-D-1"/>
    <n v="3"/>
    <n v="1"/>
    <n v="12.95"/>
    <x v="1"/>
    <n v="38.849999999999994"/>
    <x v="3"/>
    <x v="2"/>
    <n v="5.0504999999999995"/>
    <n v="1.6835"/>
  </r>
  <r>
    <s v="VPX-08817-517"/>
    <d v="2020-11-15T00:00:00"/>
    <x v="3"/>
    <x v="11"/>
    <s v="46963-10322-ZA"/>
    <s v="gfanthamjz@hexun.com"/>
    <x v="662"/>
    <x v="6"/>
    <x v="0"/>
    <s v="L-L-1"/>
    <n v="5"/>
    <n v="1"/>
    <n v="15.85"/>
    <x v="0"/>
    <n v="79.25"/>
    <x v="3"/>
    <x v="1"/>
    <n v="10.302500000000002"/>
    <n v="2.0605000000000002"/>
  </r>
  <r>
    <s v="PBP-87115-410"/>
    <d v="2021-01-19T00:00:00"/>
    <x v="1"/>
    <x v="4"/>
    <s v="93812-74772-MV"/>
    <s v="rcrookshanksk0@unc.edu"/>
    <x v="663"/>
    <x v="133"/>
    <x v="0"/>
    <s v="E-D-0.5"/>
    <n v="5"/>
    <n v="0.5"/>
    <n v="7.29"/>
    <x v="0"/>
    <n v="36.450000000000003"/>
    <x v="1"/>
    <x v="2"/>
    <n v="4.0095000000000001"/>
    <n v="0.80190000000000006"/>
  </r>
  <r>
    <s v="SFB-93752-440"/>
    <d v="2021-10-10T00:00:00"/>
    <x v="1"/>
    <x v="7"/>
    <s v="48203-23480-UB"/>
    <s v="nleakek1@cmu.edu"/>
    <x v="664"/>
    <x v="120"/>
    <x v="0"/>
    <s v="R-M-0.2"/>
    <n v="3"/>
    <n v="0.2"/>
    <n v="2.9849999999999999"/>
    <x v="0"/>
    <n v="8.9550000000000001"/>
    <x v="0"/>
    <x v="0"/>
    <n v="0.53729999999999989"/>
    <n v="0.17909999999999998"/>
  </r>
  <r>
    <s v="TBU-65158-068"/>
    <d v="2022-02-28T00:00:00"/>
    <x v="2"/>
    <x v="10"/>
    <s v="60357-65386-RD"/>
    <n v="0"/>
    <x v="665"/>
    <x v="127"/>
    <x v="0"/>
    <s v="E-D-1"/>
    <n v="2"/>
    <n v="1"/>
    <n v="12.15"/>
    <x v="1"/>
    <n v="24.3"/>
    <x v="1"/>
    <x v="2"/>
    <n v="2.673"/>
    <n v="1.3365"/>
  </r>
  <r>
    <s v="TEH-08414-216"/>
    <d v="2021-10-01T00:00:00"/>
    <x v="1"/>
    <x v="7"/>
    <s v="35099-13971-JI"/>
    <s v="geilhersenk3@networksolutions.com"/>
    <x v="666"/>
    <x v="74"/>
    <x v="0"/>
    <s v="E-M-2.5"/>
    <n v="2"/>
    <n v="2.5"/>
    <n v="31.624999999999996"/>
    <x v="1"/>
    <n v="63.249999999999993"/>
    <x v="1"/>
    <x v="0"/>
    <n v="6.9574999999999996"/>
    <n v="3.4787499999999998"/>
  </r>
  <r>
    <s v="MAY-77231-536"/>
    <d v="2020-09-02T00:00:00"/>
    <x v="3"/>
    <x v="0"/>
    <s v="01304-59807-OB"/>
    <n v="0"/>
    <x v="667"/>
    <x v="15"/>
    <x v="0"/>
    <s v="A-M-0.2"/>
    <n v="2"/>
    <n v="0.2"/>
    <n v="3.375"/>
    <x v="0"/>
    <n v="6.75"/>
    <x v="2"/>
    <x v="0"/>
    <n v="0.60749999999999993"/>
    <n v="0.30374999999999996"/>
  </r>
  <r>
    <s v="ATY-28980-884"/>
    <d v="2020-07-31T00:00:00"/>
    <x v="3"/>
    <x v="2"/>
    <s v="50705-17295-NK"/>
    <s v="caleixok5@globo.com"/>
    <x v="668"/>
    <x v="71"/>
    <x v="0"/>
    <s v="A-L-0.2"/>
    <n v="6"/>
    <n v="0.2"/>
    <n v="3.8849999999999998"/>
    <x v="1"/>
    <n v="23.31"/>
    <x v="2"/>
    <x v="1"/>
    <n v="2.0978999999999997"/>
    <n v="0.34964999999999996"/>
  </r>
  <r>
    <s v="SWP-88281-918"/>
    <d v="2022-01-10T00:00:00"/>
    <x v="2"/>
    <x v="4"/>
    <s v="77657-61366-FY"/>
    <n v="0"/>
    <x v="669"/>
    <x v="323"/>
    <x v="0"/>
    <s v="L-L-2.5"/>
    <n v="4"/>
    <n v="2.5"/>
    <n v="36.454999999999998"/>
    <x v="1"/>
    <n v="145.82"/>
    <x v="3"/>
    <x v="1"/>
    <n v="18.956599999999998"/>
    <n v="4.7391499999999995"/>
  </r>
  <r>
    <s v="VCE-56531-986"/>
    <d v="2021-03-09T00:00:00"/>
    <x v="1"/>
    <x v="6"/>
    <s v="57192-13428-PL"/>
    <s v="rtomkowiczk7@bravesites.com"/>
    <x v="670"/>
    <x v="324"/>
    <x v="1"/>
    <s v="R-M-0.5"/>
    <n v="5"/>
    <n v="0.5"/>
    <n v="5.97"/>
    <x v="0"/>
    <n v="29.849999999999998"/>
    <x v="0"/>
    <x v="0"/>
    <n v="1.7909999999999999"/>
    <n v="0.35819999999999996"/>
  </r>
  <r>
    <s v="FVV-75700-005"/>
    <d v="2020-11-20T00:00:00"/>
    <x v="3"/>
    <x v="11"/>
    <s v="24891-77957-LU"/>
    <s v="rhuscroftk8@jimdo.com"/>
    <x v="671"/>
    <x v="76"/>
    <x v="0"/>
    <s v="E-D-0.5"/>
    <n v="3"/>
    <n v="0.5"/>
    <n v="7.29"/>
    <x v="0"/>
    <n v="21.87"/>
    <x v="1"/>
    <x v="2"/>
    <n v="2.4057000000000004"/>
    <n v="0.80190000000000006"/>
  </r>
  <r>
    <s v="CFZ-53492-600"/>
    <d v="2022-03-14T00:00:00"/>
    <x v="2"/>
    <x v="6"/>
    <s v="64896-18468-BT"/>
    <s v="sscurrerk9@flavors.me"/>
    <x v="672"/>
    <x v="26"/>
    <x v="2"/>
    <s v="L-M-0.2"/>
    <n v="1"/>
    <n v="0.2"/>
    <n v="4.3650000000000002"/>
    <x v="1"/>
    <n v="4.3650000000000002"/>
    <x v="3"/>
    <x v="0"/>
    <n v="0.56745000000000001"/>
    <n v="0.56745000000000001"/>
  </r>
  <r>
    <s v="LDK-71031-121"/>
    <d v="2019-01-10T00:00:00"/>
    <x v="0"/>
    <x v="4"/>
    <s v="84761-40784-SV"/>
    <s v="arudramka@prnewswire.com"/>
    <x v="673"/>
    <x v="198"/>
    <x v="0"/>
    <s v="L-L-2.5"/>
    <n v="1"/>
    <n v="2.5"/>
    <n v="36.454999999999998"/>
    <x v="1"/>
    <n v="36.454999999999998"/>
    <x v="3"/>
    <x v="1"/>
    <n v="4.7391499999999995"/>
    <n v="4.7391499999999995"/>
  </r>
  <r>
    <s v="EBA-82404-343"/>
    <d v="2021-01-26T00:00:00"/>
    <x v="1"/>
    <x v="4"/>
    <s v="20236-42322-CM"/>
    <n v="0"/>
    <x v="674"/>
    <x v="325"/>
    <x v="0"/>
    <s v="L-D-0.2"/>
    <n v="4"/>
    <n v="0.2"/>
    <n v="3.8849999999999998"/>
    <x v="0"/>
    <n v="15.54"/>
    <x v="3"/>
    <x v="2"/>
    <n v="2.0202"/>
    <n v="0.50505"/>
  </r>
  <r>
    <s v="USA-42811-560"/>
    <d v="2021-04-26T00:00:00"/>
    <x v="1"/>
    <x v="8"/>
    <s v="49671-11547-WG"/>
    <s v="jmahakc@cyberchimps.com"/>
    <x v="675"/>
    <x v="76"/>
    <x v="0"/>
    <s v="E-L-0.2"/>
    <n v="2"/>
    <n v="0.2"/>
    <n v="4.4550000000000001"/>
    <x v="1"/>
    <n v="8.91"/>
    <x v="1"/>
    <x v="1"/>
    <n v="0.98009999999999997"/>
    <n v="0.49004999999999999"/>
  </r>
  <r>
    <s v="SNL-83703-516"/>
    <d v="2022-01-04T00:00:00"/>
    <x v="2"/>
    <x v="4"/>
    <s v="57976-33535-WK"/>
    <s v="gclemonkd@networksolutions.com"/>
    <x v="676"/>
    <x v="86"/>
    <x v="0"/>
    <s v="L-M-2.5"/>
    <n v="3"/>
    <n v="2.5"/>
    <n v="33.464999999999996"/>
    <x v="0"/>
    <n v="100.39499999999998"/>
    <x v="3"/>
    <x v="0"/>
    <n v="13.051349999999999"/>
    <n v="4.3504499999999995"/>
  </r>
  <r>
    <s v="SUZ-83036-175"/>
    <d v="2019-08-20T00:00:00"/>
    <x v="0"/>
    <x v="3"/>
    <s v="55915-19477-MK"/>
    <n v="0"/>
    <x v="677"/>
    <x v="326"/>
    <x v="0"/>
    <s v="R-D-0.2"/>
    <n v="5"/>
    <n v="0.2"/>
    <n v="2.6849999999999996"/>
    <x v="1"/>
    <n v="13.424999999999997"/>
    <x v="0"/>
    <x v="2"/>
    <n v="0.80549999999999988"/>
    <n v="0.16109999999999997"/>
  </r>
  <r>
    <s v="RGM-01187-513"/>
    <d v="2022-07-15T00:00:00"/>
    <x v="2"/>
    <x v="2"/>
    <s v="28121-11641-UA"/>
    <s v="bpollinskf@shinystat.com"/>
    <x v="678"/>
    <x v="153"/>
    <x v="0"/>
    <s v="E-D-0.2"/>
    <n v="6"/>
    <n v="0.2"/>
    <n v="3.645"/>
    <x v="1"/>
    <n v="21.87"/>
    <x v="1"/>
    <x v="2"/>
    <n v="2.4057000000000004"/>
    <n v="0.40095000000000003"/>
  </r>
  <r>
    <s v="CZG-01299-952"/>
    <d v="2019-02-12T00:00:00"/>
    <x v="0"/>
    <x v="10"/>
    <s v="09540-70637-EV"/>
    <s v="jtoyekg@pinterest.com"/>
    <x v="679"/>
    <x v="104"/>
    <x v="1"/>
    <s v="L-D-1"/>
    <n v="2"/>
    <n v="1"/>
    <n v="12.95"/>
    <x v="0"/>
    <n v="25.9"/>
    <x v="3"/>
    <x v="2"/>
    <n v="3.367"/>
    <n v="1.6835"/>
  </r>
  <r>
    <s v="KLD-88731-484"/>
    <d v="2021-09-08T00:00:00"/>
    <x v="1"/>
    <x v="0"/>
    <s v="17775-77072-PP"/>
    <s v="clinskillkh@sphinn.com"/>
    <x v="680"/>
    <x v="159"/>
    <x v="0"/>
    <s v="A-M-1"/>
    <n v="5"/>
    <n v="1"/>
    <n v="11.25"/>
    <x v="1"/>
    <n v="56.25"/>
    <x v="2"/>
    <x v="0"/>
    <n v="5.0625"/>
    <n v="1.0125"/>
  </r>
  <r>
    <s v="BQK-38412-229"/>
    <d v="2019-12-13T00:00:00"/>
    <x v="0"/>
    <x v="9"/>
    <s v="90392-73338-BC"/>
    <s v="nvigrasski@ezinearticles.com"/>
    <x v="681"/>
    <x v="145"/>
    <x v="2"/>
    <s v="R-L-0.2"/>
    <n v="3"/>
    <n v="0.2"/>
    <n v="3.5849999999999995"/>
    <x v="1"/>
    <n v="10.754999999999999"/>
    <x v="0"/>
    <x v="1"/>
    <n v="0.64529999999999987"/>
    <n v="0.21509999999999996"/>
  </r>
  <r>
    <s v="TCX-76953-071"/>
    <d v="2021-08-25T00:00:00"/>
    <x v="1"/>
    <x v="3"/>
    <s v="94091-86957-HX"/>
    <n v="0"/>
    <x v="636"/>
    <x v="75"/>
    <x v="0"/>
    <s v="E-D-0.2"/>
    <n v="5"/>
    <n v="0.2"/>
    <n v="3.645"/>
    <x v="0"/>
    <n v="18.225000000000001"/>
    <x v="1"/>
    <x v="2"/>
    <n v="2.00475"/>
    <n v="0.40095000000000003"/>
  </r>
  <r>
    <s v="LIN-88046-551"/>
    <d v="2022-03-23T00:00:00"/>
    <x v="2"/>
    <x v="6"/>
    <s v="10725-45724-CO"/>
    <s v="kcragellkk@google.com"/>
    <x v="682"/>
    <x v="319"/>
    <x v="1"/>
    <s v="R-L-0.5"/>
    <n v="4"/>
    <n v="0.5"/>
    <n v="7.169999999999999"/>
    <x v="1"/>
    <n v="28.679999999999996"/>
    <x v="0"/>
    <x v="1"/>
    <n v="1.7207999999999997"/>
    <n v="0.43019999999999992"/>
  </r>
  <r>
    <s v="PMV-54491-220"/>
    <d v="2019-04-11T00:00:00"/>
    <x v="0"/>
    <x v="8"/>
    <s v="87242-18006-IR"/>
    <s v="libertkl@huffingtonpost.com"/>
    <x v="683"/>
    <x v="304"/>
    <x v="0"/>
    <s v="L-M-0.2"/>
    <n v="2"/>
    <n v="0.2"/>
    <n v="4.3650000000000002"/>
    <x v="1"/>
    <n v="8.73"/>
    <x v="3"/>
    <x v="0"/>
    <n v="1.1349"/>
    <n v="0.56745000000000001"/>
  </r>
  <r>
    <s v="SKA-73676-005"/>
    <d v="2020-10-29T00:00:00"/>
    <x v="3"/>
    <x v="7"/>
    <s v="36572-91896-PP"/>
    <s v="rlidgeykm@vimeo.com"/>
    <x v="684"/>
    <x v="139"/>
    <x v="0"/>
    <s v="L-M-1"/>
    <n v="4"/>
    <n v="1"/>
    <n v="14.55"/>
    <x v="1"/>
    <n v="58.2"/>
    <x v="3"/>
    <x v="0"/>
    <n v="7.5660000000000007"/>
    <n v="1.8915000000000002"/>
  </r>
  <r>
    <s v="TKH-62197-239"/>
    <d v="2020-07-30T00:00:00"/>
    <x v="3"/>
    <x v="2"/>
    <s v="25181-97933-UX"/>
    <s v="tcastagnekn@wikia.com"/>
    <x v="685"/>
    <x v="327"/>
    <x v="0"/>
    <s v="A-D-0.5"/>
    <n v="3"/>
    <n v="0.5"/>
    <n v="5.97"/>
    <x v="1"/>
    <n v="17.91"/>
    <x v="2"/>
    <x v="2"/>
    <n v="1.6118999999999999"/>
    <n v="0.5373"/>
  </r>
  <r>
    <s v="YXF-57218-272"/>
    <d v="2019-03-15T00:00:00"/>
    <x v="0"/>
    <x v="6"/>
    <s v="55374-03175-IA"/>
    <n v="0"/>
    <x v="686"/>
    <x v="135"/>
    <x v="0"/>
    <s v="R-M-0.2"/>
    <n v="6"/>
    <n v="0.2"/>
    <n v="2.9849999999999999"/>
    <x v="0"/>
    <n v="17.91"/>
    <x v="0"/>
    <x v="0"/>
    <n v="1.0745999999999998"/>
    <n v="0.17909999999999998"/>
  </r>
  <r>
    <s v="PKJ-30083-501"/>
    <d v="2021-12-27T00:00:00"/>
    <x v="1"/>
    <x v="9"/>
    <s v="76948-43532-JS"/>
    <s v="jhaldenkp@comcast.net"/>
    <x v="687"/>
    <x v="328"/>
    <x v="1"/>
    <s v="E-D-0.5"/>
    <n v="2"/>
    <n v="0.5"/>
    <n v="7.29"/>
    <x v="1"/>
    <n v="14.58"/>
    <x v="1"/>
    <x v="2"/>
    <n v="1.6038000000000001"/>
    <n v="0.80190000000000006"/>
  </r>
  <r>
    <s v="WTT-91832-645"/>
    <d v="2019-10-03T00:00:00"/>
    <x v="0"/>
    <x v="7"/>
    <s v="24344-88599-PP"/>
    <s v="holliffkq@sciencedirect.com"/>
    <x v="688"/>
    <x v="329"/>
    <x v="1"/>
    <s v="A-M-1"/>
    <n v="3"/>
    <n v="1"/>
    <n v="11.25"/>
    <x v="1"/>
    <n v="33.75"/>
    <x v="2"/>
    <x v="0"/>
    <n v="3.0374999999999996"/>
    <n v="1.0125"/>
  </r>
  <r>
    <s v="TRZ-94735-865"/>
    <d v="2019-02-05T00:00:00"/>
    <x v="0"/>
    <x v="10"/>
    <s v="54462-58311-YF"/>
    <s v="tquadrikr@opensource.org"/>
    <x v="689"/>
    <x v="330"/>
    <x v="1"/>
    <s v="L-M-0.5"/>
    <n v="4"/>
    <n v="0.5"/>
    <n v="8.73"/>
    <x v="0"/>
    <n v="34.92"/>
    <x v="3"/>
    <x v="0"/>
    <n v="4.5396000000000001"/>
    <n v="1.1349"/>
  </r>
  <r>
    <s v="UDB-09651-780"/>
    <d v="2020-08-31T00:00:00"/>
    <x v="3"/>
    <x v="3"/>
    <s v="90767-92589-LV"/>
    <s v="feshmadeks@umn.edu"/>
    <x v="690"/>
    <x v="8"/>
    <x v="0"/>
    <s v="E-D-0.5"/>
    <n v="2"/>
    <n v="0.5"/>
    <n v="7.29"/>
    <x v="1"/>
    <n v="14.58"/>
    <x v="1"/>
    <x v="2"/>
    <n v="1.6038000000000001"/>
    <n v="0.80190000000000006"/>
  </r>
  <r>
    <s v="EHJ-82097-549"/>
    <d v="2021-01-13T00:00:00"/>
    <x v="1"/>
    <x v="4"/>
    <s v="27517-43747-YD"/>
    <s v="moilierkt@paginegialle.it"/>
    <x v="691"/>
    <x v="331"/>
    <x v="1"/>
    <s v="R-D-0.2"/>
    <n v="2"/>
    <n v="0.2"/>
    <n v="2.6849999999999996"/>
    <x v="0"/>
    <n v="5.3699999999999992"/>
    <x v="0"/>
    <x v="2"/>
    <n v="0.32219999999999993"/>
    <n v="0.16109999999999997"/>
  </r>
  <r>
    <s v="ZFR-79447-696"/>
    <d v="2021-03-22T00:00:00"/>
    <x v="1"/>
    <x v="6"/>
    <s v="77828-66867-KH"/>
    <n v="0"/>
    <x v="692"/>
    <x v="57"/>
    <x v="0"/>
    <s v="R-M-0.5"/>
    <n v="1"/>
    <n v="0.5"/>
    <n v="5.97"/>
    <x v="0"/>
    <n v="5.97"/>
    <x v="0"/>
    <x v="0"/>
    <n v="0.35819999999999996"/>
    <n v="0.35819999999999996"/>
  </r>
  <r>
    <s v="NUU-03893-975"/>
    <d v="2020-01-17T00:00:00"/>
    <x v="3"/>
    <x v="4"/>
    <s v="41054-59693-XE"/>
    <s v="vshoebothamkv@redcross.org"/>
    <x v="693"/>
    <x v="130"/>
    <x v="0"/>
    <s v="L-L-0.5"/>
    <n v="2"/>
    <n v="0.5"/>
    <n v="9.51"/>
    <x v="1"/>
    <n v="19.02"/>
    <x v="3"/>
    <x v="1"/>
    <n v="2.4725999999999999"/>
    <n v="1.2363"/>
  </r>
  <r>
    <s v="GVG-59542-307"/>
    <d v="2019-07-02T00:00:00"/>
    <x v="0"/>
    <x v="2"/>
    <s v="26314-66792-VP"/>
    <s v="bsterkekw@biblegateway.com"/>
    <x v="694"/>
    <x v="57"/>
    <x v="0"/>
    <s v="E-M-1"/>
    <n v="2"/>
    <n v="1"/>
    <n v="13.75"/>
    <x v="0"/>
    <n v="27.5"/>
    <x v="1"/>
    <x v="0"/>
    <n v="3.0249999999999999"/>
    <n v="1.5125"/>
  </r>
  <r>
    <s v="YLY-35287-172"/>
    <d v="2022-05-23T00:00:00"/>
    <x v="2"/>
    <x v="5"/>
    <s v="69410-04668-MA"/>
    <s v="scaponkx@craigslist.org"/>
    <x v="695"/>
    <x v="167"/>
    <x v="0"/>
    <s v="A-D-0.5"/>
    <n v="5"/>
    <n v="0.5"/>
    <n v="5.97"/>
    <x v="1"/>
    <n v="29.849999999999998"/>
    <x v="2"/>
    <x v="2"/>
    <n v="2.6865000000000001"/>
    <n v="0.5373"/>
  </r>
  <r>
    <s v="DCI-96254-548"/>
    <d v="2022-06-14T00:00:00"/>
    <x v="2"/>
    <x v="1"/>
    <s v="94091-86957-HX"/>
    <s v="ptraiteky@huffingtonpost.com"/>
    <x v="636"/>
    <x v="75"/>
    <x v="0"/>
    <s v="A-D-0.2"/>
    <n v="6"/>
    <n v="0.2"/>
    <n v="2.9849999999999999"/>
    <x v="1"/>
    <n v="17.91"/>
    <x v="2"/>
    <x v="2"/>
    <n v="1.6118999999999999"/>
    <n v="0.26865"/>
  </r>
  <r>
    <s v="KHZ-26264-253"/>
    <d v="2021-07-20T00:00:00"/>
    <x v="1"/>
    <x v="2"/>
    <s v="24972-55878-KX"/>
    <s v="fconstancekz@ifeng.com"/>
    <x v="696"/>
    <x v="68"/>
    <x v="0"/>
    <s v="L-L-0.2"/>
    <n v="6"/>
    <n v="0.2"/>
    <n v="4.7549999999999999"/>
    <x v="1"/>
    <n v="28.53"/>
    <x v="3"/>
    <x v="1"/>
    <n v="3.7088999999999999"/>
    <n v="0.61814999999999998"/>
  </r>
  <r>
    <s v="AAQ-13644-699"/>
    <d v="2022-06-03T00:00:00"/>
    <x v="2"/>
    <x v="1"/>
    <s v="46296-42617-OQ"/>
    <s v="fsulmanl0@washington.edu"/>
    <x v="697"/>
    <x v="228"/>
    <x v="0"/>
    <s v="R-D-1"/>
    <n v="4"/>
    <n v="1"/>
    <n v="8.9499999999999993"/>
    <x v="0"/>
    <n v="35.799999999999997"/>
    <x v="0"/>
    <x v="2"/>
    <n v="2.1479999999999997"/>
    <n v="0.53699999999999992"/>
  </r>
  <r>
    <s v="LWL-68108-794"/>
    <d v="2020-05-26T00:00:00"/>
    <x v="3"/>
    <x v="5"/>
    <s v="44494-89923-UW"/>
    <s v="dhollymanl1@ibm.com"/>
    <x v="698"/>
    <x v="332"/>
    <x v="0"/>
    <s v="A-D-0.5"/>
    <n v="3"/>
    <n v="0.5"/>
    <n v="5.97"/>
    <x v="0"/>
    <n v="17.91"/>
    <x v="2"/>
    <x v="2"/>
    <n v="1.6118999999999999"/>
    <n v="0.5373"/>
  </r>
  <r>
    <s v="JQT-14347-517"/>
    <d v="2019-07-26T00:00:00"/>
    <x v="0"/>
    <x v="2"/>
    <s v="11621-09964-ID"/>
    <s v="lnardonil2@hao123.com"/>
    <x v="699"/>
    <x v="10"/>
    <x v="0"/>
    <s v="R-D-1"/>
    <n v="1"/>
    <n v="1"/>
    <n v="8.9499999999999993"/>
    <x v="1"/>
    <n v="8.9499999999999993"/>
    <x v="0"/>
    <x v="2"/>
    <n v="0.53699999999999992"/>
    <n v="0.53699999999999992"/>
  </r>
  <r>
    <s v="BMM-86471-923"/>
    <d v="2020-10-22T00:00:00"/>
    <x v="3"/>
    <x v="7"/>
    <s v="76319-80715-II"/>
    <s v="dyarhaml3@moonfruit.com"/>
    <x v="700"/>
    <x v="333"/>
    <x v="0"/>
    <s v="L-D-2.5"/>
    <n v="1"/>
    <n v="2.5"/>
    <n v="29.784999999999997"/>
    <x v="0"/>
    <n v="29.784999999999997"/>
    <x v="3"/>
    <x v="2"/>
    <n v="3.8720499999999998"/>
    <n v="3.8720499999999998"/>
  </r>
  <r>
    <s v="IXU-67272-326"/>
    <d v="2020-12-24T00:00:00"/>
    <x v="3"/>
    <x v="9"/>
    <s v="91654-79216-IC"/>
    <s v="aferreal4@wikia.com"/>
    <x v="701"/>
    <x v="116"/>
    <x v="0"/>
    <s v="E-L-0.5"/>
    <n v="5"/>
    <n v="0.5"/>
    <n v="8.91"/>
    <x v="1"/>
    <n v="44.55"/>
    <x v="1"/>
    <x v="1"/>
    <n v="4.9005000000000001"/>
    <n v="0.98009999999999997"/>
  </r>
  <r>
    <s v="ITE-28312-615"/>
    <d v="2019-09-06T00:00:00"/>
    <x v="0"/>
    <x v="0"/>
    <s v="56450-21890-HK"/>
    <s v="ckendrickl5@webnode.com"/>
    <x v="702"/>
    <x v="334"/>
    <x v="0"/>
    <s v="E-L-1"/>
    <n v="6"/>
    <n v="1"/>
    <n v="14.85"/>
    <x v="0"/>
    <n v="89.1"/>
    <x v="1"/>
    <x v="1"/>
    <n v="9.8010000000000002"/>
    <n v="1.6335"/>
  </r>
  <r>
    <s v="ZHQ-30471-635"/>
    <d v="2019-04-08T00:00:00"/>
    <x v="0"/>
    <x v="8"/>
    <s v="40600-58915-WZ"/>
    <s v="sdanilchikl6@mit.edu"/>
    <x v="703"/>
    <x v="281"/>
    <x v="2"/>
    <s v="L-M-0.5"/>
    <n v="5"/>
    <n v="0.5"/>
    <n v="8.73"/>
    <x v="1"/>
    <n v="43.650000000000006"/>
    <x v="3"/>
    <x v="0"/>
    <n v="5.6745000000000001"/>
    <n v="1.1349"/>
  </r>
  <r>
    <s v="LTP-31133-134"/>
    <d v="2022-01-26T00:00:00"/>
    <x v="2"/>
    <x v="4"/>
    <s v="66527-94478-PB"/>
    <n v="0"/>
    <x v="704"/>
    <x v="57"/>
    <x v="0"/>
    <s v="A-L-0.5"/>
    <n v="3"/>
    <n v="0.5"/>
    <n v="7.77"/>
    <x v="1"/>
    <n v="23.31"/>
    <x v="2"/>
    <x v="1"/>
    <n v="2.0978999999999997"/>
    <n v="0.69929999999999992"/>
  </r>
  <r>
    <s v="ZVQ-26122-859"/>
    <d v="2019-11-28T00:00:00"/>
    <x v="0"/>
    <x v="11"/>
    <s v="77154-45038-IH"/>
    <s v="bfolomkinl8@yolasite.com"/>
    <x v="705"/>
    <x v="97"/>
    <x v="0"/>
    <s v="A-L-2.5"/>
    <n v="6"/>
    <n v="2.5"/>
    <n v="29.784999999999997"/>
    <x v="0"/>
    <n v="178.70999999999998"/>
    <x v="2"/>
    <x v="1"/>
    <n v="16.083899999999996"/>
    <n v="2.6806499999999995"/>
  </r>
  <r>
    <s v="MIU-01481-194"/>
    <d v="2019-07-21T00:00:00"/>
    <x v="0"/>
    <x v="2"/>
    <s v="08439-55669-AI"/>
    <s v="rpursglovel9@biblegateway.com"/>
    <x v="706"/>
    <x v="132"/>
    <x v="0"/>
    <s v="R-M-1"/>
    <n v="6"/>
    <n v="1"/>
    <n v="9.9499999999999993"/>
    <x v="0"/>
    <n v="59.699999999999996"/>
    <x v="0"/>
    <x v="0"/>
    <n v="3.5819999999999999"/>
    <n v="0.59699999999999998"/>
  </r>
  <r>
    <s v="MIU-01481-194"/>
    <d v="2019-07-21T00:00:00"/>
    <x v="0"/>
    <x v="2"/>
    <s v="08439-55669-AI"/>
    <s v="rdela@usa.gov"/>
    <x v="706"/>
    <x v="132"/>
    <x v="0"/>
    <s v="A-L-0.5"/>
    <n v="2"/>
    <n v="0.5"/>
    <n v="7.77"/>
    <x v="1"/>
    <n v="15.54"/>
    <x v="2"/>
    <x v="1"/>
    <n v="1.3985999999999998"/>
    <n v="0.69929999999999992"/>
  </r>
  <r>
    <s v="UEA-72681-629"/>
    <d v="2021-03-12T00:00:00"/>
    <x v="1"/>
    <x v="6"/>
    <s v="24972-55878-KX"/>
    <s v="atauntonlb@bing.com"/>
    <x v="696"/>
    <x v="68"/>
    <x v="0"/>
    <s v="A-L-2.5"/>
    <n v="3"/>
    <n v="2.5"/>
    <n v="29.784999999999997"/>
    <x v="1"/>
    <n v="89.35499999999999"/>
    <x v="2"/>
    <x v="1"/>
    <n v="8.0419499999999982"/>
    <n v="2.6806499999999995"/>
  </r>
  <r>
    <s v="CVE-15042-481"/>
    <d v="2022-01-01T00:00:00"/>
    <x v="2"/>
    <x v="4"/>
    <s v="24972-55878-KX"/>
    <n v="0"/>
    <x v="696"/>
    <x v="68"/>
    <x v="0"/>
    <s v="R-L-1"/>
    <n v="2"/>
    <n v="1"/>
    <n v="11.95"/>
    <x v="0"/>
    <n v="23.9"/>
    <x v="0"/>
    <x v="1"/>
    <n v="1.4339999999999999"/>
    <n v="0.71699999999999997"/>
  </r>
  <r>
    <s v="EJA-79176-833"/>
    <d v="2020-03-22T00:00:00"/>
    <x v="3"/>
    <x v="6"/>
    <s v="91509-62250-GN"/>
    <s v="deburahld@google.co.jp"/>
    <x v="707"/>
    <x v="38"/>
    <x v="2"/>
    <s v="R-M-2.5"/>
    <n v="6"/>
    <n v="2.5"/>
    <n v="22.884999999999998"/>
    <x v="1"/>
    <n v="137.31"/>
    <x v="0"/>
    <x v="0"/>
    <n v="8.2385999999999981"/>
    <n v="1.3730999999999998"/>
  </r>
  <r>
    <s v="AHQ-40440-522"/>
    <d v="2020-09-18T00:00:00"/>
    <x v="3"/>
    <x v="0"/>
    <s v="83833-46106-ZC"/>
    <s v="mbrimilcombele@cnn.com"/>
    <x v="708"/>
    <x v="64"/>
    <x v="0"/>
    <s v="A-D-1"/>
    <n v="1"/>
    <n v="1"/>
    <n v="9.9499999999999993"/>
    <x v="1"/>
    <n v="9.9499999999999993"/>
    <x v="2"/>
    <x v="2"/>
    <n v="0.89549999999999985"/>
    <n v="0.89549999999999985"/>
  </r>
  <r>
    <s v="TID-21626-411"/>
    <d v="2019-01-03T00:00:00"/>
    <x v="0"/>
    <x v="4"/>
    <s v="19383-33606-PW"/>
    <s v="sbollamlf@list-manage.com"/>
    <x v="709"/>
    <x v="335"/>
    <x v="0"/>
    <s v="R-L-0.5"/>
    <n v="3"/>
    <n v="0.5"/>
    <n v="7.169999999999999"/>
    <x v="1"/>
    <n v="21.509999999999998"/>
    <x v="0"/>
    <x v="1"/>
    <n v="1.2905999999999997"/>
    <n v="0.43019999999999992"/>
  </r>
  <r>
    <s v="RSR-96390-187"/>
    <d v="2021-09-29T00:00:00"/>
    <x v="1"/>
    <x v="0"/>
    <s v="67052-76184-CB"/>
    <n v="0"/>
    <x v="710"/>
    <x v="192"/>
    <x v="0"/>
    <s v="E-M-1"/>
    <n v="6"/>
    <n v="1"/>
    <n v="13.75"/>
    <x v="1"/>
    <n v="82.5"/>
    <x v="1"/>
    <x v="0"/>
    <n v="9.0749999999999993"/>
    <n v="1.5125"/>
  </r>
  <r>
    <s v="BZE-96093-118"/>
    <d v="2021-10-19T00:00:00"/>
    <x v="1"/>
    <x v="7"/>
    <s v="43452-18035-DH"/>
    <s v="afilipczaklh@ning.com"/>
    <x v="711"/>
    <x v="66"/>
    <x v="1"/>
    <s v="L-M-0.2"/>
    <n v="2"/>
    <n v="0.2"/>
    <n v="4.3650000000000002"/>
    <x v="1"/>
    <n v="8.73"/>
    <x v="3"/>
    <x v="0"/>
    <n v="1.1349"/>
    <n v="0.56745000000000001"/>
  </r>
  <r>
    <s v="LOU-41819-242"/>
    <d v="2022-07-14T00:00:00"/>
    <x v="2"/>
    <x v="2"/>
    <s v="88060-50676-MV"/>
    <n v="0"/>
    <x v="712"/>
    <x v="42"/>
    <x v="0"/>
    <s v="R-M-1"/>
    <n v="2"/>
    <n v="1"/>
    <n v="9.9499999999999993"/>
    <x v="0"/>
    <n v="19.899999999999999"/>
    <x v="0"/>
    <x v="0"/>
    <n v="1.194"/>
    <n v="0.59699999999999998"/>
  </r>
  <r>
    <s v="FND-99527-640"/>
    <d v="2021-07-19T00:00:00"/>
    <x v="1"/>
    <x v="2"/>
    <s v="89574-96203-EP"/>
    <s v="relnaughlj@comsenz.com"/>
    <x v="713"/>
    <x v="236"/>
    <x v="0"/>
    <s v="E-L-0.5"/>
    <n v="2"/>
    <n v="0.5"/>
    <n v="8.91"/>
    <x v="0"/>
    <n v="17.82"/>
    <x v="1"/>
    <x v="1"/>
    <n v="1.9601999999999999"/>
    <n v="0.98009999999999997"/>
  </r>
  <r>
    <s v="ASG-27179-958"/>
    <d v="2021-12-10T00:00:00"/>
    <x v="1"/>
    <x v="9"/>
    <s v="12607-75113-UV"/>
    <s v="jdeehanlk@about.me"/>
    <x v="714"/>
    <x v="68"/>
    <x v="0"/>
    <s v="A-M-0.5"/>
    <n v="3"/>
    <n v="0.5"/>
    <n v="6.75"/>
    <x v="1"/>
    <n v="20.25"/>
    <x v="2"/>
    <x v="0"/>
    <n v="1.8224999999999998"/>
    <n v="0.60749999999999993"/>
  </r>
  <r>
    <s v="YKX-23510-272"/>
    <d v="2019-03-17T00:00:00"/>
    <x v="0"/>
    <x v="6"/>
    <s v="56991-05510-PR"/>
    <s v="jedenll@e-recht24.de"/>
    <x v="715"/>
    <x v="336"/>
    <x v="0"/>
    <s v="A-L-2.5"/>
    <n v="2"/>
    <n v="2.5"/>
    <n v="29.784999999999997"/>
    <x v="1"/>
    <n v="59.569999999999993"/>
    <x v="2"/>
    <x v="1"/>
    <n v="5.3612999999999991"/>
    <n v="2.6806499999999995"/>
  </r>
  <r>
    <s v="FSA-98650-921"/>
    <d v="2020-02-28T00:00:00"/>
    <x v="3"/>
    <x v="10"/>
    <s v="01841-48191-NL"/>
    <s v="dmatonlm@utexas.edu"/>
    <x v="716"/>
    <x v="4"/>
    <x v="0"/>
    <s v="L-L-0.5"/>
    <n v="2"/>
    <n v="0.5"/>
    <n v="9.51"/>
    <x v="0"/>
    <n v="19.02"/>
    <x v="3"/>
    <x v="1"/>
    <n v="2.4725999999999999"/>
    <n v="1.2363"/>
  </r>
  <r>
    <s v="ZUR-55774-294"/>
    <d v="2020-06-03T00:00:00"/>
    <x v="3"/>
    <x v="1"/>
    <s v="33269-10023-CO"/>
    <s v="usoutherdenln@hao123.com"/>
    <x v="717"/>
    <x v="120"/>
    <x v="0"/>
    <s v="L-D-1"/>
    <n v="6"/>
    <n v="1"/>
    <n v="12.95"/>
    <x v="0"/>
    <n v="77.699999999999989"/>
    <x v="3"/>
    <x v="2"/>
    <n v="10.100999999999999"/>
    <n v="1.6835"/>
  </r>
  <r>
    <s v="FUO-99821-974"/>
    <d v="2020-02-22T00:00:00"/>
    <x v="3"/>
    <x v="10"/>
    <s v="31245-81098-PJ"/>
    <n v="0"/>
    <x v="718"/>
    <x v="30"/>
    <x v="0"/>
    <s v="E-M-1"/>
    <n v="3"/>
    <n v="1"/>
    <n v="13.75"/>
    <x v="1"/>
    <n v="41.25"/>
    <x v="1"/>
    <x v="0"/>
    <n v="4.5374999999999996"/>
    <n v="1.5125"/>
  </r>
  <r>
    <s v="YVH-19865-819"/>
    <d v="2019-11-09T00:00:00"/>
    <x v="0"/>
    <x v="11"/>
    <s v="08946-56610-IH"/>
    <s v="lburtenshawlp@shinystat.com"/>
    <x v="719"/>
    <x v="227"/>
    <x v="0"/>
    <s v="L-L-2.5"/>
    <n v="4"/>
    <n v="2.5"/>
    <n v="36.454999999999998"/>
    <x v="1"/>
    <n v="145.82"/>
    <x v="3"/>
    <x v="1"/>
    <n v="18.956599999999998"/>
    <n v="4.7391499999999995"/>
  </r>
  <r>
    <s v="NNF-47422-501"/>
    <d v="2020-03-07T00:00:00"/>
    <x v="3"/>
    <x v="6"/>
    <s v="20260-32948-EB"/>
    <s v="agregorattilq@vistaprint.com"/>
    <x v="720"/>
    <x v="337"/>
    <x v="1"/>
    <s v="E-L-0.2"/>
    <n v="6"/>
    <n v="0.2"/>
    <n v="4.4550000000000001"/>
    <x v="1"/>
    <n v="26.73"/>
    <x v="1"/>
    <x v="1"/>
    <n v="2.9402999999999997"/>
    <n v="0.49004999999999999"/>
  </r>
  <r>
    <s v="RJI-71409-490"/>
    <d v="2021-04-26T00:00:00"/>
    <x v="1"/>
    <x v="8"/>
    <s v="31613-41626-KX"/>
    <s v="ccrosterlr@gov.uk"/>
    <x v="721"/>
    <x v="47"/>
    <x v="0"/>
    <s v="L-M-0.5"/>
    <n v="5"/>
    <n v="0.5"/>
    <n v="8.73"/>
    <x v="0"/>
    <n v="43.650000000000006"/>
    <x v="3"/>
    <x v="0"/>
    <n v="5.6745000000000001"/>
    <n v="1.1349"/>
  </r>
  <r>
    <s v="UZL-46108-213"/>
    <d v="2021-11-11T00:00:00"/>
    <x v="1"/>
    <x v="11"/>
    <s v="75961-20170-RD"/>
    <s v="gwhiteheadls@hp.com"/>
    <x v="722"/>
    <x v="93"/>
    <x v="0"/>
    <s v="L-L-1"/>
    <n v="2"/>
    <n v="1"/>
    <n v="15.85"/>
    <x v="1"/>
    <n v="31.7"/>
    <x v="3"/>
    <x v="1"/>
    <n v="4.1210000000000004"/>
    <n v="2.0605000000000002"/>
  </r>
  <r>
    <s v="AOX-44467-109"/>
    <d v="2021-06-15T00:00:00"/>
    <x v="1"/>
    <x v="1"/>
    <s v="72524-06410-KD"/>
    <s v="hjodrellelt@samsung.com"/>
    <x v="723"/>
    <x v="218"/>
    <x v="0"/>
    <s v="A-D-2.5"/>
    <n v="1"/>
    <n v="2.5"/>
    <n v="22.884999999999998"/>
    <x v="1"/>
    <n v="22.884999999999998"/>
    <x v="2"/>
    <x v="2"/>
    <n v="2.0596499999999995"/>
    <n v="2.0596499999999995"/>
  </r>
  <r>
    <s v="TZD-67261-174"/>
    <d v="2020-02-27T00:00:00"/>
    <x v="3"/>
    <x v="10"/>
    <s v="01841-48191-NL"/>
    <s v="cjewsterlu@moonfruit.com"/>
    <x v="716"/>
    <x v="4"/>
    <x v="0"/>
    <s v="E-D-2.5"/>
    <n v="1"/>
    <n v="2.5"/>
    <n v="27.945"/>
    <x v="0"/>
    <n v="27.945"/>
    <x v="1"/>
    <x v="2"/>
    <n v="3.07395"/>
    <n v="3.07395"/>
  </r>
  <r>
    <s v="TBU-64277-625"/>
    <d v="2021-04-19T00:00:00"/>
    <x v="1"/>
    <x v="8"/>
    <s v="98918-34330-GY"/>
    <n v="0"/>
    <x v="724"/>
    <x v="54"/>
    <x v="0"/>
    <s v="E-M-1"/>
    <n v="6"/>
    <n v="1"/>
    <n v="13.75"/>
    <x v="0"/>
    <n v="82.5"/>
    <x v="1"/>
    <x v="0"/>
    <n v="9.0749999999999993"/>
    <n v="1.5125"/>
  </r>
  <r>
    <s v="TYP-85767-944"/>
    <d v="2022-07-29T00:00:00"/>
    <x v="2"/>
    <x v="2"/>
    <s v="51497-50894-WU"/>
    <s v="knottramlw@odnoklassniki.ru"/>
    <x v="725"/>
    <x v="338"/>
    <x v="1"/>
    <s v="R-M-2.5"/>
    <n v="2"/>
    <n v="2.5"/>
    <n v="22.884999999999998"/>
    <x v="0"/>
    <n v="45.769999999999996"/>
    <x v="0"/>
    <x v="0"/>
    <n v="2.7461999999999995"/>
    <n v="1.3730999999999998"/>
  </r>
  <r>
    <s v="GTT-73214-334"/>
    <d v="2019-01-20T00:00:00"/>
    <x v="0"/>
    <x v="4"/>
    <s v="98636-90072-YE"/>
    <s v="nbuneylx@jugem.jp"/>
    <x v="726"/>
    <x v="8"/>
    <x v="0"/>
    <s v="A-L-1"/>
    <n v="6"/>
    <n v="1"/>
    <n v="12.95"/>
    <x v="1"/>
    <n v="77.699999999999989"/>
    <x v="2"/>
    <x v="1"/>
    <n v="6.9930000000000003"/>
    <n v="1.1655"/>
  </r>
  <r>
    <s v="WAI-89905-069"/>
    <d v="2022-02-21T00:00:00"/>
    <x v="2"/>
    <x v="10"/>
    <s v="47011-57815-HJ"/>
    <s v="smcshealy@photobucket.com"/>
    <x v="727"/>
    <x v="339"/>
    <x v="0"/>
    <s v="A-L-0.5"/>
    <n v="3"/>
    <n v="0.5"/>
    <n v="7.77"/>
    <x v="1"/>
    <n v="23.31"/>
    <x v="2"/>
    <x v="1"/>
    <n v="2.0978999999999997"/>
    <n v="0.69929999999999992"/>
  </r>
  <r>
    <s v="OJL-96844-459"/>
    <d v="2020-05-03T00:00:00"/>
    <x v="3"/>
    <x v="5"/>
    <s v="61253-98356-VD"/>
    <s v="khuddartlz@about.com"/>
    <x v="728"/>
    <x v="113"/>
    <x v="0"/>
    <s v="L-L-0.2"/>
    <n v="5"/>
    <n v="0.2"/>
    <n v="4.7549999999999999"/>
    <x v="0"/>
    <n v="23.774999999999999"/>
    <x v="3"/>
    <x v="1"/>
    <n v="3.0907499999999999"/>
    <n v="0.61814999999999998"/>
  </r>
  <r>
    <s v="VGI-33205-360"/>
    <d v="2019-03-21T00:00:00"/>
    <x v="0"/>
    <x v="6"/>
    <s v="96762-10814-DA"/>
    <s v="jgippesm0@cloudflare.com"/>
    <x v="729"/>
    <x v="340"/>
    <x v="2"/>
    <s v="L-M-0.5"/>
    <n v="6"/>
    <n v="0.5"/>
    <n v="8.73"/>
    <x v="0"/>
    <n v="52.38"/>
    <x v="3"/>
    <x v="0"/>
    <n v="6.8094000000000001"/>
    <n v="1.1349"/>
  </r>
  <r>
    <s v="PCA-14081-576"/>
    <d v="2019-06-13T00:00:00"/>
    <x v="0"/>
    <x v="1"/>
    <s v="63112-10870-LC"/>
    <s v="lwhittleseem1@e-recht24.de"/>
    <x v="730"/>
    <x v="110"/>
    <x v="0"/>
    <s v="R-L-0.2"/>
    <n v="5"/>
    <n v="0.2"/>
    <n v="3.5849999999999995"/>
    <x v="1"/>
    <n v="17.924999999999997"/>
    <x v="0"/>
    <x v="1"/>
    <n v="1.0754999999999999"/>
    <n v="0.21509999999999996"/>
  </r>
  <r>
    <s v="SCS-67069-962"/>
    <d v="2020-06-05T00:00:00"/>
    <x v="3"/>
    <x v="1"/>
    <s v="21403-49423-PD"/>
    <s v="gtrengrovem2@elpais.com"/>
    <x v="731"/>
    <x v="341"/>
    <x v="0"/>
    <s v="A-L-2.5"/>
    <n v="5"/>
    <n v="2.5"/>
    <n v="29.784999999999997"/>
    <x v="1"/>
    <n v="148.92499999999998"/>
    <x v="2"/>
    <x v="1"/>
    <n v="13.403249999999998"/>
    <n v="2.6806499999999995"/>
  </r>
  <r>
    <s v="BDM-03174-485"/>
    <d v="2019-03-16T00:00:00"/>
    <x v="0"/>
    <x v="6"/>
    <s v="29581-13303-VB"/>
    <s v="wcalderom3@stumbleupon.com"/>
    <x v="732"/>
    <x v="219"/>
    <x v="0"/>
    <s v="R-L-0.5"/>
    <n v="4"/>
    <n v="0.5"/>
    <n v="7.169999999999999"/>
    <x v="1"/>
    <n v="28.679999999999996"/>
    <x v="0"/>
    <x v="1"/>
    <n v="1.7207999999999997"/>
    <n v="0.43019999999999992"/>
  </r>
  <r>
    <s v="UJV-32333-364"/>
    <d v="2021-12-03T00:00:00"/>
    <x v="1"/>
    <x v="9"/>
    <s v="86110-83695-YS"/>
    <n v="0"/>
    <x v="733"/>
    <x v="193"/>
    <x v="0"/>
    <s v="L-L-0.5"/>
    <n v="1"/>
    <n v="0.5"/>
    <n v="9.51"/>
    <x v="1"/>
    <n v="9.51"/>
    <x v="3"/>
    <x v="1"/>
    <n v="1.2363"/>
    <n v="1.2363"/>
  </r>
  <r>
    <s v="FLI-11493-954"/>
    <d v="2022-07-09T00:00:00"/>
    <x v="2"/>
    <x v="2"/>
    <s v="80454-42225-FT"/>
    <s v="jkennicottm5@yahoo.co.jp"/>
    <x v="734"/>
    <x v="47"/>
    <x v="0"/>
    <s v="A-L-0.5"/>
    <n v="4"/>
    <n v="0.5"/>
    <n v="7.77"/>
    <x v="1"/>
    <n v="31.08"/>
    <x v="2"/>
    <x v="1"/>
    <n v="2.7971999999999997"/>
    <n v="0.69929999999999992"/>
  </r>
  <r>
    <s v="IWL-13117-537"/>
    <d v="2020-04-29T00:00:00"/>
    <x v="3"/>
    <x v="8"/>
    <s v="29129-60664-KO"/>
    <s v="gruggenm6@nymag.com"/>
    <x v="735"/>
    <x v="7"/>
    <x v="0"/>
    <s v="R-D-0.2"/>
    <n v="3"/>
    <n v="0.2"/>
    <n v="2.6849999999999996"/>
    <x v="0"/>
    <n v="8.0549999999999997"/>
    <x v="0"/>
    <x v="2"/>
    <n v="0.4832999999999999"/>
    <n v="0.16109999999999997"/>
  </r>
  <r>
    <s v="OAM-76916-748"/>
    <d v="2022-01-27T00:00:00"/>
    <x v="2"/>
    <x v="4"/>
    <s v="63025-62939-AN"/>
    <n v="0"/>
    <x v="736"/>
    <x v="41"/>
    <x v="0"/>
    <s v="E-D-1"/>
    <n v="3"/>
    <n v="1"/>
    <n v="12.15"/>
    <x v="0"/>
    <n v="36.450000000000003"/>
    <x v="1"/>
    <x v="2"/>
    <n v="4.0095000000000001"/>
    <n v="1.3365"/>
  </r>
  <r>
    <s v="UMB-11223-710"/>
    <d v="2021-02-13T00:00:00"/>
    <x v="1"/>
    <x v="10"/>
    <s v="49012-12987-QT"/>
    <s v="mfrightm8@harvard.edu"/>
    <x v="737"/>
    <x v="280"/>
    <x v="1"/>
    <s v="R-D-0.2"/>
    <n v="6"/>
    <n v="0.2"/>
    <n v="2.6849999999999996"/>
    <x v="1"/>
    <n v="16.11"/>
    <x v="0"/>
    <x v="2"/>
    <n v="0.96659999999999979"/>
    <n v="0.16109999999999997"/>
  </r>
  <r>
    <s v="LXR-09892-726"/>
    <d v="2020-07-13T00:00:00"/>
    <x v="3"/>
    <x v="2"/>
    <s v="50924-94200-SQ"/>
    <s v="btartem9@aol.com"/>
    <x v="738"/>
    <x v="339"/>
    <x v="0"/>
    <s v="R-D-2.5"/>
    <n v="2"/>
    <n v="2.5"/>
    <n v="20.584999999999997"/>
    <x v="0"/>
    <n v="41.169999999999995"/>
    <x v="0"/>
    <x v="2"/>
    <n v="2.4701999999999997"/>
    <n v="1.2350999999999999"/>
  </r>
  <r>
    <s v="QXX-89943-393"/>
    <d v="2020-03-12T00:00:00"/>
    <x v="3"/>
    <x v="6"/>
    <s v="15673-18812-IU"/>
    <s v="ckrzysztofiakma@skyrock.com"/>
    <x v="739"/>
    <x v="342"/>
    <x v="0"/>
    <s v="R-D-0.2"/>
    <n v="4"/>
    <n v="0.2"/>
    <n v="2.6849999999999996"/>
    <x v="1"/>
    <n v="10.739999999999998"/>
    <x v="0"/>
    <x v="2"/>
    <n v="0.64439999999999986"/>
    <n v="0.16109999999999997"/>
  </r>
  <r>
    <s v="WVS-57822-366"/>
    <d v="2020-05-04T00:00:00"/>
    <x v="3"/>
    <x v="5"/>
    <s v="52151-75971-YY"/>
    <s v="dpenquetmb@diigo.com"/>
    <x v="740"/>
    <x v="155"/>
    <x v="0"/>
    <s v="E-M-2.5"/>
    <n v="4"/>
    <n v="2.5"/>
    <n v="31.624999999999996"/>
    <x v="1"/>
    <n v="126.49999999999999"/>
    <x v="1"/>
    <x v="0"/>
    <n v="13.914999999999999"/>
    <n v="3.4787499999999998"/>
  </r>
  <r>
    <s v="CLJ-23403-689"/>
    <d v="2021-04-03T00:00:00"/>
    <x v="1"/>
    <x v="8"/>
    <s v="19413-02045-CG"/>
    <n v="0"/>
    <x v="741"/>
    <x v="176"/>
    <x v="2"/>
    <s v="R-L-1"/>
    <n v="2"/>
    <n v="1"/>
    <n v="11.95"/>
    <x v="1"/>
    <n v="23.9"/>
    <x v="0"/>
    <x v="1"/>
    <n v="1.4339999999999999"/>
    <n v="0.71699999999999997"/>
  </r>
  <r>
    <s v="XNU-83276-288"/>
    <d v="2022-06-01T00:00:00"/>
    <x v="2"/>
    <x v="1"/>
    <s v="98185-92775-KT"/>
    <n v="0"/>
    <x v="742"/>
    <x v="343"/>
    <x v="0"/>
    <s v="R-M-0.5"/>
    <n v="1"/>
    <n v="0.5"/>
    <n v="5.97"/>
    <x v="1"/>
    <n v="5.97"/>
    <x v="0"/>
    <x v="0"/>
    <n v="0.35819999999999996"/>
    <n v="0.35819999999999996"/>
  </r>
  <r>
    <s v="YOG-94666-679"/>
    <d v="2021-02-14T00:00:00"/>
    <x v="1"/>
    <x v="10"/>
    <s v="86991-53901-AT"/>
    <n v="0"/>
    <x v="743"/>
    <x v="44"/>
    <x v="2"/>
    <s v="L-D-0.2"/>
    <n v="2"/>
    <n v="0.2"/>
    <n v="3.8849999999999998"/>
    <x v="0"/>
    <n v="7.77"/>
    <x v="3"/>
    <x v="2"/>
    <n v="1.0101"/>
    <n v="0.50505"/>
  </r>
  <r>
    <s v="KHG-33953-115"/>
    <d v="2021-12-13T00:00:00"/>
    <x v="1"/>
    <x v="9"/>
    <s v="78226-97287-JI"/>
    <s v="kferrettimf@huffingtonpost.com"/>
    <x v="744"/>
    <x v="232"/>
    <x v="1"/>
    <s v="L-D-0.5"/>
    <n v="3"/>
    <n v="0.5"/>
    <n v="7.77"/>
    <x v="1"/>
    <n v="23.31"/>
    <x v="3"/>
    <x v="2"/>
    <n v="3.0303"/>
    <n v="1.0101"/>
  </r>
  <r>
    <s v="MHD-95615-696"/>
    <d v="2020-02-07T00:00:00"/>
    <x v="3"/>
    <x v="10"/>
    <s v="27930-59250-JT"/>
    <s v="amellandmg@pen.io"/>
    <x v="745"/>
    <x v="13"/>
    <x v="0"/>
    <s v="R-L-2.5"/>
    <n v="5"/>
    <n v="2.5"/>
    <n v="27.484999999999996"/>
    <x v="0"/>
    <n v="137.42499999999998"/>
    <x v="0"/>
    <x v="1"/>
    <n v="8.2454999999999998"/>
    <n v="1.6490999999999998"/>
  </r>
  <r>
    <s v="HBH-64794-080"/>
    <d v="2021-02-08T00:00:00"/>
    <x v="1"/>
    <x v="10"/>
    <s v="40560-18556-YE"/>
    <n v="0"/>
    <x v="746"/>
    <x v="87"/>
    <x v="0"/>
    <s v="R-D-0.2"/>
    <n v="3"/>
    <n v="0.2"/>
    <n v="2.6849999999999996"/>
    <x v="0"/>
    <n v="8.0549999999999997"/>
    <x v="0"/>
    <x v="2"/>
    <n v="0.4832999999999999"/>
    <n v="0.16109999999999997"/>
  </r>
  <r>
    <s v="CNJ-56058-223"/>
    <d v="2020-08-11T00:00:00"/>
    <x v="3"/>
    <x v="3"/>
    <s v="40780-22081-LX"/>
    <s v="abalsdonemi@toplist.cz"/>
    <x v="747"/>
    <x v="344"/>
    <x v="0"/>
    <s v="L-L-0.5"/>
    <n v="3"/>
    <n v="0.5"/>
    <n v="9.51"/>
    <x v="1"/>
    <n v="28.53"/>
    <x v="3"/>
    <x v="1"/>
    <n v="3.7088999999999999"/>
    <n v="1.2363"/>
  </r>
  <r>
    <s v="KHO-27106-786"/>
    <d v="2020-10-10T00:00:00"/>
    <x v="3"/>
    <x v="7"/>
    <s v="01603-43789-TN"/>
    <s v="bromeramj@list-manage.com"/>
    <x v="748"/>
    <x v="345"/>
    <x v="1"/>
    <s v="A-M-1"/>
    <n v="6"/>
    <n v="1"/>
    <n v="11.25"/>
    <x v="0"/>
    <n v="67.5"/>
    <x v="2"/>
    <x v="0"/>
    <n v="6.0749999999999993"/>
    <n v="1.0125"/>
  </r>
  <r>
    <s v="KHO-27106-786"/>
    <d v="2020-10-10T00:00:00"/>
    <x v="3"/>
    <x v="7"/>
    <s v="01603-43789-TN"/>
    <s v="mglovermk@cnbc.com"/>
    <x v="748"/>
    <x v="345"/>
    <x v="2"/>
    <s v="L-D-2.5"/>
    <n v="6"/>
    <n v="2.5"/>
    <n v="29.784999999999997"/>
    <x v="0"/>
    <n v="178.70999999999998"/>
    <x v="3"/>
    <x v="2"/>
    <n v="23.232299999999999"/>
    <n v="3.8720499999999998"/>
  </r>
  <r>
    <s v="YAC-50329-982"/>
    <d v="2020-12-08T00:00:00"/>
    <x v="3"/>
    <x v="9"/>
    <s v="75419-92838-TI"/>
    <s v="cbrydeml@tuttocitta.it"/>
    <x v="749"/>
    <x v="101"/>
    <x v="0"/>
    <s v="E-M-2.5"/>
    <n v="1"/>
    <n v="2.5"/>
    <n v="31.624999999999996"/>
    <x v="0"/>
    <n v="31.624999999999996"/>
    <x v="1"/>
    <x v="0"/>
    <n v="3.4787499999999998"/>
    <n v="3.4787499999999998"/>
  </r>
  <r>
    <s v="VVL-95291-039"/>
    <d v="2019-04-18T00:00:00"/>
    <x v="0"/>
    <x v="8"/>
    <s v="96516-97464-MF"/>
    <s v="senefermm@blog.com"/>
    <x v="750"/>
    <x v="41"/>
    <x v="0"/>
    <s v="E-L-0.2"/>
    <n v="2"/>
    <n v="0.2"/>
    <n v="4.4550000000000001"/>
    <x v="1"/>
    <n v="8.91"/>
    <x v="1"/>
    <x v="1"/>
    <n v="0.98009999999999997"/>
    <n v="0.49004999999999999"/>
  </r>
  <r>
    <s v="VUT-20974-364"/>
    <d v="2021-01-04T00:00:00"/>
    <x v="1"/>
    <x v="4"/>
    <s v="90285-56295-PO"/>
    <s v="lhaggerstonemn@independent.co.uk"/>
    <x v="751"/>
    <x v="161"/>
    <x v="0"/>
    <s v="R-M-0.5"/>
    <n v="6"/>
    <n v="0.5"/>
    <n v="5.97"/>
    <x v="1"/>
    <n v="35.82"/>
    <x v="0"/>
    <x v="0"/>
    <n v="2.1491999999999996"/>
    <n v="0.35819999999999996"/>
  </r>
  <r>
    <s v="SFC-34054-213"/>
    <d v="2019-03-10T00:00:00"/>
    <x v="0"/>
    <x v="6"/>
    <s v="08100-71102-HQ"/>
    <s v="mgundrymo@omniture.com"/>
    <x v="752"/>
    <x v="118"/>
    <x v="1"/>
    <s v="L-L-0.5"/>
    <n v="4"/>
    <n v="0.5"/>
    <n v="9.51"/>
    <x v="1"/>
    <n v="38.04"/>
    <x v="3"/>
    <x v="1"/>
    <n v="4.9451999999999998"/>
    <n v="1.2363"/>
  </r>
  <r>
    <s v="UDS-04807-593"/>
    <d v="2019-11-29T00:00:00"/>
    <x v="0"/>
    <x v="11"/>
    <s v="84074-28110-OV"/>
    <s v="bwellanmp@cafepress.com"/>
    <x v="753"/>
    <x v="73"/>
    <x v="0"/>
    <s v="L-D-0.5"/>
    <n v="2"/>
    <n v="0.5"/>
    <n v="7.77"/>
    <x v="1"/>
    <n v="15.54"/>
    <x v="3"/>
    <x v="2"/>
    <n v="2.0202"/>
    <n v="1.0101"/>
  </r>
  <r>
    <s v="FWE-98471-488"/>
    <d v="2022-07-19T00:00:00"/>
    <x v="2"/>
    <x v="2"/>
    <s v="27930-59250-JT"/>
    <n v="0"/>
    <x v="745"/>
    <x v="13"/>
    <x v="0"/>
    <s v="L-L-1"/>
    <n v="5"/>
    <n v="1"/>
    <n v="15.85"/>
    <x v="1"/>
    <n v="79.25"/>
    <x v="3"/>
    <x v="1"/>
    <n v="10.302500000000002"/>
    <n v="2.0605000000000002"/>
  </r>
  <r>
    <s v="RAU-17060-674"/>
    <d v="2020-06-26T00:00:00"/>
    <x v="3"/>
    <x v="1"/>
    <s v="12747-63766-EU"/>
    <s v="catchesonmr@xinhuanet.com"/>
    <x v="754"/>
    <x v="41"/>
    <x v="0"/>
    <s v="L-L-0.2"/>
    <n v="1"/>
    <n v="0.2"/>
    <n v="4.7549999999999999"/>
    <x v="0"/>
    <n v="4.7549999999999999"/>
    <x v="3"/>
    <x v="1"/>
    <n v="0.61814999999999998"/>
    <n v="0.61814999999999998"/>
  </r>
  <r>
    <s v="AOL-13866-711"/>
    <d v="2019-02-14T00:00:00"/>
    <x v="0"/>
    <x v="10"/>
    <s v="83490-88357-LJ"/>
    <s v="estentonms@google.it"/>
    <x v="755"/>
    <x v="79"/>
    <x v="0"/>
    <s v="E-M-1"/>
    <n v="4"/>
    <n v="1"/>
    <n v="13.75"/>
    <x v="0"/>
    <n v="55"/>
    <x v="1"/>
    <x v="0"/>
    <n v="6.05"/>
    <n v="1.5125"/>
  </r>
  <r>
    <s v="NOA-79645-377"/>
    <d v="2020-11-09T00:00:00"/>
    <x v="3"/>
    <x v="11"/>
    <s v="53729-30320-XZ"/>
    <s v="etrippmt@wp.com"/>
    <x v="756"/>
    <x v="137"/>
    <x v="0"/>
    <s v="R-D-0.5"/>
    <n v="5"/>
    <n v="0.5"/>
    <n v="5.3699999999999992"/>
    <x v="1"/>
    <n v="26.849999999999994"/>
    <x v="0"/>
    <x v="2"/>
    <n v="1.6109999999999998"/>
    <n v="0.32219999999999993"/>
  </r>
  <r>
    <s v="KMS-49214-806"/>
    <d v="2019-04-30T00:00:00"/>
    <x v="0"/>
    <x v="8"/>
    <s v="50384-52703-LA"/>
    <s v="lmacmanusmu@imdb.com"/>
    <x v="757"/>
    <x v="346"/>
    <x v="0"/>
    <s v="E-L-2.5"/>
    <n v="4"/>
    <n v="2.5"/>
    <n v="34.154999999999994"/>
    <x v="1"/>
    <n v="136.61999999999998"/>
    <x v="1"/>
    <x v="1"/>
    <n v="15.028199999999998"/>
    <n v="3.7570499999999996"/>
  </r>
  <r>
    <s v="ABK-08091-531"/>
    <d v="2020-10-30T00:00:00"/>
    <x v="3"/>
    <x v="7"/>
    <s v="53864-36201-FG"/>
    <s v="tbenediktovichmv@ebay.com"/>
    <x v="758"/>
    <x v="347"/>
    <x v="0"/>
    <s v="L-L-1"/>
    <n v="3"/>
    <n v="1"/>
    <n v="15.85"/>
    <x v="0"/>
    <n v="47.55"/>
    <x v="3"/>
    <x v="1"/>
    <n v="6.1815000000000007"/>
    <n v="2.0605000000000002"/>
  </r>
  <r>
    <s v="GPT-67705-953"/>
    <d v="2019-11-12T00:00:00"/>
    <x v="0"/>
    <x v="11"/>
    <s v="70631-33225-MZ"/>
    <s v="cbournermw@chronoengine.com"/>
    <x v="759"/>
    <x v="63"/>
    <x v="0"/>
    <s v="A-M-0.2"/>
    <n v="5"/>
    <n v="0.2"/>
    <n v="3.375"/>
    <x v="0"/>
    <n v="16.875"/>
    <x v="2"/>
    <x v="0"/>
    <n v="1.5187499999999998"/>
    <n v="0.30374999999999996"/>
  </r>
  <r>
    <s v="JNA-21450-177"/>
    <d v="2022-02-11T00:00:00"/>
    <x v="2"/>
    <x v="10"/>
    <s v="54798-14109-HC"/>
    <s v="ukohringmx@seattletimes.com"/>
    <x v="760"/>
    <x v="101"/>
    <x v="0"/>
    <s v="A-D-1"/>
    <n v="3"/>
    <n v="1"/>
    <n v="9.9499999999999993"/>
    <x v="0"/>
    <n v="29.849999999999998"/>
    <x v="2"/>
    <x v="2"/>
    <n v="2.6864999999999997"/>
    <n v="0.89549999999999985"/>
  </r>
  <r>
    <s v="MPQ-23421-608"/>
    <d v="2021-03-28T00:00:00"/>
    <x v="1"/>
    <x v="6"/>
    <s v="08023-52962-ET"/>
    <s v="kheddanmy@icq.com"/>
    <x v="761"/>
    <x v="48"/>
    <x v="0"/>
    <s v="E-M-0.5"/>
    <n v="5"/>
    <n v="0.5"/>
    <n v="8.25"/>
    <x v="0"/>
    <n v="41.25"/>
    <x v="1"/>
    <x v="0"/>
    <n v="4.5374999999999996"/>
    <n v="0.90749999999999997"/>
  </r>
  <r>
    <s v="NLI-63891-565"/>
    <d v="2021-12-10T00:00:00"/>
    <x v="1"/>
    <x v="9"/>
    <s v="41899-00283-VK"/>
    <s v="ichartersmz@abc.net.au"/>
    <x v="762"/>
    <x v="41"/>
    <x v="0"/>
    <s v="E-M-0.2"/>
    <n v="5"/>
    <n v="0.2"/>
    <n v="4.125"/>
    <x v="1"/>
    <n v="20.625"/>
    <x v="1"/>
    <x v="0"/>
    <n v="2.2687499999999998"/>
    <n v="0.45374999999999999"/>
  </r>
  <r>
    <s v="HHF-36647-854"/>
    <d v="2021-11-05T00:00:00"/>
    <x v="1"/>
    <x v="11"/>
    <s v="39011-18412-GR"/>
    <s v="aroubertn0@tmall.com"/>
    <x v="763"/>
    <x v="348"/>
    <x v="0"/>
    <s v="A-D-2.5"/>
    <n v="6"/>
    <n v="2.5"/>
    <n v="22.884999999999998"/>
    <x v="0"/>
    <n v="137.31"/>
    <x v="2"/>
    <x v="2"/>
    <n v="12.357899999999997"/>
    <n v="2.0596499999999995"/>
  </r>
  <r>
    <s v="SBN-16537-046"/>
    <d v="2020-02-29T00:00:00"/>
    <x v="3"/>
    <x v="10"/>
    <s v="60255-12579-PZ"/>
    <s v="hmairsn1@so-net.ne.jp"/>
    <x v="764"/>
    <x v="90"/>
    <x v="0"/>
    <s v="A-D-0.2"/>
    <n v="1"/>
    <n v="0.2"/>
    <n v="2.9849999999999999"/>
    <x v="1"/>
    <n v="2.9849999999999999"/>
    <x v="2"/>
    <x v="2"/>
    <n v="0.26865"/>
    <n v="0.26865"/>
  </r>
  <r>
    <s v="XZD-44484-632"/>
    <d v="2021-08-06T00:00:00"/>
    <x v="1"/>
    <x v="3"/>
    <s v="80541-38332-BP"/>
    <s v="hrainforthn2@blog.com"/>
    <x v="765"/>
    <x v="11"/>
    <x v="0"/>
    <s v="E-M-1"/>
    <n v="2"/>
    <n v="1"/>
    <n v="13.75"/>
    <x v="1"/>
    <n v="27.5"/>
    <x v="1"/>
    <x v="0"/>
    <n v="3.0249999999999999"/>
    <n v="1.5125"/>
  </r>
  <r>
    <s v="XZD-44484-632"/>
    <d v="2021-08-06T00:00:00"/>
    <x v="1"/>
    <x v="3"/>
    <s v="80541-38332-BP"/>
    <s v="oskermen3@hatena.ne.jp"/>
    <x v="765"/>
    <x v="11"/>
    <x v="0"/>
    <s v="A-D-0.2"/>
    <n v="2"/>
    <n v="0.2"/>
    <n v="2.9849999999999999"/>
    <x v="0"/>
    <n v="5.97"/>
    <x v="2"/>
    <x v="2"/>
    <n v="0.5373"/>
    <n v="0.26865"/>
  </r>
  <r>
    <s v="IKQ-39946-768"/>
    <d v="2021-03-19T00:00:00"/>
    <x v="1"/>
    <x v="6"/>
    <s v="72778-50968-UQ"/>
    <s v="ijespern4@theglobeandmail.com"/>
    <x v="766"/>
    <x v="53"/>
    <x v="0"/>
    <s v="R-M-1"/>
    <n v="6"/>
    <n v="1"/>
    <n v="9.9499999999999993"/>
    <x v="1"/>
    <n v="59.699999999999996"/>
    <x v="0"/>
    <x v="0"/>
    <n v="3.5819999999999999"/>
    <n v="0.59699999999999998"/>
  </r>
  <r>
    <s v="KMB-95211-174"/>
    <d v="2021-04-16T00:00:00"/>
    <x v="1"/>
    <x v="8"/>
    <s v="23941-30203-MO"/>
    <s v="ldwerryhousen5@gravatar.com"/>
    <x v="767"/>
    <x v="57"/>
    <x v="0"/>
    <s v="R-D-2.5"/>
    <n v="4"/>
    <n v="2.5"/>
    <n v="20.584999999999997"/>
    <x v="0"/>
    <n v="82.339999999999989"/>
    <x v="0"/>
    <x v="2"/>
    <n v="4.9403999999999995"/>
    <n v="1.2350999999999999"/>
  </r>
  <r>
    <s v="QWY-99467-368"/>
    <d v="2020-11-06T00:00:00"/>
    <x v="3"/>
    <x v="11"/>
    <s v="96434-50068-DZ"/>
    <s v="nbroomern6@examiner.com"/>
    <x v="768"/>
    <x v="349"/>
    <x v="0"/>
    <s v="A-D-2.5"/>
    <n v="1"/>
    <n v="2.5"/>
    <n v="22.884999999999998"/>
    <x v="1"/>
    <n v="22.884999999999998"/>
    <x v="2"/>
    <x v="2"/>
    <n v="2.0596499999999995"/>
    <n v="2.0596499999999995"/>
  </r>
  <r>
    <s v="SRG-76791-614"/>
    <d v="2021-03-15T00:00:00"/>
    <x v="1"/>
    <x v="6"/>
    <s v="11729-74102-XB"/>
    <s v="kthoumassonn7@bloglovin.com"/>
    <x v="769"/>
    <x v="31"/>
    <x v="0"/>
    <s v="E-L-0.5"/>
    <n v="1"/>
    <n v="0.5"/>
    <n v="8.91"/>
    <x v="0"/>
    <n v="8.91"/>
    <x v="1"/>
    <x v="1"/>
    <n v="0.98009999999999997"/>
    <n v="0.98009999999999997"/>
  </r>
  <r>
    <s v="VSN-94485-621"/>
    <d v="2021-10-17T00:00:00"/>
    <x v="1"/>
    <x v="7"/>
    <s v="88116-12604-TE"/>
    <s v="fhabberghamn8@discovery.com"/>
    <x v="770"/>
    <x v="125"/>
    <x v="0"/>
    <s v="A-D-0.2"/>
    <n v="4"/>
    <n v="0.2"/>
    <n v="2.9849999999999999"/>
    <x v="1"/>
    <n v="11.94"/>
    <x v="2"/>
    <x v="2"/>
    <n v="1.0746"/>
    <n v="0.26865"/>
  </r>
  <r>
    <s v="UFZ-24348-219"/>
    <d v="2019-09-07T00:00:00"/>
    <x v="0"/>
    <x v="0"/>
    <s v="27930-59250-JT"/>
    <s v="mwoolhamn9@nature.com"/>
    <x v="745"/>
    <x v="13"/>
    <x v="0"/>
    <s v="L-M-2.5"/>
    <n v="3"/>
    <n v="2.5"/>
    <n v="33.464999999999996"/>
    <x v="0"/>
    <n v="100.39499999999998"/>
    <x v="3"/>
    <x v="0"/>
    <n v="13.051349999999999"/>
    <n v="4.3504499999999995"/>
  </r>
  <r>
    <s v="UKS-93055-397"/>
    <d v="2022-07-13T00:00:00"/>
    <x v="2"/>
    <x v="2"/>
    <s v="13082-41034-PD"/>
    <s v="ravrashinna@tamu.edu"/>
    <x v="771"/>
    <x v="41"/>
    <x v="0"/>
    <s v="A-D-2.5"/>
    <n v="5"/>
    <n v="2.5"/>
    <n v="22.884999999999998"/>
    <x v="1"/>
    <n v="114.42499999999998"/>
    <x v="2"/>
    <x v="2"/>
    <n v="10.298249999999998"/>
    <n v="2.0596499999999995"/>
  </r>
  <r>
    <s v="AVH-56062-335"/>
    <d v="2021-11-21T00:00:00"/>
    <x v="1"/>
    <x v="11"/>
    <s v="18082-74419-QH"/>
    <s v="mdoidgenb@etsy.com"/>
    <x v="772"/>
    <x v="350"/>
    <x v="0"/>
    <s v="E-M-0.5"/>
    <n v="5"/>
    <n v="0.5"/>
    <n v="8.25"/>
    <x v="1"/>
    <n v="41.25"/>
    <x v="1"/>
    <x v="0"/>
    <n v="4.5374999999999996"/>
    <n v="0.90749999999999997"/>
  </r>
  <r>
    <s v="HGE-19842-613"/>
    <d v="2022-01-13T00:00:00"/>
    <x v="2"/>
    <x v="4"/>
    <s v="49401-45041-ZU"/>
    <s v="jedinboronc@reverbnation.com"/>
    <x v="773"/>
    <x v="42"/>
    <x v="0"/>
    <s v="R-L-0.5"/>
    <n v="4"/>
    <n v="0.5"/>
    <n v="7.169999999999999"/>
    <x v="0"/>
    <n v="28.679999999999996"/>
    <x v="0"/>
    <x v="1"/>
    <n v="1.7207999999999997"/>
    <n v="0.43019999999999992"/>
  </r>
  <r>
    <s v="WBA-85905-175"/>
    <d v="2022-07-13T00:00:00"/>
    <x v="2"/>
    <x v="2"/>
    <s v="41252-45992-VS"/>
    <s v="ttewelsonnd@cdbaby.com"/>
    <x v="774"/>
    <x v="87"/>
    <x v="0"/>
    <s v="L-M-0.2"/>
    <n v="1"/>
    <n v="0.2"/>
    <n v="4.3650000000000002"/>
    <x v="1"/>
    <n v="4.3650000000000002"/>
    <x v="3"/>
    <x v="0"/>
    <n v="0.56745000000000001"/>
    <n v="0.56745000000000001"/>
  </r>
  <r>
    <s v="DZI-35365-596"/>
    <d v="2021-11-02T00:00:00"/>
    <x v="1"/>
    <x v="11"/>
    <s v="54798-14109-HC"/>
    <s v="nkrimmerne@bbb.org"/>
    <x v="760"/>
    <x v="101"/>
    <x v="0"/>
    <s v="E-M-0.2"/>
    <n v="2"/>
    <n v="0.2"/>
    <n v="4.125"/>
    <x v="0"/>
    <n v="8.25"/>
    <x v="1"/>
    <x v="0"/>
    <n v="0.90749999999999997"/>
    <n v="0.45374999999999999"/>
  </r>
  <r>
    <s v="XIR-88982-743"/>
    <d v="2021-07-10T00:00:00"/>
    <x v="1"/>
    <x v="2"/>
    <s v="00852-54571-WP"/>
    <s v="ddrewittnf@mapquest.com"/>
    <x v="775"/>
    <x v="117"/>
    <x v="0"/>
    <s v="E-M-0.2"/>
    <n v="2"/>
    <n v="0.2"/>
    <n v="4.125"/>
    <x v="0"/>
    <n v="8.25"/>
    <x v="1"/>
    <x v="0"/>
    <n v="0.90749999999999997"/>
    <n v="0.45374999999999999"/>
  </r>
  <r>
    <s v="VUC-72395-865"/>
    <d v="2021-10-07T00:00:00"/>
    <x v="1"/>
    <x v="7"/>
    <s v="13321-57602-GK"/>
    <s v="agladhillng@stanford.edu"/>
    <x v="776"/>
    <x v="192"/>
    <x v="0"/>
    <s v="A-D-0.5"/>
    <n v="6"/>
    <n v="0.5"/>
    <n v="5.97"/>
    <x v="0"/>
    <n v="35.82"/>
    <x v="2"/>
    <x v="2"/>
    <n v="3.2237999999999998"/>
    <n v="0.5373"/>
  </r>
  <r>
    <s v="BQJ-44755-910"/>
    <d v="2020-02-28T00:00:00"/>
    <x v="3"/>
    <x v="10"/>
    <s v="75006-89922-VW"/>
    <s v="mlorineznh@whitehouse.gov"/>
    <x v="777"/>
    <x v="98"/>
    <x v="0"/>
    <s v="E-D-2.5"/>
    <n v="6"/>
    <n v="2.5"/>
    <n v="27.945"/>
    <x v="1"/>
    <n v="167.67000000000002"/>
    <x v="1"/>
    <x v="2"/>
    <n v="18.4437"/>
    <n v="3.07395"/>
  </r>
  <r>
    <s v="JKC-64636-831"/>
    <d v="2022-07-05T00:00:00"/>
    <x v="2"/>
    <x v="2"/>
    <s v="52098-80103-FD"/>
    <n v="0"/>
    <x v="778"/>
    <x v="227"/>
    <x v="0"/>
    <s v="A-M-2.5"/>
    <n v="2"/>
    <n v="2.5"/>
    <n v="25.874999999999996"/>
    <x v="0"/>
    <n v="51.749999999999993"/>
    <x v="2"/>
    <x v="0"/>
    <n v="4.6574999999999989"/>
    <n v="2.3287499999999994"/>
  </r>
  <r>
    <s v="ZKI-78561-066"/>
    <d v="2021-09-21T00:00:00"/>
    <x v="1"/>
    <x v="0"/>
    <s v="60121-12432-VU"/>
    <s v="mvannj@wikipedia.org"/>
    <x v="779"/>
    <x v="351"/>
    <x v="0"/>
    <s v="A-D-0.2"/>
    <n v="3"/>
    <n v="0.2"/>
    <n v="2.9849999999999999"/>
    <x v="0"/>
    <n v="8.9550000000000001"/>
    <x v="2"/>
    <x v="2"/>
    <n v="0.80594999999999994"/>
    <n v="0.26865"/>
  </r>
  <r>
    <s v="IMP-12563-728"/>
    <d v="2019-01-03T00:00:00"/>
    <x v="0"/>
    <x v="4"/>
    <s v="68346-14810-UA"/>
    <n v="0"/>
    <x v="780"/>
    <x v="67"/>
    <x v="0"/>
    <s v="E-L-0.5"/>
    <n v="6"/>
    <n v="0.5"/>
    <n v="8.91"/>
    <x v="1"/>
    <n v="53.46"/>
    <x v="1"/>
    <x v="1"/>
    <n v="5.8805999999999994"/>
    <n v="0.98009999999999997"/>
  </r>
  <r>
    <s v="MZL-81126-390"/>
    <d v="2022-03-08T00:00:00"/>
    <x v="2"/>
    <x v="6"/>
    <s v="48464-99723-HK"/>
    <s v="jethelstonnl@creativecommons.org"/>
    <x v="781"/>
    <x v="352"/>
    <x v="0"/>
    <s v="A-L-0.2"/>
    <n v="6"/>
    <n v="0.2"/>
    <n v="3.8849999999999998"/>
    <x v="0"/>
    <n v="23.31"/>
    <x v="2"/>
    <x v="1"/>
    <n v="2.0978999999999997"/>
    <n v="0.34964999999999996"/>
  </r>
  <r>
    <s v="MZL-81126-390"/>
    <d v="2022-03-08T00:00:00"/>
    <x v="2"/>
    <x v="6"/>
    <s v="48464-99723-HK"/>
    <s v="bjevonnm@feedburner.com"/>
    <x v="781"/>
    <x v="352"/>
    <x v="0"/>
    <s v="A-M-0.2"/>
    <n v="2"/>
    <n v="0.2"/>
    <n v="3.375"/>
    <x v="0"/>
    <n v="6.75"/>
    <x v="2"/>
    <x v="0"/>
    <n v="0.60749999999999993"/>
    <n v="0.30374999999999996"/>
  </r>
  <r>
    <s v="TVF-57766-608"/>
    <d v="2020-03-10T00:00:00"/>
    <x v="3"/>
    <x v="6"/>
    <s v="88420-46464-XE"/>
    <s v="peberznn@woothemes.com"/>
    <x v="782"/>
    <x v="231"/>
    <x v="0"/>
    <s v="L-D-0.5"/>
    <n v="1"/>
    <n v="0.5"/>
    <n v="7.77"/>
    <x v="0"/>
    <n v="7.77"/>
    <x v="3"/>
    <x v="2"/>
    <n v="1.0101"/>
    <n v="1.0101"/>
  </r>
  <r>
    <s v="RUX-37995-892"/>
    <d v="2021-11-27T00:00:00"/>
    <x v="1"/>
    <x v="11"/>
    <s v="37762-09530-MP"/>
    <s v="bgaishno@altervista.org"/>
    <x v="783"/>
    <x v="79"/>
    <x v="0"/>
    <s v="L-D-2.5"/>
    <n v="4"/>
    <n v="2.5"/>
    <n v="29.784999999999997"/>
    <x v="0"/>
    <n v="119.13999999999999"/>
    <x v="3"/>
    <x v="2"/>
    <n v="15.488199999999999"/>
    <n v="3.8720499999999998"/>
  </r>
  <r>
    <s v="AVK-76526-953"/>
    <d v="2021-03-04T00:00:00"/>
    <x v="1"/>
    <x v="6"/>
    <s v="47268-50127-XY"/>
    <s v="ldantonnp@miitbeian.gov.cn"/>
    <x v="784"/>
    <x v="87"/>
    <x v="0"/>
    <s v="A-D-1"/>
    <n v="2"/>
    <n v="1"/>
    <n v="9.9499999999999993"/>
    <x v="1"/>
    <n v="19.899999999999999"/>
    <x v="2"/>
    <x v="2"/>
    <n v="1.7909999999999997"/>
    <n v="0.89549999999999985"/>
  </r>
  <r>
    <s v="RIU-02231-623"/>
    <d v="2021-11-16T00:00:00"/>
    <x v="1"/>
    <x v="11"/>
    <s v="25544-84179-QC"/>
    <s v="smorrallnq@answers.com"/>
    <x v="785"/>
    <x v="27"/>
    <x v="0"/>
    <s v="R-L-0.5"/>
    <n v="5"/>
    <n v="0.5"/>
    <n v="7.169999999999999"/>
    <x v="0"/>
    <n v="35.849999999999994"/>
    <x v="0"/>
    <x v="1"/>
    <n v="2.1509999999999998"/>
    <n v="0.43019999999999992"/>
  </r>
  <r>
    <s v="WFK-99317-827"/>
    <d v="2019-06-16T00:00:00"/>
    <x v="0"/>
    <x v="1"/>
    <s v="32058-76765-ZL"/>
    <s v="dcrownshawnr@photobucket.com"/>
    <x v="786"/>
    <x v="311"/>
    <x v="0"/>
    <s v="L-D-2.5"/>
    <n v="3"/>
    <n v="2.5"/>
    <n v="29.784999999999997"/>
    <x v="1"/>
    <n v="89.35499999999999"/>
    <x v="3"/>
    <x v="2"/>
    <n v="11.616149999999999"/>
    <n v="3.8720499999999998"/>
  </r>
  <r>
    <s v="SFD-00372-284"/>
    <d v="2020-07-19T00:00:00"/>
    <x v="3"/>
    <x v="2"/>
    <s v="54798-14109-HC"/>
    <s v="kwesselns@wikispaces.com"/>
    <x v="760"/>
    <x v="101"/>
    <x v="2"/>
    <s v="L-M-0.2"/>
    <n v="2"/>
    <n v="0.2"/>
    <n v="4.3650000000000002"/>
    <x v="0"/>
    <n v="8.73"/>
    <x v="3"/>
    <x v="0"/>
    <n v="1.1349"/>
    <n v="0.56745000000000001"/>
  </r>
  <r>
    <s v="SXC-62166-515"/>
    <d v="2020-02-28T00:00:00"/>
    <x v="3"/>
    <x v="10"/>
    <s v="69171-65646-UC"/>
    <s v="jreddochnt@sun.com"/>
    <x v="787"/>
    <x v="344"/>
    <x v="0"/>
    <s v="R-L-2.5"/>
    <n v="5"/>
    <n v="2.5"/>
    <n v="27.484999999999996"/>
    <x v="1"/>
    <n v="137.42499999999998"/>
    <x v="0"/>
    <x v="1"/>
    <n v="8.2454999999999998"/>
    <n v="1.6490999999999998"/>
  </r>
  <r>
    <s v="YIE-87008-621"/>
    <d v="2019-06-22T00:00:00"/>
    <x v="0"/>
    <x v="1"/>
    <s v="22503-52799-MI"/>
    <s v="stitleynu@whitehouse.gov"/>
    <x v="788"/>
    <x v="97"/>
    <x v="0"/>
    <s v="L-M-0.5"/>
    <n v="4"/>
    <n v="0.5"/>
    <n v="8.73"/>
    <x v="1"/>
    <n v="34.92"/>
    <x v="3"/>
    <x v="0"/>
    <n v="4.5396000000000001"/>
    <n v="1.1349"/>
  </r>
  <r>
    <s v="HRM-94548-288"/>
    <d v="2019-09-08T00:00:00"/>
    <x v="0"/>
    <x v="0"/>
    <s v="08934-65581-ZI"/>
    <s v="rsimaonv@simplemachines.org"/>
    <x v="789"/>
    <x v="321"/>
    <x v="0"/>
    <s v="A-L-2.5"/>
    <n v="6"/>
    <n v="2.5"/>
    <n v="29.784999999999997"/>
    <x v="1"/>
    <n v="178.70999999999998"/>
    <x v="2"/>
    <x v="1"/>
    <n v="16.083899999999996"/>
    <n v="2.6806499999999995"/>
  </r>
  <r>
    <s v="UJG-34731-295"/>
    <d v="2022-05-26T00:00:00"/>
    <x v="2"/>
    <x v="5"/>
    <s v="15764-22559-ZT"/>
    <n v="0"/>
    <x v="790"/>
    <x v="269"/>
    <x v="0"/>
    <s v="A-M-2.5"/>
    <n v="1"/>
    <n v="2.5"/>
    <n v="25.874999999999996"/>
    <x v="1"/>
    <n v="25.874999999999996"/>
    <x v="2"/>
    <x v="0"/>
    <n v="2.3287499999999994"/>
    <n v="2.3287499999999994"/>
  </r>
  <r>
    <s v="TWD-70988-853"/>
    <d v="2019-12-03T00:00:00"/>
    <x v="0"/>
    <x v="9"/>
    <s v="87519-68847-ZG"/>
    <s v="nchisholmnx@example.com"/>
    <x v="791"/>
    <x v="203"/>
    <x v="0"/>
    <s v="L-D-1"/>
    <n v="6"/>
    <n v="1"/>
    <n v="12.95"/>
    <x v="0"/>
    <n v="77.699999999999989"/>
    <x v="3"/>
    <x v="2"/>
    <n v="10.100999999999999"/>
    <n v="1.6835"/>
  </r>
  <r>
    <s v="CIX-22904-641"/>
    <d v="2019-09-17T00:00:00"/>
    <x v="0"/>
    <x v="0"/>
    <s v="78012-56878-UB"/>
    <s v="goatsny@live.com"/>
    <x v="792"/>
    <x v="6"/>
    <x v="0"/>
    <s v="R-M-1"/>
    <n v="1"/>
    <n v="1"/>
    <n v="9.9499999999999993"/>
    <x v="0"/>
    <n v="9.9499999999999993"/>
    <x v="0"/>
    <x v="0"/>
    <n v="0.59699999999999998"/>
    <n v="0.59699999999999998"/>
  </r>
  <r>
    <s v="DLV-65840-759"/>
    <d v="2022-05-31T00:00:00"/>
    <x v="2"/>
    <x v="5"/>
    <s v="77192-72145-RG"/>
    <s v="mbirkinnz@java.com"/>
    <x v="793"/>
    <x v="218"/>
    <x v="0"/>
    <s v="L-M-1"/>
    <n v="2"/>
    <n v="1"/>
    <n v="14.55"/>
    <x v="0"/>
    <n v="29.1"/>
    <x v="3"/>
    <x v="0"/>
    <n v="3.7830000000000004"/>
    <n v="1.8915000000000002"/>
  </r>
  <r>
    <s v="RXN-55491-201"/>
    <d v="2019-10-21T00:00:00"/>
    <x v="0"/>
    <x v="7"/>
    <s v="86071-79238-CX"/>
    <s v="rpysono0@constantcontact.com"/>
    <x v="794"/>
    <x v="328"/>
    <x v="1"/>
    <s v="R-L-0.2"/>
    <n v="6"/>
    <n v="0.2"/>
    <n v="3.5849999999999995"/>
    <x v="1"/>
    <n v="21.509999999999998"/>
    <x v="0"/>
    <x v="1"/>
    <n v="1.2905999999999997"/>
    <n v="0.21509999999999996"/>
  </r>
  <r>
    <s v="UHK-63283-868"/>
    <d v="2022-04-24T00:00:00"/>
    <x v="2"/>
    <x v="8"/>
    <s v="16809-16936-WF"/>
    <n v="0"/>
    <x v="795"/>
    <x v="27"/>
    <x v="0"/>
    <s v="A-M-0.5"/>
    <n v="1"/>
    <n v="0.5"/>
    <n v="6.75"/>
    <x v="0"/>
    <n v="6.75"/>
    <x v="2"/>
    <x v="0"/>
    <n v="0.60749999999999993"/>
    <n v="0.60749999999999993"/>
  </r>
  <r>
    <s v="PJC-31401-893"/>
    <d v="2021-01-13T00:00:00"/>
    <x v="1"/>
    <x v="4"/>
    <s v="11212-69985-ZJ"/>
    <s v="rtreachero2@usa.gov"/>
    <x v="796"/>
    <x v="353"/>
    <x v="1"/>
    <s v="A-D-0.5"/>
    <n v="3"/>
    <n v="0.5"/>
    <n v="5.97"/>
    <x v="1"/>
    <n v="17.91"/>
    <x v="2"/>
    <x v="2"/>
    <n v="1.6118999999999999"/>
    <n v="0.5373"/>
  </r>
  <r>
    <s v="HHO-79903-185"/>
    <d v="2022-08-19T00:00:00"/>
    <x v="2"/>
    <x v="3"/>
    <s v="53893-01719-CL"/>
    <s v="bfattorinio3@quantcast.com"/>
    <x v="797"/>
    <x v="354"/>
    <x v="1"/>
    <s v="A-L-2.5"/>
    <n v="1"/>
    <n v="2.5"/>
    <n v="29.784999999999997"/>
    <x v="0"/>
    <n v="29.784999999999997"/>
    <x v="2"/>
    <x v="1"/>
    <n v="2.6806499999999995"/>
    <n v="2.6806499999999995"/>
  </r>
  <r>
    <s v="YWM-07310-594"/>
    <d v="2019-03-02T00:00:00"/>
    <x v="0"/>
    <x v="6"/>
    <s v="66028-99867-WJ"/>
    <s v="mpalleskeo4@nyu.edu"/>
    <x v="798"/>
    <x v="171"/>
    <x v="0"/>
    <s v="E-M-0.5"/>
    <n v="5"/>
    <n v="0.5"/>
    <n v="8.25"/>
    <x v="0"/>
    <n v="41.25"/>
    <x v="1"/>
    <x v="0"/>
    <n v="4.5374999999999996"/>
    <n v="0.90749999999999997"/>
  </r>
  <r>
    <s v="FHD-94983-982"/>
    <d v="2020-01-21T00:00:00"/>
    <x v="3"/>
    <x v="4"/>
    <s v="62839-56723-CH"/>
    <n v="0"/>
    <x v="799"/>
    <x v="155"/>
    <x v="0"/>
    <s v="R-M-0.5"/>
    <n v="3"/>
    <n v="0.5"/>
    <n v="5.97"/>
    <x v="0"/>
    <n v="17.91"/>
    <x v="0"/>
    <x v="0"/>
    <n v="1.0745999999999998"/>
    <n v="0.35819999999999996"/>
  </r>
  <r>
    <s v="WQK-10857-119"/>
    <d v="2021-09-21T00:00:00"/>
    <x v="1"/>
    <x v="0"/>
    <s v="96849-52854-CR"/>
    <s v="fantcliffeo6@amazon.co.jp"/>
    <x v="800"/>
    <x v="22"/>
    <x v="1"/>
    <s v="E-D-0.5"/>
    <n v="1"/>
    <n v="0.5"/>
    <n v="7.29"/>
    <x v="0"/>
    <n v="7.29"/>
    <x v="1"/>
    <x v="2"/>
    <n v="0.80190000000000006"/>
    <n v="0.80190000000000006"/>
  </r>
  <r>
    <s v="DXA-50313-073"/>
    <d v="2019-08-30T00:00:00"/>
    <x v="0"/>
    <x v="3"/>
    <s v="19755-55847-VW"/>
    <s v="pmatignono7@harvard.edu"/>
    <x v="801"/>
    <x v="355"/>
    <x v="2"/>
    <s v="E-L-1"/>
    <n v="2"/>
    <n v="1"/>
    <n v="14.85"/>
    <x v="0"/>
    <n v="29.7"/>
    <x v="1"/>
    <x v="1"/>
    <n v="3.2669999999999999"/>
    <n v="1.6335"/>
  </r>
  <r>
    <s v="ONW-00560-570"/>
    <d v="2019-02-25T00:00:00"/>
    <x v="0"/>
    <x v="10"/>
    <s v="32900-82606-BO"/>
    <s v="cweondo8@theglobeandmail.com"/>
    <x v="802"/>
    <x v="228"/>
    <x v="0"/>
    <s v="A-M-1"/>
    <n v="2"/>
    <n v="1"/>
    <n v="11.25"/>
    <x v="1"/>
    <n v="22.5"/>
    <x v="2"/>
    <x v="0"/>
    <n v="2.0249999999999999"/>
    <n v="1.0125"/>
  </r>
  <r>
    <s v="BRJ-19414-277"/>
    <d v="2019-09-17T00:00:00"/>
    <x v="0"/>
    <x v="0"/>
    <s v="16809-16936-WF"/>
    <s v="mmacconnechieo9@reuters.com"/>
    <x v="795"/>
    <x v="27"/>
    <x v="0"/>
    <s v="R-M-0.2"/>
    <n v="4"/>
    <n v="0.2"/>
    <n v="2.9849999999999999"/>
    <x v="0"/>
    <n v="11.94"/>
    <x v="0"/>
    <x v="0"/>
    <n v="0.71639999999999993"/>
    <n v="0.17909999999999998"/>
  </r>
  <r>
    <s v="MIQ-16322-908"/>
    <d v="2019-08-03T00:00:00"/>
    <x v="0"/>
    <x v="3"/>
    <s v="20118-28138-QD"/>
    <s v="jskentelberyoa@paypal.com"/>
    <x v="803"/>
    <x v="13"/>
    <x v="0"/>
    <s v="A-L-1"/>
    <n v="2"/>
    <n v="1"/>
    <n v="12.95"/>
    <x v="1"/>
    <n v="25.9"/>
    <x v="2"/>
    <x v="1"/>
    <n v="2.331"/>
    <n v="1.1655"/>
  </r>
  <r>
    <s v="MVO-39328-830"/>
    <d v="2021-02-26T00:00:00"/>
    <x v="1"/>
    <x v="10"/>
    <s v="84057-45461-AH"/>
    <s v="ocomberob@goo.gl"/>
    <x v="804"/>
    <x v="82"/>
    <x v="1"/>
    <s v="L-M-0.5"/>
    <n v="5"/>
    <n v="0.5"/>
    <n v="8.73"/>
    <x v="1"/>
    <n v="43.650000000000006"/>
    <x v="3"/>
    <x v="0"/>
    <n v="5.6745000000000001"/>
    <n v="1.1349"/>
  </r>
  <r>
    <s v="MVO-39328-830"/>
    <d v="2021-02-26T00:00:00"/>
    <x v="1"/>
    <x v="10"/>
    <s v="84057-45461-AH"/>
    <s v="dbramoc@ifeng.com"/>
    <x v="804"/>
    <x v="82"/>
    <x v="0"/>
    <s v="A-L-0.5"/>
    <n v="6"/>
    <n v="0.5"/>
    <n v="7.77"/>
    <x v="0"/>
    <n v="46.62"/>
    <x v="2"/>
    <x v="1"/>
    <n v="4.1957999999999993"/>
    <n v="0.69929999999999992"/>
  </r>
  <r>
    <s v="NTJ-88319-746"/>
    <d v="2021-08-03T00:00:00"/>
    <x v="1"/>
    <x v="3"/>
    <s v="90882-88130-KQ"/>
    <s v="ztramelod@netlog.com"/>
    <x v="805"/>
    <x v="55"/>
    <x v="0"/>
    <s v="L-L-0.5"/>
    <n v="3"/>
    <n v="0.5"/>
    <n v="9.51"/>
    <x v="1"/>
    <n v="28.53"/>
    <x v="3"/>
    <x v="1"/>
    <n v="3.7088999999999999"/>
    <n v="1.2363"/>
  </r>
  <r>
    <s v="LCY-24377-948"/>
    <d v="2021-05-07T00:00:00"/>
    <x v="1"/>
    <x v="5"/>
    <s v="21617-79890-DD"/>
    <n v="0"/>
    <x v="806"/>
    <x v="208"/>
    <x v="0"/>
    <s v="R-L-2.5"/>
    <n v="1"/>
    <n v="2.5"/>
    <n v="27.484999999999996"/>
    <x v="0"/>
    <n v="27.484999999999996"/>
    <x v="0"/>
    <x v="1"/>
    <n v="1.6490999999999998"/>
    <n v="1.6490999999999998"/>
  </r>
  <r>
    <s v="FWD-85967-769"/>
    <d v="2019-06-14T00:00:00"/>
    <x v="0"/>
    <x v="1"/>
    <s v="20256-54689-LO"/>
    <n v="0"/>
    <x v="807"/>
    <x v="19"/>
    <x v="0"/>
    <s v="E-D-0.2"/>
    <n v="3"/>
    <n v="0.2"/>
    <n v="3.645"/>
    <x v="1"/>
    <n v="10.935"/>
    <x v="1"/>
    <x v="2"/>
    <n v="1.2028500000000002"/>
    <n v="0.40095000000000003"/>
  </r>
  <r>
    <s v="KTO-53793-109"/>
    <d v="2019-11-21T00:00:00"/>
    <x v="0"/>
    <x v="11"/>
    <s v="17572-27091-AA"/>
    <s v="chatfullog@ebay.com"/>
    <x v="808"/>
    <x v="356"/>
    <x v="0"/>
    <s v="R-L-0.2"/>
    <n v="2"/>
    <n v="0.2"/>
    <n v="3.5849999999999995"/>
    <x v="1"/>
    <n v="7.169999999999999"/>
    <x v="0"/>
    <x v="1"/>
    <n v="0.43019999999999992"/>
    <n v="0.21509999999999996"/>
  </r>
  <r>
    <s v="OCK-89033-348"/>
    <d v="2021-03-31T00:00:00"/>
    <x v="1"/>
    <x v="6"/>
    <s v="82300-88786-UE"/>
    <n v="0"/>
    <x v="809"/>
    <x v="332"/>
    <x v="0"/>
    <s v="A-L-0.2"/>
    <n v="6"/>
    <n v="0.2"/>
    <n v="3.8849999999999998"/>
    <x v="0"/>
    <n v="23.31"/>
    <x v="2"/>
    <x v="1"/>
    <n v="2.0978999999999997"/>
    <n v="0.34964999999999996"/>
  </r>
  <r>
    <s v="GPZ-36017-366"/>
    <d v="2019-07-01T00:00:00"/>
    <x v="0"/>
    <x v="2"/>
    <s v="65732-22589-OW"/>
    <s v="cswatmanoi@cbslocal.com"/>
    <x v="810"/>
    <x v="29"/>
    <x v="0"/>
    <s v="A-D-2.5"/>
    <n v="5"/>
    <n v="2.5"/>
    <n v="22.884999999999998"/>
    <x v="1"/>
    <n v="114.42499999999998"/>
    <x v="2"/>
    <x v="2"/>
    <n v="10.298249999999998"/>
    <n v="2.0596499999999995"/>
  </r>
  <r>
    <s v="BZP-33213-637"/>
    <d v="2020-05-05T00:00:00"/>
    <x v="3"/>
    <x v="5"/>
    <s v="77175-09826-SF"/>
    <s v="lagnolooj@pinterest.com"/>
    <x v="811"/>
    <x v="134"/>
    <x v="0"/>
    <s v="A-M-2.5"/>
    <n v="3"/>
    <n v="2.5"/>
    <n v="25.874999999999996"/>
    <x v="0"/>
    <n v="77.624999999999986"/>
    <x v="2"/>
    <x v="0"/>
    <n v="6.9862499999999983"/>
    <n v="2.3287499999999994"/>
  </r>
  <r>
    <s v="WFH-21507-708"/>
    <d v="2020-04-20T00:00:00"/>
    <x v="3"/>
    <x v="8"/>
    <s v="07237-32539-NB"/>
    <s v="dkiddyok@fda.gov"/>
    <x v="812"/>
    <x v="74"/>
    <x v="0"/>
    <s v="R-D-0.5"/>
    <n v="1"/>
    <n v="0.5"/>
    <n v="5.3699999999999992"/>
    <x v="0"/>
    <n v="5.3699999999999992"/>
    <x v="0"/>
    <x v="2"/>
    <n v="0.32219999999999993"/>
    <n v="0.32219999999999993"/>
  </r>
  <r>
    <s v="HST-96923-073"/>
    <d v="2019-07-18T00:00:00"/>
    <x v="0"/>
    <x v="2"/>
    <s v="54722-76431-EX"/>
    <s v="hpetroulisol@state.tx.us"/>
    <x v="813"/>
    <x v="357"/>
    <x v="1"/>
    <s v="R-D-2.5"/>
    <n v="6"/>
    <n v="2.5"/>
    <n v="20.584999999999997"/>
    <x v="1"/>
    <n v="123.50999999999999"/>
    <x v="0"/>
    <x v="2"/>
    <n v="7.4105999999999987"/>
    <n v="1.2350999999999999"/>
  </r>
  <r>
    <s v="ENN-79947-323"/>
    <d v="2021-11-18T00:00:00"/>
    <x v="1"/>
    <x v="11"/>
    <s v="67847-82662-TE"/>
    <s v="mschollom@taobao.com"/>
    <x v="814"/>
    <x v="204"/>
    <x v="0"/>
    <s v="L-M-0.5"/>
    <n v="2"/>
    <n v="0.5"/>
    <n v="8.73"/>
    <x v="1"/>
    <n v="17.46"/>
    <x v="3"/>
    <x v="0"/>
    <n v="2.2698"/>
    <n v="1.1349"/>
  </r>
  <r>
    <s v="BHA-47429-889"/>
    <d v="2020-06-20T00:00:00"/>
    <x v="3"/>
    <x v="1"/>
    <s v="51114-51191-EW"/>
    <s v="kfersonon@g.co"/>
    <x v="815"/>
    <x v="351"/>
    <x v="0"/>
    <s v="E-L-0.2"/>
    <n v="3"/>
    <n v="0.2"/>
    <n v="4.4550000000000001"/>
    <x v="1"/>
    <n v="13.365"/>
    <x v="1"/>
    <x v="1"/>
    <n v="1.4701499999999998"/>
    <n v="0.49004999999999999"/>
  </r>
  <r>
    <s v="SZY-63017-318"/>
    <d v="2021-04-06T00:00:00"/>
    <x v="1"/>
    <x v="8"/>
    <s v="91809-58808-TV"/>
    <s v="bkellowayoo@omniture.com"/>
    <x v="816"/>
    <x v="204"/>
    <x v="0"/>
    <s v="A-L-0.2"/>
    <n v="2"/>
    <n v="0.2"/>
    <n v="3.8849999999999998"/>
    <x v="0"/>
    <n v="7.77"/>
    <x v="2"/>
    <x v="1"/>
    <n v="0.69929999999999992"/>
    <n v="0.34964999999999996"/>
  </r>
  <r>
    <s v="LCU-93317-340"/>
    <d v="2019-06-17T00:00:00"/>
    <x v="0"/>
    <x v="1"/>
    <s v="84996-26826-DK"/>
    <s v="soliffeop@yellowbook.com"/>
    <x v="817"/>
    <x v="168"/>
    <x v="0"/>
    <s v="R-D-0.2"/>
    <n v="1"/>
    <n v="0.2"/>
    <n v="2.6849999999999996"/>
    <x v="0"/>
    <n v="2.6849999999999996"/>
    <x v="0"/>
    <x v="2"/>
    <n v="0.16109999999999997"/>
    <n v="0.16109999999999997"/>
  </r>
  <r>
    <s v="UOM-71431-481"/>
    <d v="2022-03-26T00:00:00"/>
    <x v="2"/>
    <x v="6"/>
    <s v="65732-22589-OW"/>
    <s v="kmarrisonoq@dropbox.com"/>
    <x v="810"/>
    <x v="29"/>
    <x v="0"/>
    <s v="R-D-2.5"/>
    <n v="1"/>
    <n v="2.5"/>
    <n v="20.584999999999997"/>
    <x v="0"/>
    <n v="20.584999999999997"/>
    <x v="0"/>
    <x v="2"/>
    <n v="1.2350999999999999"/>
    <n v="1.2350999999999999"/>
  </r>
  <r>
    <s v="PJH-42618-877"/>
    <d v="2021-09-30T00:00:00"/>
    <x v="1"/>
    <x v="0"/>
    <s v="93676-95250-XJ"/>
    <s v="cdolohuntyor@dailymail.co.uk"/>
    <x v="818"/>
    <x v="236"/>
    <x v="0"/>
    <s v="A-D-2.5"/>
    <n v="5"/>
    <n v="2.5"/>
    <n v="22.884999999999998"/>
    <x v="0"/>
    <n v="114.42499999999998"/>
    <x v="2"/>
    <x v="2"/>
    <n v="10.298249999999998"/>
    <n v="2.0596499999999995"/>
  </r>
  <r>
    <s v="XED-90333-402"/>
    <d v="2019-06-19T00:00:00"/>
    <x v="0"/>
    <x v="1"/>
    <s v="28300-14355-GF"/>
    <s v="pvasilenkoos@addtoany.com"/>
    <x v="819"/>
    <x v="229"/>
    <x v="2"/>
    <s v="E-M-0.2"/>
    <n v="5"/>
    <n v="0.2"/>
    <n v="4.125"/>
    <x v="1"/>
    <n v="20.625"/>
    <x v="1"/>
    <x v="0"/>
    <n v="2.2687499999999998"/>
    <n v="0.45374999999999999"/>
  </r>
  <r>
    <s v="IKK-62234-199"/>
    <d v="2022-03-31T00:00:00"/>
    <x v="2"/>
    <x v="6"/>
    <s v="91190-84826-IQ"/>
    <s v="rschankelborgot@ameblo.jp"/>
    <x v="820"/>
    <x v="291"/>
    <x v="0"/>
    <s v="L-L-0.5"/>
    <n v="6"/>
    <n v="0.5"/>
    <n v="9.51"/>
    <x v="0"/>
    <n v="57.06"/>
    <x v="3"/>
    <x v="1"/>
    <n v="7.4177999999999997"/>
    <n v="1.2363"/>
  </r>
  <r>
    <s v="KAW-95195-329"/>
    <d v="2020-07-04T00:00:00"/>
    <x v="3"/>
    <x v="2"/>
    <s v="34570-99384-AF"/>
    <n v="0"/>
    <x v="821"/>
    <x v="358"/>
    <x v="1"/>
    <s v="R-D-2.5"/>
    <n v="4"/>
    <n v="2.5"/>
    <n v="20.584999999999997"/>
    <x v="0"/>
    <n v="82.339999999999989"/>
    <x v="0"/>
    <x v="2"/>
    <n v="4.9403999999999995"/>
    <n v="1.2350999999999999"/>
  </r>
  <r>
    <s v="QDO-57268-842"/>
    <d v="2021-11-21T00:00:00"/>
    <x v="1"/>
    <x v="11"/>
    <s v="57808-90533-UE"/>
    <n v="0"/>
    <x v="822"/>
    <x v="15"/>
    <x v="0"/>
    <s v="E-M-2.5"/>
    <n v="5"/>
    <n v="2.5"/>
    <n v="31.624999999999996"/>
    <x v="1"/>
    <n v="158.12499999999997"/>
    <x v="1"/>
    <x v="0"/>
    <n v="17.393749999999997"/>
    <n v="3.4787499999999998"/>
  </r>
  <r>
    <s v="IIZ-24416-212"/>
    <d v="2021-05-31T00:00:00"/>
    <x v="1"/>
    <x v="5"/>
    <s v="76060-30540-LB"/>
    <s v="bcargenow@geocities.jp"/>
    <x v="823"/>
    <x v="208"/>
    <x v="0"/>
    <s v="R-D-0.5"/>
    <n v="6"/>
    <n v="0.5"/>
    <n v="5.3699999999999992"/>
    <x v="0"/>
    <n v="32.22"/>
    <x v="0"/>
    <x v="2"/>
    <n v="1.9331999999999996"/>
    <n v="0.32219999999999993"/>
  </r>
  <r>
    <s v="AWP-11469-510"/>
    <d v="2020-04-11T00:00:00"/>
    <x v="3"/>
    <x v="8"/>
    <s v="76730-63769-ND"/>
    <s v="rsticklerox@printfriendly.com"/>
    <x v="824"/>
    <x v="38"/>
    <x v="2"/>
    <s v="E-D-1"/>
    <n v="2"/>
    <n v="1"/>
    <n v="12.15"/>
    <x v="1"/>
    <n v="24.3"/>
    <x v="1"/>
    <x v="2"/>
    <n v="2.673"/>
    <n v="1.3365"/>
  </r>
  <r>
    <s v="KXA-27983-918"/>
    <d v="2020-09-15T00:00:00"/>
    <x v="3"/>
    <x v="0"/>
    <s v="96042-27290-EQ"/>
    <n v="0"/>
    <x v="825"/>
    <x v="359"/>
    <x v="0"/>
    <s v="R-L-0.5"/>
    <n v="5"/>
    <n v="0.5"/>
    <n v="7.169999999999999"/>
    <x v="1"/>
    <n v="35.849999999999994"/>
    <x v="0"/>
    <x v="1"/>
    <n v="2.1509999999999998"/>
    <n v="0.43019999999999992"/>
  </r>
  <r>
    <s v="VKQ-39009-292"/>
    <d v="2021-11-23T00:00:00"/>
    <x v="1"/>
    <x v="11"/>
    <s v="57808-90533-UE"/>
    <s v="bdanettoz@kickstarter.com"/>
    <x v="822"/>
    <x v="15"/>
    <x v="1"/>
    <s v="L-M-1"/>
    <n v="5"/>
    <n v="1"/>
    <n v="14.55"/>
    <x v="0"/>
    <n v="72.75"/>
    <x v="3"/>
    <x v="0"/>
    <n v="9.4575000000000014"/>
    <n v="1.8915000000000002"/>
  </r>
  <r>
    <s v="PDB-98743-282"/>
    <d v="2022-01-23T00:00:00"/>
    <x v="2"/>
    <x v="4"/>
    <s v="51940-02669-OR"/>
    <n v="0"/>
    <x v="826"/>
    <x v="360"/>
    <x v="1"/>
    <s v="L-L-1"/>
    <n v="3"/>
    <n v="1"/>
    <n v="15.85"/>
    <x v="1"/>
    <n v="47.55"/>
    <x v="3"/>
    <x v="1"/>
    <n v="6.1815000000000007"/>
    <n v="2.0605000000000002"/>
  </r>
  <r>
    <s v="SXW-34014-556"/>
    <d v="2021-01-27T00:00:00"/>
    <x v="1"/>
    <x v="4"/>
    <s v="99144-98314-GN"/>
    <s v="djevonp1@ibm.com"/>
    <x v="827"/>
    <x v="13"/>
    <x v="0"/>
    <s v="R-L-0.2"/>
    <n v="1"/>
    <n v="0.2"/>
    <n v="3.5849999999999995"/>
    <x v="0"/>
    <n v="3.5849999999999995"/>
    <x v="0"/>
    <x v="1"/>
    <n v="0.21509999999999996"/>
    <n v="0.21509999999999996"/>
  </r>
  <r>
    <s v="QOJ-38788-727"/>
    <d v="2019-06-24T00:00:00"/>
    <x v="0"/>
    <x v="1"/>
    <s v="16358-63919-CE"/>
    <s v="hrannerp2@omniture.com"/>
    <x v="828"/>
    <x v="159"/>
    <x v="0"/>
    <s v="E-M-2.5"/>
    <n v="5"/>
    <n v="2.5"/>
    <n v="31.624999999999996"/>
    <x v="1"/>
    <n v="158.12499999999997"/>
    <x v="1"/>
    <x v="0"/>
    <n v="17.393749999999997"/>
    <n v="3.4787499999999998"/>
  </r>
  <r>
    <s v="TGF-38649-658"/>
    <d v="2020-03-15T00:00:00"/>
    <x v="3"/>
    <x v="6"/>
    <s v="67743-54817-UT"/>
    <s v="bimriep3@addtoany.com"/>
    <x v="829"/>
    <x v="74"/>
    <x v="0"/>
    <s v="L-M-0.5"/>
    <n v="2"/>
    <n v="0.5"/>
    <n v="8.73"/>
    <x v="1"/>
    <n v="17.46"/>
    <x v="3"/>
    <x v="0"/>
    <n v="2.2698"/>
    <n v="1.1349"/>
  </r>
  <r>
    <s v="EAI-25194-209"/>
    <d v="2021-09-24T00:00:00"/>
    <x v="1"/>
    <x v="0"/>
    <s v="44601-51441-BH"/>
    <s v="dsopperp4@eventbrite.com"/>
    <x v="830"/>
    <x v="50"/>
    <x v="0"/>
    <s v="A-L-2.5"/>
    <n v="5"/>
    <n v="2.5"/>
    <n v="29.784999999999997"/>
    <x v="1"/>
    <n v="148.92499999999998"/>
    <x v="2"/>
    <x v="1"/>
    <n v="13.403249999999998"/>
    <n v="2.6806499999999995"/>
  </r>
  <r>
    <s v="IJK-34441-720"/>
    <d v="2019-04-05T00:00:00"/>
    <x v="0"/>
    <x v="8"/>
    <s v="97201-58870-WB"/>
    <n v="0"/>
    <x v="831"/>
    <x v="87"/>
    <x v="0"/>
    <s v="A-M-0.5"/>
    <n v="6"/>
    <n v="0.5"/>
    <n v="6.75"/>
    <x v="0"/>
    <n v="40.5"/>
    <x v="2"/>
    <x v="0"/>
    <n v="3.6449999999999996"/>
    <n v="0.60749999999999993"/>
  </r>
  <r>
    <s v="ZMC-00336-619"/>
    <d v="2022-01-27T00:00:00"/>
    <x v="2"/>
    <x v="4"/>
    <s v="19849-12926-QF"/>
    <s v="lledgleyp6@de.vu"/>
    <x v="832"/>
    <x v="111"/>
    <x v="0"/>
    <s v="A-M-0.5"/>
    <n v="4"/>
    <n v="0.5"/>
    <n v="6.75"/>
    <x v="0"/>
    <n v="27"/>
    <x v="2"/>
    <x v="0"/>
    <n v="2.4299999999999997"/>
    <n v="0.60749999999999993"/>
  </r>
  <r>
    <s v="UPX-54529-618"/>
    <d v="2021-09-10T00:00:00"/>
    <x v="1"/>
    <x v="0"/>
    <s v="40535-56770-UM"/>
    <s v="tmenaryp7@phoca.cz"/>
    <x v="833"/>
    <x v="12"/>
    <x v="0"/>
    <s v="L-D-1"/>
    <n v="3"/>
    <n v="1"/>
    <n v="12.95"/>
    <x v="1"/>
    <n v="38.849999999999994"/>
    <x v="3"/>
    <x v="2"/>
    <n v="5.0504999999999995"/>
    <n v="1.6835"/>
  </r>
  <r>
    <s v="DLX-01059-899"/>
    <d v="2020-01-06T00:00:00"/>
    <x v="3"/>
    <x v="4"/>
    <s v="74940-09646-MU"/>
    <s v="gciccottip8@so-net.ne.jp"/>
    <x v="834"/>
    <x v="13"/>
    <x v="0"/>
    <s v="R-L-1"/>
    <n v="5"/>
    <n v="1"/>
    <n v="11.95"/>
    <x v="1"/>
    <n v="59.75"/>
    <x v="0"/>
    <x v="1"/>
    <n v="3.585"/>
    <n v="0.71699999999999997"/>
  </r>
  <r>
    <s v="MEK-85120-243"/>
    <d v="2022-03-15T00:00:00"/>
    <x v="2"/>
    <x v="6"/>
    <s v="06623-54610-HC"/>
    <n v="0"/>
    <x v="835"/>
    <x v="285"/>
    <x v="0"/>
    <s v="R-L-0.2"/>
    <n v="3"/>
    <n v="0.2"/>
    <n v="3.5849999999999995"/>
    <x v="1"/>
    <n v="10.754999999999999"/>
    <x v="0"/>
    <x v="1"/>
    <n v="0.64529999999999987"/>
    <n v="0.21509999999999996"/>
  </r>
  <r>
    <s v="NFI-37188-246"/>
    <d v="2021-09-08T00:00:00"/>
    <x v="1"/>
    <x v="0"/>
    <s v="89490-75361-AF"/>
    <s v="wjallinpa@pcworld.com"/>
    <x v="836"/>
    <x v="35"/>
    <x v="0"/>
    <s v="A-D-2.5"/>
    <n v="4"/>
    <n v="2.5"/>
    <n v="22.884999999999998"/>
    <x v="1"/>
    <n v="91.539999999999992"/>
    <x v="2"/>
    <x v="2"/>
    <n v="8.2385999999999981"/>
    <n v="2.0596499999999995"/>
  </r>
  <r>
    <s v="BXH-62195-013"/>
    <d v="2021-11-11T00:00:00"/>
    <x v="1"/>
    <x v="11"/>
    <s v="94526-79230-GZ"/>
    <s v="mbogeypb@thetimes.co.uk"/>
    <x v="837"/>
    <x v="41"/>
    <x v="0"/>
    <s v="A-M-1"/>
    <n v="4"/>
    <n v="1"/>
    <n v="11.25"/>
    <x v="0"/>
    <n v="45"/>
    <x v="2"/>
    <x v="0"/>
    <n v="4.05"/>
    <n v="1.0125"/>
  </r>
  <r>
    <s v="YLK-78851-470"/>
    <d v="2019-09-18T00:00:00"/>
    <x v="0"/>
    <x v="0"/>
    <s v="58559-08254-UY"/>
    <n v="0"/>
    <x v="838"/>
    <x v="140"/>
    <x v="0"/>
    <s v="R-M-2.5"/>
    <n v="6"/>
    <n v="2.5"/>
    <n v="22.884999999999998"/>
    <x v="0"/>
    <n v="137.31"/>
    <x v="0"/>
    <x v="0"/>
    <n v="8.2385999999999981"/>
    <n v="1.3730999999999998"/>
  </r>
  <r>
    <s v="DXY-76225-633"/>
    <d v="2021-07-29T00:00:00"/>
    <x v="1"/>
    <x v="2"/>
    <s v="88574-37083-WX"/>
    <s v="mcobbledickpd@ucsd.edu"/>
    <x v="839"/>
    <x v="31"/>
    <x v="0"/>
    <s v="A-M-0.5"/>
    <n v="1"/>
    <n v="0.5"/>
    <n v="6.75"/>
    <x v="1"/>
    <n v="6.75"/>
    <x v="2"/>
    <x v="0"/>
    <n v="0.60749999999999993"/>
    <n v="0.60749999999999993"/>
  </r>
  <r>
    <s v="UHP-24614-199"/>
    <d v="2022-03-20T00:00:00"/>
    <x v="2"/>
    <x v="6"/>
    <s v="67953-79896-AC"/>
    <s v="alewrype@whitehouse.gov"/>
    <x v="840"/>
    <x v="124"/>
    <x v="0"/>
    <s v="A-M-1"/>
    <n v="4"/>
    <n v="1"/>
    <n v="11.25"/>
    <x v="1"/>
    <n v="45"/>
    <x v="2"/>
    <x v="0"/>
    <n v="4.05"/>
    <n v="1.0125"/>
  </r>
  <r>
    <s v="HBY-35655-049"/>
    <d v="2020-05-04T00:00:00"/>
    <x v="3"/>
    <x v="5"/>
    <s v="69207-93422-CQ"/>
    <s v="ihesselpf@ox.ac.uk"/>
    <x v="841"/>
    <x v="361"/>
    <x v="0"/>
    <s v="E-D-2.5"/>
    <n v="3"/>
    <n v="2.5"/>
    <n v="27.945"/>
    <x v="0"/>
    <n v="83.835000000000008"/>
    <x v="1"/>
    <x v="2"/>
    <n v="9.2218499999999999"/>
    <n v="3.07395"/>
  </r>
  <r>
    <s v="DCE-22886-861"/>
    <d v="2021-04-05T00:00:00"/>
    <x v="1"/>
    <x v="8"/>
    <s v="56060-17602-RG"/>
    <n v="0"/>
    <x v="842"/>
    <x v="244"/>
    <x v="1"/>
    <s v="E-D-0.2"/>
    <n v="1"/>
    <n v="0.2"/>
    <n v="3.645"/>
    <x v="0"/>
    <n v="3.645"/>
    <x v="1"/>
    <x v="2"/>
    <n v="0.40095000000000003"/>
    <n v="0.40095000000000003"/>
  </r>
  <r>
    <s v="QTG-93823-843"/>
    <d v="2022-01-12T00:00:00"/>
    <x v="2"/>
    <x v="4"/>
    <s v="46859-14212-FI"/>
    <s v="csorrellph@amazon.com"/>
    <x v="843"/>
    <x v="184"/>
    <x v="2"/>
    <s v="A-M-0.5"/>
    <n v="1"/>
    <n v="0.5"/>
    <n v="6.75"/>
    <x v="1"/>
    <n v="6.75"/>
    <x v="2"/>
    <x v="0"/>
    <n v="0.60749999999999993"/>
    <n v="0.60749999999999993"/>
  </r>
  <r>
    <s v="QTG-93823-843"/>
    <d v="2022-01-12T00:00:00"/>
    <x v="2"/>
    <x v="4"/>
    <s v="46859-14212-FI"/>
    <s v="otocquepi@abc.net.au"/>
    <x v="843"/>
    <x v="184"/>
    <x v="0"/>
    <s v="E-D-0.5"/>
    <n v="3"/>
    <n v="0.5"/>
    <n v="7.29"/>
    <x v="1"/>
    <n v="21.87"/>
    <x v="1"/>
    <x v="2"/>
    <n v="2.4057000000000004"/>
    <n v="0.80190000000000006"/>
  </r>
  <r>
    <s v="WFT-16178-396"/>
    <d v="2020-12-16T00:00:00"/>
    <x v="3"/>
    <x v="9"/>
    <s v="33555-01585-RP"/>
    <s v="qheavysidepj@unc.edu"/>
    <x v="844"/>
    <x v="193"/>
    <x v="0"/>
    <s v="R-D-0.2"/>
    <n v="5"/>
    <n v="0.2"/>
    <n v="2.6849999999999996"/>
    <x v="0"/>
    <n v="13.424999999999997"/>
    <x v="0"/>
    <x v="2"/>
    <n v="0.80549999999999988"/>
    <n v="0.16109999999999997"/>
  </r>
  <r>
    <s v="ERC-54560-934"/>
    <d v="2022-05-30T00:00:00"/>
    <x v="2"/>
    <x v="5"/>
    <s v="11932-85629-CU"/>
    <s v="hreuvenpk@whitehouse.gov"/>
    <x v="845"/>
    <x v="16"/>
    <x v="0"/>
    <s v="R-D-2.5"/>
    <n v="6"/>
    <n v="2.5"/>
    <n v="20.584999999999997"/>
    <x v="1"/>
    <n v="123.50999999999999"/>
    <x v="0"/>
    <x v="2"/>
    <n v="7.4105999999999987"/>
    <n v="1.2350999999999999"/>
  </r>
  <r>
    <s v="RUK-78200-416"/>
    <d v="2021-11-09T00:00:00"/>
    <x v="1"/>
    <x v="11"/>
    <s v="36192-07175-XC"/>
    <s v="mattwoolpl@nba.com"/>
    <x v="846"/>
    <x v="111"/>
    <x v="0"/>
    <s v="L-D-0.2"/>
    <n v="2"/>
    <n v="0.2"/>
    <n v="3.8849999999999998"/>
    <x v="1"/>
    <n v="7.77"/>
    <x v="3"/>
    <x v="2"/>
    <n v="1.0101"/>
    <n v="0.50505"/>
  </r>
  <r>
    <s v="KHK-13105-388"/>
    <d v="2022-04-08T00:00:00"/>
    <x v="2"/>
    <x v="8"/>
    <s v="46242-54946-ZW"/>
    <n v="0"/>
    <x v="847"/>
    <x v="325"/>
    <x v="0"/>
    <s v="A-M-1"/>
    <n v="6"/>
    <n v="1"/>
    <n v="11.25"/>
    <x v="0"/>
    <n v="67.5"/>
    <x v="2"/>
    <x v="0"/>
    <n v="6.0749999999999993"/>
    <n v="1.0125"/>
  </r>
  <r>
    <s v="NJR-03699-189"/>
    <d v="2019-10-08T00:00:00"/>
    <x v="0"/>
    <x v="7"/>
    <s v="95152-82155-VQ"/>
    <s v="gwynespn@dagondesign.com"/>
    <x v="848"/>
    <x v="79"/>
    <x v="0"/>
    <s v="E-D-2.5"/>
    <n v="1"/>
    <n v="2.5"/>
    <n v="27.945"/>
    <x v="1"/>
    <n v="27.945"/>
    <x v="1"/>
    <x v="2"/>
    <n v="3.07395"/>
    <n v="3.07395"/>
  </r>
  <r>
    <s v="PJV-20427-019"/>
    <d v="2021-09-12T00:00:00"/>
    <x v="1"/>
    <x v="0"/>
    <s v="13404-39127-WQ"/>
    <s v="cmaccourtpo@amazon.com"/>
    <x v="849"/>
    <x v="327"/>
    <x v="0"/>
    <s v="A-L-2.5"/>
    <n v="3"/>
    <n v="2.5"/>
    <n v="29.784999999999997"/>
    <x v="1"/>
    <n v="89.35499999999999"/>
    <x v="2"/>
    <x v="1"/>
    <n v="8.0419499999999982"/>
    <n v="2.6806499999999995"/>
  </r>
  <r>
    <s v="UGK-07613-982"/>
    <d v="2022-07-28T00:00:00"/>
    <x v="2"/>
    <x v="2"/>
    <s v="57808-90533-UE"/>
    <n v="0"/>
    <x v="822"/>
    <x v="15"/>
    <x v="0"/>
    <s v="A-M-0.5"/>
    <n v="3"/>
    <n v="0.5"/>
    <n v="6.75"/>
    <x v="0"/>
    <n v="20.25"/>
    <x v="2"/>
    <x v="0"/>
    <n v="1.8224999999999998"/>
    <n v="0.60749999999999993"/>
  </r>
  <r>
    <s v="OLA-68289-577"/>
    <d v="2020-06-30T00:00:00"/>
    <x v="3"/>
    <x v="1"/>
    <s v="40226-52317-IO"/>
    <s v="ewilsonepq@eepurl.com"/>
    <x v="850"/>
    <x v="41"/>
    <x v="0"/>
    <s v="A-M-0.5"/>
    <n v="5"/>
    <n v="0.5"/>
    <n v="6.75"/>
    <x v="0"/>
    <n v="33.75"/>
    <x v="2"/>
    <x v="0"/>
    <n v="3.0374999999999996"/>
    <n v="0.60749999999999993"/>
  </r>
  <r>
    <s v="TNR-84447-052"/>
    <d v="2019-01-09T00:00:00"/>
    <x v="0"/>
    <x v="4"/>
    <s v="34419-18068-AG"/>
    <s v="dduffiepr@time.com"/>
    <x v="851"/>
    <x v="12"/>
    <x v="0"/>
    <s v="E-D-2.5"/>
    <n v="4"/>
    <n v="2.5"/>
    <n v="27.945"/>
    <x v="1"/>
    <n v="111.78"/>
    <x v="1"/>
    <x v="2"/>
    <n v="12.2958"/>
    <n v="3.07395"/>
  </r>
  <r>
    <s v="FBZ-64200-586"/>
    <d v="2022-07-12T00:00:00"/>
    <x v="2"/>
    <x v="2"/>
    <s v="51738-61457-RS"/>
    <s v="mmatiasekps@ucoz.ru"/>
    <x v="852"/>
    <x v="15"/>
    <x v="0"/>
    <s v="E-M-2.5"/>
    <n v="2"/>
    <n v="2.5"/>
    <n v="31.624999999999996"/>
    <x v="0"/>
    <n v="63.249999999999993"/>
    <x v="1"/>
    <x v="0"/>
    <n v="6.9574999999999996"/>
    <n v="3.4787499999999998"/>
  </r>
  <r>
    <s v="OBN-66334-505"/>
    <d v="2020-11-30T00:00:00"/>
    <x v="3"/>
    <x v="11"/>
    <s v="86757-52367-ON"/>
    <s v="jcamillopt@shinystat.com"/>
    <x v="853"/>
    <x v="41"/>
    <x v="0"/>
    <s v="E-L-0.2"/>
    <n v="2"/>
    <n v="0.2"/>
    <n v="4.4550000000000001"/>
    <x v="0"/>
    <n v="8.91"/>
    <x v="1"/>
    <x v="1"/>
    <n v="0.98009999999999997"/>
    <n v="0.49004999999999999"/>
  </r>
  <r>
    <s v="NXM-89323-646"/>
    <d v="2019-03-22T00:00:00"/>
    <x v="0"/>
    <x v="6"/>
    <s v="28158-93383-CK"/>
    <s v="kphilbrickpu@cdc.gov"/>
    <x v="854"/>
    <x v="41"/>
    <x v="0"/>
    <s v="E-D-1"/>
    <n v="1"/>
    <n v="1"/>
    <n v="12.15"/>
    <x v="0"/>
    <n v="12.15"/>
    <x v="1"/>
    <x v="2"/>
    <n v="1.3365"/>
    <n v="1.3365"/>
  </r>
  <r>
    <s v="NHI-23264-055"/>
    <d v="2022-02-15T00:00:00"/>
    <x v="2"/>
    <x v="10"/>
    <s v="44799-09711-XW"/>
    <n v="0"/>
    <x v="855"/>
    <x v="311"/>
    <x v="0"/>
    <s v="A-D-0.5"/>
    <n v="4"/>
    <n v="0.5"/>
    <n v="5.97"/>
    <x v="0"/>
    <n v="23.88"/>
    <x v="2"/>
    <x v="2"/>
    <n v="2.1492"/>
    <n v="0.5373"/>
  </r>
  <r>
    <s v="EQH-53569-934"/>
    <d v="2020-10-13T00:00:00"/>
    <x v="3"/>
    <x v="7"/>
    <s v="53667-91553-LT"/>
    <s v="bsillispw@istockphoto.com"/>
    <x v="856"/>
    <x v="218"/>
    <x v="0"/>
    <s v="E-M-1"/>
    <n v="4"/>
    <n v="1"/>
    <n v="13.75"/>
    <x v="1"/>
    <n v="55"/>
    <x v="1"/>
    <x v="0"/>
    <n v="6.05"/>
    <n v="1.5125"/>
  </r>
  <r>
    <s v="XKK-06692-189"/>
    <d v="2021-12-27T00:00:00"/>
    <x v="1"/>
    <x v="9"/>
    <s v="86579-92122-OC"/>
    <n v="0"/>
    <x v="857"/>
    <x v="101"/>
    <x v="0"/>
    <s v="R-D-1"/>
    <n v="3"/>
    <n v="1"/>
    <n v="8.9499999999999993"/>
    <x v="0"/>
    <n v="26.849999999999998"/>
    <x v="0"/>
    <x v="2"/>
    <n v="1.6109999999999998"/>
    <n v="0.53699999999999992"/>
  </r>
  <r>
    <s v="BYP-16005-016"/>
    <d v="2021-08-01T00:00:00"/>
    <x v="1"/>
    <x v="3"/>
    <s v="01474-63436-TP"/>
    <s v="rcuttspy@techcrunch.com"/>
    <x v="858"/>
    <x v="356"/>
    <x v="0"/>
    <s v="R-M-2.5"/>
    <n v="5"/>
    <n v="2.5"/>
    <n v="22.884999999999998"/>
    <x v="1"/>
    <n v="114.42499999999998"/>
    <x v="0"/>
    <x v="0"/>
    <n v="6.865499999999999"/>
    <n v="1.3730999999999998"/>
  </r>
  <r>
    <s v="LWS-13938-905"/>
    <d v="2020-11-18T00:00:00"/>
    <x v="3"/>
    <x v="11"/>
    <s v="90533-82440-EE"/>
    <s v="mdelvespz@nature.com"/>
    <x v="859"/>
    <x v="124"/>
    <x v="0"/>
    <s v="A-M-2.5"/>
    <n v="6"/>
    <n v="2.5"/>
    <n v="25.874999999999996"/>
    <x v="0"/>
    <n v="155.24999999999997"/>
    <x v="2"/>
    <x v="0"/>
    <n v="13.972499999999997"/>
    <n v="2.3287499999999994"/>
  </r>
  <r>
    <s v="OLH-95722-362"/>
    <d v="2021-10-24T00:00:00"/>
    <x v="1"/>
    <x v="7"/>
    <s v="48553-69225-VX"/>
    <s v="dgrittonq0@nydailynews.com"/>
    <x v="860"/>
    <x v="148"/>
    <x v="0"/>
    <s v="L-D-0.5"/>
    <n v="3"/>
    <n v="0.5"/>
    <n v="7.77"/>
    <x v="0"/>
    <n v="23.31"/>
    <x v="3"/>
    <x v="2"/>
    <n v="3.0303"/>
    <n v="1.0101"/>
  </r>
  <r>
    <s v="OLH-95722-362"/>
    <d v="2021-10-24T00:00:00"/>
    <x v="1"/>
    <x v="7"/>
    <s v="48553-69225-VX"/>
    <s v="ccattermullq1@columbia.edu"/>
    <x v="860"/>
    <x v="148"/>
    <x v="0"/>
    <s v="R-M-2.5"/>
    <n v="4"/>
    <n v="2.5"/>
    <n v="22.884999999999998"/>
    <x v="1"/>
    <n v="91.539999999999992"/>
    <x v="0"/>
    <x v="0"/>
    <n v="5.4923999999999991"/>
    <n v="1.3730999999999998"/>
  </r>
  <r>
    <s v="KCW-50949-318"/>
    <d v="2019-12-30T00:00:00"/>
    <x v="0"/>
    <x v="9"/>
    <s v="52374-27313-IV"/>
    <s v="dgutq2@umich.edu"/>
    <x v="861"/>
    <x v="13"/>
    <x v="0"/>
    <s v="E-L-1"/>
    <n v="5"/>
    <n v="1"/>
    <n v="14.85"/>
    <x v="0"/>
    <n v="74.25"/>
    <x v="1"/>
    <x v="1"/>
    <n v="8.1675000000000004"/>
    <n v="1.6335"/>
  </r>
  <r>
    <s v="JGZ-16947-591"/>
    <d v="2021-02-02T00:00:00"/>
    <x v="1"/>
    <x v="10"/>
    <s v="14264-41252-SL"/>
    <s v="wpummeryq3@topsy.com"/>
    <x v="862"/>
    <x v="362"/>
    <x v="0"/>
    <s v="L-L-0.2"/>
    <n v="6"/>
    <n v="0.2"/>
    <n v="4.7549999999999999"/>
    <x v="1"/>
    <n v="28.53"/>
    <x v="3"/>
    <x v="1"/>
    <n v="3.7088999999999999"/>
    <n v="0.61814999999999998"/>
  </r>
  <r>
    <s v="LXS-63326-144"/>
    <d v="2021-05-16T00:00:00"/>
    <x v="1"/>
    <x v="5"/>
    <s v="35367-50483-AR"/>
    <s v="gsiudaq4@nytimes.com"/>
    <x v="863"/>
    <x v="41"/>
    <x v="0"/>
    <s v="R-L-0.5"/>
    <n v="2"/>
    <n v="0.5"/>
    <n v="7.169999999999999"/>
    <x v="0"/>
    <n v="14.339999999999998"/>
    <x v="0"/>
    <x v="1"/>
    <n v="0.86039999999999983"/>
    <n v="0.43019999999999992"/>
  </r>
  <r>
    <s v="CZG-86544-655"/>
    <d v="2022-04-23T00:00:00"/>
    <x v="2"/>
    <x v="8"/>
    <s v="69443-77665-QW"/>
    <s v="hcrowneq5@wufoo.com"/>
    <x v="864"/>
    <x v="363"/>
    <x v="1"/>
    <s v="A-L-0.5"/>
    <n v="2"/>
    <n v="0.5"/>
    <n v="7.77"/>
    <x v="0"/>
    <n v="15.54"/>
    <x v="2"/>
    <x v="1"/>
    <n v="1.3985999999999998"/>
    <n v="0.69929999999999992"/>
  </r>
  <r>
    <s v="WFV-88138-247"/>
    <d v="2021-09-25T00:00:00"/>
    <x v="1"/>
    <x v="0"/>
    <s v="63411-51758-QC"/>
    <s v="vpawseyq6@tiny.cc"/>
    <x v="865"/>
    <x v="126"/>
    <x v="0"/>
    <s v="R-L-1"/>
    <n v="3"/>
    <n v="1"/>
    <n v="11.95"/>
    <x v="1"/>
    <n v="35.849999999999994"/>
    <x v="0"/>
    <x v="1"/>
    <n v="2.1509999999999998"/>
    <n v="0.71699999999999997"/>
  </r>
  <r>
    <s v="RFG-28227-288"/>
    <d v="2022-06-07T00:00:00"/>
    <x v="2"/>
    <x v="1"/>
    <s v="68605-21835-UF"/>
    <s v="awaterhouseq7@istockphoto.com"/>
    <x v="866"/>
    <x v="212"/>
    <x v="0"/>
    <s v="A-L-0.5"/>
    <n v="6"/>
    <n v="0.5"/>
    <n v="7.77"/>
    <x v="1"/>
    <n v="46.62"/>
    <x v="2"/>
    <x v="1"/>
    <n v="4.1957999999999993"/>
    <n v="0.69929999999999992"/>
  </r>
  <r>
    <s v="QAK-77286-758"/>
    <d v="2020-08-11T00:00:00"/>
    <x v="3"/>
    <x v="3"/>
    <s v="34786-30419-XY"/>
    <s v="fhaughianq8@1688.com"/>
    <x v="867"/>
    <x v="174"/>
    <x v="0"/>
    <s v="R-L-0.5"/>
    <n v="5"/>
    <n v="0.5"/>
    <n v="7.169999999999999"/>
    <x v="1"/>
    <n v="35.849999999999994"/>
    <x v="0"/>
    <x v="1"/>
    <n v="2.1509999999999998"/>
    <n v="0.43019999999999992"/>
  </r>
  <r>
    <s v="CZD-56716-840"/>
    <d v="2019-02-28T00:00:00"/>
    <x v="0"/>
    <x v="10"/>
    <s v="15456-29250-RU"/>
    <n v="0"/>
    <x v="868"/>
    <x v="87"/>
    <x v="0"/>
    <s v="L-D-2.5"/>
    <n v="4"/>
    <n v="2.5"/>
    <n v="29.784999999999997"/>
    <x v="1"/>
    <n v="119.13999999999999"/>
    <x v="3"/>
    <x v="2"/>
    <n v="15.488199999999999"/>
    <n v="3.8720499999999998"/>
  </r>
  <r>
    <s v="UBI-59229-277"/>
    <d v="2019-09-11T00:00:00"/>
    <x v="0"/>
    <x v="0"/>
    <s v="00886-35803-FG"/>
    <n v="0"/>
    <x v="869"/>
    <x v="38"/>
    <x v="0"/>
    <s v="L-D-0.5"/>
    <n v="3"/>
    <n v="0.5"/>
    <n v="7.77"/>
    <x v="1"/>
    <n v="23.31"/>
    <x v="3"/>
    <x v="2"/>
    <n v="3.0303"/>
    <n v="1.0101"/>
  </r>
  <r>
    <s v="WJJ-37489-898"/>
    <d v="2021-04-08T00:00:00"/>
    <x v="1"/>
    <x v="8"/>
    <s v="31599-82152-AD"/>
    <s v="rfaltinqb@topsy.com"/>
    <x v="870"/>
    <x v="105"/>
    <x v="1"/>
    <s v="A-M-1"/>
    <n v="1"/>
    <n v="1"/>
    <n v="11.25"/>
    <x v="1"/>
    <n v="11.25"/>
    <x v="2"/>
    <x v="0"/>
    <n v="1.0125"/>
    <n v="1.0125"/>
  </r>
  <r>
    <s v="ORX-57454-917"/>
    <d v="2021-09-06T00:00:00"/>
    <x v="1"/>
    <x v="0"/>
    <s v="76209-39601-ZR"/>
    <s v="gcheekeqc@sitemeter.com"/>
    <x v="871"/>
    <x v="282"/>
    <x v="2"/>
    <s v="E-D-2.5"/>
    <n v="3"/>
    <n v="2.5"/>
    <n v="27.945"/>
    <x v="0"/>
    <n v="83.835000000000008"/>
    <x v="1"/>
    <x v="2"/>
    <n v="9.2218499999999999"/>
    <n v="3.07395"/>
  </r>
  <r>
    <s v="GRB-68838-629"/>
    <d v="2021-09-10T00:00:00"/>
    <x v="1"/>
    <x v="0"/>
    <s v="15064-65241-HB"/>
    <s v="grattqd@phpbb.com"/>
    <x v="872"/>
    <x v="364"/>
    <x v="1"/>
    <s v="R-L-2.5"/>
    <n v="4"/>
    <n v="2.5"/>
    <n v="27.484999999999996"/>
    <x v="1"/>
    <n v="109.93999999999998"/>
    <x v="0"/>
    <x v="1"/>
    <n v="6.5963999999999992"/>
    <n v="1.6490999999999998"/>
  </r>
  <r>
    <s v="SHT-04865-419"/>
    <d v="2022-05-22T00:00:00"/>
    <x v="2"/>
    <x v="5"/>
    <s v="69215-90789-DL"/>
    <n v="0"/>
    <x v="873"/>
    <x v="325"/>
    <x v="0"/>
    <s v="R-L-0.2"/>
    <n v="4"/>
    <n v="0.2"/>
    <n v="3.5849999999999995"/>
    <x v="0"/>
    <n v="14.339999999999998"/>
    <x v="0"/>
    <x v="1"/>
    <n v="0.86039999999999983"/>
    <n v="0.21509999999999996"/>
  </r>
  <r>
    <s v="UQI-28177-865"/>
    <d v="2020-09-18T00:00:00"/>
    <x v="3"/>
    <x v="0"/>
    <s v="04317-46176-TB"/>
    <s v="ieberleinqf@hc360.com"/>
    <x v="874"/>
    <x v="225"/>
    <x v="0"/>
    <s v="R-L-0.2"/>
    <n v="6"/>
    <n v="0.2"/>
    <n v="3.5849999999999995"/>
    <x v="1"/>
    <n v="21.509999999999998"/>
    <x v="0"/>
    <x v="1"/>
    <n v="1.2905999999999997"/>
    <n v="0.21509999999999996"/>
  </r>
  <r>
    <s v="OIB-13664-879"/>
    <d v="2021-08-31T00:00:00"/>
    <x v="1"/>
    <x v="3"/>
    <s v="04713-57765-KR"/>
    <s v="jdrengqg@uiuc.edu"/>
    <x v="875"/>
    <x v="363"/>
    <x v="1"/>
    <s v="A-M-1"/>
    <n v="2"/>
    <n v="1"/>
    <n v="11.25"/>
    <x v="0"/>
    <n v="22.5"/>
    <x v="2"/>
    <x v="0"/>
    <n v="2.0249999999999999"/>
    <n v="1.0125"/>
  </r>
  <r>
    <s v="PJS-30996-485"/>
    <d v="2022-01-21T00:00:00"/>
    <x v="2"/>
    <x v="4"/>
    <s v="86579-92122-OC"/>
    <s v="jjedrzejqh@dailymail.co.uk"/>
    <x v="857"/>
    <x v="101"/>
    <x v="0"/>
    <s v="A-L-0.2"/>
    <n v="1"/>
    <n v="0.2"/>
    <n v="3.8849999999999998"/>
    <x v="0"/>
    <n v="3.8849999999999998"/>
    <x v="2"/>
    <x v="1"/>
    <n v="0.34964999999999996"/>
    <n v="0.34964999999999996"/>
  </r>
  <r>
    <s v="HEL-86709-449"/>
    <d v="2022-06-10T00:00:00"/>
    <x v="2"/>
    <x v="1"/>
    <s v="86579-92122-OC"/>
    <s v="clampelqi@jimdo.com"/>
    <x v="857"/>
    <x v="101"/>
    <x v="0"/>
    <s v="E-D-2.5"/>
    <n v="1"/>
    <n v="2.5"/>
    <n v="27.945"/>
    <x v="0"/>
    <n v="27.945"/>
    <x v="1"/>
    <x v="2"/>
    <n v="3.07395"/>
    <n v="3.07395"/>
  </r>
  <r>
    <s v="NCH-55389-562"/>
    <d v="2019-04-27T00:00:00"/>
    <x v="0"/>
    <x v="8"/>
    <s v="86579-92122-OC"/>
    <s v="dmapowderqj@free.fr"/>
    <x v="857"/>
    <x v="101"/>
    <x v="0"/>
    <s v="E-L-2.5"/>
    <n v="5"/>
    <n v="2.5"/>
    <n v="34.154999999999994"/>
    <x v="0"/>
    <n v="170.77499999999998"/>
    <x v="1"/>
    <x v="1"/>
    <n v="18.785249999999998"/>
    <n v="3.7570499999999996"/>
  </r>
  <r>
    <s v="NCH-55389-562"/>
    <d v="2019-04-27T00:00:00"/>
    <x v="0"/>
    <x v="8"/>
    <s v="86579-92122-OC"/>
    <s v="edearmanqk@redcross.org"/>
    <x v="857"/>
    <x v="101"/>
    <x v="0"/>
    <s v="R-L-2.5"/>
    <n v="2"/>
    <n v="2.5"/>
    <n v="27.484999999999996"/>
    <x v="1"/>
    <n v="54.969999999999992"/>
    <x v="0"/>
    <x v="1"/>
    <n v="3.2981999999999996"/>
    <n v="1.6490999999999998"/>
  </r>
  <r>
    <s v="NCH-55389-562"/>
    <d v="2019-04-27T00:00:00"/>
    <x v="0"/>
    <x v="8"/>
    <s v="86579-92122-OC"/>
    <s v="dlenardql@bizjournals.com"/>
    <x v="857"/>
    <x v="101"/>
    <x v="0"/>
    <s v="E-L-1"/>
    <n v="1"/>
    <n v="1"/>
    <n v="14.85"/>
    <x v="0"/>
    <n v="14.85"/>
    <x v="1"/>
    <x v="1"/>
    <n v="1.6335"/>
    <n v="1.6335"/>
  </r>
  <r>
    <s v="NCH-55389-562"/>
    <d v="2019-04-27T00:00:00"/>
    <x v="0"/>
    <x v="8"/>
    <s v="86579-92122-OC"/>
    <s v="ltoffanoqm@tripadvisor.com"/>
    <x v="857"/>
    <x v="101"/>
    <x v="0"/>
    <s v="A-L-0.2"/>
    <n v="2"/>
    <n v="0.2"/>
    <n v="3.8849999999999998"/>
    <x v="0"/>
    <n v="7.77"/>
    <x v="2"/>
    <x v="1"/>
    <n v="0.69929999999999992"/>
    <n v="0.34964999999999996"/>
  </r>
  <r>
    <s v="GUG-45603-775"/>
    <d v="2022-02-06T00:00:00"/>
    <x v="2"/>
    <x v="10"/>
    <s v="40959-32642-DN"/>
    <s v="rstrathernqn@devhub.com"/>
    <x v="876"/>
    <x v="28"/>
    <x v="0"/>
    <s v="L-L-0.2"/>
    <n v="5"/>
    <n v="0.2"/>
    <n v="4.7549999999999999"/>
    <x v="0"/>
    <n v="23.774999999999999"/>
    <x v="3"/>
    <x v="1"/>
    <n v="3.0907499999999999"/>
    <n v="0.61814999999999998"/>
  </r>
  <r>
    <s v="KJB-98240-098"/>
    <d v="2022-01-30T00:00:00"/>
    <x v="2"/>
    <x v="4"/>
    <s v="77746-08153-PM"/>
    <s v="cmiguelqo@exblog.jp"/>
    <x v="877"/>
    <x v="365"/>
    <x v="0"/>
    <s v="L-L-1"/>
    <n v="5"/>
    <n v="1"/>
    <n v="15.85"/>
    <x v="0"/>
    <n v="79.25"/>
    <x v="3"/>
    <x v="1"/>
    <n v="10.302500000000002"/>
    <n v="2.0605000000000002"/>
  </r>
  <r>
    <s v="JMS-48374-462"/>
    <d v="2020-11-23T00:00:00"/>
    <x v="3"/>
    <x v="11"/>
    <s v="49667-96708-JL"/>
    <n v="0"/>
    <x v="878"/>
    <x v="140"/>
    <x v="0"/>
    <s v="A-D-2.5"/>
    <n v="2"/>
    <n v="2.5"/>
    <n v="22.884999999999998"/>
    <x v="0"/>
    <n v="45.769999999999996"/>
    <x v="2"/>
    <x v="2"/>
    <n v="4.1192999999999991"/>
    <n v="2.0596499999999995"/>
  </r>
  <r>
    <s v="YIT-15877-117"/>
    <d v="2022-04-13T00:00:00"/>
    <x v="2"/>
    <x v="8"/>
    <s v="24155-79322-EQ"/>
    <s v="mrocksqq@exblog.jp"/>
    <x v="879"/>
    <x v="366"/>
    <x v="1"/>
    <s v="R-D-1"/>
    <n v="1"/>
    <n v="1"/>
    <n v="8.9499999999999993"/>
    <x v="0"/>
    <n v="8.9499999999999993"/>
    <x v="0"/>
    <x v="2"/>
    <n v="0.53699999999999992"/>
    <n v="0.53699999999999992"/>
  </r>
  <r>
    <s v="YVK-82679-655"/>
    <d v="2021-01-07T00:00:00"/>
    <x v="1"/>
    <x v="4"/>
    <s v="95342-88311-SF"/>
    <s v="yburrellsqr@vinaora.com"/>
    <x v="880"/>
    <x v="193"/>
    <x v="0"/>
    <s v="R-M-0.5"/>
    <n v="4"/>
    <n v="0.5"/>
    <n v="5.97"/>
    <x v="0"/>
    <n v="23.88"/>
    <x v="0"/>
    <x v="0"/>
    <n v="1.4327999999999999"/>
    <n v="0.35819999999999996"/>
  </r>
  <r>
    <s v="TYH-81940-054"/>
    <d v="2020-02-04T00:00:00"/>
    <x v="3"/>
    <x v="10"/>
    <s v="69374-08133-RI"/>
    <s v="cgoodrumqs@goodreads.com"/>
    <x v="881"/>
    <x v="236"/>
    <x v="0"/>
    <s v="E-L-0.2"/>
    <n v="5"/>
    <n v="0.2"/>
    <n v="4.4550000000000001"/>
    <x v="1"/>
    <n v="22.274999999999999"/>
    <x v="1"/>
    <x v="1"/>
    <n v="2.45025"/>
    <n v="0.49004999999999999"/>
  </r>
  <r>
    <s v="HTY-30660-254"/>
    <d v="2019-09-16T00:00:00"/>
    <x v="0"/>
    <x v="0"/>
    <s v="83844-95908-RX"/>
    <s v="jjefferysqt@blog.com"/>
    <x v="882"/>
    <x v="6"/>
    <x v="0"/>
    <s v="R-M-1"/>
    <n v="3"/>
    <n v="1"/>
    <n v="9.9499999999999993"/>
    <x v="0"/>
    <n v="29.849999999999998"/>
    <x v="0"/>
    <x v="0"/>
    <n v="1.7909999999999999"/>
    <n v="0.59699999999999998"/>
  </r>
  <r>
    <s v="GPW-43956-761"/>
    <d v="2019-01-26T00:00:00"/>
    <x v="0"/>
    <x v="4"/>
    <s v="09667-09231-YM"/>
    <s v="bwardellqu@adobe.com"/>
    <x v="883"/>
    <x v="130"/>
    <x v="0"/>
    <s v="E-L-0.5"/>
    <n v="6"/>
    <n v="0.5"/>
    <n v="8.91"/>
    <x v="0"/>
    <n v="53.46"/>
    <x v="1"/>
    <x v="1"/>
    <n v="5.8805999999999994"/>
    <n v="0.98009999999999997"/>
  </r>
  <r>
    <s v="DWY-56352-412"/>
    <d v="2021-02-19T00:00:00"/>
    <x v="1"/>
    <x v="10"/>
    <s v="55427-08059-DF"/>
    <s v="zwalisiakqv@ucsd.edu"/>
    <x v="884"/>
    <x v="367"/>
    <x v="1"/>
    <s v="R-D-0.2"/>
    <n v="1"/>
    <n v="0.2"/>
    <n v="2.6849999999999996"/>
    <x v="0"/>
    <n v="2.6849999999999996"/>
    <x v="0"/>
    <x v="2"/>
    <n v="0.16109999999999997"/>
    <n v="0.16109999999999997"/>
  </r>
  <r>
    <s v="PUH-55647-976"/>
    <d v="2022-03-22T00:00:00"/>
    <x v="2"/>
    <x v="6"/>
    <s v="06624-54037-BQ"/>
    <s v="wleopoldqw@blogspot.com"/>
    <x v="885"/>
    <x v="368"/>
    <x v="0"/>
    <s v="R-M-0.2"/>
    <n v="2"/>
    <n v="0.2"/>
    <n v="2.9849999999999999"/>
    <x v="1"/>
    <n v="5.97"/>
    <x v="0"/>
    <x v="0"/>
    <n v="0.35819999999999996"/>
    <n v="0.17909999999999998"/>
  </r>
  <r>
    <s v="DTB-71371-705"/>
    <d v="2019-07-03T00:00:00"/>
    <x v="0"/>
    <x v="2"/>
    <s v="48544-90737-AZ"/>
    <s v="cshaldersqx@cisco.com"/>
    <x v="886"/>
    <x v="120"/>
    <x v="0"/>
    <s v="L-D-1"/>
    <n v="1"/>
    <n v="1"/>
    <n v="12.95"/>
    <x v="0"/>
    <n v="12.95"/>
    <x v="3"/>
    <x v="2"/>
    <n v="1.6835"/>
    <n v="1.6835"/>
  </r>
  <r>
    <s v="ZDC-64769-740"/>
    <d v="2019-09-21T00:00:00"/>
    <x v="0"/>
    <x v="0"/>
    <s v="79463-01597-FQ"/>
    <n v="0"/>
    <x v="887"/>
    <x v="279"/>
    <x v="0"/>
    <s v="E-M-0.5"/>
    <n v="1"/>
    <n v="0.5"/>
    <n v="8.25"/>
    <x v="1"/>
    <n v="8.25"/>
    <x v="1"/>
    <x v="0"/>
    <n v="0.90749999999999997"/>
    <n v="0.90749999999999997"/>
  </r>
  <r>
    <s v="TED-81959-419"/>
    <d v="2019-08-26T00:00:00"/>
    <x v="0"/>
    <x v="3"/>
    <s v="27702-50024-XC"/>
    <s v="nfurberqz@jugem.jp"/>
    <x v="888"/>
    <x v="57"/>
    <x v="0"/>
    <s v="A-L-2.5"/>
    <n v="5"/>
    <n v="2.5"/>
    <n v="29.784999999999997"/>
    <x v="1"/>
    <n v="148.92499999999998"/>
    <x v="2"/>
    <x v="1"/>
    <n v="13.403249999999998"/>
    <n v="2.6806499999999995"/>
  </r>
  <r>
    <s v="FDO-25756-141"/>
    <d v="2021-08-03T00:00:00"/>
    <x v="1"/>
    <x v="3"/>
    <s v="57360-46846-NS"/>
    <n v="0"/>
    <x v="889"/>
    <x v="324"/>
    <x v="1"/>
    <s v="A-L-2.5"/>
    <n v="3"/>
    <n v="2.5"/>
    <n v="29.784999999999997"/>
    <x v="0"/>
    <n v="89.35499999999999"/>
    <x v="2"/>
    <x v="1"/>
    <n v="8.0419499999999982"/>
    <n v="2.6806499999999995"/>
  </r>
  <r>
    <s v="HKN-31467-517"/>
    <d v="2021-10-24T00:00:00"/>
    <x v="1"/>
    <x v="7"/>
    <s v="84045-66771-SL"/>
    <s v="ckeaver1@ucoz.com"/>
    <x v="890"/>
    <x v="48"/>
    <x v="0"/>
    <s v="L-M-1"/>
    <n v="6"/>
    <n v="1"/>
    <n v="14.55"/>
    <x v="1"/>
    <n v="87.300000000000011"/>
    <x v="3"/>
    <x v="0"/>
    <n v="11.349"/>
    <n v="1.8915000000000002"/>
  </r>
  <r>
    <s v="POF-29666-012"/>
    <d v="2019-04-01T00:00:00"/>
    <x v="0"/>
    <x v="8"/>
    <s v="46885-00260-TL"/>
    <s v="sroseboroughr2@virginia.edu"/>
    <x v="891"/>
    <x v="174"/>
    <x v="0"/>
    <s v="R-D-0.5"/>
    <n v="1"/>
    <n v="0.5"/>
    <n v="5.3699999999999992"/>
    <x v="0"/>
    <n v="5.3699999999999992"/>
    <x v="0"/>
    <x v="2"/>
    <n v="0.32219999999999993"/>
    <n v="0.32219999999999993"/>
  </r>
  <r>
    <s v="IRX-59256-644"/>
    <d v="2021-12-08T00:00:00"/>
    <x v="1"/>
    <x v="9"/>
    <s v="96446-62142-EN"/>
    <s v="ckingwellr3@squarespace.com"/>
    <x v="892"/>
    <x v="369"/>
    <x v="1"/>
    <s v="A-D-0.2"/>
    <n v="3"/>
    <n v="0.2"/>
    <n v="2.9849999999999999"/>
    <x v="0"/>
    <n v="8.9550000000000001"/>
    <x v="2"/>
    <x v="2"/>
    <n v="0.80594999999999994"/>
    <n v="0.26865"/>
  </r>
  <r>
    <s v="LTN-89139-350"/>
    <d v="2019-06-27T00:00:00"/>
    <x v="0"/>
    <x v="1"/>
    <s v="07756-71018-GU"/>
    <s v="kcantor4@gmpg.org"/>
    <x v="893"/>
    <x v="51"/>
    <x v="0"/>
    <s v="R-L-2.5"/>
    <n v="5"/>
    <n v="2.5"/>
    <n v="27.484999999999996"/>
    <x v="0"/>
    <n v="137.42499999999998"/>
    <x v="0"/>
    <x v="1"/>
    <n v="8.2454999999999998"/>
    <n v="1.6490999999999998"/>
  </r>
  <r>
    <s v="TXF-79780-017"/>
    <d v="2020-07-14T00:00:00"/>
    <x v="3"/>
    <x v="2"/>
    <s v="92048-47813-QB"/>
    <s v="mblakemorer5@nsw.gov.au"/>
    <x v="894"/>
    <x v="279"/>
    <x v="0"/>
    <s v="R-L-1"/>
    <n v="5"/>
    <n v="1"/>
    <n v="11.95"/>
    <x v="1"/>
    <n v="59.75"/>
    <x v="0"/>
    <x v="1"/>
    <n v="3.585"/>
    <n v="0.71699999999999997"/>
  </r>
  <r>
    <s v="ALM-80762-974"/>
    <d v="2020-03-23T00:00:00"/>
    <x v="3"/>
    <x v="6"/>
    <s v="84045-66771-SL"/>
    <s v="dgooderridger6@lycos.com"/>
    <x v="890"/>
    <x v="48"/>
    <x v="0"/>
    <s v="A-L-0.5"/>
    <n v="3"/>
    <n v="0.5"/>
    <n v="7.77"/>
    <x v="0"/>
    <n v="23.31"/>
    <x v="2"/>
    <x v="1"/>
    <n v="2.0978999999999997"/>
    <n v="0.69929999999999992"/>
  </r>
  <r>
    <s v="NXF-15738-707"/>
    <d v="2020-01-26T00:00:00"/>
    <x v="3"/>
    <x v="4"/>
    <s v="28699-16256-XV"/>
    <n v="0"/>
    <x v="895"/>
    <x v="370"/>
    <x v="0"/>
    <s v="R-D-0.5"/>
    <n v="2"/>
    <n v="0.5"/>
    <n v="5.3699999999999992"/>
    <x v="1"/>
    <n v="10.739999999999998"/>
    <x v="0"/>
    <x v="2"/>
    <n v="0.64439999999999986"/>
    <n v="0.32219999999999993"/>
  </r>
  <r>
    <s v="MVV-19034-198"/>
    <d v="2020-05-31T00:00:00"/>
    <x v="3"/>
    <x v="5"/>
    <s v="98476-63654-CG"/>
    <n v="0"/>
    <x v="896"/>
    <x v="238"/>
    <x v="0"/>
    <s v="E-D-2.5"/>
    <n v="6"/>
    <n v="2.5"/>
    <n v="27.945"/>
    <x v="0"/>
    <n v="167.67000000000002"/>
    <x v="1"/>
    <x v="2"/>
    <n v="18.4437"/>
    <n v="3.07395"/>
  </r>
  <r>
    <s v="KUX-19632-830"/>
    <d v="2021-07-20T00:00:00"/>
    <x v="1"/>
    <x v="2"/>
    <s v="55409-07759-YG"/>
    <s v="cbernardotr9@wix.com"/>
    <x v="897"/>
    <x v="371"/>
    <x v="0"/>
    <s v="E-D-0.2"/>
    <n v="6"/>
    <n v="0.2"/>
    <n v="3.645"/>
    <x v="0"/>
    <n v="21.87"/>
    <x v="1"/>
    <x v="2"/>
    <n v="2.4057000000000004"/>
    <n v="0.40095000000000003"/>
  </r>
  <r>
    <s v="SNZ-44595-152"/>
    <d v="2022-08-12T00:00:00"/>
    <x v="2"/>
    <x v="3"/>
    <s v="06136-65250-PG"/>
    <s v="kkemeryra@t.co"/>
    <x v="898"/>
    <x v="177"/>
    <x v="0"/>
    <s v="R-L-1"/>
    <n v="2"/>
    <n v="1"/>
    <n v="11.95"/>
    <x v="0"/>
    <n v="23.9"/>
    <x v="0"/>
    <x v="1"/>
    <n v="1.4339999999999999"/>
    <n v="0.71699999999999997"/>
  </r>
  <r>
    <s v="GQA-37241-629"/>
    <d v="2020-01-01T00:00:00"/>
    <x v="3"/>
    <x v="4"/>
    <s v="08405-33165-BS"/>
    <s v="fparlotrb@forbes.com"/>
    <x v="899"/>
    <x v="61"/>
    <x v="0"/>
    <s v="A-M-0.2"/>
    <n v="2"/>
    <n v="0.2"/>
    <n v="3.375"/>
    <x v="0"/>
    <n v="6.75"/>
    <x v="2"/>
    <x v="0"/>
    <n v="0.60749999999999993"/>
    <n v="0.30374999999999996"/>
  </r>
  <r>
    <s v="WVV-79948-067"/>
    <d v="2021-01-18T00:00:00"/>
    <x v="1"/>
    <x v="4"/>
    <s v="66070-30559-WI"/>
    <s v="rcheakrc@tripadvisor.com"/>
    <x v="900"/>
    <x v="372"/>
    <x v="1"/>
    <s v="E-M-2.5"/>
    <n v="1"/>
    <n v="2.5"/>
    <n v="31.624999999999996"/>
    <x v="0"/>
    <n v="31.624999999999996"/>
    <x v="1"/>
    <x v="0"/>
    <n v="3.4787499999999998"/>
    <n v="3.4787499999999998"/>
  </r>
  <r>
    <s v="LHX-81117-166"/>
    <d v="2021-12-31T00:00:00"/>
    <x v="1"/>
    <x v="9"/>
    <s v="01282-28364-RZ"/>
    <s v="kogeneayrd@utexas.edu"/>
    <x v="901"/>
    <x v="24"/>
    <x v="0"/>
    <s v="R-L-1"/>
    <n v="4"/>
    <n v="1"/>
    <n v="11.95"/>
    <x v="1"/>
    <n v="47.8"/>
    <x v="0"/>
    <x v="1"/>
    <n v="2.8679999999999999"/>
    <n v="0.71699999999999997"/>
  </r>
  <r>
    <s v="GCD-75444-320"/>
    <d v="2020-05-04T00:00:00"/>
    <x v="3"/>
    <x v="5"/>
    <s v="51277-93873-RP"/>
    <s v="cayrere@symantec.com"/>
    <x v="902"/>
    <x v="373"/>
    <x v="0"/>
    <s v="L-M-2.5"/>
    <n v="1"/>
    <n v="2.5"/>
    <n v="33.464999999999996"/>
    <x v="1"/>
    <n v="33.464999999999996"/>
    <x v="3"/>
    <x v="0"/>
    <n v="4.3504499999999995"/>
    <n v="4.3504499999999995"/>
  </r>
  <r>
    <s v="SGA-30059-217"/>
    <d v="2021-02-20T00:00:00"/>
    <x v="1"/>
    <x v="10"/>
    <s v="84405-83364-DG"/>
    <s v="lkynetonrf@macromedia.com"/>
    <x v="903"/>
    <x v="258"/>
    <x v="2"/>
    <s v="A-D-0.5"/>
    <n v="5"/>
    <n v="0.5"/>
    <n v="5.97"/>
    <x v="0"/>
    <n v="29.849999999999998"/>
    <x v="2"/>
    <x v="2"/>
    <n v="2.6865000000000001"/>
    <n v="0.5373"/>
  </r>
  <r>
    <s v="GNL-98714-885"/>
    <d v="2020-03-07T00:00:00"/>
    <x v="3"/>
    <x v="6"/>
    <s v="83731-53280-YC"/>
    <n v="0"/>
    <x v="904"/>
    <x v="374"/>
    <x v="2"/>
    <s v="R-M-1"/>
    <n v="3"/>
    <n v="1"/>
    <n v="9.9499999999999993"/>
    <x v="0"/>
    <n v="29.849999999999998"/>
    <x v="0"/>
    <x v="0"/>
    <n v="1.7909999999999999"/>
    <n v="0.59699999999999998"/>
  </r>
  <r>
    <s v="OQA-93249-841"/>
    <d v="2019-04-05T00:00:00"/>
    <x v="0"/>
    <x v="8"/>
    <s v="03917-13632-KC"/>
    <n v="0"/>
    <x v="905"/>
    <x v="10"/>
    <x v="0"/>
    <s v="A-M-2.5"/>
    <n v="6"/>
    <n v="2.5"/>
    <n v="25.874999999999996"/>
    <x v="0"/>
    <n v="155.24999999999997"/>
    <x v="2"/>
    <x v="0"/>
    <n v="13.972499999999997"/>
    <n v="2.3287499999999994"/>
  </r>
  <r>
    <s v="DUV-12075-132"/>
    <d v="2022-06-06T00:00:00"/>
    <x v="2"/>
    <x v="1"/>
    <s v="62494-09113-RP"/>
    <s v="dscrigmourri@cnbc.com"/>
    <x v="906"/>
    <x v="321"/>
    <x v="0"/>
    <s v="E-D-0.2"/>
    <n v="5"/>
    <n v="0.2"/>
    <n v="3.645"/>
    <x v="1"/>
    <n v="18.225000000000001"/>
    <x v="1"/>
    <x v="2"/>
    <n v="2.00475"/>
    <n v="0.40095000000000003"/>
  </r>
  <r>
    <s v="DUV-12075-132"/>
    <d v="2022-06-06T00:00:00"/>
    <x v="2"/>
    <x v="1"/>
    <s v="62494-09113-RP"/>
    <n v="0"/>
    <x v="906"/>
    <x v="321"/>
    <x v="0"/>
    <s v="L-D-0.5"/>
    <n v="2"/>
    <n v="0.5"/>
    <n v="7.77"/>
    <x v="0"/>
    <n v="15.54"/>
    <x v="3"/>
    <x v="2"/>
    <n v="2.0202"/>
    <n v="1.0101"/>
  </r>
  <r>
    <s v="KPO-24942-184"/>
    <d v="2021-03-21T00:00:00"/>
    <x v="1"/>
    <x v="6"/>
    <s v="70567-65133-CN"/>
    <n v="0"/>
    <x v="907"/>
    <x v="248"/>
    <x v="1"/>
    <s v="L-L-2.5"/>
    <n v="3"/>
    <n v="2.5"/>
    <n v="36.454999999999998"/>
    <x v="1"/>
    <n v="109.36499999999999"/>
    <x v="3"/>
    <x v="1"/>
    <n v="14.217449999999999"/>
    <n v="4.7391499999999995"/>
  </r>
  <r>
    <s v="SRJ-79353-838"/>
    <d v="2021-12-19T00:00:00"/>
    <x v="1"/>
    <x v="9"/>
    <s v="77869-81373-AY"/>
    <n v="0"/>
    <x v="908"/>
    <x v="11"/>
    <x v="0"/>
    <s v="A-L-1"/>
    <n v="6"/>
    <n v="1"/>
    <n v="12.95"/>
    <x v="1"/>
    <n v="77.699999999999989"/>
    <x v="2"/>
    <x v="1"/>
    <n v="6.9930000000000003"/>
    <n v="1.1655"/>
  </r>
  <r>
    <s v="XBV-40336-071"/>
    <d v="2021-02-17T00:00:00"/>
    <x v="1"/>
    <x v="10"/>
    <s v="38536-98293-JZ"/>
    <n v="0"/>
    <x v="909"/>
    <x v="243"/>
    <x v="1"/>
    <s v="A-D-0.2"/>
    <n v="3"/>
    <n v="0.2"/>
    <n v="2.9849999999999999"/>
    <x v="1"/>
    <n v="8.9550000000000001"/>
    <x v="2"/>
    <x v="2"/>
    <n v="0.80594999999999994"/>
    <n v="0.26865"/>
  </r>
  <r>
    <s v="RLM-96511-467"/>
    <d v="2020-01-06T00:00:00"/>
    <x v="3"/>
    <x v="4"/>
    <s v="43014-53743-XK"/>
    <s v="jtewelsonrn@samsung.com"/>
    <x v="910"/>
    <x v="68"/>
    <x v="0"/>
    <s v="R-L-2.5"/>
    <n v="1"/>
    <n v="2.5"/>
    <n v="27.484999999999996"/>
    <x v="1"/>
    <n v="27.484999999999996"/>
    <x v="0"/>
    <x v="1"/>
    <n v="1.6490999999999998"/>
    <n v="1.6490999999999998"/>
  </r>
  <r>
    <s v="AEZ-13242-456"/>
    <d v="2022-05-04T00:00:00"/>
    <x v="2"/>
    <x v="5"/>
    <s v="62494-09113-RP"/>
    <n v="0"/>
    <x v="906"/>
    <x v="321"/>
    <x v="0"/>
    <s v="R-M-0.5"/>
    <n v="5"/>
    <n v="0.5"/>
    <n v="5.97"/>
    <x v="1"/>
    <n v="29.849999999999998"/>
    <x v="0"/>
    <x v="0"/>
    <n v="1.7909999999999999"/>
    <n v="0.35819999999999996"/>
  </r>
  <r>
    <s v="UME-75640-698"/>
    <d v="2019-10-11T00:00:00"/>
    <x v="0"/>
    <x v="7"/>
    <s v="62494-09113-RP"/>
    <n v="0"/>
    <x v="906"/>
    <x v="321"/>
    <x v="0"/>
    <s v="A-M-0.5"/>
    <n v="4"/>
    <n v="0.5"/>
    <n v="6.75"/>
    <x v="0"/>
    <n v="27"/>
    <x v="2"/>
    <x v="0"/>
    <n v="2.4299999999999997"/>
    <n v="0.60749999999999993"/>
  </r>
  <r>
    <s v="GJC-66474-557"/>
    <d v="2021-08-03T00:00:00"/>
    <x v="1"/>
    <x v="3"/>
    <s v="64965-78386-MY"/>
    <s v="njennyrq@bigcartel.com"/>
    <x v="911"/>
    <x v="127"/>
    <x v="0"/>
    <s v="A-D-1"/>
    <n v="1"/>
    <n v="1"/>
    <n v="9.9499999999999993"/>
    <x v="1"/>
    <n v="9.9499999999999993"/>
    <x v="2"/>
    <x v="2"/>
    <n v="0.89549999999999985"/>
    <n v="0.89549999999999985"/>
  </r>
  <r>
    <s v="IRV-20769-219"/>
    <d v="2020-10-15T00:00:00"/>
    <x v="3"/>
    <x v="7"/>
    <s v="77131-58092-GE"/>
    <n v="0"/>
    <x v="912"/>
    <x v="282"/>
    <x v="2"/>
    <s v="E-M-0.2"/>
    <n v="3"/>
    <n v="0.2"/>
    <n v="4.125"/>
    <x v="0"/>
    <n v="12.375"/>
    <x v="1"/>
    <x v="0"/>
    <n v="1.3612500000000001"/>
    <n v="0.45374999999999999"/>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r>
    <m/>
    <m/>
    <x v="4"/>
    <x v="12"/>
    <m/>
    <m/>
    <x v="913"/>
    <x v="375"/>
    <x v="3"/>
    <m/>
    <m/>
    <m/>
    <m/>
    <x v="2"/>
    <m/>
    <x v="4"/>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6F117-6F08-B84B-BC5E-E69ED1BC0765}" name="roast_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1:J35" firstHeaderRow="1" firstDataRow="1" firstDataCol="1"/>
  <pivotFields count="19">
    <pivotField showAll="0"/>
    <pivotField showAll="0"/>
    <pivotField showAll="0">
      <items count="6">
        <item x="0"/>
        <item h="1" x="3"/>
        <item h="1" x="1"/>
        <item h="1" x="2"/>
        <item h="1" x="4"/>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axis="axisRow" showAll="0">
      <items count="9">
        <item m="1" x="6"/>
        <item m="1" x="4"/>
        <item m="1" x="5"/>
        <item m="1" x="7"/>
        <item h="1" x="3"/>
        <item x="0"/>
        <item x="1"/>
        <item x="2"/>
        <item t="default"/>
      </items>
    </pivotField>
    <pivotField showAll="0"/>
    <pivotField showAll="0"/>
  </pivotFields>
  <rowFields count="1">
    <field x="16"/>
  </rowFields>
  <rowItems count="4">
    <i>
      <x v="5"/>
    </i>
    <i>
      <x v="6"/>
    </i>
    <i>
      <x v="7"/>
    </i>
    <i t="grand">
      <x/>
    </i>
  </rowItems>
  <colItems count="1">
    <i/>
  </colItems>
  <dataFields count="1">
    <dataField name="Sum of Sales" fld="1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5"/>
          </reference>
        </references>
      </pivotArea>
    </chartFormat>
    <chartFormat chart="0" format="2">
      <pivotArea type="data" outline="0" fieldPosition="0">
        <references count="2">
          <reference field="4294967294" count="1" selected="0">
            <x v="0"/>
          </reference>
          <reference field="16" count="1" selected="0">
            <x v="6"/>
          </reference>
        </references>
      </pivotArea>
    </chartFormat>
    <chartFormat chart="0" format="3">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244FFF-C1C5-5345-8A69-FFF313DD3462}" name="top_custom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38:G148" firstHeaderRow="1" firstDataRow="1" firstDataCol="1"/>
  <pivotFields count="19">
    <pivotField showAll="0"/>
    <pivotField showAll="0"/>
    <pivotField showAll="0">
      <items count="6">
        <item x="0"/>
        <item h="1" x="3"/>
        <item h="1" x="1"/>
        <item h="1" x="2"/>
        <item h="1" x="4"/>
        <item t="default"/>
      </items>
    </pivotField>
    <pivotField showAll="0"/>
    <pivotField showAll="0"/>
    <pivotField showAll="0"/>
    <pivotField axis="axisRow" showAll="0" measureFilter="1">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h="1" x="913"/>
        <item t="default"/>
      </items>
    </pivotField>
    <pivotField showAll="0"/>
    <pivotField showAll="0">
      <items count="5">
        <item x="1"/>
        <item x="2"/>
        <item x="0"/>
        <item x="3"/>
        <item t="default"/>
      </items>
    </pivotField>
    <pivotField showAll="0"/>
    <pivotField dataField="1"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6"/>
  </rowFields>
  <rowItems count="10">
    <i>
      <x v="17"/>
    </i>
    <i>
      <x v="30"/>
    </i>
    <i>
      <x v="125"/>
    </i>
    <i>
      <x v="337"/>
    </i>
    <i>
      <x v="356"/>
    </i>
    <i>
      <x v="387"/>
    </i>
    <i>
      <x v="450"/>
    </i>
    <i>
      <x v="555"/>
    </i>
    <i>
      <x v="711"/>
    </i>
    <i t="grand">
      <x/>
    </i>
  </rowItems>
  <colItems count="1">
    <i/>
  </colItems>
  <dataFields count="1">
    <dataField name="Sum of Quantity"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50423E-114D-A648-A646-9A458BF25380}" name="customers_by_yea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4:G66" firstHeaderRow="1" firstDataRow="1" firstDataCol="1"/>
  <pivotFields count="19">
    <pivotField showAll="0"/>
    <pivotField showAll="0"/>
    <pivotField axis="axisRow" showAll="0">
      <items count="6">
        <item x="0"/>
        <item h="1" x="3"/>
        <item h="1" x="1"/>
        <item h="1" x="2"/>
        <item h="1" x="4"/>
        <item t="default"/>
      </items>
    </pivotField>
    <pivotField showAll="0"/>
    <pivotField dataField="1"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2"/>
  </rowFields>
  <rowItems count="2">
    <i>
      <x/>
    </i>
    <i t="grand">
      <x/>
    </i>
  </rowItems>
  <colItems count="1">
    <i/>
  </colItems>
  <dataFields count="1">
    <dataField name="Count of Customer 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B960E-B82E-E043-B644-64331EA347A2}"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08:F109" firstHeaderRow="1" firstDataRow="1" firstDataCol="0"/>
  <pivotFields count="19">
    <pivotField showAll="0"/>
    <pivotField showAll="0"/>
    <pivotField showAll="0">
      <items count="6">
        <item x="0"/>
        <item h="1" x="3"/>
        <item h="1" x="1"/>
        <item h="1" x="2"/>
        <item h="1" x="4"/>
        <item t="default"/>
      </items>
    </pivotField>
    <pivotField showAll="0"/>
    <pivotField dataField="1" showAll="0"/>
    <pivotField showAll="0"/>
    <pivotField showAll="0"/>
    <pivotField showAll="0"/>
    <pivotField showAll="0">
      <items count="5">
        <item x="1"/>
        <item x="2"/>
        <item x="0"/>
        <item x="3"/>
        <item t="default"/>
      </items>
    </pivotField>
    <pivotField showAll="0"/>
    <pivotField showAll="0"/>
    <pivotField showAll="0"/>
    <pivotField showAll="0"/>
    <pivotField showAll="0">
      <items count="4">
        <item x="1"/>
        <item x="0"/>
        <item h="1" x="2"/>
        <item t="default"/>
      </items>
    </pivotField>
    <pivotField showAll="0"/>
    <pivotField showAll="0">
      <items count="9">
        <item m="1" x="6"/>
        <item x="2"/>
        <item m="1" x="7"/>
        <item m="1" x="5"/>
        <item x="1"/>
        <item x="3"/>
        <item x="0"/>
        <item x="4"/>
        <item t="default"/>
      </items>
    </pivotField>
    <pivotField showAll="0"/>
    <pivotField showAll="0"/>
    <pivotField showAll="0"/>
  </pivotFields>
  <rowItems count="1">
    <i/>
  </rowItems>
  <colItems count="1">
    <i/>
  </colItems>
  <dataFields count="1">
    <dataField name="Count of Customer ID" fld="4" subtotal="count" baseField="0" baseItem="0"/>
  </dataFields>
  <chartFormats count="3">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7F678-C6F1-4E44-A8BE-617F3548D01B}" name="city_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4:J20" firstHeaderRow="1" firstDataRow="1" firstDataCol="1"/>
  <pivotFields count="19">
    <pivotField showAll="0"/>
    <pivotField showAll="0"/>
    <pivotField showAll="0">
      <items count="6">
        <item x="0"/>
        <item h="1" x="3"/>
        <item h="1" x="1"/>
        <item h="1" x="2"/>
        <item h="1" x="4"/>
        <item t="default"/>
      </items>
    </pivotField>
    <pivotField showAll="0"/>
    <pivotField showAll="0"/>
    <pivotField showAll="0"/>
    <pivotField showAll="0"/>
    <pivotField axis="axisRow" showAll="0" measureFilter="1">
      <items count="388">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m="1" x="379"/>
        <item x="73"/>
        <item x="372"/>
        <item x="58"/>
        <item m="1" x="383"/>
        <item x="14"/>
        <item x="272"/>
        <item x="186"/>
        <item x="301"/>
        <item x="107"/>
        <item x="121"/>
        <item x="181"/>
        <item x="118"/>
        <item x="221"/>
        <item x="364"/>
        <item x="296"/>
        <item x="358"/>
        <item x="303"/>
        <item x="169"/>
        <item x="81"/>
        <item x="27"/>
        <item x="63"/>
        <item x="131"/>
        <item x="217"/>
        <item x="115"/>
        <item x="89"/>
        <item m="1" x="381"/>
        <item x="160"/>
        <item x="54"/>
        <item x="231"/>
        <item x="206"/>
        <item x="2"/>
        <item x="159"/>
        <item x="120"/>
        <item x="265"/>
        <item m="1" x="376"/>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m="1" x="382"/>
        <item x="19"/>
        <item x="173"/>
        <item x="98"/>
        <item x="361"/>
        <item x="97"/>
        <item x="251"/>
        <item x="144"/>
        <item x="308"/>
        <item x="256"/>
        <item x="298"/>
        <item x="42"/>
        <item x="214"/>
        <item x="321"/>
        <item x="51"/>
        <item x="57"/>
        <item x="345"/>
        <item x="74"/>
        <item x="368"/>
        <item x="326"/>
        <item x="132"/>
        <item x="331"/>
        <item m="1" x="384"/>
        <item x="307"/>
        <item x="25"/>
        <item x="16"/>
        <item x="116"/>
        <item x="353"/>
        <item x="365"/>
        <item x="281"/>
        <item x="312"/>
        <item x="225"/>
        <item x="33"/>
        <item x="152"/>
        <item x="264"/>
        <item x="352"/>
        <item x="103"/>
        <item x="13"/>
        <item x="90"/>
        <item x="289"/>
        <item x="99"/>
        <item x="283"/>
        <item x="333"/>
        <item x="207"/>
        <item m="1" x="385"/>
        <item m="1" x="380"/>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m="1" x="377"/>
        <item x="238"/>
        <item x="337"/>
        <item x="290"/>
        <item x="277"/>
        <item x="270"/>
        <item x="139"/>
        <item x="294"/>
        <item x="137"/>
        <item x="342"/>
        <item x="218"/>
        <item x="190"/>
        <item x="292"/>
        <item x="67"/>
        <item x="9"/>
        <item x="262"/>
        <item x="166"/>
        <item x="30"/>
        <item x="351"/>
        <item x="354"/>
        <item x="244"/>
        <item x="334"/>
        <item x="124"/>
        <item x="343"/>
        <item x="66"/>
        <item m="1" x="378"/>
        <item x="357"/>
        <item x="306"/>
        <item x="362"/>
        <item x="275"/>
        <item x="53"/>
        <item x="93"/>
        <item x="322"/>
        <item x="136"/>
        <item x="233"/>
        <item x="226"/>
        <item x="341"/>
        <item x="32"/>
        <item x="15"/>
        <item x="55"/>
        <item x="164"/>
        <item x="62"/>
        <item x="95"/>
        <item x="176"/>
        <item x="40"/>
        <item x="80"/>
        <item x="184"/>
        <item x="112"/>
        <item x="70"/>
        <item m="1" x="386"/>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x="375"/>
        <item t="default"/>
      </items>
    </pivotField>
    <pivotField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showAll="0"/>
    <pivotField showAll="0"/>
    <pivotField showAll="0"/>
  </pivotFields>
  <rowFields count="1">
    <field x="7"/>
  </rowFields>
  <rowItems count="6">
    <i>
      <x v="27"/>
    </i>
    <i>
      <x v="128"/>
    </i>
    <i>
      <x v="144"/>
    </i>
    <i>
      <x v="166"/>
    </i>
    <i>
      <x v="301"/>
    </i>
    <i t="grand">
      <x/>
    </i>
  </rowItems>
  <colItems count="1">
    <i/>
  </colItems>
  <dataFields count="1">
    <dataField name="Sum of Sales" fld="14" baseField="0" baseItem="0"/>
  </dataFields>
  <chartFormats count="1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7"/>
          </reference>
        </references>
      </pivotArea>
    </chartFormat>
    <chartFormat chart="0" format="2">
      <pivotArea type="data" outline="0" fieldPosition="0">
        <references count="2">
          <reference field="4294967294" count="1" selected="0">
            <x v="0"/>
          </reference>
          <reference field="7" count="1" selected="0">
            <x v="128"/>
          </reference>
        </references>
      </pivotArea>
    </chartFormat>
    <chartFormat chart="0" format="3">
      <pivotArea type="data" outline="0" fieldPosition="0">
        <references count="2">
          <reference field="4294967294" count="1" selected="0">
            <x v="0"/>
          </reference>
          <reference field="7" count="1" selected="0">
            <x v="144"/>
          </reference>
        </references>
      </pivotArea>
    </chartFormat>
    <chartFormat chart="0" format="4">
      <pivotArea type="data" outline="0" fieldPosition="0">
        <references count="2">
          <reference field="4294967294" count="1" selected="0">
            <x v="0"/>
          </reference>
          <reference field="7" count="1" selected="0">
            <x v="146"/>
          </reference>
        </references>
      </pivotArea>
    </chartFormat>
    <chartFormat chart="0" format="5">
      <pivotArea type="data" outline="0" fieldPosition="0">
        <references count="2">
          <reference field="4294967294" count="1" selected="0">
            <x v="0"/>
          </reference>
          <reference field="7" count="1" selected="0">
            <x v="166"/>
          </reference>
        </references>
      </pivotArea>
    </chartFormat>
    <chartFormat chart="0" format="6">
      <pivotArea type="data" outline="0" fieldPosition="0">
        <references count="2">
          <reference field="4294967294" count="1" selected="0">
            <x v="0"/>
          </reference>
          <reference field="7" count="1" selected="0">
            <x v="260"/>
          </reference>
        </references>
      </pivotArea>
    </chartFormat>
    <chartFormat chart="0" format="7">
      <pivotArea type="data" outline="0" fieldPosition="0">
        <references count="2">
          <reference field="4294967294" count="1" selected="0">
            <x v="0"/>
          </reference>
          <reference field="7" count="1" selected="0">
            <x v="274"/>
          </reference>
        </references>
      </pivotArea>
    </chartFormat>
    <chartFormat chart="0" format="8">
      <pivotArea type="data" outline="0" fieldPosition="0">
        <references count="2">
          <reference field="4294967294" count="1" selected="0">
            <x v="0"/>
          </reference>
          <reference field="7" count="1" selected="0">
            <x v="290"/>
          </reference>
        </references>
      </pivotArea>
    </chartFormat>
    <chartFormat chart="0" format="9">
      <pivotArea type="data" outline="0" fieldPosition="0">
        <references count="2">
          <reference field="4294967294" count="1" selected="0">
            <x v="0"/>
          </reference>
          <reference field="7" count="1" selected="0">
            <x v="301"/>
          </reference>
        </references>
      </pivotArea>
    </chartFormat>
    <chartFormat chart="0" format="10">
      <pivotArea type="data" outline="0" fieldPosition="0">
        <references count="2">
          <reference field="4294967294" count="1" selected="0">
            <x v="0"/>
          </reference>
          <reference field="7" count="1" selected="0">
            <x v="370"/>
          </reference>
        </references>
      </pivotArea>
    </chartFormat>
    <chartFormat chart="0" format="11">
      <pivotArea type="data" outline="0" fieldPosition="0">
        <references count="2">
          <reference field="4294967294" count="1" selected="0">
            <x v="0"/>
          </reference>
          <reference field="7" count="1" selected="0">
            <x v="87"/>
          </reference>
        </references>
      </pivotArea>
    </chartFormat>
    <chartFormat chart="0" format="12">
      <pivotArea type="data" outline="0" fieldPosition="0">
        <references count="2">
          <reference field="4294967294" count="1" selected="0">
            <x v="0"/>
          </reference>
          <reference field="7" count="1" selected="0">
            <x v="96"/>
          </reference>
        </references>
      </pivotArea>
    </chartFormat>
    <chartFormat chart="0" format="13">
      <pivotArea type="data" outline="0" fieldPosition="0">
        <references count="2">
          <reference field="4294967294" count="1" selected="0">
            <x v="0"/>
          </reference>
          <reference field="7" count="1" selected="0">
            <x v="101"/>
          </reference>
        </references>
      </pivotArea>
    </chartFormat>
    <chartFormat chart="0" format="14">
      <pivotArea type="data" outline="0" fieldPosition="0">
        <references count="2">
          <reference field="4294967294" count="1" selected="0">
            <x v="0"/>
          </reference>
          <reference field="7" count="1" selected="0">
            <x v="110"/>
          </reference>
        </references>
      </pivotArea>
    </chartFormat>
    <chartFormat chart="0" format="15">
      <pivotArea type="data" outline="0" fieldPosition="0">
        <references count="2">
          <reference field="4294967294" count="1" selected="0">
            <x v="0"/>
          </reference>
          <reference field="7" count="1" selected="0">
            <x v="292"/>
          </reference>
        </references>
      </pivotArea>
    </chartFormat>
    <chartFormat chart="0" format="16">
      <pivotArea type="data" outline="0" fieldPosition="0">
        <references count="2">
          <reference field="4294967294" count="1" selected="0">
            <x v="0"/>
          </reference>
          <reference field="7" count="1" selected="0">
            <x v="324"/>
          </reference>
        </references>
      </pivotArea>
    </chartFormat>
    <chartFormat chart="0" format="17">
      <pivotArea type="data" outline="0" fieldPosition="0">
        <references count="2">
          <reference field="4294967294" count="1" selected="0">
            <x v="0"/>
          </reference>
          <reference field="7" count="1" selected="0">
            <x v="335"/>
          </reference>
        </references>
      </pivotArea>
    </chartFormat>
    <chartFormat chart="0" format="18">
      <pivotArea type="data" outline="0" fieldPosition="0">
        <references count="2">
          <reference field="4294967294" count="1" selected="0">
            <x v="0"/>
          </reference>
          <reference field="7" count="1" selected="0">
            <x v="362"/>
          </reference>
        </references>
      </pivotArea>
    </chartFormat>
    <chartFormat chart="0" format="19">
      <pivotArea type="data" outline="0" fieldPosition="0">
        <references count="2">
          <reference field="4294967294" count="1" selected="0">
            <x v="0"/>
          </reference>
          <reference field="7" count="1" selected="0">
            <x v="43"/>
          </reference>
        </references>
      </pivotArea>
    </chartFormat>
    <chartFormat chart="0" format="20">
      <pivotArea type="data" outline="0" fieldPosition="0">
        <references count="2">
          <reference field="4294967294" count="1" selected="0">
            <x v="0"/>
          </reference>
          <reference field="7" count="1" selected="0">
            <x v="106"/>
          </reference>
        </references>
      </pivotArea>
    </chartFormat>
    <chartFormat chart="0" format="21">
      <pivotArea type="data" outline="0" fieldPosition="0">
        <references count="2">
          <reference field="4294967294" count="1" selected="0">
            <x v="0"/>
          </reference>
          <reference field="7" count="1" selected="0">
            <x v="283"/>
          </reference>
        </references>
      </pivotArea>
    </chartFormat>
    <chartFormat chart="0" format="22">
      <pivotArea type="data" outline="0" fieldPosition="0">
        <references count="2">
          <reference field="4294967294" count="1" selected="0">
            <x v="0"/>
          </reference>
          <reference field="7" count="1" selected="0">
            <x v="306"/>
          </reference>
        </references>
      </pivotArea>
    </chartFormat>
    <chartFormat chart="0" format="23">
      <pivotArea type="data" outline="0" fieldPosition="0">
        <references count="2">
          <reference field="4294967294" count="1" selected="0">
            <x v="0"/>
          </reference>
          <reference field="7" count="1" selected="0">
            <x v="351"/>
          </reference>
        </references>
      </pivotArea>
    </chartFormat>
    <chartFormat chart="0" format="24">
      <pivotArea type="data" outline="0" fieldPosition="0">
        <references count="2">
          <reference field="4294967294" count="1" selected="0">
            <x v="0"/>
          </reference>
          <reference field="7" count="1" selected="0">
            <x v="134"/>
          </reference>
        </references>
      </pivotArea>
    </chartFormat>
    <chartFormat chart="0" format="25">
      <pivotArea type="data" outline="0" fieldPosition="0">
        <references count="2">
          <reference field="4294967294" count="1" selected="0">
            <x v="0"/>
          </reference>
          <reference field="7" count="1" selected="0">
            <x v="310"/>
          </reference>
        </references>
      </pivotArea>
    </chartFormat>
    <chartFormat chart="0" format="26">
      <pivotArea type="data" outline="0" fieldPosition="0">
        <references count="2">
          <reference field="4294967294" count="1" selected="0">
            <x v="0"/>
          </reference>
          <reference field="7" count="1" selected="0">
            <x v="53"/>
          </reference>
        </references>
      </pivotArea>
    </chartFormat>
    <chartFormat chart="0" format="27">
      <pivotArea type="data" outline="0" fieldPosition="0">
        <references count="2">
          <reference field="4294967294" count="1" selected="0">
            <x v="0"/>
          </reference>
          <reference field="7" count="1" selected="0">
            <x v="157"/>
          </reference>
        </references>
      </pivotArea>
    </chartFormat>
    <chartFormat chart="0" format="28">
      <pivotArea type="data" outline="0" fieldPosition="0">
        <references count="2">
          <reference field="4294967294" count="1" selected="0">
            <x v="0"/>
          </reference>
          <reference field="7" count="1" selected="0">
            <x v="165"/>
          </reference>
        </references>
      </pivotArea>
    </chartFormat>
    <chartFormat chart="0" format="29">
      <pivotArea type="data" outline="0" fieldPosition="0">
        <references count="2">
          <reference field="4294967294" count="1" selected="0">
            <x v="0"/>
          </reference>
          <reference field="7" count="1" selected="0">
            <x v="211"/>
          </reference>
        </references>
      </pivotArea>
    </chartFormat>
    <chartFormat chart="0" format="30">
      <pivotArea type="data" outline="0" fieldPosition="0">
        <references count="2">
          <reference field="4294967294" count="1" selected="0">
            <x v="0"/>
          </reference>
          <reference field="7" count="1" selected="0">
            <x v="338"/>
          </reference>
        </references>
      </pivotArea>
    </chartFormat>
    <chartFormat chart="0" format="31">
      <pivotArea type="data" outline="0" fieldPosition="0">
        <references count="2">
          <reference field="4294967294" count="1" selected="0">
            <x v="0"/>
          </reference>
          <reference field="7" count="1" selected="0">
            <x v="352"/>
          </reference>
        </references>
      </pivotArea>
    </chartFormat>
    <chartFormat chart="0" format="32">
      <pivotArea type="data" outline="0" fieldPosition="0">
        <references count="2">
          <reference field="4294967294" count="1" selected="0">
            <x v="0"/>
          </reference>
          <reference field="7" count="1" selected="0">
            <x v="360"/>
          </reference>
        </references>
      </pivotArea>
    </chartFormat>
    <chartFormat chart="0" format="33">
      <pivotArea type="data" outline="0" fieldPosition="0">
        <references count="2">
          <reference field="4294967294" count="1" selected="0">
            <x v="0"/>
          </reference>
          <reference field="7" count="1" selected="0">
            <x v="385"/>
          </reference>
        </references>
      </pivotArea>
    </chartFormat>
    <chartFormat chart="0" format="34">
      <pivotArea type="data" outline="0" fieldPosition="0">
        <references count="2">
          <reference field="4294967294" count="1" selected="0">
            <x v="0"/>
          </reference>
          <reference field="7" count="1" selected="0">
            <x v="2"/>
          </reference>
        </references>
      </pivotArea>
    </chartFormat>
    <chartFormat chart="0" format="35">
      <pivotArea type="data" outline="0" fieldPosition="0">
        <references count="2">
          <reference field="4294967294" count="1" selected="0">
            <x v="0"/>
          </reference>
          <reference field="7" count="1" selected="0">
            <x v="6"/>
          </reference>
        </references>
      </pivotArea>
    </chartFormat>
    <chartFormat chart="0" format="36">
      <pivotArea type="data" outline="0" fieldPosition="0">
        <references count="2">
          <reference field="4294967294" count="1" selected="0">
            <x v="0"/>
          </reference>
          <reference field="7" count="1" selected="0">
            <x v="17"/>
          </reference>
        </references>
      </pivotArea>
    </chartFormat>
    <chartFormat chart="0" format="37">
      <pivotArea type="data" outline="0" fieldPosition="0">
        <references count="2">
          <reference field="4294967294" count="1" selected="0">
            <x v="0"/>
          </reference>
          <reference field="7" count="1" selected="0">
            <x v="18"/>
          </reference>
        </references>
      </pivotArea>
    </chartFormat>
    <chartFormat chart="0" format="38">
      <pivotArea type="data" outline="0" fieldPosition="0">
        <references count="2">
          <reference field="4294967294" count="1" selected="0">
            <x v="0"/>
          </reference>
          <reference field="7" count="1" selected="0">
            <x v="34"/>
          </reference>
        </references>
      </pivotArea>
    </chartFormat>
    <chartFormat chart="0" format="39">
      <pivotArea type="data" outline="0" fieldPosition="0">
        <references count="2">
          <reference field="4294967294" count="1" selected="0">
            <x v="0"/>
          </reference>
          <reference field="7" count="1" selected="0">
            <x v="249"/>
          </reference>
        </references>
      </pivotArea>
    </chartFormat>
    <chartFormat chart="0" format="40">
      <pivotArea type="data" outline="0" fieldPosition="0">
        <references count="2">
          <reference field="4294967294" count="1" selected="0">
            <x v="0"/>
          </reference>
          <reference field="7" count="1" selected="0">
            <x v="279"/>
          </reference>
        </references>
      </pivotArea>
    </chartFormat>
    <chartFormat chart="0" format="41">
      <pivotArea type="data" outline="0" fieldPosition="0">
        <references count="2">
          <reference field="4294967294" count="1" selected="0">
            <x v="0"/>
          </reference>
          <reference field="7" count="1" selected="0">
            <x v="80"/>
          </reference>
        </references>
      </pivotArea>
    </chartFormat>
    <chartFormat chart="0" format="42">
      <pivotArea type="data" outline="0" fieldPosition="0">
        <references count="2">
          <reference field="4294967294" count="1" selected="0">
            <x v="0"/>
          </reference>
          <reference field="7" count="1" selected="0">
            <x v="93"/>
          </reference>
        </references>
      </pivotArea>
    </chartFormat>
    <chartFormat chart="0" format="43">
      <pivotArea type="data" outline="0" fieldPosition="0">
        <references count="2">
          <reference field="4294967294" count="1" selected="0">
            <x v="0"/>
          </reference>
          <reference field="7" count="1" selected="0">
            <x v="201"/>
          </reference>
        </references>
      </pivotArea>
    </chartFormat>
    <chartFormat chart="0" format="44">
      <pivotArea type="data" outline="0" fieldPosition="0">
        <references count="2">
          <reference field="4294967294" count="1" selected="0">
            <x v="0"/>
          </reference>
          <reference field="7" count="1" selected="0">
            <x v="244"/>
          </reference>
        </references>
      </pivotArea>
    </chartFormat>
    <chartFormat chart="0" format="45">
      <pivotArea type="data" outline="0" fieldPosition="0">
        <references count="2">
          <reference field="4294967294" count="1" selected="0">
            <x v="0"/>
          </reference>
          <reference field="7" count="1" selected="0">
            <x v="256"/>
          </reference>
        </references>
      </pivotArea>
    </chartFormat>
    <chartFormat chart="0" format="46">
      <pivotArea type="data" outline="0" fieldPosition="0">
        <references count="2">
          <reference field="4294967294" count="1" selected="0">
            <x v="0"/>
          </reference>
          <reference field="7" count="1" selected="0">
            <x v="328"/>
          </reference>
        </references>
      </pivotArea>
    </chartFormat>
    <chartFormat chart="0" format="47">
      <pivotArea type="data" outline="0" fieldPosition="0">
        <references count="2">
          <reference field="4294967294" count="1" selected="0">
            <x v="0"/>
          </reference>
          <reference field="7" count="1" selected="0">
            <x v="333"/>
          </reference>
        </references>
      </pivotArea>
    </chartFormat>
    <chartFormat chart="0" format="48">
      <pivotArea type="data" outline="0" fieldPosition="0">
        <references count="2">
          <reference field="4294967294" count="1" selected="0">
            <x v="0"/>
          </reference>
          <reference field="7" count="1" selected="0">
            <x v="356"/>
          </reference>
        </references>
      </pivotArea>
    </chartFormat>
    <chartFormat chart="0" format="49">
      <pivotArea type="data" outline="0" fieldPosition="0">
        <references count="2">
          <reference field="4294967294" count="1" selected="0">
            <x v="0"/>
          </reference>
          <reference field="7" count="1" selected="0">
            <x v="373"/>
          </reference>
        </references>
      </pivotArea>
    </chartFormat>
    <chartFormat chart="0" format="50">
      <pivotArea type="data" outline="0" fieldPosition="0">
        <references count="2">
          <reference field="4294967294" count="1" selected="0">
            <x v="0"/>
          </reference>
          <reference field="7" count="1" selected="0">
            <x v="379"/>
          </reference>
        </references>
      </pivotArea>
    </chartFormat>
    <chartFormat chart="0" format="51">
      <pivotArea type="data" outline="0" fieldPosition="0">
        <references count="2">
          <reference field="4294967294" count="1" selected="0">
            <x v="0"/>
          </reference>
          <reference field="7" count="1" selected="0">
            <x v="105"/>
          </reference>
        </references>
      </pivotArea>
    </chartFormat>
    <chartFormat chart="0" format="52">
      <pivotArea type="data" outline="0" fieldPosition="0">
        <references count="2">
          <reference field="4294967294" count="1" selected="0">
            <x v="0"/>
          </reference>
          <reference field="7" count="1" selected="0">
            <x v="112"/>
          </reference>
        </references>
      </pivotArea>
    </chartFormat>
    <chartFormat chart="0" format="53">
      <pivotArea type="data" outline="0" fieldPosition="0">
        <references count="2">
          <reference field="4294967294" count="1" selected="0">
            <x v="0"/>
          </reference>
          <reference field="7" count="1" selected="0">
            <x v="142"/>
          </reference>
        </references>
      </pivotArea>
    </chartFormat>
    <chartFormat chart="0" format="54">
      <pivotArea type="data" outline="0" fieldPosition="0">
        <references count="2">
          <reference field="4294967294" count="1" selected="0">
            <x v="0"/>
          </reference>
          <reference field="7" count="1" selected="0">
            <x v="269"/>
          </reference>
        </references>
      </pivotArea>
    </chartFormat>
    <chartFormat chart="0" format="55">
      <pivotArea type="data" outline="0" fieldPosition="0">
        <references count="2">
          <reference field="4294967294" count="1" selected="0">
            <x v="0"/>
          </reference>
          <reference field="7" count="1" selected="0">
            <x v="16"/>
          </reference>
        </references>
      </pivotArea>
    </chartFormat>
    <chartFormat chart="0" format="56">
      <pivotArea type="data" outline="0" fieldPosition="0">
        <references count="2">
          <reference field="4294967294" count="1" selected="0">
            <x v="0"/>
          </reference>
          <reference field="7" count="1" selected="0">
            <x v="141"/>
          </reference>
        </references>
      </pivotArea>
    </chartFormat>
    <chartFormat chart="0" format="57">
      <pivotArea type="data" outline="0" fieldPosition="0">
        <references count="2">
          <reference field="4294967294" count="1" selected="0">
            <x v="0"/>
          </reference>
          <reference field="7" count="1" selected="0">
            <x v="169"/>
          </reference>
        </references>
      </pivotArea>
    </chartFormat>
    <chartFormat chart="0" format="58">
      <pivotArea type="data" outline="0" fieldPosition="0">
        <references count="2">
          <reference field="4294967294" count="1" selected="0">
            <x v="0"/>
          </reference>
          <reference field="7" count="1" selected="0">
            <x v="210"/>
          </reference>
        </references>
      </pivotArea>
    </chartFormat>
    <chartFormat chart="0" format="59">
      <pivotArea type="data" outline="0" fieldPosition="0">
        <references count="2">
          <reference field="4294967294" count="1" selected="0">
            <x v="0"/>
          </reference>
          <reference field="7" count="1" selected="0">
            <x v="258"/>
          </reference>
        </references>
      </pivotArea>
    </chartFormat>
    <chartFormat chart="0" format="60">
      <pivotArea type="data" outline="0" fieldPosition="0">
        <references count="2">
          <reference field="4294967294" count="1" selected="0">
            <x v="0"/>
          </reference>
          <reference field="7" count="1" selected="0">
            <x v="272"/>
          </reference>
        </references>
      </pivotArea>
    </chartFormat>
    <chartFormat chart="0" format="61">
      <pivotArea type="data" outline="0" fieldPosition="0">
        <references count="2">
          <reference field="4294967294" count="1" selected="0">
            <x v="0"/>
          </reference>
          <reference field="7" count="1" selected="0">
            <x v="285"/>
          </reference>
        </references>
      </pivotArea>
    </chartFormat>
    <chartFormat chart="0" format="62">
      <pivotArea type="data" outline="0" fieldPosition="0">
        <references count="2">
          <reference field="4294967294" count="1" selected="0">
            <x v="0"/>
          </reference>
          <reference field="7" count="1" selected="0">
            <x v="132"/>
          </reference>
        </references>
      </pivotArea>
    </chartFormat>
    <chartFormat chart="0" format="63">
      <pivotArea type="data" outline="0" fieldPosition="0">
        <references count="2">
          <reference field="4294967294" count="1" selected="0">
            <x v="0"/>
          </reference>
          <reference field="7" count="1" selected="0">
            <x v="145"/>
          </reference>
        </references>
      </pivotArea>
    </chartFormat>
    <chartFormat chart="0" format="64">
      <pivotArea type="data" outline="0" fieldPosition="0">
        <references count="2">
          <reference field="4294967294" count="1" selected="0">
            <x v="0"/>
          </reference>
          <reference field="7" count="1" selected="0">
            <x v="239"/>
          </reference>
        </references>
      </pivotArea>
    </chartFormat>
    <chartFormat chart="0" format="65">
      <pivotArea type="data" outline="0" fieldPosition="0">
        <references count="2">
          <reference field="4294967294" count="1" selected="0">
            <x v="0"/>
          </reference>
          <reference field="7" count="1" selected="0">
            <x v="7"/>
          </reference>
        </references>
      </pivotArea>
    </chartFormat>
    <chartFormat chart="0" format="66">
      <pivotArea type="data" outline="0" fieldPosition="0">
        <references count="2">
          <reference field="4294967294" count="1" selected="0">
            <x v="0"/>
          </reference>
          <reference field="7" count="1" selected="0">
            <x v="311"/>
          </reference>
        </references>
      </pivotArea>
    </chartFormat>
    <chartFormat chart="0" format="67">
      <pivotArea type="data" outline="0" fieldPosition="0">
        <references count="2">
          <reference field="4294967294" count="1" selected="0">
            <x v="0"/>
          </reference>
          <reference field="7" count="1" selected="0">
            <x v="40"/>
          </reference>
        </references>
      </pivotArea>
    </chartFormat>
    <chartFormat chart="0" format="68">
      <pivotArea type="data" outline="0" fieldPosition="0">
        <references count="2">
          <reference field="4294967294" count="1" selected="0">
            <x v="0"/>
          </reference>
          <reference field="7" count="1" selected="0">
            <x v="85"/>
          </reference>
        </references>
      </pivotArea>
    </chartFormat>
    <chartFormat chart="0" format="69">
      <pivotArea type="data" outline="0" fieldPosition="0">
        <references count="2">
          <reference field="4294967294" count="1" selected="0">
            <x v="0"/>
          </reference>
          <reference field="7" count="1" selected="0">
            <x v="102"/>
          </reference>
        </references>
      </pivotArea>
    </chartFormat>
    <chartFormat chart="0" format="70">
      <pivotArea type="data" outline="0" fieldPosition="0">
        <references count="2">
          <reference field="4294967294" count="1" selected="0">
            <x v="0"/>
          </reference>
          <reference field="7" count="1" selected="0">
            <x v="234"/>
          </reference>
        </references>
      </pivotArea>
    </chartFormat>
    <chartFormat chart="0" format="71">
      <pivotArea type="data" outline="0" fieldPosition="0">
        <references count="2">
          <reference field="4294967294" count="1" selected="0">
            <x v="0"/>
          </reference>
          <reference field="7" count="1" selected="0">
            <x v="262"/>
          </reference>
        </references>
      </pivotArea>
    </chartFormat>
    <chartFormat chart="0" format="72">
      <pivotArea type="data" outline="0" fieldPosition="0">
        <references count="2">
          <reference field="4294967294" count="1" selected="0">
            <x v="0"/>
          </reference>
          <reference field="7" count="1" selected="0">
            <x v="265"/>
          </reference>
        </references>
      </pivotArea>
    </chartFormat>
    <chartFormat chart="0" format="73">
      <pivotArea type="data" outline="0" fieldPosition="0">
        <references count="2">
          <reference field="4294967294" count="1" selected="0">
            <x v="0"/>
          </reference>
          <reference field="7" count="1" selected="0">
            <x v="327"/>
          </reference>
        </references>
      </pivotArea>
    </chartFormat>
    <chartFormat chart="0" format="74">
      <pivotArea type="data" outline="0" fieldPosition="0">
        <references count="2">
          <reference field="4294967294" count="1" selected="0">
            <x v="0"/>
          </reference>
          <reference field="7" count="1" selected="0">
            <x v="121"/>
          </reference>
        </references>
      </pivotArea>
    </chartFormat>
    <chartFormat chart="0" format="75">
      <pivotArea type="data" outline="0" fieldPosition="0">
        <references count="2">
          <reference field="4294967294" count="1" selected="0">
            <x v="0"/>
          </reference>
          <reference field="7" count="1" selected="0">
            <x v="0"/>
          </reference>
        </references>
      </pivotArea>
    </chartFormat>
    <chartFormat chart="0" format="76">
      <pivotArea type="data" outline="0" fieldPosition="0">
        <references count="2">
          <reference field="4294967294" count="1" selected="0">
            <x v="0"/>
          </reference>
          <reference field="7" count="1" selected="0">
            <x v="10"/>
          </reference>
        </references>
      </pivotArea>
    </chartFormat>
    <chartFormat chart="0" format="77">
      <pivotArea type="data" outline="0" fieldPosition="0">
        <references count="2">
          <reference field="4294967294" count="1" selected="0">
            <x v="0"/>
          </reference>
          <reference field="7" count="1" selected="0">
            <x v="20"/>
          </reference>
        </references>
      </pivotArea>
    </chartFormat>
    <chartFormat chart="0" format="78">
      <pivotArea type="data" outline="0" fieldPosition="0">
        <references count="2">
          <reference field="4294967294" count="1" selected="0">
            <x v="0"/>
          </reference>
          <reference field="7" count="1" selected="0">
            <x v="32"/>
          </reference>
        </references>
      </pivotArea>
    </chartFormat>
    <chartFormat chart="0" format="79">
      <pivotArea type="data" outline="0" fieldPosition="0">
        <references count="2">
          <reference field="4294967294" count="1" selected="0">
            <x v="0"/>
          </reference>
          <reference field="7" count="1" selected="0">
            <x v="33"/>
          </reference>
        </references>
      </pivotArea>
    </chartFormat>
    <chartFormat chart="0" format="80">
      <pivotArea type="data" outline="0" fieldPosition="0">
        <references count="2">
          <reference field="4294967294" count="1" selected="0">
            <x v="0"/>
          </reference>
          <reference field="7" count="1" selected="0">
            <x v="70"/>
          </reference>
        </references>
      </pivotArea>
    </chartFormat>
    <chartFormat chart="0" format="81">
      <pivotArea type="data" outline="0" fieldPosition="0">
        <references count="2">
          <reference field="4294967294" count="1" selected="0">
            <x v="0"/>
          </reference>
          <reference field="7" count="1" selected="0">
            <x v="192"/>
          </reference>
        </references>
      </pivotArea>
    </chartFormat>
    <chartFormat chart="0" format="82">
      <pivotArea type="data" outline="0" fieldPosition="0">
        <references count="2">
          <reference field="4294967294" count="1" selected="0">
            <x v="0"/>
          </reference>
          <reference field="7" count="1" selected="0">
            <x v="215"/>
          </reference>
        </references>
      </pivotArea>
    </chartFormat>
    <chartFormat chart="0" format="83">
      <pivotArea type="data" outline="0" fieldPosition="0">
        <references count="2">
          <reference field="4294967294" count="1" selected="0">
            <x v="0"/>
          </reference>
          <reference field="7" count="1" selected="0">
            <x v="291"/>
          </reference>
        </references>
      </pivotArea>
    </chartFormat>
    <chartFormat chart="0" format="84">
      <pivotArea type="data" outline="0" fieldPosition="0">
        <references count="2">
          <reference field="4294967294" count="1" selected="0">
            <x v="0"/>
          </reference>
          <reference field="7" count="1" selected="0">
            <x v="24"/>
          </reference>
        </references>
      </pivotArea>
    </chartFormat>
    <chartFormat chart="0" format="85">
      <pivotArea type="data" outline="0" fieldPosition="0">
        <references count="2">
          <reference field="4294967294" count="1" selected="0">
            <x v="0"/>
          </reference>
          <reference field="7" count="1" selected="0">
            <x v="60"/>
          </reference>
        </references>
      </pivotArea>
    </chartFormat>
    <chartFormat chart="0" format="86">
      <pivotArea type="data" outline="0" fieldPosition="0">
        <references count="2">
          <reference field="4294967294" count="1" selected="0">
            <x v="0"/>
          </reference>
          <reference field="7" count="1" selected="0">
            <x v="67"/>
          </reference>
        </references>
      </pivotArea>
    </chartFormat>
    <chartFormat chart="0" format="87">
      <pivotArea type="data" outline="0" fieldPosition="0">
        <references count="2">
          <reference field="4294967294" count="1" selected="0">
            <x v="0"/>
          </reference>
          <reference field="7" count="1" selected="0">
            <x v="104"/>
          </reference>
        </references>
      </pivotArea>
    </chartFormat>
    <chartFormat chart="0" format="88">
      <pivotArea type="data" outline="0" fieldPosition="0">
        <references count="2">
          <reference field="4294967294" count="1" selected="0">
            <x v="0"/>
          </reference>
          <reference field="7" count="1" selected="0">
            <x v="248"/>
          </reference>
        </references>
      </pivotArea>
    </chartFormat>
    <chartFormat chart="0" format="89">
      <pivotArea type="data" outline="0" fieldPosition="0">
        <references count="2">
          <reference field="4294967294" count="1" selected="0">
            <x v="0"/>
          </reference>
          <reference field="7" count="1" selected="0">
            <x v="322"/>
          </reference>
        </references>
      </pivotArea>
    </chartFormat>
    <chartFormat chart="0" format="90">
      <pivotArea type="data" outline="0" fieldPosition="0">
        <references count="2">
          <reference field="4294967294" count="1" selected="0">
            <x v="0"/>
          </reference>
          <reference field="7" count="1" selected="0">
            <x v="348"/>
          </reference>
        </references>
      </pivotArea>
    </chartFormat>
    <chartFormat chart="0" format="91">
      <pivotArea type="data" outline="0" fieldPosition="0">
        <references count="2">
          <reference field="4294967294" count="1" selected="0">
            <x v="0"/>
          </reference>
          <reference field="7" count="1" selected="0">
            <x v="49"/>
          </reference>
        </references>
      </pivotArea>
    </chartFormat>
    <chartFormat chart="0" format="92">
      <pivotArea type="data" outline="0" fieldPosition="0">
        <references count="2">
          <reference field="4294967294" count="1" selected="0">
            <x v="0"/>
          </reference>
          <reference field="7" count="1" selected="0">
            <x v="289"/>
          </reference>
        </references>
      </pivotArea>
    </chartFormat>
    <chartFormat chart="0" format="93">
      <pivotArea type="data" outline="0" fieldPosition="0">
        <references count="2">
          <reference field="4294967294" count="1" selected="0">
            <x v="0"/>
          </reference>
          <reference field="7" count="1" selected="0">
            <x v="298"/>
          </reference>
        </references>
      </pivotArea>
    </chartFormat>
    <chartFormat chart="0" format="94">
      <pivotArea type="data" outline="0" fieldPosition="0">
        <references count="2">
          <reference field="4294967294" count="1" selected="0">
            <x v="0"/>
          </reference>
          <reference field="7" count="1" selected="0">
            <x v="342"/>
          </reference>
        </references>
      </pivotArea>
    </chartFormat>
    <chartFormat chart="0" format="95">
      <pivotArea type="data" outline="0" fieldPosition="0">
        <references count="2">
          <reference field="4294967294" count="1" selected="0">
            <x v="0"/>
          </reference>
          <reference field="7" count="1" selected="0">
            <x v="353"/>
          </reference>
        </references>
      </pivotArea>
    </chartFormat>
    <chartFormat chart="0" format="96">
      <pivotArea type="data" outline="0" fieldPosition="0">
        <references count="2">
          <reference field="4294967294" count="1" selected="0">
            <x v="0"/>
          </reference>
          <reference field="7" count="1" selected="0">
            <x v="367"/>
          </reference>
        </references>
      </pivotArea>
    </chartFormat>
    <chartFormat chart="0" format="97">
      <pivotArea type="data" outline="0" fieldPosition="0">
        <references count="2">
          <reference field="4294967294" count="1" selected="0">
            <x v="0"/>
          </reference>
          <reference field="7" count="1" selected="0">
            <x v="135"/>
          </reference>
        </references>
      </pivotArea>
    </chartFormat>
    <chartFormat chart="0" format="98">
      <pivotArea type="data" outline="0" fieldPosition="0">
        <references count="2">
          <reference field="4294967294" count="1" selected="0">
            <x v="0"/>
          </reference>
          <reference field="7" count="1" selected="0">
            <x v="280"/>
          </reference>
        </references>
      </pivotArea>
    </chartFormat>
    <chartFormat chart="0" format="99">
      <pivotArea type="data" outline="0" fieldPosition="0">
        <references count="2">
          <reference field="4294967294" count="1" selected="0">
            <x v="0"/>
          </reference>
          <reference field="7" count="1" selected="0">
            <x v="330"/>
          </reference>
        </references>
      </pivotArea>
    </chartFormat>
    <chartFormat chart="0" format="100">
      <pivotArea type="data" outline="0" fieldPosition="0">
        <references count="2">
          <reference field="4294967294" count="1" selected="0">
            <x v="0"/>
          </reference>
          <reference field="7" count="1" selected="0">
            <x v="357"/>
          </reference>
        </references>
      </pivotArea>
    </chartFormat>
    <chartFormat chart="0" format="101">
      <pivotArea type="data" outline="0" fieldPosition="0">
        <references count="2">
          <reference field="4294967294" count="1" selected="0">
            <x v="0"/>
          </reference>
          <reference field="7" count="1" selected="0">
            <x v="26"/>
          </reference>
        </references>
      </pivotArea>
    </chartFormat>
    <chartFormat chart="0" format="102">
      <pivotArea type="data" outline="0" fieldPosition="0">
        <references count="2">
          <reference field="4294967294" count="1" selected="0">
            <x v="0"/>
          </reference>
          <reference field="7" count="1" selected="0">
            <x v="29"/>
          </reference>
        </references>
      </pivotArea>
    </chartFormat>
    <chartFormat chart="0" format="103">
      <pivotArea type="data" outline="0" fieldPosition="0">
        <references count="2">
          <reference field="4294967294" count="1" selected="0">
            <x v="0"/>
          </reference>
          <reference field="7" count="1" selected="0">
            <x v="99"/>
          </reference>
        </references>
      </pivotArea>
    </chartFormat>
    <chartFormat chart="0" format="104">
      <pivotArea type="data" outline="0" fieldPosition="0">
        <references count="2">
          <reference field="4294967294" count="1" selected="0">
            <x v="0"/>
          </reference>
          <reference field="7" count="1" selected="0">
            <x v="115"/>
          </reference>
        </references>
      </pivotArea>
    </chartFormat>
    <chartFormat chart="0" format="105">
      <pivotArea type="data" outline="0" fieldPosition="0">
        <references count="2">
          <reference field="4294967294" count="1" selected="0">
            <x v="0"/>
          </reference>
          <reference field="7" count="1" selected="0">
            <x v="184"/>
          </reference>
        </references>
      </pivotArea>
    </chartFormat>
    <chartFormat chart="0" format="106">
      <pivotArea type="data" outline="0" fieldPosition="0">
        <references count="2">
          <reference field="4294967294" count="1" selected="0">
            <x v="0"/>
          </reference>
          <reference field="7" count="1" selected="0">
            <x v="224"/>
          </reference>
        </references>
      </pivotArea>
    </chartFormat>
    <chartFormat chart="0" format="107">
      <pivotArea type="data" outline="0" fieldPosition="0">
        <references count="2">
          <reference field="4294967294" count="1" selected="0">
            <x v="0"/>
          </reference>
          <reference field="7" count="1" selected="0">
            <x v="226"/>
          </reference>
        </references>
      </pivotArea>
    </chartFormat>
    <chartFormat chart="0" format="108">
      <pivotArea type="data" outline="0" fieldPosition="0">
        <references count="2">
          <reference field="4294967294" count="1" selected="0">
            <x v="0"/>
          </reference>
          <reference field="7" count="1" selected="0">
            <x v="255"/>
          </reference>
        </references>
      </pivotArea>
    </chartFormat>
    <chartFormat chart="0" format="109">
      <pivotArea type="data" outline="0" fieldPosition="0">
        <references count="2">
          <reference field="4294967294" count="1" selected="0">
            <x v="0"/>
          </reference>
          <reference field="7" count="1" selected="0">
            <x v="35"/>
          </reference>
        </references>
      </pivotArea>
    </chartFormat>
    <chartFormat chart="0" format="110">
      <pivotArea type="data" outline="0" fieldPosition="0">
        <references count="2">
          <reference field="4294967294" count="1" selected="0">
            <x v="0"/>
          </reference>
          <reference field="7" count="1" selected="0">
            <x v="183"/>
          </reference>
        </references>
      </pivotArea>
    </chartFormat>
    <chartFormat chart="0" format="111">
      <pivotArea type="data" outline="0" fieldPosition="0">
        <references count="2">
          <reference field="4294967294" count="1" selected="0">
            <x v="0"/>
          </reference>
          <reference field="7" count="1" selected="0">
            <x v="138"/>
          </reference>
        </references>
      </pivotArea>
    </chartFormat>
  </chartFormats>
  <pivotTableStyleInfo name="PivotStyleLight16" showRowHeaders="1" showColHeaders="1" showRowStripes="0" showColStripes="0" showLastColumn="1"/>
  <filters count="1">
    <filter fld="7"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478BF6-2351-7148-9090-40215EED9BA4}" name="monthly_custom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2:B125" firstHeaderRow="1" firstDataRow="1" firstDataCol="1"/>
  <pivotFields count="19">
    <pivotField showAll="0"/>
    <pivotField showAll="0"/>
    <pivotField showAll="0">
      <items count="6">
        <item x="0"/>
        <item h="1" x="3"/>
        <item h="1" x="1"/>
        <item h="1" x="2"/>
        <item h="1" x="4"/>
        <item t="default"/>
      </items>
    </pivotField>
    <pivotField axis="axisRow" showAll="0">
      <items count="14">
        <item x="4"/>
        <item x="10"/>
        <item x="6"/>
        <item x="8"/>
        <item x="5"/>
        <item x="1"/>
        <item x="2"/>
        <item x="3"/>
        <item x="0"/>
        <item x="7"/>
        <item x="11"/>
        <item x="9"/>
        <item h="1" x="12"/>
        <item t="default"/>
      </items>
    </pivotField>
    <pivotField dataField="1" showAll="0"/>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Count of Customer ID" fld="4" subtotal="count" baseField="0" baseItem="0"/>
  </dataFields>
  <chartFormats count="5">
    <chartFormat chart="8"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304011-29B6-1D42-BDF3-BF18A0BF79CB}" name="country_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8" firstHeaderRow="1" firstDataRow="1" firstDataCol="1"/>
  <pivotFields count="19">
    <pivotField showAll="0"/>
    <pivotField showAll="0"/>
    <pivotField showAll="0">
      <items count="6">
        <item x="0"/>
        <item h="1" x="3"/>
        <item h="1" x="1"/>
        <item h="1" x="2"/>
        <item h="1" x="4"/>
        <item t="default"/>
      </items>
    </pivotField>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showAll="0"/>
    <pivotField showAll="0"/>
    <pivotField showAll="0"/>
  </pivotFields>
  <rowFields count="1">
    <field x="8"/>
  </rowFields>
  <rowItems count="4">
    <i>
      <x/>
    </i>
    <i>
      <x v="1"/>
    </i>
    <i>
      <x v="2"/>
    </i>
    <i t="grand">
      <x/>
    </i>
  </rowItems>
  <colItems count="1">
    <i/>
  </colItems>
  <dataFields count="1">
    <dataField name="Sum of Sal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87D361-75FE-0441-A437-8F96243DF05C}" name="customers_by_cit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3:C75" firstHeaderRow="1" firstDataRow="1" firstDataCol="1"/>
  <pivotFields count="19">
    <pivotField showAll="0"/>
    <pivotField showAll="0"/>
    <pivotField showAll="0">
      <items count="6">
        <item x="0"/>
        <item h="1" x="3"/>
        <item h="1" x="1"/>
        <item h="1" x="2"/>
        <item h="1" x="4"/>
        <item t="default"/>
      </items>
    </pivotField>
    <pivotField showAll="0"/>
    <pivotField dataField="1" showAll="0"/>
    <pivotField showAll="0"/>
    <pivotField showAll="0"/>
    <pivotField axis="axisRow" showAll="0" measureFilter="1">
      <items count="388">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m="1" x="379"/>
        <item x="73"/>
        <item x="372"/>
        <item x="58"/>
        <item m="1" x="383"/>
        <item x="14"/>
        <item x="272"/>
        <item x="186"/>
        <item x="301"/>
        <item x="107"/>
        <item x="121"/>
        <item x="181"/>
        <item x="118"/>
        <item x="221"/>
        <item x="364"/>
        <item x="296"/>
        <item x="358"/>
        <item x="303"/>
        <item x="169"/>
        <item x="81"/>
        <item x="27"/>
        <item x="63"/>
        <item x="131"/>
        <item x="217"/>
        <item x="115"/>
        <item x="89"/>
        <item m="1" x="381"/>
        <item x="160"/>
        <item x="54"/>
        <item x="231"/>
        <item x="206"/>
        <item x="2"/>
        <item x="159"/>
        <item x="120"/>
        <item x="265"/>
        <item m="1" x="376"/>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m="1" x="382"/>
        <item x="19"/>
        <item x="173"/>
        <item x="98"/>
        <item x="361"/>
        <item x="97"/>
        <item x="251"/>
        <item x="144"/>
        <item x="308"/>
        <item x="256"/>
        <item x="298"/>
        <item x="42"/>
        <item x="214"/>
        <item x="321"/>
        <item x="51"/>
        <item x="57"/>
        <item x="345"/>
        <item x="74"/>
        <item x="368"/>
        <item x="326"/>
        <item x="132"/>
        <item x="331"/>
        <item m="1" x="384"/>
        <item x="307"/>
        <item x="25"/>
        <item x="16"/>
        <item x="116"/>
        <item x="353"/>
        <item x="365"/>
        <item x="281"/>
        <item x="312"/>
        <item x="225"/>
        <item x="33"/>
        <item x="152"/>
        <item x="264"/>
        <item x="352"/>
        <item x="103"/>
        <item x="13"/>
        <item x="90"/>
        <item x="289"/>
        <item x="99"/>
        <item x="283"/>
        <item x="333"/>
        <item x="207"/>
        <item m="1" x="385"/>
        <item m="1" x="380"/>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m="1" x="377"/>
        <item x="238"/>
        <item x="337"/>
        <item x="290"/>
        <item x="277"/>
        <item x="270"/>
        <item x="139"/>
        <item x="294"/>
        <item x="137"/>
        <item x="342"/>
        <item x="218"/>
        <item x="190"/>
        <item x="292"/>
        <item x="67"/>
        <item x="9"/>
        <item x="262"/>
        <item x="166"/>
        <item x="30"/>
        <item x="351"/>
        <item x="354"/>
        <item x="244"/>
        <item x="334"/>
        <item x="124"/>
        <item x="343"/>
        <item x="66"/>
        <item m="1" x="378"/>
        <item x="357"/>
        <item x="306"/>
        <item x="362"/>
        <item x="275"/>
        <item x="53"/>
        <item x="93"/>
        <item x="322"/>
        <item x="136"/>
        <item x="233"/>
        <item x="226"/>
        <item x="341"/>
        <item x="32"/>
        <item x="15"/>
        <item x="55"/>
        <item x="164"/>
        <item x="62"/>
        <item x="95"/>
        <item x="176"/>
        <item x="40"/>
        <item x="80"/>
        <item x="184"/>
        <item x="112"/>
        <item x="70"/>
        <item m="1" x="386"/>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x="375"/>
        <item t="default"/>
      </items>
    </pivotField>
    <pivotField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7"/>
  </rowFields>
  <rowItems count="12">
    <i>
      <x v="40"/>
    </i>
    <i>
      <x v="43"/>
    </i>
    <i>
      <x v="128"/>
    </i>
    <i>
      <x v="144"/>
    </i>
    <i>
      <x v="146"/>
    </i>
    <i>
      <x v="166"/>
    </i>
    <i>
      <x v="214"/>
    </i>
    <i>
      <x v="274"/>
    </i>
    <i>
      <x v="310"/>
    </i>
    <i>
      <x v="314"/>
    </i>
    <i>
      <x v="370"/>
    </i>
    <i t="grand">
      <x/>
    </i>
  </rowItems>
  <colItems count="1">
    <i/>
  </colItems>
  <dataFields count="1">
    <dataField name="Count of Customer ID" fld="4" subtotal="count" baseField="0" baseItem="0"/>
  </dataField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1EF9B7-9111-FF4C-947A-C5F6AEB6D13C}" name="loyality_card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119:G122" firstHeaderRow="1" firstDataRow="1" firstDataCol="1"/>
  <pivotFields count="19">
    <pivotField showAll="0"/>
    <pivotField showAll="0"/>
    <pivotField showAll="0">
      <items count="6">
        <item x="0"/>
        <item h="1" x="3"/>
        <item h="1" x="1"/>
        <item h="1" x="2"/>
        <item h="1" x="4"/>
        <item t="default"/>
      </items>
    </pivotField>
    <pivotField showAll="0"/>
    <pivotField dataField="1" showAll="0"/>
    <pivotField showAll="0"/>
    <pivotField showAll="0"/>
    <pivotField showAll="0"/>
    <pivotField showAll="0">
      <items count="5">
        <item x="1"/>
        <item x="2"/>
        <item x="0"/>
        <item x="3"/>
        <item t="default"/>
      </items>
    </pivotField>
    <pivotField showAll="0"/>
    <pivotField showAll="0"/>
    <pivotField showAll="0"/>
    <pivotField showAll="0"/>
    <pivotField axis="axisRow" showAll="0">
      <items count="4">
        <item x="1"/>
        <item x="0"/>
        <item h="1" x="2"/>
        <item t="default"/>
      </items>
    </pivotField>
    <pivotField showAll="0"/>
    <pivotField showAll="0">
      <items count="9">
        <item m="1" x="6"/>
        <item x="2"/>
        <item m="1" x="7"/>
        <item m="1" x="5"/>
        <item x="1"/>
        <item x="3"/>
        <item x="0"/>
        <item x="4"/>
        <item t="default"/>
      </items>
    </pivotField>
    <pivotField showAll="0"/>
    <pivotField showAll="0"/>
    <pivotField showAll="0"/>
  </pivotFields>
  <rowFields count="1">
    <field x="13"/>
  </rowFields>
  <rowItems count="3">
    <i>
      <x/>
    </i>
    <i>
      <x v="1"/>
    </i>
    <i t="grand">
      <x/>
    </i>
  </rowItems>
  <colItems count="1">
    <i/>
  </colItems>
  <dataFields count="1">
    <dataField name="Count of Customer ID" fld="4" subtotal="count" baseField="0" baseItem="0"/>
  </dataFields>
  <chartFormats count="5">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3C6C8F-67E7-074D-958A-EA467C1B77B4}" name="monthly_sales_by_r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E18" firstHeaderRow="1" firstDataRow="2" firstDataCol="1"/>
  <pivotFields count="19">
    <pivotField showAll="0"/>
    <pivotField showAll="0"/>
    <pivotField showAll="0">
      <items count="6">
        <item x="0"/>
        <item h="1" x="3"/>
        <item h="1" x="1"/>
        <item h="1" x="2"/>
        <item h="1" x="4"/>
        <item t="default"/>
      </items>
    </pivotField>
    <pivotField axis="axisRow" showAll="0">
      <items count="14">
        <item x="4"/>
        <item x="10"/>
        <item x="6"/>
        <item x="8"/>
        <item x="5"/>
        <item x="1"/>
        <item x="2"/>
        <item x="3"/>
        <item x="0"/>
        <item x="7"/>
        <item x="11"/>
        <item x="9"/>
        <item x="12"/>
        <item t="default"/>
      </items>
    </pivotField>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dataField="1" showAll="0"/>
    <pivotField showAll="0">
      <items count="9">
        <item m="1" x="6"/>
        <item x="2"/>
        <item m="1" x="7"/>
        <item m="1" x="5"/>
        <item x="1"/>
        <item x="3"/>
        <item x="0"/>
        <item x="4"/>
        <item t="default"/>
      </items>
    </pivotField>
    <pivotField axis="axisCol" showAll="0">
      <items count="9">
        <item m="1" x="6"/>
        <item x="2"/>
        <item m="1" x="4"/>
        <item x="1"/>
        <item m="1" x="5"/>
        <item x="0"/>
        <item m="1" x="7"/>
        <item h="1" x="3"/>
        <item t="default"/>
      </items>
    </pivotField>
    <pivotField showAll="0"/>
    <pivotField showAll="0"/>
  </pivotFields>
  <rowFields count="1">
    <field x="3"/>
  </rowFields>
  <rowItems count="13">
    <i>
      <x/>
    </i>
    <i>
      <x v="1"/>
    </i>
    <i>
      <x v="2"/>
    </i>
    <i>
      <x v="3"/>
    </i>
    <i>
      <x v="4"/>
    </i>
    <i>
      <x v="5"/>
    </i>
    <i>
      <x v="6"/>
    </i>
    <i>
      <x v="7"/>
    </i>
    <i>
      <x v="8"/>
    </i>
    <i>
      <x v="9"/>
    </i>
    <i>
      <x v="10"/>
    </i>
    <i>
      <x v="11"/>
    </i>
    <i t="grand">
      <x/>
    </i>
  </rowItems>
  <colFields count="1">
    <field x="16"/>
  </colFields>
  <colItems count="4">
    <i>
      <x v="1"/>
    </i>
    <i>
      <x v="3"/>
    </i>
    <i>
      <x v="5"/>
    </i>
    <i t="grand">
      <x/>
    </i>
  </colItems>
  <dataFields count="1">
    <dataField name="Sum of Sales" fld="14" baseField="0" baseItem="0"/>
  </dataFields>
  <chartFormats count="15">
    <chartFormat chart="0" format="5"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6" count="1" selected="0">
            <x v="5"/>
          </reference>
        </references>
      </pivotArea>
    </chartFormat>
    <chartFormat chart="0" format="8" series="1">
      <pivotArea type="data" outline="0" fieldPosition="0">
        <references count="2">
          <reference field="4294967294" count="1" selected="0">
            <x v="0"/>
          </reference>
          <reference field="16" count="1" selected="0">
            <x v="7"/>
          </reference>
        </references>
      </pivotArea>
    </chartFormat>
    <chartFormat chart="0" format="9" series="1">
      <pivotArea type="data" outline="0" fieldPosition="0">
        <references count="2">
          <reference field="4294967294" count="1" selected="0">
            <x v="0"/>
          </reference>
          <reference field="16" count="1" selected="0">
            <x v="1"/>
          </reference>
        </references>
      </pivotArea>
    </chartFormat>
    <chartFormat chart="0" format="10" series="1">
      <pivotArea type="data" outline="0" fieldPosition="0">
        <references count="2">
          <reference field="4294967294" count="1" selected="0">
            <x v="0"/>
          </reference>
          <reference field="16" count="1" selected="0">
            <x v="3"/>
          </reference>
        </references>
      </pivotArea>
    </chartFormat>
    <chartFormat chart="16" format="19" series="1">
      <pivotArea type="data" outline="0" fieldPosition="0">
        <references count="2">
          <reference field="4294967294" count="1" selected="0">
            <x v="0"/>
          </reference>
          <reference field="16" count="1" selected="0">
            <x v="1"/>
          </reference>
        </references>
      </pivotArea>
    </chartFormat>
    <chartFormat chart="16" format="20" series="1">
      <pivotArea type="data" outline="0" fieldPosition="0">
        <references count="2">
          <reference field="4294967294" count="1" selected="0">
            <x v="0"/>
          </reference>
          <reference field="16" count="1" selected="0">
            <x v="3"/>
          </reference>
        </references>
      </pivotArea>
    </chartFormat>
    <chartFormat chart="16" format="21" series="1">
      <pivotArea type="data" outline="0" fieldPosition="0">
        <references count="2">
          <reference field="4294967294" count="1" selected="0">
            <x v="0"/>
          </reference>
          <reference field="16" count="1" selected="0">
            <x v="5"/>
          </reference>
        </references>
      </pivotArea>
    </chartFormat>
    <chartFormat chart="16" format="22" series="1">
      <pivotArea type="data" outline="0" fieldPosition="0">
        <references count="2">
          <reference field="4294967294" count="1" selected="0">
            <x v="0"/>
          </reference>
          <reference field="16" count="1" selected="0">
            <x v="7"/>
          </reference>
        </references>
      </pivotArea>
    </chartFormat>
    <chartFormat chart="19" format="23" series="1">
      <pivotArea type="data" outline="0" fieldPosition="0">
        <references count="2">
          <reference field="4294967294" count="1" selected="0">
            <x v="0"/>
          </reference>
          <reference field="16" count="1" selected="0">
            <x v="1"/>
          </reference>
        </references>
      </pivotArea>
    </chartFormat>
    <chartFormat chart="19" format="24" series="1">
      <pivotArea type="data" outline="0" fieldPosition="0">
        <references count="2">
          <reference field="4294967294" count="1" selected="0">
            <x v="0"/>
          </reference>
          <reference field="16" count="1" selected="0">
            <x v="3"/>
          </reference>
        </references>
      </pivotArea>
    </chartFormat>
    <chartFormat chart="19" format="25" series="1">
      <pivotArea type="data" outline="0" fieldPosition="0">
        <references count="2">
          <reference field="4294967294" count="1" selected="0">
            <x v="0"/>
          </reference>
          <reference field="16" count="1" selected="0">
            <x v="5"/>
          </reference>
        </references>
      </pivotArea>
    </chartFormat>
    <chartFormat chart="21" format="26" series="1">
      <pivotArea type="data" outline="0" fieldPosition="0">
        <references count="2">
          <reference field="4294967294" count="1" selected="0">
            <x v="0"/>
          </reference>
          <reference field="16" count="1" selected="0">
            <x v="1"/>
          </reference>
        </references>
      </pivotArea>
    </chartFormat>
    <chartFormat chart="21" format="27" series="1">
      <pivotArea type="data" outline="0" fieldPosition="0">
        <references count="2">
          <reference field="4294967294" count="1" selected="0">
            <x v="0"/>
          </reference>
          <reference field="16" count="1" selected="0">
            <x v="3"/>
          </reference>
        </references>
      </pivotArea>
    </chartFormat>
    <chartFormat chart="21" format="28" series="1">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CBAA9C-FF62-444A-BE60-02F30BA08921}" name="count_of_customers_by_count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4:C48" firstHeaderRow="1" firstDataRow="1" firstDataCol="1"/>
  <pivotFields count="19">
    <pivotField showAll="0"/>
    <pivotField showAll="0"/>
    <pivotField showAll="0">
      <items count="6">
        <item x="0"/>
        <item h="1" x="3"/>
        <item h="1" x="1"/>
        <item h="1" x="2"/>
        <item h="1" x="4"/>
        <item t="default"/>
      </items>
    </pivotField>
    <pivotField showAll="0"/>
    <pivotField dataField="1"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items count="9">
        <item m="1" x="6"/>
        <item x="2"/>
        <item m="1" x="7"/>
        <item m="1" x="5"/>
        <item x="1"/>
        <item x="3"/>
        <item x="0"/>
        <item x="4"/>
        <item t="default"/>
      </items>
    </pivotField>
    <pivotField showAll="0"/>
    <pivotField showAll="0"/>
    <pivotField showAll="0"/>
  </pivotFields>
  <rowFields count="1">
    <field x="8"/>
  </rowFields>
  <rowItems count="4">
    <i>
      <x/>
    </i>
    <i>
      <x v="1"/>
    </i>
    <i>
      <x v="2"/>
    </i>
    <i t="grand">
      <x/>
    </i>
  </rowItems>
  <colItems count="1">
    <i/>
  </colItems>
  <dataFields count="1">
    <dataField name="Count of Customer ID" fld="4" subtotal="count" baseField="0" baseItem="0"/>
  </dataFields>
  <chartFormats count="20">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4" format="9">
      <pivotArea type="data" outline="0" fieldPosition="0">
        <references count="2">
          <reference field="4294967294" count="1" selected="0">
            <x v="0"/>
          </reference>
          <reference field="8" count="1" selected="0">
            <x v="3"/>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5" format="13">
      <pivotArea type="data" outline="0" fieldPosition="0">
        <references count="2">
          <reference field="4294967294" count="1" selected="0">
            <x v="0"/>
          </reference>
          <reference field="8" count="1" selected="0">
            <x v="2"/>
          </reference>
        </references>
      </pivotArea>
    </chartFormat>
    <chartFormat chart="5" format="14">
      <pivotArea type="data" outline="0" fieldPosition="0">
        <references count="2">
          <reference field="4294967294" count="1" selected="0">
            <x v="0"/>
          </reference>
          <reference field="8" count="1" selected="0">
            <x v="3"/>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8" count="1" selected="0">
            <x v="0"/>
          </reference>
        </references>
      </pivotArea>
    </chartFormat>
    <chartFormat chart="7" format="17">
      <pivotArea type="data" outline="0" fieldPosition="0">
        <references count="2">
          <reference field="4294967294" count="1" selected="0">
            <x v="0"/>
          </reference>
          <reference field="8" count="1" selected="0">
            <x v="1"/>
          </reference>
        </references>
      </pivotArea>
    </chartFormat>
    <chartFormat chart="7" format="18">
      <pivotArea type="data" outline="0" fieldPosition="0">
        <references count="2">
          <reference field="4294967294" count="1" selected="0">
            <x v="0"/>
          </reference>
          <reference field="8" count="1" selected="0">
            <x v="2"/>
          </reference>
        </references>
      </pivotArea>
    </chartFormat>
    <chartFormat chart="7" format="1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A860A7-31FD-9847-B311-7F9BCB8852DB}" sourceName="Year">
  <pivotTables>
    <pivotTable tabId="6" name="top_customers"/>
    <pivotTable tabId="6" name="monthly_customers"/>
    <pivotTable tabId="6" name="country_sales"/>
    <pivotTable tabId="6" name="city_sales"/>
    <pivotTable tabId="6" name="roast_sales"/>
    <pivotTable tabId="6" name="count_of_customers_by_country"/>
    <pivotTable tabId="6" name="customers_by_city"/>
    <pivotTable tabId="6" name="customers_by_years"/>
    <pivotTable tabId="6" name="monthly_sales_by_rt"/>
    <pivotTable tabId="6" name="PivotTable15"/>
    <pivotTable tabId="6" name="loyality_cards"/>
  </pivotTables>
  <data>
    <tabular pivotCacheId="1498251184">
      <items count="5">
        <i x="0" s="1"/>
        <i x="3"/>
        <i x="1"/>
        <i x="2"/>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1" xr10:uid="{CFEF4B24-CC7C-924A-9127-AE7176C4E047}" sourceName="coffee type">
  <pivotTables>
    <pivotTable tabId="6" name="monthly_sales_by_rt"/>
    <pivotTable tabId="6" name="top_customers"/>
    <pivotTable tabId="6" name="monthly_customers"/>
    <pivotTable tabId="6" name="country_sales"/>
    <pivotTable tabId="6" name="city_sales"/>
    <pivotTable tabId="6" name="roast_sales"/>
    <pivotTable tabId="6" name="count_of_customers_by_country"/>
    <pivotTable tabId="6" name="customers_by_city"/>
    <pivotTable tabId="6" name="customers_by_years"/>
    <pivotTable tabId="6" name="loyality_cards"/>
    <pivotTable tabId="6" name="PivotTable15"/>
  </pivotTables>
  <data>
    <tabular pivotCacheId="1498251184">
      <items count="8">
        <i x="2" s="1"/>
        <i x="1" s="1"/>
        <i x="3" s="1"/>
        <i x="0" s="1"/>
        <i x="6" s="1" nd="1"/>
        <i x="7" s="1" nd="1"/>
        <i x="5"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CD62B09-2B2A-254A-9B65-8CA1C0454A9E}" sourceName="country">
  <pivotTables>
    <pivotTable tabId="6" name="loyality_cards"/>
    <pivotTable tabId="6" name="monthly_sales_by_rt"/>
    <pivotTable tabId="6" name="top_customers"/>
    <pivotTable tabId="6" name="monthly_customers"/>
    <pivotTable tabId="6" name="country_sales"/>
    <pivotTable tabId="6" name="city_sales"/>
    <pivotTable tabId="6" name="roast_sales"/>
    <pivotTable tabId="6" name="count_of_customers_by_country"/>
    <pivotTable tabId="6" name="customers_by_city"/>
    <pivotTable tabId="6" name="customers_by_years"/>
    <pivotTable tabId="6" name="PivotTable15"/>
  </pivotTables>
  <data>
    <tabular pivotCacheId="1498251184">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C3DDF80-0500-AD46-968C-436D43A73E29}" cache="Slicer_Year" caption="Year" columnCount="2" style="SlicerStyleDark4" rowHeight="457200"/>
  <slicer name="coffee type 1" xr10:uid="{9CF44483-9CAC-B143-96FA-7B4553474B85}" cache="Slicer_coffee_type1" caption="COFFEE TYPE" columnCount="2" style="SlicerStyleDark4 2" rowHeight="457200"/>
  <slicer name="country" xr10:uid="{D54791D8-5C61-4B4A-8E31-325F2CD2DB09}" cache="Slicer_country" caption="COUNTRY" style="SlicerStyleDark3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8BB722E-70AD-BD49-A977-33EFD07448C5}" cache="Slicer_Year" caption="YEAR" columnCount="2" style="SlicerStyleDark3 2" rowHeight="457200"/>
  <slicer name="coffee type 2" xr10:uid="{79F7A955-AB8A-ED49-A92E-3EE0445B562E}" cache="Slicer_coffee_type1" caption="COFFEE TYPE" columnCount="2" style="SlicerStyleDark3 2" rowHeight="457200"/>
  <slicer name="country 1" xr10:uid="{7EF90F84-7FCD-3E4C-ADA5-65D7CCBC1823}" cache="Slicer_country" caption="COUNTRY" style="SlicerStyleDark3 2"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AA4658EB-C34C-BD49-8662-02D5E1461B4D}" cache="Slicer_Year" caption="YEAR" columnCount="2" style="SlicerStyleDark3 2" rowHeight="457200"/>
  <slicer name="coffee type 3" xr10:uid="{DA7D904C-1A01-B243-A215-38914CC1DA10}" cache="Slicer_coffee_type1" caption="COFFEE TYPE" columnCount="2" style="SlicerStyleDark3 2" rowHeight="457200"/>
  <slicer name="country 2" xr10:uid="{26542AB2-A04D-B341-B49F-35A5BE6A18F9}" cache="Slicer_country" caption="COUNTRY" style="SlicerStyleDark3 2" rowHeight="230716"/>
</slicers>
</file>

<file path=xl/theme/theme1.xml><?xml version="1.0" encoding="utf-8"?>
<a:theme xmlns:a="http://schemas.openxmlformats.org/drawingml/2006/main" name="Badge">
  <a:themeElements>
    <a:clrScheme name="Badge">
      <a:dk1>
        <a:sysClr val="windowText" lastClr="000000"/>
      </a:dk1>
      <a:lt1>
        <a:sysClr val="window" lastClr="FFFFFF"/>
      </a:lt1>
      <a:dk2>
        <a:srgbClr val="2A1A00"/>
      </a:dk2>
      <a:lt2>
        <a:srgbClr val="F3F3F2"/>
      </a:lt2>
      <a:accent1>
        <a:srgbClr val="F8B323"/>
      </a:accent1>
      <a:accent2>
        <a:srgbClr val="656A59"/>
      </a:accent2>
      <a:accent3>
        <a:srgbClr val="46B2B5"/>
      </a:accent3>
      <a:accent4>
        <a:srgbClr val="8CAA7E"/>
      </a:accent4>
      <a:accent5>
        <a:srgbClr val="D36F68"/>
      </a:accent5>
      <a:accent6>
        <a:srgbClr val="826276"/>
      </a:accent6>
      <a:hlink>
        <a:srgbClr val="46B2B5"/>
      </a:hlink>
      <a:folHlink>
        <a:srgbClr val="A46694"/>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3AD2-1715-1340-8AD6-6426C1106516}">
  <sheetPr filterMode="1"/>
  <dimension ref="A1:X1016"/>
  <sheetViews>
    <sheetView topLeftCell="B1" workbookViewId="0">
      <selection activeCell="P82" sqref="P82"/>
    </sheetView>
  </sheetViews>
  <sheetFormatPr baseColWidth="10" defaultColWidth="8.83203125" defaultRowHeight="15" x14ac:dyDescent="0.2"/>
  <cols>
    <col min="1" max="1" width="15.1640625" customWidth="1"/>
    <col min="2" max="4" width="12.1640625" customWidth="1"/>
    <col min="5" max="5" width="15.83203125" customWidth="1"/>
    <col min="6" max="9" width="20.33203125" customWidth="1"/>
    <col min="10" max="10" width="9.33203125" customWidth="1"/>
    <col min="11" max="11" width="8" customWidth="1"/>
    <col min="12" max="12" width="6.83203125" customWidth="1"/>
    <col min="13" max="13" width="8.83203125" customWidth="1"/>
    <col min="14" max="14" width="10.5" customWidth="1"/>
    <col min="15" max="15" width="8.33203125" style="27" customWidth="1"/>
    <col min="16" max="16" width="19" customWidth="1"/>
    <col min="18" max="19" width="11.1640625" customWidth="1"/>
    <col min="20" max="20" width="9.5" customWidth="1"/>
    <col min="21" max="21" width="10.33203125" customWidth="1"/>
  </cols>
  <sheetData>
    <row r="1" spans="1:24" x14ac:dyDescent="0.2">
      <c r="A1" s="13" t="s">
        <v>1918</v>
      </c>
      <c r="B1" s="14" t="s">
        <v>1919</v>
      </c>
      <c r="C1" s="14" t="s">
        <v>6201</v>
      </c>
      <c r="D1" s="14" t="s">
        <v>6202</v>
      </c>
      <c r="E1" s="15" t="s">
        <v>1920</v>
      </c>
      <c r="F1" s="15" t="s">
        <v>6191</v>
      </c>
      <c r="G1" s="15" t="s">
        <v>6190</v>
      </c>
      <c r="H1" s="15" t="s">
        <v>6192</v>
      </c>
      <c r="I1" s="15" t="s">
        <v>6193</v>
      </c>
      <c r="J1" s="15" t="s">
        <v>1921</v>
      </c>
      <c r="K1" s="15" t="s">
        <v>1922</v>
      </c>
      <c r="L1" s="16" t="s">
        <v>1928</v>
      </c>
      <c r="M1" s="15" t="s">
        <v>1929</v>
      </c>
      <c r="N1" s="15" t="s">
        <v>6194</v>
      </c>
      <c r="O1" s="24" t="s">
        <v>1930</v>
      </c>
      <c r="P1" s="15" t="s">
        <v>6195</v>
      </c>
      <c r="Q1" s="15" t="s">
        <v>6196</v>
      </c>
      <c r="R1" s="19" t="s">
        <v>6198</v>
      </c>
      <c r="S1" s="21" t="s">
        <v>6199</v>
      </c>
    </row>
    <row r="2" spans="1:24" x14ac:dyDescent="0.2">
      <c r="A2" s="1" t="s">
        <v>0</v>
      </c>
      <c r="B2" s="2">
        <v>43713</v>
      </c>
      <c r="C2" s="2" t="str">
        <f>TEXT(B2,"YYYY")</f>
        <v>2019</v>
      </c>
      <c r="D2" s="2" t="str">
        <f>TEXT(B2,"mmmm")</f>
        <v>September</v>
      </c>
      <c r="E2" s="3" t="s">
        <v>1</v>
      </c>
      <c r="F2" s="3" t="str">
        <f>VLOOKUP(Customers!A2,Customers!A1:I1001,3,FALSE)</f>
        <v>aallner0@lulu.com</v>
      </c>
      <c r="G2" s="3" t="str">
        <f>VLOOKUP(worksheet!E2,Customers!A:I,2,)</f>
        <v>Aloisia Allner</v>
      </c>
      <c r="H2" s="3" t="str">
        <f>VLOOKUP(E2,Customers!A:I,6,FALSE)</f>
        <v>Paterson</v>
      </c>
      <c r="I2" s="3" t="str">
        <f>VLOOKUP(Customers!A2,Customers!A1:I1001,7,FALSE)</f>
        <v>United States</v>
      </c>
      <c r="J2" s="4" t="s">
        <v>2</v>
      </c>
      <c r="K2" s="3">
        <v>2</v>
      </c>
      <c r="L2" s="5">
        <f>INDEX([1]products!$A$1:$G$49,MATCH([1]orders!$D2,[1]products!$A$1:$A$49,0),MATCH([1]orders!K$1,[1]products!$A$1:$G$1,0))</f>
        <v>1</v>
      </c>
      <c r="M2" s="6">
        <f>INDEX([1]products!$A$1:$G$49,MATCH([1]orders!$D2,[1]products!$A$1:$A$49,0),MATCH([1]orders!L$1,[1]products!$A$1:$G$1,0))</f>
        <v>9.9499999999999993</v>
      </c>
      <c r="N2" s="6" t="str">
        <f>VLOOKUP(Customers!A2,Customers!A1:I1001,9,FALSE)</f>
        <v>Yes</v>
      </c>
      <c r="O2" s="25">
        <f t="shared" ref="O2:O65" si="0">K2*M2</f>
        <v>19.899999999999999</v>
      </c>
      <c r="P2" t="str">
        <f>VLOOKUP(J2,Products!A:G,2,0)</f>
        <v>Robusta</v>
      </c>
      <c r="Q2" t="str">
        <f>VLOOKUP(J2,Products!A:G,3,0)</f>
        <v>Medium</v>
      </c>
      <c r="R2">
        <v>1.194</v>
      </c>
      <c r="S2">
        <f>INDEX(Products!A:G,MATCH(worksheet!J2,Products!A:A,0),MATCH(worksheet!$S$1,Products!$A$1:$G$1,0))</f>
        <v>0.59699999999999998</v>
      </c>
      <c r="U2" s="20"/>
    </row>
    <row r="3" spans="1:24" x14ac:dyDescent="0.2">
      <c r="A3" s="1" t="s">
        <v>0</v>
      </c>
      <c r="B3" s="2">
        <v>43713</v>
      </c>
      <c r="C3" s="2" t="str">
        <f t="shared" ref="C3:C66" si="1">TEXT(B3,"YYYY")</f>
        <v>2019</v>
      </c>
      <c r="D3" s="2" t="str">
        <f t="shared" ref="D3:D66" si="2">TEXT(B3,"mmmm")</f>
        <v>September</v>
      </c>
      <c r="E3" s="3" t="s">
        <v>1</v>
      </c>
      <c r="F3" s="3" t="str">
        <f>VLOOKUP(Customers!A3,Customers!A2:I1002,3,FALSE)</f>
        <v>pbote1@yelp.com</v>
      </c>
      <c r="G3" s="3" t="str">
        <f>VLOOKUP(worksheet!E3,Customers!A:I,2,)</f>
        <v>Aloisia Allner</v>
      </c>
      <c r="H3" s="3" t="str">
        <f>VLOOKUP(E3,Customers!A:I,6,FALSE)</f>
        <v>Paterson</v>
      </c>
      <c r="I3" s="3" t="str">
        <f>VLOOKUP(Customers!A3,Customers!A2:I1002,7,FALSE)</f>
        <v>Ireland</v>
      </c>
      <c r="J3" s="4" t="s">
        <v>3</v>
      </c>
      <c r="K3" s="3">
        <v>5</v>
      </c>
      <c r="L3" s="5">
        <f>INDEX([1]products!$A$1:$G$49,MATCH([1]orders!$D3,[1]products!$A$1:$A$49,0),MATCH([1]orders!K$1,[1]products!$A$1:$G$1,0))</f>
        <v>0.5</v>
      </c>
      <c r="M3" s="6">
        <f>INDEX([1]products!$A$1:$G$49,MATCH([1]orders!$D3,[1]products!$A$1:$A$49,0),MATCH([1]orders!L$1,[1]products!$A$1:$G$1,0))</f>
        <v>8.25</v>
      </c>
      <c r="N3" s="6" t="str">
        <f>VLOOKUP(Customers!A3,Customers!A2:I1002,9,FALSE)</f>
        <v>No</v>
      </c>
      <c r="O3" s="25">
        <f t="shared" si="0"/>
        <v>41.25</v>
      </c>
      <c r="P3" t="str">
        <f>VLOOKUP(J3,Products!A:G,2,0)</f>
        <v>Excelsa</v>
      </c>
      <c r="Q3" t="str">
        <f>VLOOKUP(J3,Products!A:G,3,0)</f>
        <v>Medium</v>
      </c>
      <c r="R3">
        <v>4.5374999999999996</v>
      </c>
      <c r="S3">
        <f>INDEX(Products!A:G,MATCH(worksheet!J3,Products!A:A,0),MATCH(worksheet!$S$1,Products!$A$1:$G$1,0))</f>
        <v>0.90749999999999997</v>
      </c>
      <c r="U3" s="20"/>
      <c r="X3" t="str">
        <f>INDEX(Products!A:G,MATCH(worksheet!J2,Products!A:A,0),MATCH(worksheet!$P$1,Products!$A$1:$G$1,0))</f>
        <v>Robusta</v>
      </c>
    </row>
    <row r="4" spans="1:24" x14ac:dyDescent="0.2">
      <c r="A4" s="1" t="s">
        <v>4</v>
      </c>
      <c r="B4" s="2">
        <v>44364</v>
      </c>
      <c r="C4" s="2" t="str">
        <f t="shared" si="1"/>
        <v>2021</v>
      </c>
      <c r="D4" s="2" t="str">
        <f t="shared" si="2"/>
        <v>June</v>
      </c>
      <c r="E4" s="3" t="s">
        <v>5</v>
      </c>
      <c r="F4" s="3" t="str">
        <f>VLOOKUP(Customers!A4,Customers!A3:I1003,3,FALSE)</f>
        <v>jredholes2@tmall.com</v>
      </c>
      <c r="G4" s="3" t="str">
        <f>VLOOKUP(worksheet!E4,Customers!A:I,2,)</f>
        <v>Jami Redholes</v>
      </c>
      <c r="H4" s="3" t="str">
        <f>VLOOKUP(E4,Customers!A:I,6,FALSE)</f>
        <v>San Antonio</v>
      </c>
      <c r="I4" s="3" t="str">
        <f>VLOOKUP(Customers!A4,Customers!A3:I1003,7,FALSE)</f>
        <v>United States</v>
      </c>
      <c r="J4" s="4" t="s">
        <v>6</v>
      </c>
      <c r="K4" s="3">
        <v>1</v>
      </c>
      <c r="L4" s="5">
        <f>INDEX([1]products!$A$1:$G$49,MATCH([1]orders!$D4,[1]products!$A$1:$A$49,0),MATCH([1]orders!K$1,[1]products!$A$1:$G$1,0))</f>
        <v>1</v>
      </c>
      <c r="M4" s="6">
        <f>INDEX([1]products!$A$1:$G$49,MATCH([1]orders!$D4,[1]products!$A$1:$A$49,0),MATCH([1]orders!L$1,[1]products!$A$1:$G$1,0))</f>
        <v>12.95</v>
      </c>
      <c r="N4" s="6" t="str">
        <f>VLOOKUP(Customers!A4,Customers!A3:I1003,9,FALSE)</f>
        <v>Yes</v>
      </c>
      <c r="O4" s="25">
        <f t="shared" si="0"/>
        <v>12.95</v>
      </c>
      <c r="P4" t="str">
        <f>VLOOKUP(J4,Products!A:G,2,0)</f>
        <v>Arabica</v>
      </c>
      <c r="Q4" t="str">
        <f>VLOOKUP(J4,Products!A:G,3,0)</f>
        <v>Light</v>
      </c>
      <c r="R4">
        <v>1.1655</v>
      </c>
      <c r="S4">
        <f>INDEX(Products!A:G,MATCH(worksheet!J4,Products!A:A,0),MATCH(worksheet!$S$1,Products!$A$1:$G$1,0))</f>
        <v>1.1655</v>
      </c>
      <c r="U4" s="20"/>
      <c r="X4" t="str">
        <f>INDEX(Products!A:G,MATCH(worksheet!J3,Products!A:A,0),MATCH(worksheet!$P$1,Products!$A$1:$G$1,0))</f>
        <v>Excelsa</v>
      </c>
    </row>
    <row r="5" spans="1:24" x14ac:dyDescent="0.2">
      <c r="A5" s="1" t="s">
        <v>7</v>
      </c>
      <c r="B5" s="2">
        <v>44392</v>
      </c>
      <c r="C5" s="2" t="str">
        <f t="shared" si="1"/>
        <v>2021</v>
      </c>
      <c r="D5" s="2" t="str">
        <f t="shared" si="2"/>
        <v>July</v>
      </c>
      <c r="E5" s="3" t="s">
        <v>8</v>
      </c>
      <c r="F5" s="3" t="str">
        <f>VLOOKUP(Customers!A5,Customers!A4:I1004,3,FALSE)</f>
        <v>dazema3@facebook.com</v>
      </c>
      <c r="G5" s="3" t="str">
        <f>VLOOKUP(worksheet!E5,Customers!A:I,2,)</f>
        <v>Christoffer O' Shea</v>
      </c>
      <c r="H5" s="3" t="str">
        <f>VLOOKUP(E5,Customers!A:I,6,FALSE)</f>
        <v>Cill Airne</v>
      </c>
      <c r="I5" s="3" t="str">
        <f>VLOOKUP(Customers!A5,Customers!A4:I1004,7,FALSE)</f>
        <v>United States</v>
      </c>
      <c r="J5" s="4" t="s">
        <v>9</v>
      </c>
      <c r="K5" s="3">
        <v>2</v>
      </c>
      <c r="L5" s="5">
        <f>INDEX([1]products!$A$1:$G$49,MATCH([1]orders!$D5,[1]products!$A$1:$A$49,0),MATCH([1]orders!K$1,[1]products!$A$1:$G$1,0))</f>
        <v>1</v>
      </c>
      <c r="M5" s="6">
        <f>INDEX([1]products!$A$1:$G$49,MATCH([1]orders!$D5,[1]products!$A$1:$A$49,0),MATCH([1]orders!L$1,[1]products!$A$1:$G$1,0))</f>
        <v>13.75</v>
      </c>
      <c r="N5" s="6" t="str">
        <f>VLOOKUP(Customers!A5,Customers!A4:I1004,9,FALSE)</f>
        <v>Yes</v>
      </c>
      <c r="O5" s="25">
        <f t="shared" si="0"/>
        <v>27.5</v>
      </c>
      <c r="P5" t="str">
        <f>VLOOKUP(J5,Products!A:G,2,0)</f>
        <v>Excelsa</v>
      </c>
      <c r="Q5" t="str">
        <f>VLOOKUP(J5,Products!A:G,3,0)</f>
        <v>Medium</v>
      </c>
      <c r="R5">
        <v>3.0249999999999999</v>
      </c>
      <c r="S5">
        <f>INDEX(Products!A:G,MATCH(worksheet!J5,Products!A:A,0),MATCH(worksheet!$S$1,Products!$A$1:$G$1,0))</f>
        <v>1.5125</v>
      </c>
      <c r="U5" s="20"/>
      <c r="X5" t="str">
        <f>INDEX(Products!A:G,MATCH(worksheet!J4,Products!A:A,0),MATCH(worksheet!$P$1,Products!$A$1:$G$1,0))</f>
        <v>Arabica</v>
      </c>
    </row>
    <row r="6" spans="1:24" x14ac:dyDescent="0.2">
      <c r="A6" s="1" t="s">
        <v>7</v>
      </c>
      <c r="B6" s="2">
        <v>44392</v>
      </c>
      <c r="C6" s="2" t="str">
        <f t="shared" si="1"/>
        <v>2021</v>
      </c>
      <c r="D6" s="2" t="str">
        <f t="shared" si="2"/>
        <v>July</v>
      </c>
      <c r="E6" s="3" t="s">
        <v>8</v>
      </c>
      <c r="F6" s="3">
        <f>VLOOKUP(Customers!A6,Customers!A5:I1005,3,FALSE)</f>
        <v>0</v>
      </c>
      <c r="G6" s="3" t="str">
        <f>VLOOKUP(worksheet!E6,Customers!A:I,2,)</f>
        <v>Christoffer O' Shea</v>
      </c>
      <c r="H6" s="3" t="str">
        <f>VLOOKUP(E6,Customers!A:I,6,FALSE)</f>
        <v>Cill Airne</v>
      </c>
      <c r="I6" s="3" t="str">
        <f>VLOOKUP(Customers!A6,Customers!A5:I1005,7,FALSE)</f>
        <v>Ireland</v>
      </c>
      <c r="J6" s="4" t="s">
        <v>10</v>
      </c>
      <c r="K6" s="3">
        <v>2</v>
      </c>
      <c r="L6" s="5">
        <f>INDEX([1]products!$A$1:$G$49,MATCH([1]orders!$D6,[1]products!$A$1:$A$49,0),MATCH([1]orders!K$1,[1]products!$A$1:$G$1,0))</f>
        <v>2.5</v>
      </c>
      <c r="M6" s="6">
        <f>INDEX([1]products!$A$1:$G$49,MATCH([1]orders!$D6,[1]products!$A$1:$A$49,0),MATCH([1]orders!L$1,[1]products!$A$1:$G$1,0))</f>
        <v>27.484999999999996</v>
      </c>
      <c r="N6" s="6" t="str">
        <f>VLOOKUP(Customers!A6,Customers!A5:I1005,9,FALSE)</f>
        <v>No</v>
      </c>
      <c r="O6" s="25">
        <f t="shared" si="0"/>
        <v>54.969999999999992</v>
      </c>
      <c r="P6" t="str">
        <f>VLOOKUP(J6,Products!A:G,2,0)</f>
        <v>Robusta</v>
      </c>
      <c r="Q6" t="str">
        <f>VLOOKUP(J6,Products!A:G,3,0)</f>
        <v>Light</v>
      </c>
      <c r="R6">
        <v>3.2981999999999996</v>
      </c>
      <c r="S6">
        <f>INDEX(Products!A:G,MATCH(worksheet!J6,Products!A:A,0),MATCH(worksheet!$S$1,Products!$A$1:$G$1,0))</f>
        <v>1.6490999999999998</v>
      </c>
      <c r="U6" s="20"/>
      <c r="X6" t="str">
        <f>INDEX(Products!A:G,MATCH(worksheet!J5,Products!A:A,0),MATCH(worksheet!$P$1,Products!$A$1:$G$1,0))</f>
        <v>Excelsa</v>
      </c>
    </row>
    <row r="7" spans="1:24" x14ac:dyDescent="0.2">
      <c r="A7" s="1" t="s">
        <v>11</v>
      </c>
      <c r="B7" s="2">
        <v>44412</v>
      </c>
      <c r="C7" s="2" t="str">
        <f t="shared" si="1"/>
        <v>2021</v>
      </c>
      <c r="D7" s="2" t="str">
        <f t="shared" si="2"/>
        <v>August</v>
      </c>
      <c r="E7" s="3" t="s">
        <v>12</v>
      </c>
      <c r="F7" s="3">
        <f>VLOOKUP(Customers!A7,Customers!A6:I1006,3,FALSE)</f>
        <v>0</v>
      </c>
      <c r="G7" s="3" t="str">
        <f>VLOOKUP(worksheet!E7,Customers!A:I,2,)</f>
        <v>Beryle Cottier</v>
      </c>
      <c r="H7" s="3" t="str">
        <f>VLOOKUP(E7,Customers!A:I,6,FALSE)</f>
        <v>Scranton</v>
      </c>
      <c r="I7" s="3" t="str">
        <f>VLOOKUP(Customers!A7,Customers!A6:I1006,7,FALSE)</f>
        <v>United States</v>
      </c>
      <c r="J7" s="4" t="s">
        <v>13</v>
      </c>
      <c r="K7" s="3">
        <v>3</v>
      </c>
      <c r="L7" s="5">
        <f>INDEX([1]products!$A$1:$G$49,MATCH([1]orders!$D7,[1]products!$A$1:$A$49,0),MATCH([1]orders!K$1,[1]products!$A$1:$G$1,0))</f>
        <v>1</v>
      </c>
      <c r="M7" s="6">
        <f>INDEX([1]products!$A$1:$G$49,MATCH([1]orders!$D7,[1]products!$A$1:$A$49,0),MATCH([1]orders!L$1,[1]products!$A$1:$G$1,0))</f>
        <v>12.95</v>
      </c>
      <c r="N7" s="6" t="str">
        <f>VLOOKUP(Customers!A7,Customers!A6:I1006,9,FALSE)</f>
        <v>No</v>
      </c>
      <c r="O7" s="25">
        <f t="shared" si="0"/>
        <v>38.849999999999994</v>
      </c>
      <c r="P7" t="str">
        <f>VLOOKUP(J7,Products!A:G,2,0)</f>
        <v>Liberica</v>
      </c>
      <c r="Q7" t="str">
        <f>VLOOKUP(J7,Products!A:G,3,0)</f>
        <v>Dark</v>
      </c>
      <c r="R7">
        <v>5.0504999999999995</v>
      </c>
      <c r="S7">
        <f>INDEX(Products!A:G,MATCH(worksheet!J7,Products!A:A,0),MATCH(worksheet!$S$1,Products!$A$1:$G$1,0))</f>
        <v>1.6835</v>
      </c>
      <c r="U7" s="20"/>
      <c r="X7" t="str">
        <f>INDEX(Products!A:G,MATCH(worksheet!J6,Products!A:A,0),MATCH(worksheet!$P$1,Products!$A$1:$G$1,0))</f>
        <v>Robusta</v>
      </c>
    </row>
    <row r="8" spans="1:24" x14ac:dyDescent="0.2">
      <c r="A8" s="1" t="s">
        <v>14</v>
      </c>
      <c r="B8" s="2">
        <v>44582</v>
      </c>
      <c r="C8" s="2" t="str">
        <f t="shared" si="1"/>
        <v>2022</v>
      </c>
      <c r="D8" s="2" t="str">
        <f t="shared" si="2"/>
        <v>January</v>
      </c>
      <c r="E8" s="3" t="s">
        <v>15</v>
      </c>
      <c r="F8" s="3" t="str">
        <f>VLOOKUP(Customers!A8,Customers!A7:I1007,3,FALSE)</f>
        <v>slobe6@nifty.com</v>
      </c>
      <c r="G8" s="3" t="str">
        <f>VLOOKUP(worksheet!E8,Customers!A:I,2,)</f>
        <v>Shaylynn Lobe</v>
      </c>
      <c r="H8" s="3" t="str">
        <f>VLOOKUP(E8,Customers!A:I,6,FALSE)</f>
        <v>Dayton</v>
      </c>
      <c r="I8" s="3" t="str">
        <f>VLOOKUP(Customers!A8,Customers!A7:I1007,7,FALSE)</f>
        <v>United States</v>
      </c>
      <c r="J8" s="4" t="s">
        <v>16</v>
      </c>
      <c r="K8" s="3">
        <v>3</v>
      </c>
      <c r="L8" s="5">
        <f>INDEX([1]products!$A$1:$G$49,MATCH([1]orders!$D8,[1]products!$A$1:$A$49,0),MATCH([1]orders!K$1,[1]products!$A$1:$G$1,0))</f>
        <v>0.5</v>
      </c>
      <c r="M8" s="6">
        <f>INDEX([1]products!$A$1:$G$49,MATCH([1]orders!$D8,[1]products!$A$1:$A$49,0),MATCH([1]orders!L$1,[1]products!$A$1:$G$1,0))</f>
        <v>7.29</v>
      </c>
      <c r="N8" s="6" t="str">
        <f>VLOOKUP(Customers!A8,Customers!A7:I1007,9,FALSE)</f>
        <v>Yes</v>
      </c>
      <c r="O8" s="25">
        <f t="shared" si="0"/>
        <v>21.87</v>
      </c>
      <c r="P8" t="str">
        <f>VLOOKUP(J8,Products!A:G,2,0)</f>
        <v>Excelsa</v>
      </c>
      <c r="Q8" t="str">
        <f>VLOOKUP(J8,Products!A:G,3,0)</f>
        <v>Dark</v>
      </c>
      <c r="R8">
        <v>2.4057000000000004</v>
      </c>
      <c r="S8">
        <f>INDEX(Products!A:G,MATCH(worksheet!J8,Products!A:A,0),MATCH(worksheet!$S$1,Products!$A$1:$G$1,0))</f>
        <v>0.80190000000000006</v>
      </c>
      <c r="U8" s="20"/>
      <c r="X8" t="str">
        <f>INDEX(Products!A:G,MATCH(worksheet!J7,Products!A:A,0),MATCH(worksheet!$P$1,Products!$A$1:$G$1,0))</f>
        <v>Liberica</v>
      </c>
    </row>
    <row r="9" spans="1:24" hidden="1" x14ac:dyDescent="0.2">
      <c r="A9" s="1" t="s">
        <v>17</v>
      </c>
      <c r="B9" s="2">
        <v>44701</v>
      </c>
      <c r="C9" s="2" t="str">
        <f t="shared" si="1"/>
        <v>2022</v>
      </c>
      <c r="D9" s="2" t="str">
        <f t="shared" si="2"/>
        <v>May</v>
      </c>
      <c r="E9" s="3" t="s">
        <v>18</v>
      </c>
      <c r="F9" s="3">
        <f>VLOOKUP(Customers!A9,Customers!A8:I1008,3,FALSE)</f>
        <v>0</v>
      </c>
      <c r="G9" s="3" t="str">
        <f>VLOOKUP(worksheet!E9,Customers!A:I,2,)</f>
        <v>Melvin Wharfe</v>
      </c>
      <c r="H9" s="3" t="str">
        <f>VLOOKUP(E9,Customers!A:I,6,FALSE)</f>
        <v>Kill</v>
      </c>
      <c r="I9" s="3" t="str">
        <f>VLOOKUP(Customers!A9,Customers!A8:I1008,7,FALSE)</f>
        <v>Ireland</v>
      </c>
      <c r="J9" s="4" t="s">
        <v>19</v>
      </c>
      <c r="K9" s="3">
        <v>1</v>
      </c>
      <c r="L9" s="5">
        <f>INDEX([1]products!$A$1:$G$49,MATCH([1]orders!$D9,[1]products!$A$1:$A$49,0),MATCH([1]orders!K$1,[1]products!$A$1:$G$1,0))</f>
        <v>0.2</v>
      </c>
      <c r="M9" s="6">
        <f>INDEX([1]products!$A$1:$G$49,MATCH([1]orders!$D9,[1]products!$A$1:$A$49,0),MATCH([1]orders!L$1,[1]products!$A$1:$G$1,0))</f>
        <v>4.7549999999999999</v>
      </c>
      <c r="N9" s="6" t="str">
        <f>VLOOKUP(Customers!A9,Customers!A8:I1008,9,FALSE)</f>
        <v>Yes</v>
      </c>
      <c r="O9" s="25">
        <f t="shared" si="0"/>
        <v>4.7549999999999999</v>
      </c>
      <c r="P9" t="str">
        <f>VLOOKUP(J9,Products!A:G,2,0)</f>
        <v>Liberica</v>
      </c>
      <c r="Q9" t="str">
        <f>VLOOKUP(J9,Products!A:G,3,0)</f>
        <v>Light</v>
      </c>
      <c r="R9">
        <v>0.61814999999999998</v>
      </c>
      <c r="S9">
        <f>INDEX(Products!A:G,MATCH(worksheet!J9,Products!A:A,0),MATCH(worksheet!$S$1,Products!$A$1:$G$1,0))</f>
        <v>0.61814999999999998</v>
      </c>
      <c r="U9" s="20"/>
      <c r="X9" t="str">
        <f>INDEX(Products!A:G,MATCH(worksheet!J8,Products!A:A,0),MATCH(worksheet!$P$1,Products!$A$1:$G$1,0))</f>
        <v>Excelsa</v>
      </c>
    </row>
    <row r="10" spans="1:24" x14ac:dyDescent="0.2">
      <c r="A10" s="1" t="s">
        <v>20</v>
      </c>
      <c r="B10" s="2">
        <v>43467</v>
      </c>
      <c r="C10" s="2" t="str">
        <f t="shared" si="1"/>
        <v>2019</v>
      </c>
      <c r="D10" s="2" t="str">
        <f t="shared" si="2"/>
        <v>January</v>
      </c>
      <c r="E10" s="3" t="s">
        <v>21</v>
      </c>
      <c r="F10" s="3" t="str">
        <f>VLOOKUP(Customers!A10,Customers!A9:I1009,3,FALSE)</f>
        <v>gpetracci8@livejournal.com</v>
      </c>
      <c r="G10" s="3" t="str">
        <f>VLOOKUP(worksheet!E10,Customers!A:I,2,)</f>
        <v>Guthrey Petracci</v>
      </c>
      <c r="H10" s="3" t="str">
        <f>VLOOKUP(E10,Customers!A:I,6,FALSE)</f>
        <v>Los Angeles</v>
      </c>
      <c r="I10" s="3" t="str">
        <f>VLOOKUP(Customers!A10,Customers!A9:I1009,7,FALSE)</f>
        <v>United States</v>
      </c>
      <c r="J10" s="4" t="s">
        <v>22</v>
      </c>
      <c r="K10" s="3">
        <v>3</v>
      </c>
      <c r="L10" s="5">
        <f>INDEX([1]products!$A$1:$G$49,MATCH([1]orders!$D10,[1]products!$A$1:$A$49,0),MATCH([1]orders!K$1,[1]products!$A$1:$G$1,0))</f>
        <v>0.5</v>
      </c>
      <c r="M10" s="6">
        <f>INDEX([1]products!$A$1:$G$49,MATCH([1]orders!$D10,[1]products!$A$1:$A$49,0),MATCH([1]orders!L$1,[1]products!$A$1:$G$1,0))</f>
        <v>5.97</v>
      </c>
      <c r="N10" s="6" t="str">
        <f>VLOOKUP(Customers!A10,Customers!A9:I1009,9,FALSE)</f>
        <v>No</v>
      </c>
      <c r="O10" s="25">
        <f t="shared" si="0"/>
        <v>17.91</v>
      </c>
      <c r="P10" t="str">
        <f>VLOOKUP(J10,Products!A:G,2,0)</f>
        <v>Robusta</v>
      </c>
      <c r="Q10" t="str">
        <f>VLOOKUP(J10,Products!A:G,3,0)</f>
        <v>Medium</v>
      </c>
      <c r="R10">
        <v>1.0745999999999998</v>
      </c>
      <c r="S10">
        <f>INDEX(Products!A:G,MATCH(worksheet!J10,Products!A:A,0),MATCH(worksheet!$S$1,Products!$A$1:$G$1,0))</f>
        <v>0.35819999999999996</v>
      </c>
      <c r="U10" s="20"/>
      <c r="X10" t="str">
        <f>INDEX(Products!A:G,MATCH(worksheet!J9,Products!A:A,0),MATCH(worksheet!$P$1,Products!$A$1:$G$1,0))</f>
        <v>Liberica</v>
      </c>
    </row>
    <row r="11" spans="1:24" x14ac:dyDescent="0.2">
      <c r="A11" s="1" t="s">
        <v>23</v>
      </c>
      <c r="B11" s="2">
        <v>43713</v>
      </c>
      <c r="C11" s="2" t="str">
        <f t="shared" si="1"/>
        <v>2019</v>
      </c>
      <c r="D11" s="2" t="str">
        <f t="shared" si="2"/>
        <v>September</v>
      </c>
      <c r="E11" s="3" t="s">
        <v>24</v>
      </c>
      <c r="F11" s="3" t="str">
        <f>VLOOKUP(Customers!A11,Customers!A10:I1010,3,FALSE)</f>
        <v>rraven9@ed.gov</v>
      </c>
      <c r="G11" s="3" t="str">
        <f>VLOOKUP(worksheet!E11,Customers!A:I,2,)</f>
        <v>Rodger Raven</v>
      </c>
      <c r="H11" s="3" t="str">
        <f>VLOOKUP(E11,Customers!A:I,6,FALSE)</f>
        <v>Los Angeles</v>
      </c>
      <c r="I11" s="3" t="str">
        <f>VLOOKUP(Customers!A11,Customers!A10:I1010,7,FALSE)</f>
        <v>United States</v>
      </c>
      <c r="J11" s="4" t="s">
        <v>22</v>
      </c>
      <c r="K11" s="3">
        <v>1</v>
      </c>
      <c r="L11" s="5">
        <f>INDEX([1]products!$A$1:$G$49,MATCH([1]orders!$D11,[1]products!$A$1:$A$49,0),MATCH([1]orders!K$1,[1]products!$A$1:$G$1,0))</f>
        <v>0.5</v>
      </c>
      <c r="M11" s="6">
        <f>INDEX([1]products!$A$1:$G$49,MATCH([1]orders!$D11,[1]products!$A$1:$A$49,0),MATCH([1]orders!L$1,[1]products!$A$1:$G$1,0))</f>
        <v>5.97</v>
      </c>
      <c r="N11" s="6" t="str">
        <f>VLOOKUP(Customers!A11,Customers!A10:I1010,9,FALSE)</f>
        <v>No</v>
      </c>
      <c r="O11" s="25">
        <f t="shared" si="0"/>
        <v>5.97</v>
      </c>
      <c r="P11" t="str">
        <f>VLOOKUP(J11,Products!A:G,2,0)</f>
        <v>Robusta</v>
      </c>
      <c r="Q11" t="str">
        <f>VLOOKUP(J11,Products!A:G,3,0)</f>
        <v>Medium</v>
      </c>
      <c r="R11">
        <v>0.35819999999999996</v>
      </c>
      <c r="S11">
        <f>INDEX(Products!A:G,MATCH(worksheet!J11,Products!A:A,0),MATCH(worksheet!$S$1,Products!$A$1:$G$1,0))</f>
        <v>0.35819999999999996</v>
      </c>
      <c r="U11" s="20"/>
      <c r="X11" t="str">
        <f>INDEX(Products!A:G,MATCH(worksheet!J10,Products!A:A,0),MATCH(worksheet!$P$1,Products!$A$1:$G$1,0))</f>
        <v>Robusta</v>
      </c>
    </row>
    <row r="12" spans="1:24" x14ac:dyDescent="0.2">
      <c r="A12" s="1" t="s">
        <v>25</v>
      </c>
      <c r="B12" s="2">
        <v>44263</v>
      </c>
      <c r="C12" s="2" t="str">
        <f t="shared" si="1"/>
        <v>2021</v>
      </c>
      <c r="D12" s="2" t="str">
        <f t="shared" si="2"/>
        <v>March</v>
      </c>
      <c r="E12" s="3" t="s">
        <v>26</v>
      </c>
      <c r="F12" s="3" t="str">
        <f>VLOOKUP(Customers!A12,Customers!A11:I1011,3,FALSE)</f>
        <v>fferbera@businesswire.com</v>
      </c>
      <c r="G12" s="3" t="str">
        <f>VLOOKUP(worksheet!E12,Customers!A:I,2,)</f>
        <v>Ferrell Ferber</v>
      </c>
      <c r="H12" s="3" t="str">
        <f>VLOOKUP(E12,Customers!A:I,6,FALSE)</f>
        <v>San Jose</v>
      </c>
      <c r="I12" s="3" t="str">
        <f>VLOOKUP(Customers!A12,Customers!A11:I1011,7,FALSE)</f>
        <v>United States</v>
      </c>
      <c r="J12" s="4" t="s">
        <v>27</v>
      </c>
      <c r="K12" s="3">
        <v>4</v>
      </c>
      <c r="L12" s="5">
        <f>INDEX([1]products!$A$1:$G$49,MATCH([1]orders!$D12,[1]products!$A$1:$A$49,0),MATCH([1]orders!K$1,[1]products!$A$1:$G$1,0))</f>
        <v>1</v>
      </c>
      <c r="M12" s="6">
        <f>INDEX([1]products!$A$1:$G$49,MATCH([1]orders!$D12,[1]products!$A$1:$A$49,0),MATCH([1]orders!L$1,[1]products!$A$1:$G$1,0))</f>
        <v>9.9499999999999993</v>
      </c>
      <c r="N12" s="6" t="str">
        <f>VLOOKUP(Customers!A12,Customers!A11:I1011,9,FALSE)</f>
        <v>No</v>
      </c>
      <c r="O12" s="25">
        <f t="shared" si="0"/>
        <v>39.799999999999997</v>
      </c>
      <c r="P12" t="str">
        <f>VLOOKUP(J12,Products!A:G,2,0)</f>
        <v>Arabica</v>
      </c>
      <c r="Q12" t="str">
        <f>VLOOKUP(J12,Products!A:G,3,0)</f>
        <v>Dark</v>
      </c>
      <c r="R12">
        <v>3.5819999999999994</v>
      </c>
      <c r="S12">
        <f>INDEX(Products!A:G,MATCH(worksheet!J12,Products!A:A,0),MATCH(worksheet!$S$1,Products!$A$1:$G$1,0))</f>
        <v>0.89549999999999985</v>
      </c>
      <c r="U12" s="20"/>
      <c r="X12" t="str">
        <f>INDEX(Products!A:G,MATCH(worksheet!J11,Products!A:A,0),MATCH(worksheet!$P$1,Products!$A$1:$G$1,0))</f>
        <v>Robusta</v>
      </c>
    </row>
    <row r="13" spans="1:24" x14ac:dyDescent="0.2">
      <c r="A13" s="1" t="s">
        <v>28</v>
      </c>
      <c r="B13" s="2">
        <v>44132</v>
      </c>
      <c r="C13" s="2" t="str">
        <f t="shared" si="1"/>
        <v>2020</v>
      </c>
      <c r="D13" s="2" t="str">
        <f t="shared" si="2"/>
        <v>October</v>
      </c>
      <c r="E13" s="3" t="s">
        <v>29</v>
      </c>
      <c r="F13" s="3" t="str">
        <f>VLOOKUP(Customers!A13,Customers!A12:I1012,3,FALSE)</f>
        <v>dphizackerlyb@utexas.edu</v>
      </c>
      <c r="G13" s="3" t="str">
        <f>VLOOKUP(worksheet!E13,Customers!A:I,2,)</f>
        <v>Duky Phizackerly</v>
      </c>
      <c r="H13" s="3" t="str">
        <f>VLOOKUP(E13,Customers!A:I,6,FALSE)</f>
        <v>San Jose</v>
      </c>
      <c r="I13" s="3" t="str">
        <f>VLOOKUP(Customers!A13,Customers!A12:I1012,7,FALSE)</f>
        <v>United States</v>
      </c>
      <c r="J13" s="4" t="s">
        <v>30</v>
      </c>
      <c r="K13" s="3">
        <v>5</v>
      </c>
      <c r="L13" s="5">
        <f>INDEX([1]products!$A$1:$G$49,MATCH([1]orders!$D13,[1]products!$A$1:$A$49,0),MATCH([1]orders!K$1,[1]products!$A$1:$G$1,0))</f>
        <v>2.5</v>
      </c>
      <c r="M13" s="6">
        <f>INDEX([1]products!$A$1:$G$49,MATCH([1]orders!$D13,[1]products!$A$1:$A$49,0),MATCH([1]orders!L$1,[1]products!$A$1:$G$1,0))</f>
        <v>34.154999999999994</v>
      </c>
      <c r="N13" s="6" t="str">
        <f>VLOOKUP(Customers!A13,Customers!A12:I1012,9,FALSE)</f>
        <v>Yes</v>
      </c>
      <c r="O13" s="25">
        <f t="shared" si="0"/>
        <v>170.77499999999998</v>
      </c>
      <c r="P13" t="str">
        <f>VLOOKUP(J13,Products!A:G,2,0)</f>
        <v>Excelsa</v>
      </c>
      <c r="Q13" t="str">
        <f>VLOOKUP(J13,Products!A:G,3,0)</f>
        <v>Light</v>
      </c>
      <c r="R13">
        <v>18.785249999999998</v>
      </c>
      <c r="S13">
        <f>INDEX(Products!A:G,MATCH(worksheet!J13,Products!A:A,0),MATCH(worksheet!$S$1,Products!$A$1:$G$1,0))</f>
        <v>3.7570499999999996</v>
      </c>
      <c r="U13" s="20"/>
      <c r="X13" t="str">
        <f>INDEX(Products!A:G,MATCH(worksheet!J12,Products!A:A,0),MATCH(worksheet!$P$1,Products!$A$1:$G$1,0))</f>
        <v>Arabica</v>
      </c>
    </row>
    <row r="14" spans="1:24" x14ac:dyDescent="0.2">
      <c r="A14" s="1" t="s">
        <v>31</v>
      </c>
      <c r="B14" s="2">
        <v>44744</v>
      </c>
      <c r="C14" s="2" t="str">
        <f t="shared" si="1"/>
        <v>2022</v>
      </c>
      <c r="D14" s="2" t="str">
        <f t="shared" si="2"/>
        <v>July</v>
      </c>
      <c r="E14" s="3" t="s">
        <v>32</v>
      </c>
      <c r="F14" s="3" t="str">
        <f>VLOOKUP(Customers!A14,Customers!A13:I1013,3,FALSE)</f>
        <v>rscholarc@nyu.edu</v>
      </c>
      <c r="G14" s="3" t="str">
        <f>VLOOKUP(worksheet!E14,Customers!A:I,2,)</f>
        <v>Rosaleen Scholar</v>
      </c>
      <c r="H14" s="3" t="str">
        <f>VLOOKUP(E14,Customers!A:I,6,FALSE)</f>
        <v>Richmond</v>
      </c>
      <c r="I14" s="3" t="str">
        <f>VLOOKUP(Customers!A14,Customers!A13:I1013,7,FALSE)</f>
        <v>United States</v>
      </c>
      <c r="J14" s="4" t="s">
        <v>2</v>
      </c>
      <c r="K14" s="3">
        <v>5</v>
      </c>
      <c r="L14" s="5">
        <f>INDEX([1]products!$A$1:$G$49,MATCH([1]orders!$D14,[1]products!$A$1:$A$49,0),MATCH([1]orders!K$1,[1]products!$A$1:$G$1,0))</f>
        <v>1</v>
      </c>
      <c r="M14" s="6">
        <f>INDEX([1]products!$A$1:$G$49,MATCH([1]orders!$D14,[1]products!$A$1:$A$49,0),MATCH([1]orders!L$1,[1]products!$A$1:$G$1,0))</f>
        <v>9.9499999999999993</v>
      </c>
      <c r="N14" s="6" t="str">
        <f>VLOOKUP(Customers!A14,Customers!A13:I1013,9,FALSE)</f>
        <v>No</v>
      </c>
      <c r="O14" s="25">
        <f t="shared" si="0"/>
        <v>49.75</v>
      </c>
      <c r="P14" t="str">
        <f>VLOOKUP(J14,Products!A:G,2,0)</f>
        <v>Robusta</v>
      </c>
      <c r="Q14" t="str">
        <f>VLOOKUP(J14,Products!A:G,3,0)</f>
        <v>Medium</v>
      </c>
      <c r="R14">
        <v>2.9849999999999999</v>
      </c>
      <c r="S14">
        <f>INDEX(Products!A:G,MATCH(worksheet!J14,Products!A:A,0),MATCH(worksheet!$S$1,Products!$A$1:$G$1,0))</f>
        <v>0.59699999999999998</v>
      </c>
      <c r="U14" s="20"/>
      <c r="X14" t="str">
        <f>INDEX(Products!A:G,MATCH(worksheet!J13,Products!A:A,0),MATCH(worksheet!$P$1,Products!$A$1:$G$1,0))</f>
        <v>Excelsa</v>
      </c>
    </row>
    <row r="15" spans="1:24" hidden="1" x14ac:dyDescent="0.2">
      <c r="A15" s="1" t="s">
        <v>33</v>
      </c>
      <c r="B15" s="2">
        <v>43973</v>
      </c>
      <c r="C15" s="2" t="str">
        <f t="shared" si="1"/>
        <v>2020</v>
      </c>
      <c r="D15" s="2" t="str">
        <f t="shared" si="2"/>
        <v>May</v>
      </c>
      <c r="E15" s="3" t="s">
        <v>34</v>
      </c>
      <c r="F15" s="3" t="str">
        <f>VLOOKUP(Customers!A15,Customers!A14:I1014,3,FALSE)</f>
        <v>tvanyutind@wix.com</v>
      </c>
      <c r="G15" s="3" t="str">
        <f>VLOOKUP(worksheet!E15,Customers!A:I,2,)</f>
        <v>Terence Vanyutin</v>
      </c>
      <c r="H15" s="3" t="str">
        <f>VLOOKUP(E15,Customers!A:I,6,FALSE)</f>
        <v>Migrate</v>
      </c>
      <c r="I15" s="3" t="str">
        <f>VLOOKUP(Customers!A15,Customers!A14:I1014,7,FALSE)</f>
        <v>United States</v>
      </c>
      <c r="J15" s="4" t="s">
        <v>35</v>
      </c>
      <c r="K15" s="3">
        <v>2</v>
      </c>
      <c r="L15" s="5">
        <f>INDEX([1]products!$A$1:$G$49,MATCH([1]orders!$D15,[1]products!$A$1:$A$49,0),MATCH([1]orders!K$1,[1]products!$A$1:$G$1,0))</f>
        <v>2.5</v>
      </c>
      <c r="M15" s="6">
        <f>INDEX([1]products!$A$1:$G$49,MATCH([1]orders!$D15,[1]products!$A$1:$A$49,0),MATCH([1]orders!L$1,[1]products!$A$1:$G$1,0))</f>
        <v>20.584999999999997</v>
      </c>
      <c r="N15" s="6" t="str">
        <f>VLOOKUP(Customers!A15,Customers!A14:I1014,9,FALSE)</f>
        <v>No</v>
      </c>
      <c r="O15" s="25">
        <f t="shared" si="0"/>
        <v>41.169999999999995</v>
      </c>
      <c r="P15" t="str">
        <f>VLOOKUP(J15,Products!A:G,2,0)</f>
        <v>Robusta</v>
      </c>
      <c r="Q15" t="str">
        <f>VLOOKUP(J15,Products!A:G,3,0)</f>
        <v>Dark</v>
      </c>
      <c r="R15">
        <v>2.4701999999999997</v>
      </c>
      <c r="S15">
        <f>INDEX(Products!A:G,MATCH(worksheet!J15,Products!A:A,0),MATCH(worksheet!$S$1,Products!$A$1:$G$1,0))</f>
        <v>1.2350999999999999</v>
      </c>
      <c r="U15" s="20"/>
      <c r="X15" t="str">
        <f>INDEX(Products!A:G,MATCH(worksheet!J14,Products!A:A,0),MATCH(worksheet!$P$1,Products!$A$1:$G$1,0))</f>
        <v>Robusta</v>
      </c>
    </row>
    <row r="16" spans="1:24" x14ac:dyDescent="0.2">
      <c r="A16" s="1" t="s">
        <v>36</v>
      </c>
      <c r="B16" s="2">
        <v>44656</v>
      </c>
      <c r="C16" s="2" t="str">
        <f t="shared" si="1"/>
        <v>2022</v>
      </c>
      <c r="D16" s="2" t="str">
        <f t="shared" si="2"/>
        <v>April</v>
      </c>
      <c r="E16" s="3" t="s">
        <v>37</v>
      </c>
      <c r="F16" s="3" t="str">
        <f>VLOOKUP(Customers!A16,Customers!A15:I1015,3,FALSE)</f>
        <v>ptrobee@wunderground.com</v>
      </c>
      <c r="G16" s="3" t="str">
        <f>VLOOKUP(worksheet!E16,Customers!A:I,2,)</f>
        <v>Patrice Trobe</v>
      </c>
      <c r="H16" s="3" t="str">
        <f>VLOOKUP(E16,Customers!A:I,6,FALSE)</f>
        <v>Saint Louis</v>
      </c>
      <c r="I16" s="3" t="str">
        <f>VLOOKUP(Customers!A16,Customers!A15:I1015,7,FALSE)</f>
        <v>United States</v>
      </c>
      <c r="J16" s="4" t="s">
        <v>38</v>
      </c>
      <c r="K16" s="3">
        <v>3</v>
      </c>
      <c r="L16" s="5">
        <f>INDEX([1]products!$A$1:$G$49,MATCH([1]orders!$D16,[1]products!$A$1:$A$49,0),MATCH([1]orders!K$1,[1]products!$A$1:$G$1,0))</f>
        <v>0.2</v>
      </c>
      <c r="M16" s="6">
        <f>INDEX([1]products!$A$1:$G$49,MATCH([1]orders!$D16,[1]products!$A$1:$A$49,0),MATCH([1]orders!L$1,[1]products!$A$1:$G$1,0))</f>
        <v>3.8849999999999998</v>
      </c>
      <c r="N16" s="6" t="str">
        <f>VLOOKUP(Customers!A16,Customers!A15:I1015,9,FALSE)</f>
        <v>Yes</v>
      </c>
      <c r="O16" s="25">
        <f t="shared" si="0"/>
        <v>11.654999999999999</v>
      </c>
      <c r="P16" t="str">
        <f>VLOOKUP(J16,Products!A:G,2,0)</f>
        <v>Liberica</v>
      </c>
      <c r="Q16" t="str">
        <f>VLOOKUP(J16,Products!A:G,3,0)</f>
        <v>Dark</v>
      </c>
      <c r="R16">
        <v>1.51515</v>
      </c>
      <c r="S16">
        <f>INDEX(Products!A:G,MATCH(worksheet!J16,Products!A:A,0),MATCH(worksheet!$S$1,Products!$A$1:$G$1,0))</f>
        <v>0.50505</v>
      </c>
      <c r="U16" s="20"/>
      <c r="X16" t="str">
        <f>INDEX(Products!A:G,MATCH(worksheet!J15,Products!A:A,0),MATCH(worksheet!$P$1,Products!$A$1:$G$1,0))</f>
        <v>Robusta</v>
      </c>
    </row>
    <row r="17" spans="1:24" hidden="1" x14ac:dyDescent="0.2">
      <c r="A17" s="1" t="s">
        <v>39</v>
      </c>
      <c r="B17" s="2">
        <v>44719</v>
      </c>
      <c r="C17" s="2" t="str">
        <f t="shared" si="1"/>
        <v>2022</v>
      </c>
      <c r="D17" s="2" t="str">
        <f t="shared" si="2"/>
        <v>June</v>
      </c>
      <c r="E17" s="3" t="s">
        <v>40</v>
      </c>
      <c r="F17" s="3" t="str">
        <f>VLOOKUP(Customers!A17,Customers!A16:I1016,3,FALSE)</f>
        <v>loscroftf@ebay.co.uk</v>
      </c>
      <c r="G17" s="3" t="str">
        <f>VLOOKUP(worksheet!E17,Customers!A:I,2,)</f>
        <v>Llywellyn Oscroft</v>
      </c>
      <c r="H17" s="3" t="str">
        <f>VLOOKUP(E17,Customers!A:I,6,FALSE)</f>
        <v>Philadelphia</v>
      </c>
      <c r="I17" s="3" t="str">
        <f>VLOOKUP(Customers!A17,Customers!A16:I1016,7,FALSE)</f>
        <v>United States</v>
      </c>
      <c r="J17" s="4" t="s">
        <v>41</v>
      </c>
      <c r="K17" s="3">
        <v>5</v>
      </c>
      <c r="L17" s="5">
        <f>INDEX([1]products!$A$1:$G$49,MATCH([1]orders!$D17,[1]products!$A$1:$A$49,0),MATCH([1]orders!K$1,[1]products!$A$1:$G$1,0))</f>
        <v>2.5</v>
      </c>
      <c r="M17" s="6">
        <f>INDEX([1]products!$A$1:$G$49,MATCH([1]orders!$D17,[1]products!$A$1:$A$49,0),MATCH([1]orders!L$1,[1]products!$A$1:$G$1,0))</f>
        <v>22.884999999999998</v>
      </c>
      <c r="N17" s="6" t="str">
        <f>VLOOKUP(Customers!A17,Customers!A16:I1016,9,FALSE)</f>
        <v>No</v>
      </c>
      <c r="O17" s="25">
        <f t="shared" si="0"/>
        <v>114.42499999999998</v>
      </c>
      <c r="P17" t="str">
        <f>VLOOKUP(J17,Products!A:G,2,0)</f>
        <v>Robusta</v>
      </c>
      <c r="Q17" t="str">
        <f>VLOOKUP(J17,Products!A:G,3,0)</f>
        <v>Medium</v>
      </c>
      <c r="R17">
        <v>6.865499999999999</v>
      </c>
      <c r="S17">
        <f>INDEX(Products!A:G,MATCH(worksheet!J17,Products!A:A,0),MATCH(worksheet!$S$1,Products!$A$1:$G$1,0))</f>
        <v>1.3730999999999998</v>
      </c>
      <c r="U17" s="20"/>
      <c r="X17" t="str">
        <f>INDEX(Products!A:G,MATCH(worksheet!J16,Products!A:A,0),MATCH(worksheet!$P$1,Products!$A$1:$G$1,0))</f>
        <v>Liberica</v>
      </c>
    </row>
    <row r="18" spans="1:24" x14ac:dyDescent="0.2">
      <c r="A18" s="1" t="s">
        <v>42</v>
      </c>
      <c r="B18" s="2">
        <v>43544</v>
      </c>
      <c r="C18" s="2" t="str">
        <f t="shared" si="1"/>
        <v>2019</v>
      </c>
      <c r="D18" s="2" t="str">
        <f t="shared" si="2"/>
        <v>March</v>
      </c>
      <c r="E18" s="3" t="s">
        <v>43</v>
      </c>
      <c r="F18" s="3" t="str">
        <f>VLOOKUP(Customers!A18,Customers!A17:I1017,3,FALSE)</f>
        <v>malabasterg@hexun.com</v>
      </c>
      <c r="G18" s="3" t="str">
        <f>VLOOKUP(worksheet!E18,Customers!A:I,2,)</f>
        <v>Minni Alabaster</v>
      </c>
      <c r="H18" s="3" t="str">
        <f>VLOOKUP(E18,Customers!A:I,6,FALSE)</f>
        <v>Portland</v>
      </c>
      <c r="I18" s="3" t="str">
        <f>VLOOKUP(Customers!A18,Customers!A17:I1017,7,FALSE)</f>
        <v>United States</v>
      </c>
      <c r="J18" s="4" t="s">
        <v>44</v>
      </c>
      <c r="K18" s="3">
        <v>6</v>
      </c>
      <c r="L18" s="5">
        <f>INDEX([1]products!$A$1:$G$49,MATCH([1]orders!$D18,[1]products!$A$1:$A$49,0),MATCH([1]orders!K$1,[1]products!$A$1:$G$1,0))</f>
        <v>0.2</v>
      </c>
      <c r="M18" s="6">
        <f>INDEX([1]products!$A$1:$G$49,MATCH([1]orders!$D18,[1]products!$A$1:$A$49,0),MATCH([1]orders!L$1,[1]products!$A$1:$G$1,0))</f>
        <v>3.375</v>
      </c>
      <c r="N18" s="6" t="str">
        <f>VLOOKUP(Customers!A18,Customers!A17:I1017,9,FALSE)</f>
        <v>No</v>
      </c>
      <c r="O18" s="25">
        <f t="shared" si="0"/>
        <v>20.25</v>
      </c>
      <c r="P18" t="str">
        <f>VLOOKUP(J18,Products!A:G,2,0)</f>
        <v>Arabica</v>
      </c>
      <c r="Q18" t="str">
        <f>VLOOKUP(J18,Products!A:G,3,0)</f>
        <v>Medium</v>
      </c>
      <c r="R18">
        <v>1.8224999999999998</v>
      </c>
      <c r="S18">
        <f>INDEX(Products!A:G,MATCH(worksheet!J18,Products!A:A,0),MATCH(worksheet!$S$1,Products!$A$1:$G$1,0))</f>
        <v>0.30374999999999996</v>
      </c>
      <c r="U18" s="20"/>
      <c r="X18" t="str">
        <f>INDEX(Products!A:G,MATCH(worksheet!J17,Products!A:A,0),MATCH(worksheet!$P$1,Products!$A$1:$G$1,0))</f>
        <v>Robusta</v>
      </c>
    </row>
    <row r="19" spans="1:24" x14ac:dyDescent="0.2">
      <c r="A19" s="1" t="s">
        <v>45</v>
      </c>
      <c r="B19" s="2">
        <v>43757</v>
      </c>
      <c r="C19" s="2" t="str">
        <f t="shared" si="1"/>
        <v>2019</v>
      </c>
      <c r="D19" s="2" t="str">
        <f t="shared" si="2"/>
        <v>October</v>
      </c>
      <c r="E19" s="3" t="s">
        <v>46</v>
      </c>
      <c r="F19" s="3" t="str">
        <f>VLOOKUP(Customers!A19,Customers!A18:I1018,3,FALSE)</f>
        <v>rbroxuph@jimdo.com</v>
      </c>
      <c r="G19" s="3" t="str">
        <f>VLOOKUP(worksheet!E19,Customers!A:I,2,)</f>
        <v>Rhianon Broxup</v>
      </c>
      <c r="H19" s="3" t="str">
        <f>VLOOKUP(E19,Customers!A:I,6,FALSE)</f>
        <v>Houston</v>
      </c>
      <c r="I19" s="3" t="str">
        <f>VLOOKUP(Customers!A19,Customers!A18:I1018,7,FALSE)</f>
        <v>United States</v>
      </c>
      <c r="J19" s="4" t="s">
        <v>6</v>
      </c>
      <c r="K19" s="3">
        <v>6</v>
      </c>
      <c r="L19" s="5">
        <f>INDEX([1]products!$A$1:$G$49,MATCH([1]orders!$D19,[1]products!$A$1:$A$49,0),MATCH([1]orders!K$1,[1]products!$A$1:$G$1,0))</f>
        <v>1</v>
      </c>
      <c r="M19" s="6">
        <f>INDEX([1]products!$A$1:$G$49,MATCH([1]orders!$D19,[1]products!$A$1:$A$49,0),MATCH([1]orders!L$1,[1]products!$A$1:$G$1,0))</f>
        <v>12.95</v>
      </c>
      <c r="N19" s="6" t="str">
        <f>VLOOKUP(Customers!A19,Customers!A18:I1018,9,FALSE)</f>
        <v>No</v>
      </c>
      <c r="O19" s="25">
        <f t="shared" si="0"/>
        <v>77.699999999999989</v>
      </c>
      <c r="P19" t="str">
        <f>VLOOKUP(J19,Products!A:G,2,0)</f>
        <v>Arabica</v>
      </c>
      <c r="Q19" t="str">
        <f>VLOOKUP(J19,Products!A:G,3,0)</f>
        <v>Light</v>
      </c>
      <c r="R19">
        <v>6.9930000000000003</v>
      </c>
      <c r="S19">
        <f>INDEX(Products!A:G,MATCH(worksheet!J19,Products!A:A,0),MATCH(worksheet!$S$1,Products!$A$1:$G$1,0))</f>
        <v>1.1655</v>
      </c>
      <c r="U19" s="20"/>
      <c r="X19" t="str">
        <f>INDEX(Products!A:G,MATCH(worksheet!J18,Products!A:A,0),MATCH(worksheet!$P$1,Products!$A$1:$G$1,0))</f>
        <v>Arabica</v>
      </c>
    </row>
    <row r="20" spans="1:24" x14ac:dyDescent="0.2">
      <c r="A20" s="1" t="s">
        <v>47</v>
      </c>
      <c r="B20" s="2">
        <v>43629</v>
      </c>
      <c r="C20" s="2" t="str">
        <f t="shared" si="1"/>
        <v>2019</v>
      </c>
      <c r="D20" s="2" t="str">
        <f t="shared" si="2"/>
        <v>June</v>
      </c>
      <c r="E20" s="3" t="s">
        <v>48</v>
      </c>
      <c r="F20" s="3" t="str">
        <f>VLOOKUP(Customers!A20,Customers!A19:I1019,3,FALSE)</f>
        <v>predfordi@ow.ly</v>
      </c>
      <c r="G20" s="3" t="str">
        <f>VLOOKUP(worksheet!E20,Customers!A:I,2,)</f>
        <v>Pall Redford</v>
      </c>
      <c r="H20" s="3" t="str">
        <f>VLOOKUP(E20,Customers!A:I,6,FALSE)</f>
        <v>Caherconlish</v>
      </c>
      <c r="I20" s="3" t="str">
        <f>VLOOKUP(Customers!A20,Customers!A19:I1019,7,FALSE)</f>
        <v>Ireland</v>
      </c>
      <c r="J20" s="4" t="s">
        <v>35</v>
      </c>
      <c r="K20" s="3">
        <v>4</v>
      </c>
      <c r="L20" s="5">
        <f>INDEX([1]products!$A$1:$G$49,MATCH([1]orders!$D20,[1]products!$A$1:$A$49,0),MATCH([1]orders!K$1,[1]products!$A$1:$G$1,0))</f>
        <v>2.5</v>
      </c>
      <c r="M20" s="6">
        <f>INDEX([1]products!$A$1:$G$49,MATCH([1]orders!$D20,[1]products!$A$1:$A$49,0),MATCH([1]orders!L$1,[1]products!$A$1:$G$1,0))</f>
        <v>20.584999999999997</v>
      </c>
      <c r="N20" s="6" t="str">
        <f>VLOOKUP(Customers!A20,Customers!A19:I1019,9,FALSE)</f>
        <v>Yes</v>
      </c>
      <c r="O20" s="25">
        <f t="shared" si="0"/>
        <v>82.339999999999989</v>
      </c>
      <c r="P20" t="str">
        <f>VLOOKUP(J20,Products!A:G,2,0)</f>
        <v>Robusta</v>
      </c>
      <c r="Q20" t="str">
        <f>VLOOKUP(J20,Products!A:G,3,0)</f>
        <v>Dark</v>
      </c>
      <c r="R20">
        <v>4.9403999999999995</v>
      </c>
      <c r="S20">
        <f>INDEX(Products!A:G,MATCH(worksheet!J20,Products!A:A,0),MATCH(worksheet!$S$1,Products!$A$1:$G$1,0))</f>
        <v>1.2350999999999999</v>
      </c>
      <c r="U20" s="20"/>
      <c r="X20" t="str">
        <f>INDEX(Products!A:G,MATCH(worksheet!J19,Products!A:A,0),MATCH(worksheet!$P$1,Products!$A$1:$G$1,0))</f>
        <v>Arabica</v>
      </c>
    </row>
    <row r="21" spans="1:24" x14ac:dyDescent="0.2">
      <c r="A21" s="1" t="s">
        <v>49</v>
      </c>
      <c r="B21" s="2">
        <v>44169</v>
      </c>
      <c r="C21" s="2" t="str">
        <f t="shared" si="1"/>
        <v>2020</v>
      </c>
      <c r="D21" s="2" t="str">
        <f t="shared" si="2"/>
        <v>December</v>
      </c>
      <c r="E21" s="3" t="s">
        <v>50</v>
      </c>
      <c r="F21" s="3" t="str">
        <f>VLOOKUP(Customers!A21,Customers!A20:I1020,3,FALSE)</f>
        <v>acorradinoj@harvard.edu</v>
      </c>
      <c r="G21" s="3" t="str">
        <f>VLOOKUP(worksheet!E21,Customers!A:I,2,)</f>
        <v>Aurea Corradino</v>
      </c>
      <c r="H21" s="3" t="str">
        <f>VLOOKUP(E21,Customers!A:I,6,FALSE)</f>
        <v>New York City</v>
      </c>
      <c r="I21" s="3" t="str">
        <f>VLOOKUP(Customers!A21,Customers!A20:I1020,7,FALSE)</f>
        <v>United States</v>
      </c>
      <c r="J21" s="4" t="s">
        <v>44</v>
      </c>
      <c r="K21" s="3">
        <v>5</v>
      </c>
      <c r="L21" s="5">
        <f>INDEX([1]products!$A$1:$G$49,MATCH([1]orders!$D21,[1]products!$A$1:$A$49,0),MATCH([1]orders!K$1,[1]products!$A$1:$G$1,0))</f>
        <v>0.2</v>
      </c>
      <c r="M21" s="6">
        <f>INDEX([1]products!$A$1:$G$49,MATCH([1]orders!$D21,[1]products!$A$1:$A$49,0),MATCH([1]orders!L$1,[1]products!$A$1:$G$1,0))</f>
        <v>3.375</v>
      </c>
      <c r="N21" s="6" t="str">
        <f>VLOOKUP(Customers!A21,Customers!A20:I1020,9,FALSE)</f>
        <v>Yes</v>
      </c>
      <c r="O21" s="25">
        <f t="shared" si="0"/>
        <v>16.875</v>
      </c>
      <c r="P21" t="str">
        <f>VLOOKUP(J21,Products!A:G,2,0)</f>
        <v>Arabica</v>
      </c>
      <c r="Q21" t="str">
        <f>VLOOKUP(J21,Products!A:G,3,0)</f>
        <v>Medium</v>
      </c>
      <c r="R21">
        <v>1.5187499999999998</v>
      </c>
      <c r="S21">
        <f>INDEX(Products!A:G,MATCH(worksheet!J21,Products!A:A,0),MATCH(worksheet!$S$1,Products!$A$1:$G$1,0))</f>
        <v>0.30374999999999996</v>
      </c>
      <c r="U21" s="20"/>
      <c r="X21" t="str">
        <f>INDEX(Products!A:G,MATCH(worksheet!J20,Products!A:A,0),MATCH(worksheet!$P$1,Products!$A$1:$G$1,0))</f>
        <v>Robusta</v>
      </c>
    </row>
    <row r="22" spans="1:24" x14ac:dyDescent="0.2">
      <c r="A22" s="1" t="s">
        <v>49</v>
      </c>
      <c r="B22" s="2">
        <v>44169</v>
      </c>
      <c r="C22" s="2" t="str">
        <f t="shared" si="1"/>
        <v>2020</v>
      </c>
      <c r="D22" s="2" t="str">
        <f t="shared" si="2"/>
        <v>December</v>
      </c>
      <c r="E22" s="3" t="s">
        <v>50</v>
      </c>
      <c r="F22" s="3">
        <f>VLOOKUP(Customers!A22,Customers!A21:I1021,3,FALSE)</f>
        <v>0</v>
      </c>
      <c r="G22" s="3" t="str">
        <f>VLOOKUP(worksheet!E22,Customers!A:I,2,)</f>
        <v>Aurea Corradino</v>
      </c>
      <c r="H22" s="3" t="str">
        <f>VLOOKUP(E22,Customers!A:I,6,FALSE)</f>
        <v>New York City</v>
      </c>
      <c r="I22" s="3" t="str">
        <f>VLOOKUP(Customers!A22,Customers!A21:I1021,7,FALSE)</f>
        <v>Ireland</v>
      </c>
      <c r="J22" s="4" t="s">
        <v>51</v>
      </c>
      <c r="K22" s="3">
        <v>4</v>
      </c>
      <c r="L22" s="5">
        <f>INDEX([1]products!$A$1:$G$49,MATCH([1]orders!$D22,[1]products!$A$1:$A$49,0),MATCH([1]orders!K$1,[1]products!$A$1:$G$1,0))</f>
        <v>0.2</v>
      </c>
      <c r="M22" s="6">
        <f>INDEX([1]products!$A$1:$G$49,MATCH([1]orders!$D22,[1]products!$A$1:$A$49,0),MATCH([1]orders!L$1,[1]products!$A$1:$G$1,0))</f>
        <v>3.645</v>
      </c>
      <c r="N22" s="6" t="str">
        <f>VLOOKUP(Customers!A22,Customers!A21:I1021,9,FALSE)</f>
        <v>Yes</v>
      </c>
      <c r="O22" s="25">
        <f t="shared" si="0"/>
        <v>14.58</v>
      </c>
      <c r="P22" t="str">
        <f>VLOOKUP(J22,Products!A:G,2,0)</f>
        <v>Excelsa</v>
      </c>
      <c r="Q22" t="str">
        <f>VLOOKUP(J22,Products!A:G,3,0)</f>
        <v>Dark</v>
      </c>
      <c r="R22">
        <v>1.6038000000000001</v>
      </c>
      <c r="S22">
        <f>INDEX(Products!A:G,MATCH(worksheet!J22,Products!A:A,0),MATCH(worksheet!$S$1,Products!$A$1:$G$1,0))</f>
        <v>0.40095000000000003</v>
      </c>
      <c r="U22" s="20"/>
      <c r="X22" t="str">
        <f>INDEX(Products!A:G,MATCH(worksheet!J21,Products!A:A,0),MATCH(worksheet!$P$1,Products!$A$1:$G$1,0))</f>
        <v>Arabica</v>
      </c>
    </row>
    <row r="23" spans="1:24" x14ac:dyDescent="0.2">
      <c r="A23" s="1" t="s">
        <v>52</v>
      </c>
      <c r="B23" s="2">
        <v>44169</v>
      </c>
      <c r="C23" s="2" t="str">
        <f t="shared" si="1"/>
        <v>2020</v>
      </c>
      <c r="D23" s="2" t="str">
        <f t="shared" si="2"/>
        <v>December</v>
      </c>
      <c r="E23" s="3" t="s">
        <v>53</v>
      </c>
      <c r="F23" s="3" t="str">
        <f>VLOOKUP(Customers!A23,Customers!A22:I1022,3,FALSE)</f>
        <v>adavidowskyl@netvibes.com</v>
      </c>
      <c r="G23" s="3" t="str">
        <f>VLOOKUP(worksheet!E23,Customers!A:I,2,)</f>
        <v>Avrit Davidowsky</v>
      </c>
      <c r="H23" s="3" t="str">
        <f>VLOOKUP(E23,Customers!A:I,6,FALSE)</f>
        <v>Grand Rapids</v>
      </c>
      <c r="I23" s="3" t="str">
        <f>VLOOKUP(Customers!A23,Customers!A22:I1022,7,FALSE)</f>
        <v>United States</v>
      </c>
      <c r="J23" s="4" t="s">
        <v>54</v>
      </c>
      <c r="K23" s="3">
        <v>6</v>
      </c>
      <c r="L23" s="5">
        <f>INDEX([1]products!$A$1:$G$49,MATCH([1]orders!$D23,[1]products!$A$1:$A$49,0),MATCH([1]orders!K$1,[1]products!$A$1:$G$1,0))</f>
        <v>0.2</v>
      </c>
      <c r="M23" s="6">
        <f>INDEX([1]products!$A$1:$G$49,MATCH([1]orders!$D23,[1]products!$A$1:$A$49,0),MATCH([1]orders!L$1,[1]products!$A$1:$G$1,0))</f>
        <v>2.9849999999999999</v>
      </c>
      <c r="N23" s="6" t="str">
        <f>VLOOKUP(Customers!A23,Customers!A22:I1022,9,FALSE)</f>
        <v>No</v>
      </c>
      <c r="O23" s="25">
        <f t="shared" si="0"/>
        <v>17.91</v>
      </c>
      <c r="P23" t="str">
        <f>VLOOKUP(J23,Products!A:G,2,0)</f>
        <v>Arabica</v>
      </c>
      <c r="Q23" t="str">
        <f>VLOOKUP(J23,Products!A:G,3,0)</f>
        <v>Dark</v>
      </c>
      <c r="R23">
        <v>1.6118999999999999</v>
      </c>
      <c r="S23">
        <f>INDEX(Products!A:G,MATCH(worksheet!J23,Products!A:A,0),MATCH(worksheet!$S$1,Products!$A$1:$G$1,0))</f>
        <v>0.26865</v>
      </c>
      <c r="U23" s="20"/>
      <c r="X23" t="e">
        <f>INDEX([2]Q1pProducts!A:G,MATCH(worksheet!J22,Products!A:A,0),MATCH(worksheet!$P$1,Products!$A$1:$G$1,0))</f>
        <v>#REF!</v>
      </c>
    </row>
    <row r="24" spans="1:24" x14ac:dyDescent="0.2">
      <c r="A24" s="1" t="s">
        <v>55</v>
      </c>
      <c r="B24" s="2">
        <v>44218</v>
      </c>
      <c r="C24" s="2" t="str">
        <f t="shared" si="1"/>
        <v>2021</v>
      </c>
      <c r="D24" s="2" t="str">
        <f t="shared" si="2"/>
        <v>January</v>
      </c>
      <c r="E24" s="3" t="s">
        <v>56</v>
      </c>
      <c r="F24" s="3" t="str">
        <f>VLOOKUP(Customers!A24,Customers!A23:I1023,3,FALSE)</f>
        <v>aantukm@kickstarter.com</v>
      </c>
      <c r="G24" s="3" t="str">
        <f>VLOOKUP(worksheet!E24,Customers!A:I,2,)</f>
        <v>Annabel Antuk</v>
      </c>
      <c r="H24" s="3" t="str">
        <f>VLOOKUP(E24,Customers!A:I,6,FALSE)</f>
        <v>Punta Gorda</v>
      </c>
      <c r="I24" s="3" t="str">
        <f>VLOOKUP(Customers!A24,Customers!A23:I1023,7,FALSE)</f>
        <v>United States</v>
      </c>
      <c r="J24" s="4" t="s">
        <v>41</v>
      </c>
      <c r="K24" s="3">
        <v>4</v>
      </c>
      <c r="L24" s="5">
        <f>INDEX([1]products!$A$1:$G$49,MATCH([1]orders!$D24,[1]products!$A$1:$A$49,0),MATCH([1]orders!K$1,[1]products!$A$1:$G$1,0))</f>
        <v>2.5</v>
      </c>
      <c r="M24" s="6">
        <f>INDEX([1]products!$A$1:$G$49,MATCH([1]orders!$D24,[1]products!$A$1:$A$49,0),MATCH([1]orders!L$1,[1]products!$A$1:$G$1,0))</f>
        <v>22.884999999999998</v>
      </c>
      <c r="N24" s="6" t="str">
        <f>VLOOKUP(Customers!A24,Customers!A23:I1023,9,FALSE)</f>
        <v>Yes</v>
      </c>
      <c r="O24" s="25">
        <f t="shared" si="0"/>
        <v>91.539999999999992</v>
      </c>
      <c r="P24" t="str">
        <f>VLOOKUP(J24,Products!A:G,2,0)</f>
        <v>Robusta</v>
      </c>
      <c r="Q24" t="str">
        <f>VLOOKUP(J24,Products!A:G,3,0)</f>
        <v>Medium</v>
      </c>
      <c r="R24">
        <v>5.4923999999999991</v>
      </c>
      <c r="S24">
        <f>INDEX(Products!A:G,MATCH(worksheet!J24,Products!A:A,0),MATCH(worksheet!$S$1,Products!$A$1:$G$1,0))</f>
        <v>1.3730999999999998</v>
      </c>
      <c r="U24" s="20"/>
    </row>
    <row r="25" spans="1:24" x14ac:dyDescent="0.2">
      <c r="A25" s="1" t="s">
        <v>57</v>
      </c>
      <c r="B25" s="2">
        <v>44603</v>
      </c>
      <c r="C25" s="2" t="str">
        <f t="shared" si="1"/>
        <v>2022</v>
      </c>
      <c r="D25" s="2" t="str">
        <f t="shared" si="2"/>
        <v>February</v>
      </c>
      <c r="E25" s="3" t="s">
        <v>58</v>
      </c>
      <c r="F25" s="3" t="str">
        <f>VLOOKUP(Customers!A25,Customers!A24:I1024,3,FALSE)</f>
        <v>ikleinertn@timesonline.co.uk</v>
      </c>
      <c r="G25" s="3" t="str">
        <f>VLOOKUP(worksheet!E25,Customers!A:I,2,)</f>
        <v>Iorgo Kleinert</v>
      </c>
      <c r="H25" s="3" t="str">
        <f>VLOOKUP(E25,Customers!A:I,6,FALSE)</f>
        <v>Vancouver</v>
      </c>
      <c r="I25" s="3" t="str">
        <f>VLOOKUP(Customers!A25,Customers!A24:I1024,7,FALSE)</f>
        <v>United States</v>
      </c>
      <c r="J25" s="4" t="s">
        <v>54</v>
      </c>
      <c r="K25" s="3">
        <v>4</v>
      </c>
      <c r="L25" s="5">
        <f>INDEX([1]products!$A$1:$G$49,MATCH([1]orders!$D25,[1]products!$A$1:$A$49,0),MATCH([1]orders!K$1,[1]products!$A$1:$G$1,0))</f>
        <v>0.2</v>
      </c>
      <c r="M25" s="6">
        <f>INDEX([1]products!$A$1:$G$49,MATCH([1]orders!$D25,[1]products!$A$1:$A$49,0),MATCH([1]orders!L$1,[1]products!$A$1:$G$1,0))</f>
        <v>2.9849999999999999</v>
      </c>
      <c r="N25" s="6" t="str">
        <f>VLOOKUP(Customers!A25,Customers!A24:I1024,9,FALSE)</f>
        <v>Yes</v>
      </c>
      <c r="O25" s="25">
        <f t="shared" si="0"/>
        <v>11.94</v>
      </c>
      <c r="P25" t="str">
        <f>VLOOKUP(J25,Products!A:G,2,0)</f>
        <v>Arabica</v>
      </c>
      <c r="Q25" t="str">
        <f>VLOOKUP(J25,Products!A:G,3,0)</f>
        <v>Dark</v>
      </c>
      <c r="R25">
        <v>1.0746</v>
      </c>
      <c r="S25">
        <f>INDEX(Products!A:G,MATCH(worksheet!J25,Products!A:A,0),MATCH(worksheet!$S$1,Products!$A$1:$G$1,0))</f>
        <v>0.26865</v>
      </c>
      <c r="U25" s="20"/>
    </row>
    <row r="26" spans="1:24" x14ac:dyDescent="0.2">
      <c r="A26" s="1" t="s">
        <v>59</v>
      </c>
      <c r="B26" s="2">
        <v>44454</v>
      </c>
      <c r="C26" s="2" t="str">
        <f t="shared" si="1"/>
        <v>2021</v>
      </c>
      <c r="D26" s="2" t="str">
        <f t="shared" si="2"/>
        <v>September</v>
      </c>
      <c r="E26" s="3" t="s">
        <v>60</v>
      </c>
      <c r="F26" s="3" t="str">
        <f>VLOOKUP(Customers!A26,Customers!A25:I1025,3,FALSE)</f>
        <v>cblofeldo@amazon.co.uk</v>
      </c>
      <c r="G26" s="3" t="str">
        <f>VLOOKUP(worksheet!E26,Customers!A:I,2,)</f>
        <v>Chrisy Blofeld</v>
      </c>
      <c r="H26" s="3" t="str">
        <f>VLOOKUP(E26,Customers!A:I,6,FALSE)</f>
        <v>Englewood</v>
      </c>
      <c r="I26" s="3" t="str">
        <f>VLOOKUP(Customers!A26,Customers!A25:I1025,7,FALSE)</f>
        <v>United States</v>
      </c>
      <c r="J26" s="4" t="s">
        <v>61</v>
      </c>
      <c r="K26" s="3">
        <v>1</v>
      </c>
      <c r="L26" s="5">
        <f>INDEX([1]products!$A$1:$G$49,MATCH([1]orders!$D26,[1]products!$A$1:$A$49,0),MATCH([1]orders!K$1,[1]products!$A$1:$G$1,0))</f>
        <v>1</v>
      </c>
      <c r="M26" s="6">
        <f>INDEX([1]products!$A$1:$G$49,MATCH([1]orders!$D26,[1]products!$A$1:$A$49,0),MATCH([1]orders!L$1,[1]products!$A$1:$G$1,0))</f>
        <v>11.25</v>
      </c>
      <c r="N26" s="6" t="str">
        <f>VLOOKUP(Customers!A26,Customers!A25:I1025,9,FALSE)</f>
        <v>No</v>
      </c>
      <c r="O26" s="25">
        <f t="shared" si="0"/>
        <v>11.25</v>
      </c>
      <c r="P26" t="str">
        <f>VLOOKUP(J26,Products!A:G,2,0)</f>
        <v>Arabica</v>
      </c>
      <c r="Q26" t="str">
        <f>VLOOKUP(J26,Products!A:G,3,0)</f>
        <v>Medium</v>
      </c>
      <c r="R26">
        <v>1.0125</v>
      </c>
      <c r="S26">
        <f>INDEX(Products!A:G,MATCH(worksheet!J26,Products!A:A,0),MATCH(worksheet!$S$1,Products!$A$1:$G$1,0))</f>
        <v>1.0125</v>
      </c>
      <c r="U26" s="20"/>
    </row>
    <row r="27" spans="1:24" x14ac:dyDescent="0.2">
      <c r="A27" s="1" t="s">
        <v>62</v>
      </c>
      <c r="B27" s="2">
        <v>44128</v>
      </c>
      <c r="C27" s="2" t="str">
        <f t="shared" si="1"/>
        <v>2020</v>
      </c>
      <c r="D27" s="2" t="str">
        <f t="shared" si="2"/>
        <v>October</v>
      </c>
      <c r="E27" s="3" t="s">
        <v>63</v>
      </c>
      <c r="F27" s="3">
        <f>VLOOKUP(Customers!A27,Customers!A26:I1026,3,FALSE)</f>
        <v>0</v>
      </c>
      <c r="G27" s="3" t="str">
        <f>VLOOKUP(worksheet!E27,Customers!A:I,2,)</f>
        <v>Culley Farris</v>
      </c>
      <c r="H27" s="3" t="str">
        <f>VLOOKUP(E27,Customers!A:I,6,FALSE)</f>
        <v>Punta Gorda</v>
      </c>
      <c r="I27" s="3" t="str">
        <f>VLOOKUP(Customers!A27,Customers!A26:I1026,7,FALSE)</f>
        <v>United States</v>
      </c>
      <c r="J27" s="4" t="s">
        <v>64</v>
      </c>
      <c r="K27" s="3">
        <v>3</v>
      </c>
      <c r="L27" s="5">
        <f>INDEX([1]products!$A$1:$G$49,MATCH([1]orders!$D27,[1]products!$A$1:$A$49,0),MATCH([1]orders!K$1,[1]products!$A$1:$G$1,0))</f>
        <v>0.2</v>
      </c>
      <c r="M27" s="6">
        <f>INDEX([1]products!$A$1:$G$49,MATCH([1]orders!$D27,[1]products!$A$1:$A$49,0),MATCH([1]orders!L$1,[1]products!$A$1:$G$1,0))</f>
        <v>4.125</v>
      </c>
      <c r="N27" s="6" t="str">
        <f>VLOOKUP(Customers!A27,Customers!A26:I1026,9,FALSE)</f>
        <v>Yes</v>
      </c>
      <c r="O27" s="25">
        <f t="shared" si="0"/>
        <v>12.375</v>
      </c>
      <c r="P27" t="str">
        <f>VLOOKUP(J27,Products!A:G,2,0)</f>
        <v>Excelsa</v>
      </c>
      <c r="Q27" t="str">
        <f>VLOOKUP(J27,Products!A:G,3,0)</f>
        <v>Medium</v>
      </c>
      <c r="R27">
        <v>1.3612500000000001</v>
      </c>
      <c r="S27">
        <f>INDEX(Products!A:G,MATCH(worksheet!J27,Products!A:A,0),MATCH(worksheet!$S$1,Products!$A$1:$G$1,0))</f>
        <v>0.45374999999999999</v>
      </c>
      <c r="U27" s="20"/>
    </row>
    <row r="28" spans="1:24" hidden="1" x14ac:dyDescent="0.2">
      <c r="A28" s="1" t="s">
        <v>65</v>
      </c>
      <c r="B28" s="2">
        <v>43516</v>
      </c>
      <c r="C28" s="2" t="str">
        <f t="shared" si="1"/>
        <v>2019</v>
      </c>
      <c r="D28" s="2" t="str">
        <f t="shared" si="2"/>
        <v>February</v>
      </c>
      <c r="E28" s="3" t="s">
        <v>66</v>
      </c>
      <c r="F28" s="3" t="str">
        <f>VLOOKUP(Customers!A28,Customers!A27:I1027,3,FALSE)</f>
        <v>sshalesq@umich.edu</v>
      </c>
      <c r="G28" s="3" t="str">
        <f>VLOOKUP(worksheet!E28,Customers!A:I,2,)</f>
        <v>Selene Shales</v>
      </c>
      <c r="H28" s="3" t="str">
        <f>VLOOKUP(E28,Customers!A:I,6,FALSE)</f>
        <v>Petaluma</v>
      </c>
      <c r="I28" s="3" t="str">
        <f>VLOOKUP(Customers!A28,Customers!A27:I1027,7,FALSE)</f>
        <v>United States</v>
      </c>
      <c r="J28" s="4" t="s">
        <v>67</v>
      </c>
      <c r="K28" s="3">
        <v>4</v>
      </c>
      <c r="L28" s="5">
        <f>INDEX([1]products!$A$1:$G$49,MATCH([1]orders!$D28,[1]products!$A$1:$A$49,0),MATCH([1]orders!K$1,[1]products!$A$1:$G$1,0))</f>
        <v>0.5</v>
      </c>
      <c r="M28" s="6">
        <f>INDEX([1]products!$A$1:$G$49,MATCH([1]orders!$D28,[1]products!$A$1:$A$49,0),MATCH([1]orders!L$1,[1]products!$A$1:$G$1,0))</f>
        <v>6.75</v>
      </c>
      <c r="N28" s="6" t="str">
        <f>VLOOKUP(Customers!A28,Customers!A27:I1027,9,FALSE)</f>
        <v>Yes</v>
      </c>
      <c r="O28" s="25">
        <f t="shared" si="0"/>
        <v>27</v>
      </c>
      <c r="P28" t="str">
        <f>VLOOKUP(J28,Products!A:G,2,0)</f>
        <v>Arabica</v>
      </c>
      <c r="Q28" t="str">
        <f>VLOOKUP(J28,Products!A:G,3,0)</f>
        <v>Medium</v>
      </c>
      <c r="R28">
        <v>2.4299999999999997</v>
      </c>
      <c r="S28">
        <f>INDEX(Products!A:G,MATCH(worksheet!J28,Products!A:A,0),MATCH(worksheet!$S$1,Products!$A$1:$G$1,0))</f>
        <v>0.60749999999999993</v>
      </c>
      <c r="U28" s="20"/>
    </row>
    <row r="29" spans="1:24" hidden="1" x14ac:dyDescent="0.2">
      <c r="A29" s="1" t="s">
        <v>68</v>
      </c>
      <c r="B29" s="2">
        <v>43746</v>
      </c>
      <c r="C29" s="2" t="str">
        <f t="shared" si="1"/>
        <v>2019</v>
      </c>
      <c r="D29" s="2" t="str">
        <f t="shared" si="2"/>
        <v>October</v>
      </c>
      <c r="E29" s="3" t="s">
        <v>69</v>
      </c>
      <c r="F29" s="3" t="str">
        <f>VLOOKUP(Customers!A29,Customers!A28:I1028,3,FALSE)</f>
        <v>vdanneilr@mtv.com</v>
      </c>
      <c r="G29" s="3" t="str">
        <f>VLOOKUP(worksheet!E29,Customers!A:I,2,)</f>
        <v>Vivie Danneil</v>
      </c>
      <c r="H29" s="3" t="str">
        <f>VLOOKUP(E29,Customers!A:I,6,FALSE)</f>
        <v>Tralee</v>
      </c>
      <c r="I29" s="3" t="str">
        <f>VLOOKUP(Customers!A29,Customers!A28:I1028,7,FALSE)</f>
        <v>Ireland</v>
      </c>
      <c r="J29" s="4" t="s">
        <v>44</v>
      </c>
      <c r="K29" s="3">
        <v>5</v>
      </c>
      <c r="L29" s="5">
        <f>INDEX([1]products!$A$1:$G$49,MATCH([1]orders!$D29,[1]products!$A$1:$A$49,0),MATCH([1]orders!K$1,[1]products!$A$1:$G$1,0))</f>
        <v>0.2</v>
      </c>
      <c r="M29" s="6">
        <f>INDEX([1]products!$A$1:$G$49,MATCH([1]orders!$D29,[1]products!$A$1:$A$49,0),MATCH([1]orders!L$1,[1]products!$A$1:$G$1,0))</f>
        <v>3.375</v>
      </c>
      <c r="N29" s="6" t="str">
        <f>VLOOKUP(Customers!A29,Customers!A28:I1028,9,FALSE)</f>
        <v>No</v>
      </c>
      <c r="O29" s="25">
        <f t="shared" si="0"/>
        <v>16.875</v>
      </c>
      <c r="P29" t="str">
        <f>VLOOKUP(J29,Products!A:G,2,0)</f>
        <v>Arabica</v>
      </c>
      <c r="Q29" t="str">
        <f>VLOOKUP(J29,Products!A:G,3,0)</f>
        <v>Medium</v>
      </c>
      <c r="R29">
        <v>1.5187499999999998</v>
      </c>
      <c r="S29">
        <f>INDEX(Products!A:G,MATCH(worksheet!J29,Products!A:A,0),MATCH(worksheet!$S$1,Products!$A$1:$G$1,0))</f>
        <v>0.30374999999999996</v>
      </c>
      <c r="U29" s="20"/>
    </row>
    <row r="30" spans="1:24" x14ac:dyDescent="0.2">
      <c r="A30" s="1" t="s">
        <v>70</v>
      </c>
      <c r="B30" s="2">
        <v>44775</v>
      </c>
      <c r="C30" s="2" t="str">
        <f t="shared" si="1"/>
        <v>2022</v>
      </c>
      <c r="D30" s="2" t="str">
        <f t="shared" si="2"/>
        <v>August</v>
      </c>
      <c r="E30" s="3" t="s">
        <v>71</v>
      </c>
      <c r="F30" s="3" t="str">
        <f>VLOOKUP(Customers!A30,Customers!A29:I1029,3,FALSE)</f>
        <v>tnewburys@usda.gov</v>
      </c>
      <c r="G30" s="3" t="str">
        <f>VLOOKUP(worksheet!E30,Customers!A:I,2,)</f>
        <v>Theresita Newbury</v>
      </c>
      <c r="H30" s="3" t="str">
        <f>VLOOKUP(E30,Customers!A:I,6,FALSE)</f>
        <v>Clonskeagh</v>
      </c>
      <c r="I30" s="3" t="str">
        <f>VLOOKUP(Customers!A30,Customers!A29:I1029,7,FALSE)</f>
        <v>Ireland</v>
      </c>
      <c r="J30" s="4" t="s">
        <v>72</v>
      </c>
      <c r="K30" s="3">
        <v>3</v>
      </c>
      <c r="L30" s="5">
        <f>INDEX([1]products!$A$1:$G$49,MATCH([1]orders!$D30,[1]products!$A$1:$A$49,0),MATCH([1]orders!K$1,[1]products!$A$1:$G$1,0))</f>
        <v>0.5</v>
      </c>
      <c r="M30" s="6">
        <f>INDEX([1]products!$A$1:$G$49,MATCH([1]orders!$D30,[1]products!$A$1:$A$49,0),MATCH([1]orders!L$1,[1]products!$A$1:$G$1,0))</f>
        <v>5.97</v>
      </c>
      <c r="N30" s="6" t="str">
        <f>VLOOKUP(Customers!A30,Customers!A29:I1029,9,FALSE)</f>
        <v>No</v>
      </c>
      <c r="O30" s="25">
        <f t="shared" si="0"/>
        <v>17.91</v>
      </c>
      <c r="P30" t="str">
        <f>VLOOKUP(J30,Products!A:G,2,0)</f>
        <v>Arabica</v>
      </c>
      <c r="Q30" t="str">
        <f>VLOOKUP(J30,Products!A:G,3,0)</f>
        <v>Dark</v>
      </c>
      <c r="R30">
        <v>1.6118999999999999</v>
      </c>
      <c r="S30">
        <f>INDEX(Products!A:G,MATCH(worksheet!J30,Products!A:A,0),MATCH(worksheet!$S$1,Products!$A$1:$G$1,0))</f>
        <v>0.5373</v>
      </c>
      <c r="U30" s="20"/>
    </row>
    <row r="31" spans="1:24" hidden="1" x14ac:dyDescent="0.2">
      <c r="A31" s="1" t="s">
        <v>73</v>
      </c>
      <c r="B31" s="2">
        <v>43516</v>
      </c>
      <c r="C31" s="2" t="str">
        <f t="shared" si="1"/>
        <v>2019</v>
      </c>
      <c r="D31" s="2" t="str">
        <f t="shared" si="2"/>
        <v>February</v>
      </c>
      <c r="E31" s="3" t="s">
        <v>74</v>
      </c>
      <c r="F31" s="3" t="str">
        <f>VLOOKUP(Customers!A31,Customers!A30:I1030,3,FALSE)</f>
        <v>mcalcuttt@baidu.com</v>
      </c>
      <c r="G31" s="3" t="str">
        <f>VLOOKUP(worksheet!E31,Customers!A:I,2,)</f>
        <v>Mozelle Calcutt</v>
      </c>
      <c r="H31" s="3" t="str">
        <f>VLOOKUP(E31,Customers!A:I,6,FALSE)</f>
        <v>Rathwire</v>
      </c>
      <c r="I31" s="3" t="str">
        <f>VLOOKUP(Customers!A31,Customers!A30:I1030,7,FALSE)</f>
        <v>Ireland</v>
      </c>
      <c r="J31" s="4" t="s">
        <v>27</v>
      </c>
      <c r="K31" s="3">
        <v>4</v>
      </c>
      <c r="L31" s="5">
        <f>INDEX([1]products!$A$1:$G$49,MATCH([1]orders!$D31,[1]products!$A$1:$A$49,0),MATCH([1]orders!K$1,[1]products!$A$1:$G$1,0))</f>
        <v>1</v>
      </c>
      <c r="M31" s="6">
        <f>INDEX([1]products!$A$1:$G$49,MATCH([1]orders!$D31,[1]products!$A$1:$A$49,0),MATCH([1]orders!L$1,[1]products!$A$1:$G$1,0))</f>
        <v>9.9499999999999993</v>
      </c>
      <c r="N31" s="6" t="str">
        <f>VLOOKUP(Customers!A31,Customers!A30:I1030,9,FALSE)</f>
        <v>Yes</v>
      </c>
      <c r="O31" s="25">
        <f t="shared" si="0"/>
        <v>39.799999999999997</v>
      </c>
      <c r="P31" t="str">
        <f>VLOOKUP(J31,Products!A:G,2,0)</f>
        <v>Arabica</v>
      </c>
      <c r="Q31" t="str">
        <f>VLOOKUP(J31,Products!A:G,3,0)</f>
        <v>Dark</v>
      </c>
      <c r="R31">
        <v>3.5819999999999994</v>
      </c>
      <c r="S31">
        <f>INDEX(Products!A:G,MATCH(worksheet!J31,Products!A:A,0),MATCH(worksheet!$S$1,Products!$A$1:$G$1,0))</f>
        <v>0.89549999999999985</v>
      </c>
      <c r="U31" s="20"/>
    </row>
    <row r="32" spans="1:24" hidden="1" x14ac:dyDescent="0.2">
      <c r="A32" s="1" t="s">
        <v>75</v>
      </c>
      <c r="B32" s="2">
        <v>44464</v>
      </c>
      <c r="C32" s="2" t="str">
        <f t="shared" si="1"/>
        <v>2021</v>
      </c>
      <c r="D32" s="2" t="str">
        <f t="shared" si="2"/>
        <v>September</v>
      </c>
      <c r="E32" s="3" t="s">
        <v>76</v>
      </c>
      <c r="F32" s="3">
        <f>VLOOKUP(Customers!A32,Customers!A31:I1031,3,FALSE)</f>
        <v>0</v>
      </c>
      <c r="G32" s="3" t="str">
        <f>VLOOKUP(worksheet!E32,Customers!A:I,2,)</f>
        <v>Adrian Swaine</v>
      </c>
      <c r="H32" s="3" t="str">
        <f>VLOOKUP(E32,Customers!A:I,6,FALSE)</f>
        <v>Aurora</v>
      </c>
      <c r="I32" s="3" t="str">
        <f>VLOOKUP(Customers!A32,Customers!A31:I1031,7,FALSE)</f>
        <v>United States</v>
      </c>
      <c r="J32" s="4" t="s">
        <v>77</v>
      </c>
      <c r="K32" s="3">
        <v>5</v>
      </c>
      <c r="L32" s="5">
        <f>INDEX([1]products!$A$1:$G$49,MATCH([1]orders!$D32,[1]products!$A$1:$A$49,0),MATCH([1]orders!K$1,[1]products!$A$1:$G$1,0))</f>
        <v>0.2</v>
      </c>
      <c r="M32" s="6">
        <f>INDEX([1]products!$A$1:$G$49,MATCH([1]orders!$D32,[1]products!$A$1:$A$49,0),MATCH([1]orders!L$1,[1]products!$A$1:$G$1,0))</f>
        <v>4.3650000000000002</v>
      </c>
      <c r="N32" s="6" t="str">
        <f>VLOOKUP(Customers!A32,Customers!A31:I1031,9,FALSE)</f>
        <v>No</v>
      </c>
      <c r="O32" s="25">
        <f t="shared" si="0"/>
        <v>21.825000000000003</v>
      </c>
      <c r="P32" t="str">
        <f>VLOOKUP(J32,Products!A:G,2,0)</f>
        <v>Liberica</v>
      </c>
      <c r="Q32" t="str">
        <f>VLOOKUP(J32,Products!A:G,3,0)</f>
        <v>Medium</v>
      </c>
      <c r="R32">
        <v>2.83725</v>
      </c>
      <c r="S32">
        <f>INDEX(Products!A:G,MATCH(worksheet!J32,Products!A:A,0),MATCH(worksheet!$S$1,Products!$A$1:$G$1,0))</f>
        <v>0.56745000000000001</v>
      </c>
      <c r="U32" s="20"/>
    </row>
    <row r="33" spans="1:21" hidden="1" x14ac:dyDescent="0.2">
      <c r="A33" s="1" t="s">
        <v>75</v>
      </c>
      <c r="B33" s="2">
        <v>44464</v>
      </c>
      <c r="C33" s="2" t="str">
        <f t="shared" si="1"/>
        <v>2021</v>
      </c>
      <c r="D33" s="2" t="str">
        <f t="shared" si="2"/>
        <v>September</v>
      </c>
      <c r="E33" s="3" t="s">
        <v>76</v>
      </c>
      <c r="F33" s="3" t="str">
        <f>VLOOKUP(Customers!A33,Customers!A32:I1032,3,FALSE)</f>
        <v>rleivesleyv@canalblog.com</v>
      </c>
      <c r="G33" s="3" t="str">
        <f>VLOOKUP(worksheet!E33,Customers!A:I,2,)</f>
        <v>Adrian Swaine</v>
      </c>
      <c r="H33" s="3" t="str">
        <f>VLOOKUP(E33,Customers!A:I,6,FALSE)</f>
        <v>Aurora</v>
      </c>
      <c r="I33" s="3" t="str">
        <f>VLOOKUP(Customers!A33,Customers!A32:I1032,7,FALSE)</f>
        <v>United States</v>
      </c>
      <c r="J33" s="4" t="s">
        <v>72</v>
      </c>
      <c r="K33" s="3">
        <v>6</v>
      </c>
      <c r="L33" s="5">
        <f>INDEX([1]products!$A$1:$G$49,MATCH([1]orders!$D33,[1]products!$A$1:$A$49,0),MATCH([1]orders!K$1,[1]products!$A$1:$G$1,0))</f>
        <v>0.5</v>
      </c>
      <c r="M33" s="6">
        <f>INDEX([1]products!$A$1:$G$49,MATCH([1]orders!$D33,[1]products!$A$1:$A$49,0),MATCH([1]orders!L$1,[1]products!$A$1:$G$1,0))</f>
        <v>5.97</v>
      </c>
      <c r="N33" s="6" t="str">
        <f>VLOOKUP(Customers!A33,Customers!A32:I1032,9,FALSE)</f>
        <v>No</v>
      </c>
      <c r="O33" s="25">
        <f t="shared" si="0"/>
        <v>35.82</v>
      </c>
      <c r="P33" t="str">
        <f>VLOOKUP(J33,Products!A:G,2,0)</f>
        <v>Arabica</v>
      </c>
      <c r="Q33" t="str">
        <f>VLOOKUP(J33,Products!A:G,3,0)</f>
        <v>Dark</v>
      </c>
      <c r="R33">
        <v>3.2237999999999998</v>
      </c>
      <c r="S33">
        <f>INDEX(Products!A:G,MATCH(worksheet!J33,Products!A:A,0),MATCH(worksheet!$S$1,Products!$A$1:$G$1,0))</f>
        <v>0.5373</v>
      </c>
      <c r="U33" s="20"/>
    </row>
    <row r="34" spans="1:21" hidden="1" x14ac:dyDescent="0.2">
      <c r="A34" s="1" t="s">
        <v>75</v>
      </c>
      <c r="B34" s="2">
        <v>44464</v>
      </c>
      <c r="C34" s="2" t="str">
        <f t="shared" si="1"/>
        <v>2021</v>
      </c>
      <c r="D34" s="2" t="str">
        <f t="shared" si="2"/>
        <v>September</v>
      </c>
      <c r="E34" s="3" t="s">
        <v>76</v>
      </c>
      <c r="F34" s="3" t="str">
        <f>VLOOKUP(Customers!A34,Customers!A33:I1033,3,FALSE)</f>
        <v>nbasezziw@webeden.co.uk</v>
      </c>
      <c r="G34" s="3" t="str">
        <f>VLOOKUP(worksheet!E34,Customers!A:I,2,)</f>
        <v>Adrian Swaine</v>
      </c>
      <c r="H34" s="3" t="str">
        <f>VLOOKUP(E34,Customers!A:I,6,FALSE)</f>
        <v>Aurora</v>
      </c>
      <c r="I34" s="3" t="str">
        <f>VLOOKUP(Customers!A34,Customers!A33:I1033,7,FALSE)</f>
        <v>Ireland</v>
      </c>
      <c r="J34" s="4" t="s">
        <v>78</v>
      </c>
      <c r="K34" s="3">
        <v>6</v>
      </c>
      <c r="L34" s="5">
        <f>INDEX([1]products!$A$1:$G$49,MATCH([1]orders!$D34,[1]products!$A$1:$A$49,0),MATCH([1]orders!K$1,[1]products!$A$1:$G$1,0))</f>
        <v>0.5</v>
      </c>
      <c r="M34" s="6">
        <f>INDEX([1]products!$A$1:$G$49,MATCH([1]orders!$D34,[1]products!$A$1:$A$49,0),MATCH([1]orders!L$1,[1]products!$A$1:$G$1,0))</f>
        <v>8.73</v>
      </c>
      <c r="N34" s="6" t="str">
        <f>VLOOKUP(Customers!A34,Customers!A33:I1033,9,FALSE)</f>
        <v>Yes</v>
      </c>
      <c r="O34" s="25">
        <f t="shared" si="0"/>
        <v>52.38</v>
      </c>
      <c r="P34" t="str">
        <f>VLOOKUP(J34,Products!A:G,2,0)</f>
        <v>Liberica</v>
      </c>
      <c r="Q34" t="str">
        <f>VLOOKUP(J34,Products!A:G,3,0)</f>
        <v>Medium</v>
      </c>
      <c r="R34">
        <v>6.8094000000000001</v>
      </c>
      <c r="S34">
        <f>INDEX(Products!A:G,MATCH(worksheet!J34,Products!A:A,0),MATCH(worksheet!$S$1,Products!$A$1:$G$1,0))</f>
        <v>1.1349</v>
      </c>
      <c r="U34" s="20"/>
    </row>
    <row r="35" spans="1:21" x14ac:dyDescent="0.2">
      <c r="A35" s="1" t="s">
        <v>79</v>
      </c>
      <c r="B35" s="2">
        <v>44394</v>
      </c>
      <c r="C35" s="2" t="str">
        <f t="shared" si="1"/>
        <v>2021</v>
      </c>
      <c r="D35" s="2" t="str">
        <f t="shared" si="2"/>
        <v>July</v>
      </c>
      <c r="E35" s="3" t="s">
        <v>80</v>
      </c>
      <c r="F35" s="3" t="str">
        <f>VLOOKUP(Customers!A35,Customers!A34:I1034,3,FALSE)</f>
        <v>ggatheralx@123-reg.co.uk</v>
      </c>
      <c r="G35" s="3" t="str">
        <f>VLOOKUP(worksheet!E35,Customers!A:I,2,)</f>
        <v>Gallard Gatheral</v>
      </c>
      <c r="H35" s="3" t="str">
        <f>VLOOKUP(E35,Customers!A:I,6,FALSE)</f>
        <v>Grand Forks</v>
      </c>
      <c r="I35" s="3" t="str">
        <f>VLOOKUP(Customers!A35,Customers!A34:I1034,7,FALSE)</f>
        <v>United States</v>
      </c>
      <c r="J35" s="4" t="s">
        <v>19</v>
      </c>
      <c r="K35" s="3">
        <v>5</v>
      </c>
      <c r="L35" s="5">
        <f>INDEX([1]products!$A$1:$G$49,MATCH([1]orders!$D35,[1]products!$A$1:$A$49,0),MATCH([1]orders!K$1,[1]products!$A$1:$G$1,0))</f>
        <v>0.2</v>
      </c>
      <c r="M35" s="6">
        <f>INDEX([1]products!$A$1:$G$49,MATCH([1]orders!$D35,[1]products!$A$1:$A$49,0),MATCH([1]orders!L$1,[1]products!$A$1:$G$1,0))</f>
        <v>4.7549999999999999</v>
      </c>
      <c r="N35" s="6" t="str">
        <f>VLOOKUP(Customers!A35,Customers!A34:I1034,9,FALSE)</f>
        <v>No</v>
      </c>
      <c r="O35" s="25">
        <f t="shared" si="0"/>
        <v>23.774999999999999</v>
      </c>
      <c r="P35" t="str">
        <f>VLOOKUP(J35,Products!A:G,2,0)</f>
        <v>Liberica</v>
      </c>
      <c r="Q35" t="str">
        <f>VLOOKUP(J35,Products!A:G,3,0)</f>
        <v>Light</v>
      </c>
      <c r="R35">
        <v>3.0907499999999999</v>
      </c>
      <c r="S35">
        <f>INDEX(Products!A:G,MATCH(worksheet!J35,Products!A:A,0),MATCH(worksheet!$S$1,Products!$A$1:$G$1,0))</f>
        <v>0.61814999999999998</v>
      </c>
      <c r="U35" s="20"/>
    </row>
    <row r="36" spans="1:21" x14ac:dyDescent="0.2">
      <c r="A36" s="1" t="s">
        <v>81</v>
      </c>
      <c r="B36" s="2">
        <v>44011</v>
      </c>
      <c r="C36" s="2" t="str">
        <f t="shared" si="1"/>
        <v>2020</v>
      </c>
      <c r="D36" s="2" t="str">
        <f t="shared" si="2"/>
        <v>June</v>
      </c>
      <c r="E36" s="3" t="s">
        <v>82</v>
      </c>
      <c r="F36" s="3" t="str">
        <f>VLOOKUP(Customers!A36,Customers!A35:I1035,3,FALSE)</f>
        <v>uwelberryy@ebay.co.uk</v>
      </c>
      <c r="G36" s="3" t="str">
        <f>VLOOKUP(worksheet!E36,Customers!A:I,2,)</f>
        <v>Una Welberry</v>
      </c>
      <c r="H36" s="3" t="str">
        <f>VLOOKUP(E36,Customers!A:I,6,FALSE)</f>
        <v>Upton</v>
      </c>
      <c r="I36" s="3" t="str">
        <f>VLOOKUP(Customers!A36,Customers!A35:I1035,7,FALSE)</f>
        <v>United Kingdom</v>
      </c>
      <c r="J36" s="4" t="s">
        <v>83</v>
      </c>
      <c r="K36" s="3">
        <v>6</v>
      </c>
      <c r="L36" s="5">
        <f>INDEX([1]products!$A$1:$G$49,MATCH([1]orders!$D36,[1]products!$A$1:$A$49,0),MATCH([1]orders!K$1,[1]products!$A$1:$G$1,0))</f>
        <v>0.5</v>
      </c>
      <c r="M36" s="6">
        <f>INDEX([1]products!$A$1:$G$49,MATCH([1]orders!$D36,[1]products!$A$1:$A$49,0),MATCH([1]orders!L$1,[1]products!$A$1:$G$1,0))</f>
        <v>9.51</v>
      </c>
      <c r="N36" s="6" t="str">
        <f>VLOOKUP(Customers!A36,Customers!A35:I1035,9,FALSE)</f>
        <v>Yes</v>
      </c>
      <c r="O36" s="25">
        <f t="shared" si="0"/>
        <v>57.06</v>
      </c>
      <c r="P36" t="str">
        <f>VLOOKUP(J36,Products!A:G,2,0)</f>
        <v>Liberica</v>
      </c>
      <c r="Q36" t="str">
        <f>VLOOKUP(J36,Products!A:G,3,0)</f>
        <v>Light</v>
      </c>
      <c r="R36">
        <v>7.4177999999999997</v>
      </c>
      <c r="S36">
        <f>INDEX(Products!A:G,MATCH(worksheet!J36,Products!A:A,0),MATCH(worksheet!$S$1,Products!$A$1:$G$1,0))</f>
        <v>1.2363</v>
      </c>
      <c r="U36" s="20"/>
    </row>
    <row r="37" spans="1:21" x14ac:dyDescent="0.2">
      <c r="A37" s="1" t="s">
        <v>84</v>
      </c>
      <c r="B37" s="2">
        <v>44348</v>
      </c>
      <c r="C37" s="2" t="str">
        <f t="shared" si="1"/>
        <v>2021</v>
      </c>
      <c r="D37" s="2" t="str">
        <f t="shared" si="2"/>
        <v>June</v>
      </c>
      <c r="E37" s="3" t="s">
        <v>85</v>
      </c>
      <c r="F37" s="3" t="str">
        <f>VLOOKUP(Customers!A37,Customers!A36:I1036,3,FALSE)</f>
        <v>feilhartz@who.int</v>
      </c>
      <c r="G37" s="3" t="str">
        <f>VLOOKUP(worksheet!E37,Customers!A:I,2,)</f>
        <v>Faber Eilhart</v>
      </c>
      <c r="H37" s="3" t="str">
        <f>VLOOKUP(E37,Customers!A:I,6,FALSE)</f>
        <v>Charleston</v>
      </c>
      <c r="I37" s="3" t="str">
        <f>VLOOKUP(Customers!A37,Customers!A36:I1036,7,FALSE)</f>
        <v>United States</v>
      </c>
      <c r="J37" s="4" t="s">
        <v>72</v>
      </c>
      <c r="K37" s="3">
        <v>6</v>
      </c>
      <c r="L37" s="5">
        <f>INDEX([1]products!$A$1:$G$49,MATCH([1]orders!$D37,[1]products!$A$1:$A$49,0),MATCH([1]orders!K$1,[1]products!$A$1:$G$1,0))</f>
        <v>0.5</v>
      </c>
      <c r="M37" s="6">
        <f>INDEX([1]products!$A$1:$G$49,MATCH([1]orders!$D37,[1]products!$A$1:$A$49,0),MATCH([1]orders!L$1,[1]products!$A$1:$G$1,0))</f>
        <v>5.97</v>
      </c>
      <c r="N37" s="6" t="str">
        <f>VLOOKUP(Customers!A37,Customers!A36:I1036,9,FALSE)</f>
        <v>No</v>
      </c>
      <c r="O37" s="25">
        <f t="shared" si="0"/>
        <v>35.82</v>
      </c>
      <c r="P37" t="str">
        <f>VLOOKUP(J37,Products!A:G,2,0)</f>
        <v>Arabica</v>
      </c>
      <c r="Q37" t="str">
        <f>VLOOKUP(J37,Products!A:G,3,0)</f>
        <v>Dark</v>
      </c>
      <c r="R37">
        <v>3.2237999999999998</v>
      </c>
      <c r="S37">
        <f>INDEX(Products!A:G,MATCH(worksheet!J37,Products!A:A,0),MATCH(worksheet!$S$1,Products!$A$1:$G$1,0))</f>
        <v>0.5373</v>
      </c>
      <c r="U37" s="20"/>
    </row>
    <row r="38" spans="1:21" hidden="1" x14ac:dyDescent="0.2">
      <c r="A38" s="1" t="s">
        <v>86</v>
      </c>
      <c r="B38" s="2">
        <v>44233</v>
      </c>
      <c r="C38" s="2" t="str">
        <f t="shared" si="1"/>
        <v>2021</v>
      </c>
      <c r="D38" s="2" t="str">
        <f t="shared" si="2"/>
        <v>February</v>
      </c>
      <c r="E38" s="3" t="s">
        <v>87</v>
      </c>
      <c r="F38" s="3" t="str">
        <f>VLOOKUP(Customers!A38,Customers!A37:I1037,3,FALSE)</f>
        <v>zponting10@altervista.org</v>
      </c>
      <c r="G38" s="3" t="str">
        <f>VLOOKUP(worksheet!E38,Customers!A:I,2,)</f>
        <v>Zorina Ponting</v>
      </c>
      <c r="H38" s="3" t="str">
        <f>VLOOKUP(E38,Customers!A:I,6,FALSE)</f>
        <v>Little Rock</v>
      </c>
      <c r="I38" s="3" t="str">
        <f>VLOOKUP(Customers!A38,Customers!A37:I1037,7,FALSE)</f>
        <v>United States</v>
      </c>
      <c r="J38" s="4" t="s">
        <v>77</v>
      </c>
      <c r="K38" s="3">
        <v>2</v>
      </c>
      <c r="L38" s="5">
        <f>INDEX([1]products!$A$1:$G$49,MATCH([1]orders!$D38,[1]products!$A$1:$A$49,0),MATCH([1]orders!K$1,[1]products!$A$1:$G$1,0))</f>
        <v>0.2</v>
      </c>
      <c r="M38" s="6">
        <f>INDEX([1]products!$A$1:$G$49,MATCH([1]orders!$D38,[1]products!$A$1:$A$49,0),MATCH([1]orders!L$1,[1]products!$A$1:$G$1,0))</f>
        <v>4.3650000000000002</v>
      </c>
      <c r="N38" s="6" t="str">
        <f>VLOOKUP(Customers!A38,Customers!A37:I1037,9,FALSE)</f>
        <v>No</v>
      </c>
      <c r="O38" s="25">
        <f t="shared" si="0"/>
        <v>8.73</v>
      </c>
      <c r="P38" t="str">
        <f>VLOOKUP(J38,Products!A:G,2,0)</f>
        <v>Liberica</v>
      </c>
      <c r="Q38" t="str">
        <f>VLOOKUP(J38,Products!A:G,3,0)</f>
        <v>Medium</v>
      </c>
      <c r="R38">
        <v>1.1349</v>
      </c>
      <c r="S38">
        <f>INDEX(Products!A:G,MATCH(worksheet!J38,Products!A:A,0),MATCH(worksheet!$S$1,Products!$A$1:$G$1,0))</f>
        <v>0.56745000000000001</v>
      </c>
      <c r="U38" s="20"/>
    </row>
    <row r="39" spans="1:21" x14ac:dyDescent="0.2">
      <c r="A39" s="1" t="s">
        <v>88</v>
      </c>
      <c r="B39" s="2">
        <v>43580</v>
      </c>
      <c r="C39" s="2" t="str">
        <f t="shared" si="1"/>
        <v>2019</v>
      </c>
      <c r="D39" s="2" t="str">
        <f t="shared" si="2"/>
        <v>April</v>
      </c>
      <c r="E39" s="3" t="s">
        <v>89</v>
      </c>
      <c r="F39" s="3" t="str">
        <f>VLOOKUP(Customers!A39,Customers!A38:I1038,3,FALSE)</f>
        <v>sstrase11@booking.com</v>
      </c>
      <c r="G39" s="3" t="str">
        <f>VLOOKUP(worksheet!E39,Customers!A:I,2,)</f>
        <v>Silvio Strase</v>
      </c>
      <c r="H39" s="3" t="str">
        <f>VLOOKUP(E39,Customers!A:I,6,FALSE)</f>
        <v>Denver</v>
      </c>
      <c r="I39" s="3" t="str">
        <f>VLOOKUP(Customers!A39,Customers!A38:I1038,7,FALSE)</f>
        <v>United States</v>
      </c>
      <c r="J39" s="4" t="s">
        <v>83</v>
      </c>
      <c r="K39" s="3">
        <v>3</v>
      </c>
      <c r="L39" s="5">
        <f>INDEX([1]products!$A$1:$G$49,MATCH([1]orders!$D39,[1]products!$A$1:$A$49,0),MATCH([1]orders!K$1,[1]products!$A$1:$G$1,0))</f>
        <v>0.5</v>
      </c>
      <c r="M39" s="6">
        <f>INDEX([1]products!$A$1:$G$49,MATCH([1]orders!$D39,[1]products!$A$1:$A$49,0),MATCH([1]orders!L$1,[1]products!$A$1:$G$1,0))</f>
        <v>9.51</v>
      </c>
      <c r="N39" s="6" t="str">
        <f>VLOOKUP(Customers!A39,Customers!A38:I1038,9,FALSE)</f>
        <v>No</v>
      </c>
      <c r="O39" s="25">
        <f t="shared" si="0"/>
        <v>28.53</v>
      </c>
      <c r="P39" t="str">
        <f>VLOOKUP(J39,Products!A:G,2,0)</f>
        <v>Liberica</v>
      </c>
      <c r="Q39" t="str">
        <f>VLOOKUP(J39,Products!A:G,3,0)</f>
        <v>Light</v>
      </c>
      <c r="R39">
        <v>3.7088999999999999</v>
      </c>
      <c r="S39">
        <f>INDEX(Products!A:G,MATCH(worksheet!J39,Products!A:A,0),MATCH(worksheet!$S$1,Products!$A$1:$G$1,0))</f>
        <v>1.2363</v>
      </c>
      <c r="U39" s="20"/>
    </row>
    <row r="40" spans="1:21" x14ac:dyDescent="0.2">
      <c r="A40" s="1" t="s">
        <v>90</v>
      </c>
      <c r="B40" s="2">
        <v>43946</v>
      </c>
      <c r="C40" s="2" t="str">
        <f t="shared" si="1"/>
        <v>2020</v>
      </c>
      <c r="D40" s="2" t="str">
        <f t="shared" si="2"/>
        <v>April</v>
      </c>
      <c r="E40" s="3" t="s">
        <v>91</v>
      </c>
      <c r="F40" s="3" t="str">
        <f>VLOOKUP(Customers!A40,Customers!A39:I1039,3,FALSE)</f>
        <v>dde12@unesco.org</v>
      </c>
      <c r="G40" s="3" t="str">
        <f>VLOOKUP(worksheet!E40,Customers!A:I,2,)</f>
        <v>Dorie de la Tremoille</v>
      </c>
      <c r="H40" s="3" t="str">
        <f>VLOOKUP(E40,Customers!A:I,6,FALSE)</f>
        <v>Minneapolis</v>
      </c>
      <c r="I40" s="3" t="str">
        <f>VLOOKUP(Customers!A40,Customers!A39:I1039,7,FALSE)</f>
        <v>United States</v>
      </c>
      <c r="J40" s="4" t="s">
        <v>41</v>
      </c>
      <c r="K40" s="3">
        <v>5</v>
      </c>
      <c r="L40" s="5">
        <f>INDEX([1]products!$A$1:$G$49,MATCH([1]orders!$D40,[1]products!$A$1:$A$49,0),MATCH([1]orders!K$1,[1]products!$A$1:$G$1,0))</f>
        <v>2.5</v>
      </c>
      <c r="M40" s="6">
        <f>INDEX([1]products!$A$1:$G$49,MATCH([1]orders!$D40,[1]products!$A$1:$A$49,0),MATCH([1]orders!L$1,[1]products!$A$1:$G$1,0))</f>
        <v>22.884999999999998</v>
      </c>
      <c r="N40" s="6" t="str">
        <f>VLOOKUP(Customers!A40,Customers!A39:I1039,9,FALSE)</f>
        <v>No</v>
      </c>
      <c r="O40" s="25">
        <f t="shared" si="0"/>
        <v>114.42499999999998</v>
      </c>
      <c r="P40" t="str">
        <f>VLOOKUP(J40,Products!A:G,2,0)</f>
        <v>Robusta</v>
      </c>
      <c r="Q40" t="str">
        <f>VLOOKUP(J40,Products!A:G,3,0)</f>
        <v>Medium</v>
      </c>
      <c r="R40">
        <v>6.865499999999999</v>
      </c>
      <c r="S40">
        <f>INDEX(Products!A:G,MATCH(worksheet!J40,Products!A:A,0),MATCH(worksheet!$S$1,Products!$A$1:$G$1,0))</f>
        <v>1.3730999999999998</v>
      </c>
      <c r="U40" s="20"/>
    </row>
    <row r="41" spans="1:21" x14ac:dyDescent="0.2">
      <c r="A41" s="1" t="s">
        <v>92</v>
      </c>
      <c r="B41" s="2">
        <v>44524</v>
      </c>
      <c r="C41" s="2" t="str">
        <f t="shared" si="1"/>
        <v>2021</v>
      </c>
      <c r="D41" s="2" t="str">
        <f t="shared" si="2"/>
        <v>November</v>
      </c>
      <c r="E41" s="3" t="s">
        <v>93</v>
      </c>
      <c r="F41" s="3">
        <f>VLOOKUP(Customers!A41,Customers!A40:I1040,3,FALSE)</f>
        <v>0</v>
      </c>
      <c r="G41" s="3" t="str">
        <f>VLOOKUP(worksheet!E41,Customers!A:I,2,)</f>
        <v>Hy Zanetto</v>
      </c>
      <c r="H41" s="3" t="str">
        <f>VLOOKUP(E41,Customers!A:I,6,FALSE)</f>
        <v>Tucson</v>
      </c>
      <c r="I41" s="3" t="str">
        <f>VLOOKUP(Customers!A41,Customers!A40:I1040,7,FALSE)</f>
        <v>United States</v>
      </c>
      <c r="J41" s="4" t="s">
        <v>2</v>
      </c>
      <c r="K41" s="3">
        <v>6</v>
      </c>
      <c r="L41" s="5">
        <f>INDEX([1]products!$A$1:$G$49,MATCH([1]orders!$D41,[1]products!$A$1:$A$49,0),MATCH([1]orders!K$1,[1]products!$A$1:$G$1,0))</f>
        <v>1</v>
      </c>
      <c r="M41" s="6">
        <f>INDEX([1]products!$A$1:$G$49,MATCH([1]orders!$D41,[1]products!$A$1:$A$49,0),MATCH([1]orders!L$1,[1]products!$A$1:$G$1,0))</f>
        <v>9.9499999999999993</v>
      </c>
      <c r="N41" s="6" t="str">
        <f>VLOOKUP(Customers!A41,Customers!A40:I1040,9,FALSE)</f>
        <v>Yes</v>
      </c>
      <c r="O41" s="25">
        <f t="shared" si="0"/>
        <v>59.699999999999996</v>
      </c>
      <c r="P41" t="str">
        <f>VLOOKUP(J41,Products!A:G,2,0)</f>
        <v>Robusta</v>
      </c>
      <c r="Q41" t="str">
        <f>VLOOKUP(J41,Products!A:G,3,0)</f>
        <v>Medium</v>
      </c>
      <c r="R41">
        <v>3.5819999999999999</v>
      </c>
      <c r="S41">
        <f>INDEX(Products!A:G,MATCH(worksheet!J41,Products!A:A,0),MATCH(worksheet!$S$1,Products!$A$1:$G$1,0))</f>
        <v>0.59699999999999998</v>
      </c>
      <c r="U41" s="20"/>
    </row>
    <row r="42" spans="1:21" x14ac:dyDescent="0.2">
      <c r="A42" s="1" t="s">
        <v>94</v>
      </c>
      <c r="B42" s="2">
        <v>44305</v>
      </c>
      <c r="C42" s="2" t="str">
        <f t="shared" si="1"/>
        <v>2021</v>
      </c>
      <c r="D42" s="2" t="str">
        <f t="shared" si="2"/>
        <v>April</v>
      </c>
      <c r="E42" s="3" t="s">
        <v>95</v>
      </c>
      <c r="F42" s="3">
        <f>VLOOKUP(Customers!A42,Customers!A41:I1041,3,FALSE)</f>
        <v>0</v>
      </c>
      <c r="G42" s="3" t="str">
        <f>VLOOKUP(worksheet!E42,Customers!A:I,2,)</f>
        <v>Jessica McNess</v>
      </c>
      <c r="H42" s="3" t="str">
        <f>VLOOKUP(E42,Customers!A:I,6,FALSE)</f>
        <v>New Orleans</v>
      </c>
      <c r="I42" s="3" t="str">
        <f>VLOOKUP(Customers!A42,Customers!A41:I1041,7,FALSE)</f>
        <v>United States</v>
      </c>
      <c r="J42" s="4" t="s">
        <v>96</v>
      </c>
      <c r="K42" s="3">
        <v>3</v>
      </c>
      <c r="L42" s="5">
        <f>INDEX([1]products!$A$1:$G$49,MATCH([1]orders!$D42,[1]products!$A$1:$A$49,0),MATCH([1]orders!K$1,[1]products!$A$1:$G$1,0))</f>
        <v>1</v>
      </c>
      <c r="M42" s="6">
        <f>INDEX([1]products!$A$1:$G$49,MATCH([1]orders!$D42,[1]products!$A$1:$A$49,0),MATCH([1]orders!L$1,[1]products!$A$1:$G$1,0))</f>
        <v>14.55</v>
      </c>
      <c r="N42" s="6" t="str">
        <f>VLOOKUP(Customers!A42,Customers!A41:I1041,9,FALSE)</f>
        <v>No</v>
      </c>
      <c r="O42" s="25">
        <f t="shared" si="0"/>
        <v>43.650000000000006</v>
      </c>
      <c r="P42" t="str">
        <f>VLOOKUP(J42,Products!A:G,2,0)</f>
        <v>Liberica</v>
      </c>
      <c r="Q42" t="str">
        <f>VLOOKUP(J42,Products!A:G,3,0)</f>
        <v>Medium</v>
      </c>
      <c r="R42">
        <v>5.6745000000000001</v>
      </c>
      <c r="S42">
        <f>INDEX(Products!A:G,MATCH(worksheet!J42,Products!A:A,0),MATCH(worksheet!$S$1,Products!$A$1:$G$1,0))</f>
        <v>1.8915000000000002</v>
      </c>
      <c r="U42" s="20"/>
    </row>
    <row r="43" spans="1:21" hidden="1" x14ac:dyDescent="0.2">
      <c r="A43" s="1" t="s">
        <v>97</v>
      </c>
      <c r="B43" s="2">
        <v>44749</v>
      </c>
      <c r="C43" s="2" t="str">
        <f t="shared" si="1"/>
        <v>2022</v>
      </c>
      <c r="D43" s="2" t="str">
        <f t="shared" si="2"/>
        <v>July</v>
      </c>
      <c r="E43" s="3" t="s">
        <v>98</v>
      </c>
      <c r="F43" s="3" t="str">
        <f>VLOOKUP(Customers!A43,Customers!A42:I1042,3,FALSE)</f>
        <v>lyeoland15@pbs.org</v>
      </c>
      <c r="G43" s="3" t="str">
        <f>VLOOKUP(worksheet!E43,Customers!A:I,2,)</f>
        <v>Lorenzo Yeoland</v>
      </c>
      <c r="H43" s="3" t="str">
        <f>VLOOKUP(E43,Customers!A:I,6,FALSE)</f>
        <v>Hartford</v>
      </c>
      <c r="I43" s="3" t="str">
        <f>VLOOKUP(Customers!A43,Customers!A42:I1042,7,FALSE)</f>
        <v>United States</v>
      </c>
      <c r="J43" s="4" t="s">
        <v>51</v>
      </c>
      <c r="K43" s="3">
        <v>2</v>
      </c>
      <c r="L43" s="5">
        <f>INDEX([1]products!$A$1:$G$49,MATCH([1]orders!$D43,[1]products!$A$1:$A$49,0),MATCH([1]orders!K$1,[1]products!$A$1:$G$1,0))</f>
        <v>0.2</v>
      </c>
      <c r="M43" s="6">
        <f>INDEX([1]products!$A$1:$G$49,MATCH([1]orders!$D43,[1]products!$A$1:$A$49,0),MATCH([1]orders!L$1,[1]products!$A$1:$G$1,0))</f>
        <v>3.645</v>
      </c>
      <c r="N43" s="6" t="str">
        <f>VLOOKUP(Customers!A43,Customers!A42:I1042,9,FALSE)</f>
        <v>Yes</v>
      </c>
      <c r="O43" s="25">
        <f t="shared" si="0"/>
        <v>7.29</v>
      </c>
      <c r="P43" t="str">
        <f>VLOOKUP(J43,Products!A:G,2,0)</f>
        <v>Excelsa</v>
      </c>
      <c r="Q43" t="str">
        <f>VLOOKUP(J43,Products!A:G,3,0)</f>
        <v>Dark</v>
      </c>
      <c r="R43">
        <v>0.80190000000000006</v>
      </c>
      <c r="S43">
        <f>INDEX(Products!A:G,MATCH(worksheet!J43,Products!A:A,0),MATCH(worksheet!$S$1,Products!$A$1:$G$1,0))</f>
        <v>0.40095000000000003</v>
      </c>
      <c r="U43" s="20"/>
    </row>
    <row r="44" spans="1:21" x14ac:dyDescent="0.2">
      <c r="A44" s="1" t="s">
        <v>99</v>
      </c>
      <c r="B44" s="2">
        <v>43607</v>
      </c>
      <c r="C44" s="2" t="str">
        <f t="shared" si="1"/>
        <v>2019</v>
      </c>
      <c r="D44" s="2" t="str">
        <f t="shared" si="2"/>
        <v>May</v>
      </c>
      <c r="E44" s="3" t="s">
        <v>100</v>
      </c>
      <c r="F44" s="3" t="str">
        <f>VLOOKUP(Customers!A44,Customers!A43:I1043,3,FALSE)</f>
        <v>atolworthy16@toplist.cz</v>
      </c>
      <c r="G44" s="3" t="str">
        <f>VLOOKUP(worksheet!E44,Customers!A:I,2,)</f>
        <v>Abigail Tolworthy</v>
      </c>
      <c r="H44" s="3" t="str">
        <f>VLOOKUP(E44,Customers!A:I,6,FALSE)</f>
        <v>Ogden</v>
      </c>
      <c r="I44" s="3" t="str">
        <f>VLOOKUP(Customers!A44,Customers!A43:I1043,7,FALSE)</f>
        <v>United States</v>
      </c>
      <c r="J44" s="4" t="s">
        <v>101</v>
      </c>
      <c r="K44" s="3">
        <v>3</v>
      </c>
      <c r="L44" s="5">
        <f>INDEX([1]products!$A$1:$G$49,MATCH([1]orders!$D44,[1]products!$A$1:$A$49,0),MATCH([1]orders!K$1,[1]products!$A$1:$G$1,0))</f>
        <v>0.2</v>
      </c>
      <c r="M44" s="6">
        <f>INDEX([1]products!$A$1:$G$49,MATCH([1]orders!$D44,[1]products!$A$1:$A$49,0),MATCH([1]orders!L$1,[1]products!$A$1:$G$1,0))</f>
        <v>2.6849999999999996</v>
      </c>
      <c r="N44" s="6" t="str">
        <f>VLOOKUP(Customers!A44,Customers!A43:I1043,9,FALSE)</f>
        <v>Yes</v>
      </c>
      <c r="O44" s="25">
        <f t="shared" si="0"/>
        <v>8.0549999999999997</v>
      </c>
      <c r="P44" t="str">
        <f>VLOOKUP(J44,Products!A:G,2,0)</f>
        <v>Robusta</v>
      </c>
      <c r="Q44" t="str">
        <f>VLOOKUP(J44,Products!A:G,3,0)</f>
        <v>Dark</v>
      </c>
      <c r="R44">
        <v>0.4832999999999999</v>
      </c>
      <c r="S44">
        <f>INDEX(Products!A:G,MATCH(worksheet!J44,Products!A:A,0),MATCH(worksheet!$S$1,Products!$A$1:$G$1,0))</f>
        <v>0.16109999999999997</v>
      </c>
      <c r="U44" s="20"/>
    </row>
    <row r="45" spans="1:21" x14ac:dyDescent="0.2">
      <c r="A45" s="1" t="s">
        <v>102</v>
      </c>
      <c r="B45" s="2">
        <v>44473</v>
      </c>
      <c r="C45" s="2" t="str">
        <f t="shared" si="1"/>
        <v>2021</v>
      </c>
      <c r="D45" s="2" t="str">
        <f t="shared" si="2"/>
        <v>October</v>
      </c>
      <c r="E45" s="3" t="s">
        <v>103</v>
      </c>
      <c r="F45" s="3">
        <f>VLOOKUP(Customers!A45,Customers!A44:I1044,3,FALSE)</f>
        <v>0</v>
      </c>
      <c r="G45" s="3" t="str">
        <f>VLOOKUP(worksheet!E45,Customers!A:I,2,)</f>
        <v>Maurie Bartol</v>
      </c>
      <c r="H45" s="3" t="str">
        <f>VLOOKUP(E45,Customers!A:I,6,FALSE)</f>
        <v>Boston</v>
      </c>
      <c r="I45" s="3" t="str">
        <f>VLOOKUP(Customers!A45,Customers!A44:I1044,7,FALSE)</f>
        <v>United States</v>
      </c>
      <c r="J45" s="4" t="s">
        <v>104</v>
      </c>
      <c r="K45" s="3">
        <v>2</v>
      </c>
      <c r="L45" s="5">
        <f>INDEX([1]products!$A$1:$G$49,MATCH([1]orders!$D45,[1]products!$A$1:$A$49,0),MATCH([1]orders!K$1,[1]products!$A$1:$G$1,0))</f>
        <v>2.5</v>
      </c>
      <c r="M45" s="6">
        <f>INDEX([1]products!$A$1:$G$49,MATCH([1]orders!$D45,[1]products!$A$1:$A$49,0),MATCH([1]orders!L$1,[1]products!$A$1:$G$1,0))</f>
        <v>36.454999999999998</v>
      </c>
      <c r="N45" s="6" t="str">
        <f>VLOOKUP(Customers!A45,Customers!A44:I1044,9,FALSE)</f>
        <v>No</v>
      </c>
      <c r="O45" s="25">
        <f t="shared" si="0"/>
        <v>72.91</v>
      </c>
      <c r="P45" t="str">
        <f>VLOOKUP(J45,Products!A:G,2,0)</f>
        <v>Liberica</v>
      </c>
      <c r="Q45" t="str">
        <f>VLOOKUP(J45,Products!A:G,3,0)</f>
        <v>Light</v>
      </c>
      <c r="R45">
        <v>9.4782999999999991</v>
      </c>
      <c r="S45">
        <f>INDEX(Products!A:G,MATCH(worksheet!J45,Products!A:A,0),MATCH(worksheet!$S$1,Products!$A$1:$G$1,0))</f>
        <v>4.7391499999999995</v>
      </c>
      <c r="U45" s="20"/>
    </row>
    <row r="46" spans="1:21" hidden="1" x14ac:dyDescent="0.2">
      <c r="A46" s="1" t="s">
        <v>105</v>
      </c>
      <c r="B46" s="2">
        <v>43932</v>
      </c>
      <c r="C46" s="2" t="str">
        <f t="shared" si="1"/>
        <v>2020</v>
      </c>
      <c r="D46" s="2" t="str">
        <f t="shared" si="2"/>
        <v>April</v>
      </c>
      <c r="E46" s="3" t="s">
        <v>106</v>
      </c>
      <c r="F46" s="3" t="str">
        <f>VLOOKUP(Customers!A46,Customers!A45:I1045,3,FALSE)</f>
        <v>obaudassi18@seesaa.net</v>
      </c>
      <c r="G46" s="3" t="str">
        <f>VLOOKUP(worksheet!E46,Customers!A:I,2,)</f>
        <v>Olag Baudassi</v>
      </c>
      <c r="H46" s="3" t="str">
        <f>VLOOKUP(E46,Customers!A:I,6,FALSE)</f>
        <v>Rochester</v>
      </c>
      <c r="I46" s="3" t="str">
        <f>VLOOKUP(Customers!A46,Customers!A45:I1045,7,FALSE)</f>
        <v>United States</v>
      </c>
      <c r="J46" s="4" t="s">
        <v>3</v>
      </c>
      <c r="K46" s="3">
        <v>2</v>
      </c>
      <c r="L46" s="5">
        <f>INDEX([1]products!$A$1:$G$49,MATCH([1]orders!$D46,[1]products!$A$1:$A$49,0),MATCH([1]orders!K$1,[1]products!$A$1:$G$1,0))</f>
        <v>0.5</v>
      </c>
      <c r="M46" s="6">
        <f>INDEX([1]products!$A$1:$G$49,MATCH([1]orders!$D46,[1]products!$A$1:$A$49,0),MATCH([1]orders!L$1,[1]products!$A$1:$G$1,0))</f>
        <v>8.25</v>
      </c>
      <c r="N46" s="6" t="str">
        <f>VLOOKUP(Customers!A46,Customers!A45:I1045,9,FALSE)</f>
        <v>Yes</v>
      </c>
      <c r="O46" s="25">
        <f t="shared" si="0"/>
        <v>16.5</v>
      </c>
      <c r="P46" t="str">
        <f>VLOOKUP(J46,Products!A:G,2,0)</f>
        <v>Excelsa</v>
      </c>
      <c r="Q46" t="str">
        <f>VLOOKUP(J46,Products!A:G,3,0)</f>
        <v>Medium</v>
      </c>
      <c r="R46">
        <v>1.8149999999999999</v>
      </c>
      <c r="S46">
        <f>INDEX(Products!A:G,MATCH(worksheet!J46,Products!A:A,0),MATCH(worksheet!$S$1,Products!$A$1:$G$1,0))</f>
        <v>0.90749999999999997</v>
      </c>
      <c r="U46" s="20"/>
    </row>
    <row r="47" spans="1:21" x14ac:dyDescent="0.2">
      <c r="A47" s="1" t="s">
        <v>107</v>
      </c>
      <c r="B47" s="2">
        <v>44592</v>
      </c>
      <c r="C47" s="2" t="str">
        <f t="shared" si="1"/>
        <v>2022</v>
      </c>
      <c r="D47" s="2" t="str">
        <f t="shared" si="2"/>
        <v>January</v>
      </c>
      <c r="E47" s="3" t="s">
        <v>108</v>
      </c>
      <c r="F47" s="3" t="str">
        <f>VLOOKUP(Customers!A47,Customers!A46:I1046,3,FALSE)</f>
        <v>pkingsbury19@comcast.net</v>
      </c>
      <c r="G47" s="3" t="str">
        <f>VLOOKUP(worksheet!E47,Customers!A:I,2,)</f>
        <v>Petey Kingsbury</v>
      </c>
      <c r="H47" s="3" t="str">
        <f>VLOOKUP(E47,Customers!A:I,6,FALSE)</f>
        <v>Bronx</v>
      </c>
      <c r="I47" s="3" t="str">
        <f>VLOOKUP(Customers!A47,Customers!A46:I1046,7,FALSE)</f>
        <v>United States</v>
      </c>
      <c r="J47" s="4" t="s">
        <v>109</v>
      </c>
      <c r="K47" s="3">
        <v>6</v>
      </c>
      <c r="L47" s="5">
        <f>INDEX([1]products!$A$1:$G$49,MATCH([1]orders!$D47,[1]products!$A$1:$A$49,0),MATCH([1]orders!K$1,[1]products!$A$1:$G$1,0))</f>
        <v>2.5</v>
      </c>
      <c r="M47" s="6">
        <f>INDEX([1]products!$A$1:$G$49,MATCH([1]orders!$D47,[1]products!$A$1:$A$49,0),MATCH([1]orders!L$1,[1]products!$A$1:$G$1,0))</f>
        <v>29.784999999999997</v>
      </c>
      <c r="N47" s="6" t="str">
        <f>VLOOKUP(Customers!A47,Customers!A46:I1046,9,FALSE)</f>
        <v>No</v>
      </c>
      <c r="O47" s="25">
        <f t="shared" si="0"/>
        <v>178.70999999999998</v>
      </c>
      <c r="P47" t="str">
        <f>VLOOKUP(J47,Products!A:G,2,0)</f>
        <v>Liberica</v>
      </c>
      <c r="Q47" t="str">
        <f>VLOOKUP(J47,Products!A:G,3,0)</f>
        <v>Dark</v>
      </c>
      <c r="R47">
        <v>23.232299999999999</v>
      </c>
      <c r="S47">
        <f>INDEX(Products!A:G,MATCH(worksheet!J47,Products!A:A,0),MATCH(worksheet!$S$1,Products!$A$1:$G$1,0))</f>
        <v>3.8720499999999998</v>
      </c>
      <c r="U47" s="20"/>
    </row>
    <row r="48" spans="1:21" x14ac:dyDescent="0.2">
      <c r="A48" s="1" t="s">
        <v>110</v>
      </c>
      <c r="B48" s="2">
        <v>43776</v>
      </c>
      <c r="C48" s="2" t="str">
        <f t="shared" si="1"/>
        <v>2019</v>
      </c>
      <c r="D48" s="2" t="str">
        <f t="shared" si="2"/>
        <v>November</v>
      </c>
      <c r="E48" s="3" t="s">
        <v>111</v>
      </c>
      <c r="F48" s="3">
        <f>VLOOKUP(Customers!A48,Customers!A47:I1047,3,FALSE)</f>
        <v>0</v>
      </c>
      <c r="G48" s="3" t="str">
        <f>VLOOKUP(worksheet!E48,Customers!A:I,2,)</f>
        <v>Donna Baskeyfied</v>
      </c>
      <c r="H48" s="3" t="str">
        <f>VLOOKUP(E48,Customers!A:I,6,FALSE)</f>
        <v>Birmingham</v>
      </c>
      <c r="I48" s="3" t="str">
        <f>VLOOKUP(Customers!A48,Customers!A47:I1047,7,FALSE)</f>
        <v>United States</v>
      </c>
      <c r="J48" s="4" t="s">
        <v>112</v>
      </c>
      <c r="K48" s="3">
        <v>2</v>
      </c>
      <c r="L48" s="5">
        <f>INDEX([1]products!$A$1:$G$49,MATCH([1]orders!$D48,[1]products!$A$1:$A$49,0),MATCH([1]orders!K$1,[1]products!$A$1:$G$1,0))</f>
        <v>2.5</v>
      </c>
      <c r="M48" s="6">
        <f>INDEX([1]products!$A$1:$G$49,MATCH([1]orders!$D48,[1]products!$A$1:$A$49,0),MATCH([1]orders!L$1,[1]products!$A$1:$G$1,0))</f>
        <v>31.624999999999996</v>
      </c>
      <c r="N48" s="6" t="str">
        <f>VLOOKUP(Customers!A48,Customers!A47:I1047,9,FALSE)</f>
        <v>Yes</v>
      </c>
      <c r="O48" s="25">
        <f t="shared" si="0"/>
        <v>63.249999999999993</v>
      </c>
      <c r="P48" t="str">
        <f>VLOOKUP(J48,Products!A:G,2,0)</f>
        <v>Excelsa</v>
      </c>
      <c r="Q48" t="str">
        <f>VLOOKUP(J48,Products!A:G,3,0)</f>
        <v>Medium</v>
      </c>
      <c r="R48">
        <v>6.9574999999999996</v>
      </c>
      <c r="S48">
        <f>INDEX(Products!A:G,MATCH(worksheet!J48,Products!A:A,0),MATCH(worksheet!$S$1,Products!$A$1:$G$1,0))</f>
        <v>3.4787499999999998</v>
      </c>
      <c r="U48" s="20"/>
    </row>
    <row r="49" spans="1:21" x14ac:dyDescent="0.2">
      <c r="A49" s="1" t="s">
        <v>113</v>
      </c>
      <c r="B49" s="2">
        <v>43644</v>
      </c>
      <c r="C49" s="2" t="str">
        <f t="shared" si="1"/>
        <v>2019</v>
      </c>
      <c r="D49" s="2" t="str">
        <f t="shared" si="2"/>
        <v>June</v>
      </c>
      <c r="E49" s="3" t="s">
        <v>114</v>
      </c>
      <c r="F49" s="3" t="str">
        <f>VLOOKUP(Customers!A49,Customers!A48:I1048,3,FALSE)</f>
        <v>acurley1b@hao123.com</v>
      </c>
      <c r="G49" s="3" t="str">
        <f>VLOOKUP(worksheet!E49,Customers!A:I,2,)</f>
        <v>Arda Curley</v>
      </c>
      <c r="H49" s="3" t="str">
        <f>VLOOKUP(E49,Customers!A:I,6,FALSE)</f>
        <v>San Bernardino</v>
      </c>
      <c r="I49" s="3" t="str">
        <f>VLOOKUP(Customers!A49,Customers!A48:I1048,7,FALSE)</f>
        <v>United States</v>
      </c>
      <c r="J49" s="4" t="s">
        <v>115</v>
      </c>
      <c r="K49" s="3">
        <v>2</v>
      </c>
      <c r="L49" s="5">
        <f>INDEX([1]products!$A$1:$G$49,MATCH([1]orders!$D49,[1]products!$A$1:$A$49,0),MATCH([1]orders!K$1,[1]products!$A$1:$G$1,0))</f>
        <v>0.2</v>
      </c>
      <c r="M49" s="6">
        <f>INDEX([1]products!$A$1:$G$49,MATCH([1]orders!$D49,[1]products!$A$1:$A$49,0),MATCH([1]orders!L$1,[1]products!$A$1:$G$1,0))</f>
        <v>3.8849999999999998</v>
      </c>
      <c r="N49" s="6" t="str">
        <f>VLOOKUP(Customers!A49,Customers!A48:I1048,9,FALSE)</f>
        <v>Yes</v>
      </c>
      <c r="O49" s="25">
        <f t="shared" si="0"/>
        <v>7.77</v>
      </c>
      <c r="P49" t="str">
        <f>VLOOKUP(J49,Products!A:G,2,0)</f>
        <v>Arabica</v>
      </c>
      <c r="Q49" t="str">
        <f>VLOOKUP(J49,Products!A:G,3,0)</f>
        <v>Light</v>
      </c>
      <c r="R49">
        <v>0.69929999999999992</v>
      </c>
      <c r="S49">
        <f>INDEX(Products!A:G,MATCH(worksheet!J49,Products!A:A,0),MATCH(worksheet!$S$1,Products!$A$1:$G$1,0))</f>
        <v>0.34964999999999996</v>
      </c>
      <c r="U49" s="20"/>
    </row>
    <row r="50" spans="1:21" x14ac:dyDescent="0.2">
      <c r="A50" s="1" t="s">
        <v>116</v>
      </c>
      <c r="B50" s="2">
        <v>44085</v>
      </c>
      <c r="C50" s="2" t="str">
        <f t="shared" si="1"/>
        <v>2020</v>
      </c>
      <c r="D50" s="2" t="str">
        <f t="shared" si="2"/>
        <v>September</v>
      </c>
      <c r="E50" s="3" t="s">
        <v>117</v>
      </c>
      <c r="F50" s="3" t="str">
        <f>VLOOKUP(Customers!A50,Customers!A49:I1049,3,FALSE)</f>
        <v>rmcgilvary1c@tamu.edu</v>
      </c>
      <c r="G50" s="3" t="str">
        <f>VLOOKUP(worksheet!E50,Customers!A:I,2,)</f>
        <v>Raynor McGilvary</v>
      </c>
      <c r="H50" s="3" t="str">
        <f>VLOOKUP(E50,Customers!A:I,6,FALSE)</f>
        <v>Norfolk</v>
      </c>
      <c r="I50" s="3" t="str">
        <f>VLOOKUP(Customers!A50,Customers!A49:I1049,7,FALSE)</f>
        <v>United States</v>
      </c>
      <c r="J50" s="4" t="s">
        <v>118</v>
      </c>
      <c r="K50" s="3">
        <v>4</v>
      </c>
      <c r="L50" s="5">
        <f>INDEX([1]products!$A$1:$G$49,MATCH([1]orders!$D50,[1]products!$A$1:$A$49,0),MATCH([1]orders!K$1,[1]products!$A$1:$G$1,0))</f>
        <v>2.5</v>
      </c>
      <c r="M50" s="6">
        <f>INDEX([1]products!$A$1:$G$49,MATCH([1]orders!$D50,[1]products!$A$1:$A$49,0),MATCH([1]orders!L$1,[1]products!$A$1:$G$1,0))</f>
        <v>22.884999999999998</v>
      </c>
      <c r="N50" s="6" t="str">
        <f>VLOOKUP(Customers!A50,Customers!A49:I1049,9,FALSE)</f>
        <v>No</v>
      </c>
      <c r="O50" s="25">
        <f t="shared" si="0"/>
        <v>91.539999999999992</v>
      </c>
      <c r="P50" t="str">
        <f>VLOOKUP(J50,Products!A:G,2,0)</f>
        <v>Arabica</v>
      </c>
      <c r="Q50" t="str">
        <f>VLOOKUP(J50,Products!A:G,3,0)</f>
        <v>Dark</v>
      </c>
      <c r="R50">
        <v>8.2385999999999981</v>
      </c>
      <c r="S50">
        <f>INDEX(Products!A:G,MATCH(worksheet!J50,Products!A:A,0),MATCH(worksheet!$S$1,Products!$A$1:$G$1,0))</f>
        <v>2.0596499999999995</v>
      </c>
      <c r="U50" s="20"/>
    </row>
    <row r="51" spans="1:21" x14ac:dyDescent="0.2">
      <c r="A51" s="1" t="s">
        <v>119</v>
      </c>
      <c r="B51" s="2">
        <v>44790</v>
      </c>
      <c r="C51" s="2" t="str">
        <f t="shared" si="1"/>
        <v>2022</v>
      </c>
      <c r="D51" s="2" t="str">
        <f t="shared" si="2"/>
        <v>August</v>
      </c>
      <c r="E51" s="3" t="s">
        <v>120</v>
      </c>
      <c r="F51" s="3" t="str">
        <f>VLOOKUP(Customers!A51,Customers!A50:I1050,3,FALSE)</f>
        <v>ipikett1d@xinhuanet.com</v>
      </c>
      <c r="G51" s="3" t="str">
        <f>VLOOKUP(worksheet!E51,Customers!A:I,2,)</f>
        <v>Isis Pikett</v>
      </c>
      <c r="H51" s="3" t="str">
        <f>VLOOKUP(E51,Customers!A:I,6,FALSE)</f>
        <v>Washington</v>
      </c>
      <c r="I51" s="3" t="str">
        <f>VLOOKUP(Customers!A51,Customers!A50:I1050,7,FALSE)</f>
        <v>United States</v>
      </c>
      <c r="J51" s="4" t="s">
        <v>6</v>
      </c>
      <c r="K51" s="3">
        <v>3</v>
      </c>
      <c r="L51" s="5">
        <f>INDEX([1]products!$A$1:$G$49,MATCH([1]orders!$D51,[1]products!$A$1:$A$49,0),MATCH([1]orders!K$1,[1]products!$A$1:$G$1,0))</f>
        <v>1</v>
      </c>
      <c r="M51" s="6">
        <f>INDEX([1]products!$A$1:$G$49,MATCH([1]orders!$D51,[1]products!$A$1:$A$49,0),MATCH([1]orders!L$1,[1]products!$A$1:$G$1,0))</f>
        <v>12.95</v>
      </c>
      <c r="N51" s="6" t="str">
        <f>VLOOKUP(Customers!A51,Customers!A50:I1050,9,FALSE)</f>
        <v>No</v>
      </c>
      <c r="O51" s="25">
        <f t="shared" si="0"/>
        <v>38.849999999999994</v>
      </c>
      <c r="P51" t="str">
        <f>VLOOKUP(J51,Products!A:G,2,0)</f>
        <v>Arabica</v>
      </c>
      <c r="Q51" t="str">
        <f>VLOOKUP(J51,Products!A:G,3,0)</f>
        <v>Light</v>
      </c>
      <c r="R51">
        <v>3.4965000000000002</v>
      </c>
      <c r="S51">
        <f>INDEX(Products!A:G,MATCH(worksheet!J51,Products!A:A,0),MATCH(worksheet!$S$1,Products!$A$1:$G$1,0))</f>
        <v>1.1655</v>
      </c>
      <c r="U51" s="20"/>
    </row>
    <row r="52" spans="1:21" hidden="1" x14ac:dyDescent="0.2">
      <c r="A52" s="1" t="s">
        <v>121</v>
      </c>
      <c r="B52" s="2">
        <v>44792</v>
      </c>
      <c r="C52" s="2" t="str">
        <f t="shared" si="1"/>
        <v>2022</v>
      </c>
      <c r="D52" s="2" t="str">
        <f t="shared" si="2"/>
        <v>August</v>
      </c>
      <c r="E52" s="3" t="s">
        <v>122</v>
      </c>
      <c r="F52" s="3" t="str">
        <f>VLOOKUP(Customers!A52,Customers!A51:I1051,3,FALSE)</f>
        <v>ibouldon1e@gizmodo.com</v>
      </c>
      <c r="G52" s="3" t="str">
        <f>VLOOKUP(worksheet!E52,Customers!A:I,2,)</f>
        <v>Inger Bouldon</v>
      </c>
      <c r="H52" s="3" t="str">
        <f>VLOOKUP(E52,Customers!A:I,6,FALSE)</f>
        <v>Fort Lauderdale</v>
      </c>
      <c r="I52" s="3" t="str">
        <f>VLOOKUP(Customers!A52,Customers!A51:I1051,7,FALSE)</f>
        <v>United States</v>
      </c>
      <c r="J52" s="4" t="s">
        <v>123</v>
      </c>
      <c r="K52" s="3">
        <v>2</v>
      </c>
      <c r="L52" s="5">
        <f>INDEX([1]products!$A$1:$G$49,MATCH([1]orders!$D52,[1]products!$A$1:$A$49,0),MATCH([1]orders!K$1,[1]products!$A$1:$G$1,0))</f>
        <v>0.5</v>
      </c>
      <c r="M52" s="6">
        <f>INDEX([1]products!$A$1:$G$49,MATCH([1]orders!$D52,[1]products!$A$1:$A$49,0),MATCH([1]orders!L$1,[1]products!$A$1:$G$1,0))</f>
        <v>7.77</v>
      </c>
      <c r="N52" s="6" t="str">
        <f>VLOOKUP(Customers!A52,Customers!A51:I1051,9,FALSE)</f>
        <v>No</v>
      </c>
      <c r="O52" s="25">
        <f t="shared" si="0"/>
        <v>15.54</v>
      </c>
      <c r="P52" t="str">
        <f>VLOOKUP(J52,Products!A:G,2,0)</f>
        <v>Liberica</v>
      </c>
      <c r="Q52" t="str">
        <f>VLOOKUP(J52,Products!A:G,3,0)</f>
        <v>Dark</v>
      </c>
      <c r="R52">
        <v>2.0202</v>
      </c>
      <c r="S52">
        <f>INDEX(Products!A:G,MATCH(worksheet!J52,Products!A:A,0),MATCH(worksheet!$S$1,Products!$A$1:$G$1,0))</f>
        <v>1.0101</v>
      </c>
      <c r="U52" s="20"/>
    </row>
    <row r="53" spans="1:21" x14ac:dyDescent="0.2">
      <c r="A53" s="1" t="s">
        <v>124</v>
      </c>
      <c r="B53" s="2">
        <v>43600</v>
      </c>
      <c r="C53" s="2" t="str">
        <f t="shared" si="1"/>
        <v>2019</v>
      </c>
      <c r="D53" s="2" t="str">
        <f t="shared" si="2"/>
        <v>May</v>
      </c>
      <c r="E53" s="3" t="s">
        <v>125</v>
      </c>
      <c r="F53" s="3" t="str">
        <f>VLOOKUP(Customers!A53,Customers!A52:I1052,3,FALSE)</f>
        <v>kflanders1f@over-blog.com</v>
      </c>
      <c r="G53" s="3" t="str">
        <f>VLOOKUP(worksheet!E53,Customers!A:I,2,)</f>
        <v>Karry Flanders</v>
      </c>
      <c r="H53" s="3" t="str">
        <f>VLOOKUP(E53,Customers!A:I,6,FALSE)</f>
        <v>Crumlin</v>
      </c>
      <c r="I53" s="3" t="str">
        <f>VLOOKUP(Customers!A53,Customers!A52:I1052,7,FALSE)</f>
        <v>Ireland</v>
      </c>
      <c r="J53" s="4" t="s">
        <v>104</v>
      </c>
      <c r="K53" s="3">
        <v>4</v>
      </c>
      <c r="L53" s="5">
        <f>INDEX([1]products!$A$1:$G$49,MATCH([1]orders!$D53,[1]products!$A$1:$A$49,0),MATCH([1]orders!K$1,[1]products!$A$1:$G$1,0))</f>
        <v>2.5</v>
      </c>
      <c r="M53" s="6">
        <f>INDEX([1]products!$A$1:$G$49,MATCH([1]orders!$D53,[1]products!$A$1:$A$49,0),MATCH([1]orders!L$1,[1]products!$A$1:$G$1,0))</f>
        <v>36.454999999999998</v>
      </c>
      <c r="N53" s="6" t="str">
        <f>VLOOKUP(Customers!A53,Customers!A52:I1052,9,FALSE)</f>
        <v>Yes</v>
      </c>
      <c r="O53" s="25">
        <f t="shared" si="0"/>
        <v>145.82</v>
      </c>
      <c r="P53" t="str">
        <f>VLOOKUP(J53,Products!A:G,2,0)</f>
        <v>Liberica</v>
      </c>
      <c r="Q53" t="str">
        <f>VLOOKUP(J53,Products!A:G,3,0)</f>
        <v>Light</v>
      </c>
      <c r="R53">
        <v>18.956599999999998</v>
      </c>
      <c r="S53">
        <f>INDEX(Products!A:G,MATCH(worksheet!J53,Products!A:A,0),MATCH(worksheet!$S$1,Products!$A$1:$G$1,0))</f>
        <v>4.7391499999999995</v>
      </c>
      <c r="U53" s="20"/>
    </row>
    <row r="54" spans="1:21" x14ac:dyDescent="0.2">
      <c r="A54" s="1" t="s">
        <v>126</v>
      </c>
      <c r="B54" s="2">
        <v>43719</v>
      </c>
      <c r="C54" s="2" t="str">
        <f t="shared" si="1"/>
        <v>2019</v>
      </c>
      <c r="D54" s="2" t="str">
        <f t="shared" si="2"/>
        <v>September</v>
      </c>
      <c r="E54" s="3" t="s">
        <v>127</v>
      </c>
      <c r="F54" s="3" t="str">
        <f>VLOOKUP(Customers!A54,Customers!A53:I1053,3,FALSE)</f>
        <v>hmattioli1g@webmd.com</v>
      </c>
      <c r="G54" s="3" t="str">
        <f>VLOOKUP(worksheet!E54,Customers!A:I,2,)</f>
        <v>Hartley Mattioli</v>
      </c>
      <c r="H54" s="3" t="str">
        <f>VLOOKUP(E54,Customers!A:I,6,FALSE)</f>
        <v>Kinloch</v>
      </c>
      <c r="I54" s="3" t="str">
        <f>VLOOKUP(Customers!A54,Customers!A53:I1053,7,FALSE)</f>
        <v>United Kingdom</v>
      </c>
      <c r="J54" s="4" t="s">
        <v>22</v>
      </c>
      <c r="K54" s="3">
        <v>5</v>
      </c>
      <c r="L54" s="5">
        <f>INDEX([1]products!$A$1:$G$49,MATCH([1]orders!$D54,[1]products!$A$1:$A$49,0),MATCH([1]orders!K$1,[1]products!$A$1:$G$1,0))</f>
        <v>0.5</v>
      </c>
      <c r="M54" s="6">
        <f>INDEX([1]products!$A$1:$G$49,MATCH([1]orders!$D54,[1]products!$A$1:$A$49,0),MATCH([1]orders!L$1,[1]products!$A$1:$G$1,0))</f>
        <v>5.97</v>
      </c>
      <c r="N54" s="6" t="str">
        <f>VLOOKUP(Customers!A54,Customers!A53:I1053,9,FALSE)</f>
        <v>No</v>
      </c>
      <c r="O54" s="25">
        <f t="shared" si="0"/>
        <v>29.849999999999998</v>
      </c>
      <c r="P54" t="str">
        <f>VLOOKUP(J54,Products!A:G,2,0)</f>
        <v>Robusta</v>
      </c>
      <c r="Q54" t="str">
        <f>VLOOKUP(J54,Products!A:G,3,0)</f>
        <v>Medium</v>
      </c>
      <c r="R54">
        <v>1.7909999999999999</v>
      </c>
      <c r="S54">
        <f>INDEX(Products!A:G,MATCH(worksheet!J54,Products!A:A,0),MATCH(worksheet!$S$1,Products!$A$1:$G$1,0))</f>
        <v>0.35819999999999996</v>
      </c>
      <c r="U54" s="20"/>
    </row>
    <row r="55" spans="1:21" x14ac:dyDescent="0.2">
      <c r="A55" s="1" t="s">
        <v>126</v>
      </c>
      <c r="B55" s="2">
        <v>43719</v>
      </c>
      <c r="C55" s="2" t="str">
        <f t="shared" si="1"/>
        <v>2019</v>
      </c>
      <c r="D55" s="2" t="str">
        <f t="shared" si="2"/>
        <v>September</v>
      </c>
      <c r="E55" s="3" t="s">
        <v>127</v>
      </c>
      <c r="F55" s="3" t="str">
        <f>VLOOKUP(Customers!A55,Customers!A54:I1054,3,FALSE)</f>
        <v>hrubberts1h@google.com.hk</v>
      </c>
      <c r="G55" s="3" t="str">
        <f>VLOOKUP(worksheet!E55,Customers!A:I,2,)</f>
        <v>Hartley Mattioli</v>
      </c>
      <c r="H55" s="3" t="str">
        <f>VLOOKUP(E55,Customers!A:I,6,FALSE)</f>
        <v>Kinloch</v>
      </c>
      <c r="I55" s="3" t="str">
        <f>VLOOKUP(Customers!A55,Customers!A54:I1054,7,FALSE)</f>
        <v>United States</v>
      </c>
      <c r="J55" s="4" t="s">
        <v>104</v>
      </c>
      <c r="K55" s="3">
        <v>2</v>
      </c>
      <c r="L55" s="5">
        <f>INDEX([1]products!$A$1:$G$49,MATCH([1]orders!$D55,[1]products!$A$1:$A$49,0),MATCH([1]orders!K$1,[1]products!$A$1:$G$1,0))</f>
        <v>2.5</v>
      </c>
      <c r="M55" s="6">
        <f>INDEX([1]products!$A$1:$G$49,MATCH([1]orders!$D55,[1]products!$A$1:$A$49,0),MATCH([1]orders!L$1,[1]products!$A$1:$G$1,0))</f>
        <v>36.454999999999998</v>
      </c>
      <c r="N55" s="6" t="str">
        <f>VLOOKUP(Customers!A55,Customers!A54:I1054,9,FALSE)</f>
        <v>No</v>
      </c>
      <c r="O55" s="25">
        <f t="shared" si="0"/>
        <v>72.91</v>
      </c>
      <c r="P55" t="str">
        <f>VLOOKUP(J55,Products!A:G,2,0)</f>
        <v>Liberica</v>
      </c>
      <c r="Q55" t="str">
        <f>VLOOKUP(J55,Products!A:G,3,0)</f>
        <v>Light</v>
      </c>
      <c r="R55">
        <v>9.4782999999999991</v>
      </c>
      <c r="S55">
        <f>INDEX(Products!A:G,MATCH(worksheet!J55,Products!A:A,0),MATCH(worksheet!$S$1,Products!$A$1:$G$1,0))</f>
        <v>4.7391499999999995</v>
      </c>
      <c r="U55" s="20"/>
    </row>
    <row r="56" spans="1:21" hidden="1" x14ac:dyDescent="0.2">
      <c r="A56" s="1" t="s">
        <v>128</v>
      </c>
      <c r="B56" s="2">
        <v>44271</v>
      </c>
      <c r="C56" s="2" t="str">
        <f t="shared" si="1"/>
        <v>2021</v>
      </c>
      <c r="D56" s="2" t="str">
        <f t="shared" si="2"/>
        <v>March</v>
      </c>
      <c r="E56" s="3" t="s">
        <v>129</v>
      </c>
      <c r="F56" s="3" t="str">
        <f>VLOOKUP(Customers!A56,Customers!A55:I1055,3,FALSE)</f>
        <v>agillard1i@issuu.com</v>
      </c>
      <c r="G56" s="3" t="str">
        <f>VLOOKUP(worksheet!E56,Customers!A:I,2,)</f>
        <v>Archambault Gillard</v>
      </c>
      <c r="H56" s="3" t="str">
        <f>VLOOKUP(E56,Customers!A:I,6,FALSE)</f>
        <v>Toledo</v>
      </c>
      <c r="I56" s="3" t="str">
        <f>VLOOKUP(Customers!A56,Customers!A55:I1055,7,FALSE)</f>
        <v>United States</v>
      </c>
      <c r="J56" s="4" t="s">
        <v>96</v>
      </c>
      <c r="K56" s="3">
        <v>5</v>
      </c>
      <c r="L56" s="5">
        <f>INDEX([1]products!$A$1:$G$49,MATCH([1]orders!$D56,[1]products!$A$1:$A$49,0),MATCH([1]orders!K$1,[1]products!$A$1:$G$1,0))</f>
        <v>1</v>
      </c>
      <c r="M56" s="6">
        <f>INDEX([1]products!$A$1:$G$49,MATCH([1]orders!$D56,[1]products!$A$1:$A$49,0),MATCH([1]orders!L$1,[1]products!$A$1:$G$1,0))</f>
        <v>14.55</v>
      </c>
      <c r="N56" s="6" t="str">
        <f>VLOOKUP(Customers!A56,Customers!A55:I1055,9,FALSE)</f>
        <v>No</v>
      </c>
      <c r="O56" s="25">
        <f t="shared" si="0"/>
        <v>72.75</v>
      </c>
      <c r="P56" t="str">
        <f>VLOOKUP(J56,Products!A:G,2,0)</f>
        <v>Liberica</v>
      </c>
      <c r="Q56" t="str">
        <f>VLOOKUP(J56,Products!A:G,3,0)</f>
        <v>Medium</v>
      </c>
      <c r="R56">
        <v>9.4575000000000014</v>
      </c>
      <c r="S56">
        <f>INDEX(Products!A:G,MATCH(worksheet!J56,Products!A:A,0),MATCH(worksheet!$S$1,Products!$A$1:$G$1,0))</f>
        <v>1.8915000000000002</v>
      </c>
      <c r="U56" s="20"/>
    </row>
    <row r="57" spans="1:21" x14ac:dyDescent="0.2">
      <c r="A57" s="1" t="s">
        <v>130</v>
      </c>
      <c r="B57" s="2">
        <v>44168</v>
      </c>
      <c r="C57" s="2" t="str">
        <f t="shared" si="1"/>
        <v>2020</v>
      </c>
      <c r="D57" s="2" t="str">
        <f t="shared" si="2"/>
        <v>December</v>
      </c>
      <c r="E57" s="3" t="s">
        <v>131</v>
      </c>
      <c r="F57" s="3">
        <f>VLOOKUP(Customers!A57,Customers!A56:I1056,3,FALSE)</f>
        <v>0</v>
      </c>
      <c r="G57" s="3" t="str">
        <f>VLOOKUP(worksheet!E57,Customers!A:I,2,)</f>
        <v>Salomo Cushworth</v>
      </c>
      <c r="H57" s="3" t="str">
        <f>VLOOKUP(E57,Customers!A:I,6,FALSE)</f>
        <v>Trenton</v>
      </c>
      <c r="I57" s="3" t="str">
        <f>VLOOKUP(Customers!A57,Customers!A56:I1056,7,FALSE)</f>
        <v>United States</v>
      </c>
      <c r="J57" s="4" t="s">
        <v>132</v>
      </c>
      <c r="K57" s="3">
        <v>3</v>
      </c>
      <c r="L57" s="5">
        <f>INDEX([1]products!$A$1:$G$49,MATCH([1]orders!$D57,[1]products!$A$1:$A$49,0),MATCH([1]orders!K$1,[1]products!$A$1:$G$1,0))</f>
        <v>1</v>
      </c>
      <c r="M57" s="6">
        <f>INDEX([1]products!$A$1:$G$49,MATCH([1]orders!$D57,[1]products!$A$1:$A$49,0),MATCH([1]orders!L$1,[1]products!$A$1:$G$1,0))</f>
        <v>15.85</v>
      </c>
      <c r="N57" s="6" t="str">
        <f>VLOOKUP(Customers!A57,Customers!A56:I1056,9,FALSE)</f>
        <v>No</v>
      </c>
      <c r="O57" s="25">
        <f t="shared" si="0"/>
        <v>47.55</v>
      </c>
      <c r="P57" t="str">
        <f>VLOOKUP(J57,Products!A:G,2,0)</f>
        <v>Liberica</v>
      </c>
      <c r="Q57" t="str">
        <f>VLOOKUP(J57,Products!A:G,3,0)</f>
        <v>Light</v>
      </c>
      <c r="R57">
        <v>6.1815000000000007</v>
      </c>
      <c r="S57">
        <f>INDEX(Products!A:G,MATCH(worksheet!J57,Products!A:A,0),MATCH(worksheet!$S$1,Products!$A$1:$G$1,0))</f>
        <v>2.0605000000000002</v>
      </c>
      <c r="U57" s="20"/>
    </row>
    <row r="58" spans="1:21" hidden="1" x14ac:dyDescent="0.2">
      <c r="A58" s="1" t="s">
        <v>133</v>
      </c>
      <c r="B58" s="2">
        <v>43857</v>
      </c>
      <c r="C58" s="2" t="str">
        <f t="shared" si="1"/>
        <v>2020</v>
      </c>
      <c r="D58" s="2" t="str">
        <f t="shared" si="2"/>
        <v>January</v>
      </c>
      <c r="E58" s="3" t="s">
        <v>134</v>
      </c>
      <c r="F58" s="3" t="str">
        <f>VLOOKUP(Customers!A58,Customers!A57:I1057,3,FALSE)</f>
        <v>tgrizard1k@odnoklassniki.ru</v>
      </c>
      <c r="G58" s="3" t="str">
        <f>VLOOKUP(worksheet!E58,Customers!A:I,2,)</f>
        <v>Theda Grizard</v>
      </c>
      <c r="H58" s="3" t="str">
        <f>VLOOKUP(E58,Customers!A:I,6,FALSE)</f>
        <v>Tampa</v>
      </c>
      <c r="I58" s="3" t="str">
        <f>VLOOKUP(Customers!A58,Customers!A57:I1057,7,FALSE)</f>
        <v>United States</v>
      </c>
      <c r="J58" s="4" t="s">
        <v>51</v>
      </c>
      <c r="K58" s="3">
        <v>3</v>
      </c>
      <c r="L58" s="5">
        <f>INDEX([1]products!$A$1:$G$49,MATCH([1]orders!$D58,[1]products!$A$1:$A$49,0),MATCH([1]orders!K$1,[1]products!$A$1:$G$1,0))</f>
        <v>0.2</v>
      </c>
      <c r="M58" s="6">
        <f>INDEX([1]products!$A$1:$G$49,MATCH([1]orders!$D58,[1]products!$A$1:$A$49,0),MATCH([1]orders!L$1,[1]products!$A$1:$G$1,0))</f>
        <v>3.645</v>
      </c>
      <c r="N58" s="6" t="str">
        <f>VLOOKUP(Customers!A58,Customers!A57:I1057,9,FALSE)</f>
        <v>Yes</v>
      </c>
      <c r="O58" s="25">
        <f t="shared" si="0"/>
        <v>10.935</v>
      </c>
      <c r="P58" t="str">
        <f>VLOOKUP(J58,Products!A:G,2,0)</f>
        <v>Excelsa</v>
      </c>
      <c r="Q58" t="str">
        <f>VLOOKUP(J58,Products!A:G,3,0)</f>
        <v>Dark</v>
      </c>
      <c r="R58">
        <v>1.2028500000000002</v>
      </c>
      <c r="S58">
        <f>INDEX(Products!A:G,MATCH(worksheet!J58,Products!A:A,0),MATCH(worksheet!$S$1,Products!$A$1:$G$1,0))</f>
        <v>0.40095000000000003</v>
      </c>
      <c r="U58" s="20"/>
    </row>
    <row r="59" spans="1:21" x14ac:dyDescent="0.2">
      <c r="A59" s="1" t="s">
        <v>135</v>
      </c>
      <c r="B59" s="2">
        <v>44759</v>
      </c>
      <c r="C59" s="2" t="str">
        <f t="shared" si="1"/>
        <v>2022</v>
      </c>
      <c r="D59" s="2" t="str">
        <f t="shared" si="2"/>
        <v>July</v>
      </c>
      <c r="E59" s="3" t="s">
        <v>136</v>
      </c>
      <c r="F59" s="3" t="str">
        <f>VLOOKUP(Customers!A59,Customers!A58:I1058,3,FALSE)</f>
        <v>rrelton1l@stanford.edu</v>
      </c>
      <c r="G59" s="3" t="str">
        <f>VLOOKUP(worksheet!E59,Customers!A:I,2,)</f>
        <v>Rozele Relton</v>
      </c>
      <c r="H59" s="3" t="str">
        <f>VLOOKUP(E59,Customers!A:I,6,FALSE)</f>
        <v>Pensacola</v>
      </c>
      <c r="I59" s="3" t="str">
        <f>VLOOKUP(Customers!A59,Customers!A58:I1058,7,FALSE)</f>
        <v>United States</v>
      </c>
      <c r="J59" s="4" t="s">
        <v>137</v>
      </c>
      <c r="K59" s="3">
        <v>4</v>
      </c>
      <c r="L59" s="5">
        <f>INDEX([1]products!$A$1:$G$49,MATCH([1]orders!$D59,[1]products!$A$1:$A$49,0),MATCH([1]orders!K$1,[1]products!$A$1:$G$1,0))</f>
        <v>1</v>
      </c>
      <c r="M59" s="6">
        <f>INDEX([1]products!$A$1:$G$49,MATCH([1]orders!$D59,[1]products!$A$1:$A$49,0),MATCH([1]orders!L$1,[1]products!$A$1:$G$1,0))</f>
        <v>14.85</v>
      </c>
      <c r="N59" s="6" t="str">
        <f>VLOOKUP(Customers!A59,Customers!A58:I1058,9,FALSE)</f>
        <v>No</v>
      </c>
      <c r="O59" s="25">
        <f t="shared" si="0"/>
        <v>59.4</v>
      </c>
      <c r="P59" t="str">
        <f>VLOOKUP(J59,Products!A:G,2,0)</f>
        <v>Excelsa</v>
      </c>
      <c r="Q59" t="str">
        <f>VLOOKUP(J59,Products!A:G,3,0)</f>
        <v>Light</v>
      </c>
      <c r="R59">
        <v>6.5339999999999998</v>
      </c>
      <c r="S59">
        <f>INDEX(Products!A:G,MATCH(worksheet!J59,Products!A:A,0),MATCH(worksheet!$S$1,Products!$A$1:$G$1,0))</f>
        <v>1.6335</v>
      </c>
      <c r="U59" s="20"/>
    </row>
    <row r="60" spans="1:21" hidden="1" x14ac:dyDescent="0.2">
      <c r="A60" s="1" t="s">
        <v>138</v>
      </c>
      <c r="B60" s="2">
        <v>44624</v>
      </c>
      <c r="C60" s="2" t="str">
        <f t="shared" si="1"/>
        <v>2022</v>
      </c>
      <c r="D60" s="2" t="str">
        <f t="shared" si="2"/>
        <v>March</v>
      </c>
      <c r="E60" s="3" t="s">
        <v>139</v>
      </c>
      <c r="F60" s="3">
        <f>VLOOKUP(Customers!A60,Customers!A59:I1059,3,FALSE)</f>
        <v>0</v>
      </c>
      <c r="G60" s="3" t="str">
        <f>VLOOKUP(worksheet!E60,Customers!A:I,2,)</f>
        <v>Willa Rolling</v>
      </c>
      <c r="H60" s="3" t="str">
        <f>VLOOKUP(E60,Customers!A:I,6,FALSE)</f>
        <v>Zephyrhills</v>
      </c>
      <c r="I60" s="3" t="str">
        <f>VLOOKUP(Customers!A60,Customers!A59:I1059,7,FALSE)</f>
        <v>United States</v>
      </c>
      <c r="J60" s="4" t="s">
        <v>109</v>
      </c>
      <c r="K60" s="3">
        <v>3</v>
      </c>
      <c r="L60" s="5">
        <f>INDEX([1]products!$A$1:$G$49,MATCH([1]orders!$D60,[1]products!$A$1:$A$49,0),MATCH([1]orders!K$1,[1]products!$A$1:$G$1,0))</f>
        <v>2.5</v>
      </c>
      <c r="M60" s="6">
        <f>INDEX([1]products!$A$1:$G$49,MATCH([1]orders!$D60,[1]products!$A$1:$A$49,0),MATCH([1]orders!L$1,[1]products!$A$1:$G$1,0))</f>
        <v>29.784999999999997</v>
      </c>
      <c r="N60" s="6" t="str">
        <f>VLOOKUP(Customers!A60,Customers!A59:I1059,9,FALSE)</f>
        <v>Yes</v>
      </c>
      <c r="O60" s="25">
        <f t="shared" si="0"/>
        <v>89.35499999999999</v>
      </c>
      <c r="P60" t="str">
        <f>VLOOKUP(J60,Products!A:G,2,0)</f>
        <v>Liberica</v>
      </c>
      <c r="Q60" t="str">
        <f>VLOOKUP(J60,Products!A:G,3,0)</f>
        <v>Dark</v>
      </c>
      <c r="R60">
        <v>11.616149999999999</v>
      </c>
      <c r="S60">
        <f>INDEX(Products!A:G,MATCH(worksheet!J60,Products!A:A,0),MATCH(worksheet!$S$1,Products!$A$1:$G$1,0))</f>
        <v>3.8720499999999998</v>
      </c>
      <c r="U60" s="20"/>
    </row>
    <row r="61" spans="1:21" x14ac:dyDescent="0.2">
      <c r="A61" s="1" t="s">
        <v>140</v>
      </c>
      <c r="B61" s="2">
        <v>44537</v>
      </c>
      <c r="C61" s="2" t="str">
        <f t="shared" si="1"/>
        <v>2021</v>
      </c>
      <c r="D61" s="2" t="str">
        <f t="shared" si="2"/>
        <v>December</v>
      </c>
      <c r="E61" s="3" t="s">
        <v>141</v>
      </c>
      <c r="F61" s="3" t="str">
        <f>VLOOKUP(Customers!A61,Customers!A60:I1060,3,FALSE)</f>
        <v>sgilroy1n@eepurl.com</v>
      </c>
      <c r="G61" s="3" t="str">
        <f>VLOOKUP(worksheet!E61,Customers!A:I,2,)</f>
        <v>Stanislaus Gilroy</v>
      </c>
      <c r="H61" s="3" t="str">
        <f>VLOOKUP(E61,Customers!A:I,6,FALSE)</f>
        <v>Saint Paul</v>
      </c>
      <c r="I61" s="3" t="str">
        <f>VLOOKUP(Customers!A61,Customers!A60:I1060,7,FALSE)</f>
        <v>United States</v>
      </c>
      <c r="J61" s="4" t="s">
        <v>78</v>
      </c>
      <c r="K61" s="3">
        <v>3</v>
      </c>
      <c r="L61" s="5">
        <f>INDEX([1]products!$A$1:$G$49,MATCH([1]orders!$D61,[1]products!$A$1:$A$49,0),MATCH([1]orders!K$1,[1]products!$A$1:$G$1,0))</f>
        <v>0.5</v>
      </c>
      <c r="M61" s="6">
        <f>INDEX([1]products!$A$1:$G$49,MATCH([1]orders!$D61,[1]products!$A$1:$A$49,0),MATCH([1]orders!L$1,[1]products!$A$1:$G$1,0))</f>
        <v>8.73</v>
      </c>
      <c r="N61" s="6" t="str">
        <f>VLOOKUP(Customers!A61,Customers!A60:I1060,9,FALSE)</f>
        <v>Yes</v>
      </c>
      <c r="O61" s="25">
        <f t="shared" si="0"/>
        <v>26.19</v>
      </c>
      <c r="P61" t="str">
        <f>VLOOKUP(J61,Products!A:G,2,0)</f>
        <v>Liberica</v>
      </c>
      <c r="Q61" t="str">
        <f>VLOOKUP(J61,Products!A:G,3,0)</f>
        <v>Medium</v>
      </c>
      <c r="R61">
        <v>3.4047000000000001</v>
      </c>
      <c r="S61">
        <f>INDEX(Products!A:G,MATCH(worksheet!J61,Products!A:A,0),MATCH(worksheet!$S$1,Products!$A$1:$G$1,0))</f>
        <v>1.1349</v>
      </c>
      <c r="U61" s="20"/>
    </row>
    <row r="62" spans="1:21" x14ac:dyDescent="0.2">
      <c r="A62" s="1" t="s">
        <v>142</v>
      </c>
      <c r="B62" s="2">
        <v>44252</v>
      </c>
      <c r="C62" s="2" t="str">
        <f t="shared" si="1"/>
        <v>2021</v>
      </c>
      <c r="D62" s="2" t="str">
        <f t="shared" si="2"/>
        <v>February</v>
      </c>
      <c r="E62" s="3" t="s">
        <v>143</v>
      </c>
      <c r="F62" s="3" t="str">
        <f>VLOOKUP(Customers!A62,Customers!A61:I1061,3,FALSE)</f>
        <v>ccottingham1o@wikipedia.org</v>
      </c>
      <c r="G62" s="3" t="str">
        <f>VLOOKUP(worksheet!E62,Customers!A:I,2,)</f>
        <v>Correy Cottingham</v>
      </c>
      <c r="H62" s="3" t="str">
        <f>VLOOKUP(E62,Customers!A:I,6,FALSE)</f>
        <v>Fort Wayne</v>
      </c>
      <c r="I62" s="3" t="str">
        <f>VLOOKUP(Customers!A62,Customers!A61:I1061,7,FALSE)</f>
        <v>United States</v>
      </c>
      <c r="J62" s="4" t="s">
        <v>118</v>
      </c>
      <c r="K62" s="3">
        <v>5</v>
      </c>
      <c r="L62" s="5">
        <f>INDEX([1]products!$A$1:$G$49,MATCH([1]orders!$D62,[1]products!$A$1:$A$49,0),MATCH([1]orders!K$1,[1]products!$A$1:$G$1,0))</f>
        <v>2.5</v>
      </c>
      <c r="M62" s="6">
        <f>INDEX([1]products!$A$1:$G$49,MATCH([1]orders!$D62,[1]products!$A$1:$A$49,0),MATCH([1]orders!L$1,[1]products!$A$1:$G$1,0))</f>
        <v>22.884999999999998</v>
      </c>
      <c r="N62" s="6" t="str">
        <f>VLOOKUP(Customers!A62,Customers!A61:I1061,9,FALSE)</f>
        <v>No</v>
      </c>
      <c r="O62" s="25">
        <f t="shared" si="0"/>
        <v>114.42499999999998</v>
      </c>
      <c r="P62" t="str">
        <f>VLOOKUP(J62,Products!A:G,2,0)</f>
        <v>Arabica</v>
      </c>
      <c r="Q62" t="str">
        <f>VLOOKUP(J62,Products!A:G,3,0)</f>
        <v>Dark</v>
      </c>
      <c r="R62">
        <v>10.298249999999998</v>
      </c>
      <c r="S62">
        <f>INDEX(Products!A:G,MATCH(worksheet!J62,Products!A:A,0),MATCH(worksheet!$S$1,Products!$A$1:$G$1,0))</f>
        <v>2.0596499999999995</v>
      </c>
      <c r="U62" s="20"/>
    </row>
    <row r="63" spans="1:21" x14ac:dyDescent="0.2">
      <c r="A63" s="1" t="s">
        <v>144</v>
      </c>
      <c r="B63" s="2">
        <v>43521</v>
      </c>
      <c r="C63" s="2" t="str">
        <f t="shared" si="1"/>
        <v>2019</v>
      </c>
      <c r="D63" s="2" t="str">
        <f t="shared" si="2"/>
        <v>February</v>
      </c>
      <c r="E63" s="3" t="s">
        <v>145</v>
      </c>
      <c r="F63" s="3">
        <f>VLOOKUP(Customers!A63,Customers!A62:I1062,3,FALSE)</f>
        <v>0</v>
      </c>
      <c r="G63" s="3" t="str">
        <f>VLOOKUP(worksheet!E63,Customers!A:I,2,)</f>
        <v>Pammi Endacott</v>
      </c>
      <c r="H63" s="3" t="str">
        <f>VLOOKUP(E63,Customers!A:I,6,FALSE)</f>
        <v>Wootton</v>
      </c>
      <c r="I63" s="3" t="str">
        <f>VLOOKUP(Customers!A63,Customers!A62:I1062,7,FALSE)</f>
        <v>United Kingdom</v>
      </c>
      <c r="J63" s="4" t="s">
        <v>146</v>
      </c>
      <c r="K63" s="3">
        <v>5</v>
      </c>
      <c r="L63" s="5">
        <f>INDEX([1]products!$A$1:$G$49,MATCH([1]orders!$D63,[1]products!$A$1:$A$49,0),MATCH([1]orders!K$1,[1]products!$A$1:$G$1,0))</f>
        <v>0.5</v>
      </c>
      <c r="M63" s="6">
        <f>INDEX([1]products!$A$1:$G$49,MATCH([1]orders!$D63,[1]products!$A$1:$A$49,0),MATCH([1]orders!L$1,[1]products!$A$1:$G$1,0))</f>
        <v>5.3699999999999992</v>
      </c>
      <c r="N63" s="6" t="str">
        <f>VLOOKUP(Customers!A63,Customers!A62:I1062,9,FALSE)</f>
        <v>Yes</v>
      </c>
      <c r="O63" s="25">
        <f t="shared" si="0"/>
        <v>26.849999999999994</v>
      </c>
      <c r="P63" t="str">
        <f>VLOOKUP(J63,Products!A:G,2,0)</f>
        <v>Robusta</v>
      </c>
      <c r="Q63" t="str">
        <f>VLOOKUP(J63,Products!A:G,3,0)</f>
        <v>Dark</v>
      </c>
      <c r="R63">
        <v>1.6109999999999998</v>
      </c>
      <c r="S63">
        <f>INDEX(Products!A:G,MATCH(worksheet!J63,Products!A:A,0),MATCH(worksheet!$S$1,Products!$A$1:$G$1,0))</f>
        <v>0.32219999999999993</v>
      </c>
      <c r="U63" s="20"/>
    </row>
    <row r="64" spans="1:21" x14ac:dyDescent="0.2">
      <c r="A64" s="1" t="s">
        <v>147</v>
      </c>
      <c r="B64" s="2">
        <v>43505</v>
      </c>
      <c r="C64" s="2" t="str">
        <f t="shared" si="1"/>
        <v>2019</v>
      </c>
      <c r="D64" s="2" t="str">
        <f t="shared" si="2"/>
        <v>February</v>
      </c>
      <c r="E64" s="3" t="s">
        <v>148</v>
      </c>
      <c r="F64" s="3">
        <f>VLOOKUP(Customers!A64,Customers!A63:I1063,3,FALSE)</f>
        <v>0</v>
      </c>
      <c r="G64" s="3" t="str">
        <f>VLOOKUP(worksheet!E64,Customers!A:I,2,)</f>
        <v>Nona Linklater</v>
      </c>
      <c r="H64" s="3" t="str">
        <f>VLOOKUP(E64,Customers!A:I,6,FALSE)</f>
        <v>Naples</v>
      </c>
      <c r="I64" s="3" t="str">
        <f>VLOOKUP(Customers!A64,Customers!A63:I1063,7,FALSE)</f>
        <v>United States</v>
      </c>
      <c r="J64" s="4" t="s">
        <v>19</v>
      </c>
      <c r="K64" s="3">
        <v>5</v>
      </c>
      <c r="L64" s="5">
        <f>INDEX([1]products!$A$1:$G$49,MATCH([1]orders!$D64,[1]products!$A$1:$A$49,0),MATCH([1]orders!K$1,[1]products!$A$1:$G$1,0))</f>
        <v>0.2</v>
      </c>
      <c r="M64" s="6">
        <f>INDEX([1]products!$A$1:$G$49,MATCH([1]orders!$D64,[1]products!$A$1:$A$49,0),MATCH([1]orders!L$1,[1]products!$A$1:$G$1,0))</f>
        <v>4.7549999999999999</v>
      </c>
      <c r="N64" s="6" t="str">
        <f>VLOOKUP(Customers!A64,Customers!A63:I1063,9,FALSE)</f>
        <v>Yes</v>
      </c>
      <c r="O64" s="25">
        <f t="shared" si="0"/>
        <v>23.774999999999999</v>
      </c>
      <c r="P64" t="str">
        <f>VLOOKUP(J64,Products!A:G,2,0)</f>
        <v>Liberica</v>
      </c>
      <c r="Q64" t="str">
        <f>VLOOKUP(J64,Products!A:G,3,0)</f>
        <v>Light</v>
      </c>
      <c r="R64">
        <v>3.0907499999999999</v>
      </c>
      <c r="S64">
        <f>INDEX(Products!A:G,MATCH(worksheet!J64,Products!A:A,0),MATCH(worksheet!$S$1,Products!$A$1:$G$1,0))</f>
        <v>0.61814999999999998</v>
      </c>
      <c r="U64" s="20"/>
    </row>
    <row r="65" spans="1:21" hidden="1" x14ac:dyDescent="0.2">
      <c r="A65" s="1" t="s">
        <v>149</v>
      </c>
      <c r="B65" s="2">
        <v>43868</v>
      </c>
      <c r="C65" s="2" t="str">
        <f t="shared" si="1"/>
        <v>2020</v>
      </c>
      <c r="D65" s="2" t="str">
        <f t="shared" si="2"/>
        <v>February</v>
      </c>
      <c r="E65" s="3" t="s">
        <v>150</v>
      </c>
      <c r="F65" s="3" t="str">
        <f>VLOOKUP(Customers!A65,Customers!A64:I1064,3,FALSE)</f>
        <v>adykes1r@eventbrite.com</v>
      </c>
      <c r="G65" s="3" t="str">
        <f>VLOOKUP(worksheet!E65,Customers!A:I,2,)</f>
        <v>Annadiane Dykes</v>
      </c>
      <c r="H65" s="3" t="str">
        <f>VLOOKUP(E65,Customers!A:I,6,FALSE)</f>
        <v>Chicago</v>
      </c>
      <c r="I65" s="3" t="str">
        <f>VLOOKUP(Customers!A65,Customers!A64:I1064,7,FALSE)</f>
        <v>United States</v>
      </c>
      <c r="J65" s="4" t="s">
        <v>67</v>
      </c>
      <c r="K65" s="3">
        <v>1</v>
      </c>
      <c r="L65" s="5">
        <f>INDEX([1]products!$A$1:$G$49,MATCH([1]orders!$D65,[1]products!$A$1:$A$49,0),MATCH([1]orders!K$1,[1]products!$A$1:$G$1,0))</f>
        <v>0.5</v>
      </c>
      <c r="M65" s="6">
        <f>INDEX([1]products!$A$1:$G$49,MATCH([1]orders!$D65,[1]products!$A$1:$A$49,0),MATCH([1]orders!L$1,[1]products!$A$1:$G$1,0))</f>
        <v>6.75</v>
      </c>
      <c r="N65" s="6" t="str">
        <f>VLOOKUP(Customers!A65,Customers!A64:I1064,9,FALSE)</f>
        <v>No</v>
      </c>
      <c r="O65" s="25">
        <f t="shared" si="0"/>
        <v>6.75</v>
      </c>
      <c r="P65" t="str">
        <f>VLOOKUP(J65,Products!A:G,2,0)</f>
        <v>Arabica</v>
      </c>
      <c r="Q65" t="str">
        <f>VLOOKUP(J65,Products!A:G,3,0)</f>
        <v>Medium</v>
      </c>
      <c r="R65">
        <v>0.60749999999999993</v>
      </c>
      <c r="S65">
        <f>INDEX(Products!A:G,MATCH(worksheet!J65,Products!A:A,0),MATCH(worksheet!$S$1,Products!$A$1:$G$1,0))</f>
        <v>0.60749999999999993</v>
      </c>
      <c r="U65" s="20"/>
    </row>
    <row r="66" spans="1:21" x14ac:dyDescent="0.2">
      <c r="A66" s="1" t="s">
        <v>151</v>
      </c>
      <c r="B66" s="2">
        <v>43913</v>
      </c>
      <c r="C66" s="2" t="str">
        <f t="shared" si="1"/>
        <v>2020</v>
      </c>
      <c r="D66" s="2" t="str">
        <f t="shared" si="2"/>
        <v>March</v>
      </c>
      <c r="E66" s="3" t="s">
        <v>152</v>
      </c>
      <c r="F66" s="3">
        <f>VLOOKUP(Customers!A66,Customers!A65:I1065,3,FALSE)</f>
        <v>0</v>
      </c>
      <c r="G66" s="3" t="str">
        <f>VLOOKUP(worksheet!E66,Customers!A:I,2,)</f>
        <v>Felecia Dodgson</v>
      </c>
      <c r="H66" s="3" t="str">
        <f>VLOOKUP(E66,Customers!A:I,6,FALSE)</f>
        <v>Newark</v>
      </c>
      <c r="I66" s="3" t="str">
        <f>VLOOKUP(Customers!A66,Customers!A65:I1065,7,FALSE)</f>
        <v>United States</v>
      </c>
      <c r="J66" s="4" t="s">
        <v>22</v>
      </c>
      <c r="K66" s="3">
        <v>6</v>
      </c>
      <c r="L66" s="5">
        <f>INDEX([1]products!$A$1:$G$49,MATCH([1]orders!$D66,[1]products!$A$1:$A$49,0),MATCH([1]orders!K$1,[1]products!$A$1:$G$1,0))</f>
        <v>0.5</v>
      </c>
      <c r="M66" s="6">
        <f>INDEX([1]products!$A$1:$G$49,MATCH([1]orders!$D66,[1]products!$A$1:$A$49,0),MATCH([1]orders!L$1,[1]products!$A$1:$G$1,0))</f>
        <v>5.97</v>
      </c>
      <c r="N66" s="6" t="str">
        <f>VLOOKUP(Customers!A66,Customers!A65:I1065,9,FALSE)</f>
        <v>Yes</v>
      </c>
      <c r="O66" s="25">
        <f t="shared" ref="O66:O129" si="3">K66*M66</f>
        <v>35.82</v>
      </c>
      <c r="P66" t="str">
        <f>VLOOKUP(J66,Products!A:G,2,0)</f>
        <v>Robusta</v>
      </c>
      <c r="Q66" t="str">
        <f>VLOOKUP(J66,Products!A:G,3,0)</f>
        <v>Medium</v>
      </c>
      <c r="R66">
        <v>2.1491999999999996</v>
      </c>
      <c r="S66">
        <f>INDEX(Products!A:G,MATCH(worksheet!J66,Products!A:A,0),MATCH(worksheet!$S$1,Products!$A$1:$G$1,0))</f>
        <v>0.35819999999999996</v>
      </c>
      <c r="U66" s="20"/>
    </row>
    <row r="67" spans="1:21" x14ac:dyDescent="0.2">
      <c r="A67" s="1" t="s">
        <v>153</v>
      </c>
      <c r="B67" s="2">
        <v>44626</v>
      </c>
      <c r="C67" s="2" t="str">
        <f t="shared" ref="C67:C130" si="4">TEXT(B67,"YYYY")</f>
        <v>2022</v>
      </c>
      <c r="D67" s="2" t="str">
        <f t="shared" ref="D67:D130" si="5">TEXT(B67,"mmmm")</f>
        <v>March</v>
      </c>
      <c r="E67" s="3" t="s">
        <v>154</v>
      </c>
      <c r="F67" s="3" t="str">
        <f>VLOOKUP(Customers!A67,Customers!A66:I1066,3,FALSE)</f>
        <v>acockrem1t@engadget.com</v>
      </c>
      <c r="G67" s="3" t="str">
        <f>VLOOKUP(worksheet!E67,Customers!A:I,2,)</f>
        <v>Angelia Cockrem</v>
      </c>
      <c r="H67" s="3" t="str">
        <f>VLOOKUP(E67,Customers!A:I,6,FALSE)</f>
        <v>Vienna</v>
      </c>
      <c r="I67" s="3" t="str">
        <f>VLOOKUP(Customers!A67,Customers!A66:I1066,7,FALSE)</f>
        <v>United States</v>
      </c>
      <c r="J67" s="4" t="s">
        <v>35</v>
      </c>
      <c r="K67" s="3">
        <v>4</v>
      </c>
      <c r="L67" s="5">
        <f>INDEX([1]products!$A$1:$G$49,MATCH([1]orders!$D67,[1]products!$A$1:$A$49,0),MATCH([1]orders!K$1,[1]products!$A$1:$G$1,0))</f>
        <v>2.5</v>
      </c>
      <c r="M67" s="6">
        <f>INDEX([1]products!$A$1:$G$49,MATCH([1]orders!$D67,[1]products!$A$1:$A$49,0),MATCH([1]orders!L$1,[1]products!$A$1:$G$1,0))</f>
        <v>20.584999999999997</v>
      </c>
      <c r="N67" s="6" t="str">
        <f>VLOOKUP(Customers!A67,Customers!A66:I1066,9,FALSE)</f>
        <v>Yes</v>
      </c>
      <c r="O67" s="25">
        <f t="shared" si="3"/>
        <v>82.339999999999989</v>
      </c>
      <c r="P67" t="str">
        <f>VLOOKUP(J67,Products!A:G,2,0)</f>
        <v>Robusta</v>
      </c>
      <c r="Q67" t="str">
        <f>VLOOKUP(J67,Products!A:G,3,0)</f>
        <v>Dark</v>
      </c>
      <c r="R67">
        <v>4.9403999999999995</v>
      </c>
      <c r="S67">
        <f>INDEX(Products!A:G,MATCH(worksheet!J67,Products!A:A,0),MATCH(worksheet!$S$1,Products!$A$1:$G$1,0))</f>
        <v>1.2350999999999999</v>
      </c>
      <c r="U67" s="20"/>
    </row>
    <row r="68" spans="1:21" hidden="1" x14ac:dyDescent="0.2">
      <c r="A68" s="1" t="s">
        <v>155</v>
      </c>
      <c r="B68" s="2">
        <v>44666</v>
      </c>
      <c r="C68" s="2" t="str">
        <f t="shared" si="4"/>
        <v>2022</v>
      </c>
      <c r="D68" s="2" t="str">
        <f t="shared" si="5"/>
        <v>April</v>
      </c>
      <c r="E68" s="3" t="s">
        <v>156</v>
      </c>
      <c r="F68" s="3" t="str">
        <f>VLOOKUP(Customers!A68,Customers!A67:I1067,3,FALSE)</f>
        <v>bumpleby1u@soundcloud.com</v>
      </c>
      <c r="G68" s="3" t="str">
        <f>VLOOKUP(worksheet!E68,Customers!A:I,2,)</f>
        <v>Belvia Umpleby</v>
      </c>
      <c r="H68" s="3" t="str">
        <f>VLOOKUP(E68,Customers!A:I,6,FALSE)</f>
        <v>Fort Worth</v>
      </c>
      <c r="I68" s="3" t="str">
        <f>VLOOKUP(Customers!A68,Customers!A67:I1067,7,FALSE)</f>
        <v>United States</v>
      </c>
      <c r="J68" s="4" t="s">
        <v>157</v>
      </c>
      <c r="K68" s="3">
        <v>1</v>
      </c>
      <c r="L68" s="5">
        <f>INDEX([1]products!$A$1:$G$49,MATCH([1]orders!$D68,[1]products!$A$1:$A$49,0),MATCH([1]orders!K$1,[1]products!$A$1:$G$1,0))</f>
        <v>0.5</v>
      </c>
      <c r="M68" s="6">
        <f>INDEX([1]products!$A$1:$G$49,MATCH([1]orders!$D68,[1]products!$A$1:$A$49,0),MATCH([1]orders!L$1,[1]products!$A$1:$G$1,0))</f>
        <v>7.169999999999999</v>
      </c>
      <c r="N68" s="6" t="str">
        <f>VLOOKUP(Customers!A68,Customers!A67:I1067,9,FALSE)</f>
        <v>Yes</v>
      </c>
      <c r="O68" s="25">
        <f t="shared" si="3"/>
        <v>7.169999999999999</v>
      </c>
      <c r="P68" t="str">
        <f>VLOOKUP(J68,Products!A:G,2,0)</f>
        <v>Robusta</v>
      </c>
      <c r="Q68" t="str">
        <f>VLOOKUP(J68,Products!A:G,3,0)</f>
        <v>Light</v>
      </c>
      <c r="R68">
        <v>0.43019999999999992</v>
      </c>
      <c r="S68">
        <f>INDEX(Products!A:G,MATCH(worksheet!J68,Products!A:A,0),MATCH(worksheet!$S$1,Products!$A$1:$G$1,0))</f>
        <v>0.43019999999999992</v>
      </c>
      <c r="U68" s="20"/>
    </row>
    <row r="69" spans="1:21" x14ac:dyDescent="0.2">
      <c r="A69" s="1" t="s">
        <v>158</v>
      </c>
      <c r="B69" s="2">
        <v>44519</v>
      </c>
      <c r="C69" s="2" t="str">
        <f t="shared" si="4"/>
        <v>2021</v>
      </c>
      <c r="D69" s="2" t="str">
        <f t="shared" si="5"/>
        <v>November</v>
      </c>
      <c r="E69" s="3" t="s">
        <v>159</v>
      </c>
      <c r="F69" s="3" t="str">
        <f>VLOOKUP(Customers!A69,Customers!A68:I1068,3,FALSE)</f>
        <v>nsaleway1v@dedecms.com</v>
      </c>
      <c r="G69" s="3" t="str">
        <f>VLOOKUP(worksheet!E69,Customers!A:I,2,)</f>
        <v>Nat Saleway</v>
      </c>
      <c r="H69" s="3" t="str">
        <f>VLOOKUP(E69,Customers!A:I,6,FALSE)</f>
        <v>Burbank</v>
      </c>
      <c r="I69" s="3" t="str">
        <f>VLOOKUP(Customers!A69,Customers!A68:I1068,7,FALSE)</f>
        <v>United States</v>
      </c>
      <c r="J69" s="4" t="s">
        <v>19</v>
      </c>
      <c r="K69" s="3">
        <v>2</v>
      </c>
      <c r="L69" s="5">
        <f>INDEX([1]products!$A$1:$G$49,MATCH([1]orders!$D69,[1]products!$A$1:$A$49,0),MATCH([1]orders!K$1,[1]products!$A$1:$G$1,0))</f>
        <v>0.2</v>
      </c>
      <c r="M69" s="6">
        <f>INDEX([1]products!$A$1:$G$49,MATCH([1]orders!$D69,[1]products!$A$1:$A$49,0),MATCH([1]orders!L$1,[1]products!$A$1:$G$1,0))</f>
        <v>4.7549999999999999</v>
      </c>
      <c r="N69" s="6" t="str">
        <f>VLOOKUP(Customers!A69,Customers!A68:I1068,9,FALSE)</f>
        <v>No</v>
      </c>
      <c r="O69" s="25">
        <f t="shared" si="3"/>
        <v>9.51</v>
      </c>
      <c r="P69" t="str">
        <f>VLOOKUP(J69,Products!A:G,2,0)</f>
        <v>Liberica</v>
      </c>
      <c r="Q69" t="str">
        <f>VLOOKUP(J69,Products!A:G,3,0)</f>
        <v>Light</v>
      </c>
      <c r="R69">
        <v>1.2363</v>
      </c>
      <c r="S69">
        <f>INDEX(Products!A:G,MATCH(worksheet!J69,Products!A:A,0),MATCH(worksheet!$S$1,Products!$A$1:$G$1,0))</f>
        <v>0.61814999999999998</v>
      </c>
      <c r="U69" s="20"/>
    </row>
    <row r="70" spans="1:21" x14ac:dyDescent="0.2">
      <c r="A70" s="1" t="s">
        <v>160</v>
      </c>
      <c r="B70" s="2">
        <v>43754</v>
      </c>
      <c r="C70" s="2" t="str">
        <f t="shared" si="4"/>
        <v>2019</v>
      </c>
      <c r="D70" s="2" t="str">
        <f t="shared" si="5"/>
        <v>October</v>
      </c>
      <c r="E70" s="3" t="s">
        <v>161</v>
      </c>
      <c r="F70" s="3" t="str">
        <f>VLOOKUP(Customers!A70,Customers!A69:I1069,3,FALSE)</f>
        <v>hgoulter1w@abc.net.au</v>
      </c>
      <c r="G70" s="3" t="str">
        <f>VLOOKUP(worksheet!E70,Customers!A:I,2,)</f>
        <v>Hayward Goulter</v>
      </c>
      <c r="H70" s="3" t="str">
        <f>VLOOKUP(E70,Customers!A:I,6,FALSE)</f>
        <v>Kingsport</v>
      </c>
      <c r="I70" s="3" t="str">
        <f>VLOOKUP(Customers!A70,Customers!A69:I1069,7,FALSE)</f>
        <v>United States</v>
      </c>
      <c r="J70" s="4" t="s">
        <v>162</v>
      </c>
      <c r="K70" s="3">
        <v>1</v>
      </c>
      <c r="L70" s="5">
        <f>INDEX([1]products!$A$1:$G$49,MATCH([1]orders!$D70,[1]products!$A$1:$A$49,0),MATCH([1]orders!K$1,[1]products!$A$1:$G$1,0))</f>
        <v>0.2</v>
      </c>
      <c r="M70" s="6">
        <f>INDEX([1]products!$A$1:$G$49,MATCH([1]orders!$D70,[1]products!$A$1:$A$49,0),MATCH([1]orders!L$1,[1]products!$A$1:$G$1,0))</f>
        <v>2.9849999999999999</v>
      </c>
      <c r="N70" s="6" t="str">
        <f>VLOOKUP(Customers!A70,Customers!A69:I1069,9,FALSE)</f>
        <v>No</v>
      </c>
      <c r="O70" s="25">
        <f t="shared" si="3"/>
        <v>2.9849999999999999</v>
      </c>
      <c r="P70" t="str">
        <f>VLOOKUP(J70,Products!A:G,2,0)</f>
        <v>Robusta</v>
      </c>
      <c r="Q70" t="str">
        <f>VLOOKUP(J70,Products!A:G,3,0)</f>
        <v>Medium</v>
      </c>
      <c r="R70">
        <v>0.17909999999999998</v>
      </c>
      <c r="S70">
        <f>INDEX(Products!A:G,MATCH(worksheet!J70,Products!A:A,0),MATCH(worksheet!$S$1,Products!$A$1:$G$1,0))</f>
        <v>0.17909999999999998</v>
      </c>
      <c r="U70" s="20"/>
    </row>
    <row r="71" spans="1:21" hidden="1" x14ac:dyDescent="0.2">
      <c r="A71" s="1" t="s">
        <v>163</v>
      </c>
      <c r="B71" s="2">
        <v>43795</v>
      </c>
      <c r="C71" s="2" t="str">
        <f t="shared" si="4"/>
        <v>2019</v>
      </c>
      <c r="D71" s="2" t="str">
        <f t="shared" si="5"/>
        <v>November</v>
      </c>
      <c r="E71" s="3" t="s">
        <v>164</v>
      </c>
      <c r="F71" s="3" t="str">
        <f>VLOOKUP(Customers!A71,Customers!A70:I1070,3,FALSE)</f>
        <v>grizzello1x@symantec.com</v>
      </c>
      <c r="G71" s="3" t="str">
        <f>VLOOKUP(worksheet!E71,Customers!A:I,2,)</f>
        <v>Gay Rizzello</v>
      </c>
      <c r="H71" s="3" t="str">
        <f>VLOOKUP(E71,Customers!A:I,6,FALSE)</f>
        <v>Liverpool</v>
      </c>
      <c r="I71" s="3" t="str">
        <f>VLOOKUP(Customers!A71,Customers!A70:I1070,7,FALSE)</f>
        <v>United Kingdom</v>
      </c>
      <c r="J71" s="4" t="s">
        <v>2</v>
      </c>
      <c r="K71" s="3">
        <v>6</v>
      </c>
      <c r="L71" s="5">
        <f>INDEX([1]products!$A$1:$G$49,MATCH([1]orders!$D71,[1]products!$A$1:$A$49,0),MATCH([1]orders!K$1,[1]products!$A$1:$G$1,0))</f>
        <v>1</v>
      </c>
      <c r="M71" s="6">
        <f>INDEX([1]products!$A$1:$G$49,MATCH([1]orders!$D71,[1]products!$A$1:$A$49,0),MATCH([1]orders!L$1,[1]products!$A$1:$G$1,0))</f>
        <v>9.9499999999999993</v>
      </c>
      <c r="N71" s="6" t="str">
        <f>VLOOKUP(Customers!A71,Customers!A70:I1070,9,FALSE)</f>
        <v>Yes</v>
      </c>
      <c r="O71" s="25">
        <f t="shared" si="3"/>
        <v>59.699999999999996</v>
      </c>
      <c r="P71" t="str">
        <f>VLOOKUP(J71,Products!A:G,2,0)</f>
        <v>Robusta</v>
      </c>
      <c r="Q71" t="str">
        <f>VLOOKUP(J71,Products!A:G,3,0)</f>
        <v>Medium</v>
      </c>
      <c r="R71">
        <v>3.5819999999999999</v>
      </c>
      <c r="S71">
        <f>INDEX(Products!A:G,MATCH(worksheet!J71,Products!A:A,0),MATCH(worksheet!$S$1,Products!$A$1:$G$1,0))</f>
        <v>0.59699999999999998</v>
      </c>
      <c r="U71" s="20"/>
    </row>
    <row r="72" spans="1:21" hidden="1" x14ac:dyDescent="0.2">
      <c r="A72" s="1" t="s">
        <v>165</v>
      </c>
      <c r="B72" s="2">
        <v>43646</v>
      </c>
      <c r="C72" s="2" t="str">
        <f t="shared" si="4"/>
        <v>2019</v>
      </c>
      <c r="D72" s="2" t="str">
        <f t="shared" si="5"/>
        <v>June</v>
      </c>
      <c r="E72" s="3" t="s">
        <v>166</v>
      </c>
      <c r="F72" s="3" t="str">
        <f>VLOOKUP(Customers!A72,Customers!A71:I1071,3,FALSE)</f>
        <v>slist1y@mapquest.com</v>
      </c>
      <c r="G72" s="3" t="str">
        <f>VLOOKUP(worksheet!E72,Customers!A:I,2,)</f>
        <v>Shannon List</v>
      </c>
      <c r="H72" s="3" t="str">
        <f>VLOOKUP(E72,Customers!A:I,6,FALSE)</f>
        <v>Columbus</v>
      </c>
      <c r="I72" s="3" t="str">
        <f>VLOOKUP(Customers!A72,Customers!A71:I1071,7,FALSE)</f>
        <v>United States</v>
      </c>
      <c r="J72" s="4" t="s">
        <v>30</v>
      </c>
      <c r="K72" s="3">
        <v>4</v>
      </c>
      <c r="L72" s="5">
        <f>INDEX([1]products!$A$1:$G$49,MATCH([1]orders!$D72,[1]products!$A$1:$A$49,0),MATCH([1]orders!K$1,[1]products!$A$1:$G$1,0))</f>
        <v>2.5</v>
      </c>
      <c r="M72" s="6">
        <f>INDEX([1]products!$A$1:$G$49,MATCH([1]orders!$D72,[1]products!$A$1:$A$49,0),MATCH([1]orders!L$1,[1]products!$A$1:$G$1,0))</f>
        <v>34.154999999999994</v>
      </c>
      <c r="N72" s="6" t="str">
        <f>VLOOKUP(Customers!A72,Customers!A71:I1071,9,FALSE)</f>
        <v>No</v>
      </c>
      <c r="O72" s="25">
        <f t="shared" si="3"/>
        <v>136.61999999999998</v>
      </c>
      <c r="P72" t="str">
        <f>VLOOKUP(J72,Products!A:G,2,0)</f>
        <v>Excelsa</v>
      </c>
      <c r="Q72" t="str">
        <f>VLOOKUP(J72,Products!A:G,3,0)</f>
        <v>Light</v>
      </c>
      <c r="R72">
        <v>15.028199999999998</v>
      </c>
      <c r="S72">
        <f>INDEX(Products!A:G,MATCH(worksheet!J72,Products!A:A,0),MATCH(worksheet!$S$1,Products!$A$1:$G$1,0))</f>
        <v>3.7570499999999996</v>
      </c>
      <c r="U72" s="20"/>
    </row>
    <row r="73" spans="1:21" x14ac:dyDescent="0.2">
      <c r="A73" s="1" t="s">
        <v>167</v>
      </c>
      <c r="B73" s="2">
        <v>44200</v>
      </c>
      <c r="C73" s="2" t="str">
        <f t="shared" si="4"/>
        <v>2021</v>
      </c>
      <c r="D73" s="2" t="str">
        <f t="shared" si="5"/>
        <v>January</v>
      </c>
      <c r="E73" s="3" t="s">
        <v>168</v>
      </c>
      <c r="F73" s="3" t="str">
        <f>VLOOKUP(Customers!A73,Customers!A72:I1072,3,FALSE)</f>
        <v>sedmondson1z@theguardian.com</v>
      </c>
      <c r="G73" s="3" t="str">
        <f>VLOOKUP(worksheet!E73,Customers!A:I,2,)</f>
        <v>Shirlene Edmondson</v>
      </c>
      <c r="H73" s="3" t="str">
        <f>VLOOKUP(E73,Customers!A:I,6,FALSE)</f>
        <v>Newmarket on Fergus</v>
      </c>
      <c r="I73" s="3" t="str">
        <f>VLOOKUP(Customers!A73,Customers!A72:I1072,7,FALSE)</f>
        <v>Ireland</v>
      </c>
      <c r="J73" s="4" t="s">
        <v>19</v>
      </c>
      <c r="K73" s="3">
        <v>2</v>
      </c>
      <c r="L73" s="5">
        <f>INDEX([1]products!$A$1:$G$49,MATCH([1]orders!$D73,[1]products!$A$1:$A$49,0),MATCH([1]orders!K$1,[1]products!$A$1:$G$1,0))</f>
        <v>0.2</v>
      </c>
      <c r="M73" s="6">
        <f>INDEX([1]products!$A$1:$G$49,MATCH([1]orders!$D73,[1]products!$A$1:$A$49,0),MATCH([1]orders!L$1,[1]products!$A$1:$G$1,0))</f>
        <v>4.7549999999999999</v>
      </c>
      <c r="N73" s="6" t="str">
        <f>VLOOKUP(Customers!A73,Customers!A72:I1072,9,FALSE)</f>
        <v>No</v>
      </c>
      <c r="O73" s="25">
        <f t="shared" si="3"/>
        <v>9.51</v>
      </c>
      <c r="P73" t="str">
        <f>VLOOKUP(J73,Products!A:G,2,0)</f>
        <v>Liberica</v>
      </c>
      <c r="Q73" t="str">
        <f>VLOOKUP(J73,Products!A:G,3,0)</f>
        <v>Light</v>
      </c>
      <c r="R73">
        <v>1.2363</v>
      </c>
      <c r="S73">
        <f>INDEX(Products!A:G,MATCH(worksheet!J73,Products!A:A,0),MATCH(worksheet!$S$1,Products!$A$1:$G$1,0))</f>
        <v>0.61814999999999998</v>
      </c>
      <c r="U73" s="20"/>
    </row>
    <row r="74" spans="1:21" x14ac:dyDescent="0.2">
      <c r="A74" s="1" t="s">
        <v>169</v>
      </c>
      <c r="B74" s="2">
        <v>44131</v>
      </c>
      <c r="C74" s="2" t="str">
        <f t="shared" si="4"/>
        <v>2020</v>
      </c>
      <c r="D74" s="2" t="str">
        <f t="shared" si="5"/>
        <v>October</v>
      </c>
      <c r="E74" s="3" t="s">
        <v>170</v>
      </c>
      <c r="F74" s="3">
        <f>VLOOKUP(Customers!A74,Customers!A73:I1073,3,FALSE)</f>
        <v>0</v>
      </c>
      <c r="G74" s="3" t="str">
        <f>VLOOKUP(worksheet!E74,Customers!A:I,2,)</f>
        <v>Aurlie McCarl</v>
      </c>
      <c r="H74" s="3" t="str">
        <f>VLOOKUP(E74,Customers!A:I,6,FALSE)</f>
        <v>New Orleans</v>
      </c>
      <c r="I74" s="3" t="str">
        <f>VLOOKUP(Customers!A74,Customers!A73:I1073,7,FALSE)</f>
        <v>United States</v>
      </c>
      <c r="J74" s="4" t="s">
        <v>171</v>
      </c>
      <c r="K74" s="3">
        <v>3</v>
      </c>
      <c r="L74" s="5">
        <f>INDEX([1]products!$A$1:$G$49,MATCH([1]orders!$D74,[1]products!$A$1:$A$49,0),MATCH([1]orders!K$1,[1]products!$A$1:$G$1,0))</f>
        <v>2.5</v>
      </c>
      <c r="M74" s="6">
        <f>INDEX([1]products!$A$1:$G$49,MATCH([1]orders!$D74,[1]products!$A$1:$A$49,0),MATCH([1]orders!L$1,[1]products!$A$1:$G$1,0))</f>
        <v>25.874999999999996</v>
      </c>
      <c r="N74" s="6" t="str">
        <f>VLOOKUP(Customers!A74,Customers!A73:I1073,9,FALSE)</f>
        <v>No</v>
      </c>
      <c r="O74" s="25">
        <f t="shared" si="3"/>
        <v>77.624999999999986</v>
      </c>
      <c r="P74" t="str">
        <f>VLOOKUP(J74,Products!A:G,2,0)</f>
        <v>Arabica</v>
      </c>
      <c r="Q74" t="str">
        <f>VLOOKUP(J74,Products!A:G,3,0)</f>
        <v>Medium</v>
      </c>
      <c r="R74">
        <v>6.9862499999999983</v>
      </c>
      <c r="S74">
        <f>INDEX(Products!A:G,MATCH(worksheet!J74,Products!A:A,0),MATCH(worksheet!$S$1,Products!$A$1:$G$1,0))</f>
        <v>2.3287499999999994</v>
      </c>
      <c r="U74" s="20"/>
    </row>
    <row r="75" spans="1:21" hidden="1" x14ac:dyDescent="0.2">
      <c r="A75" s="1" t="s">
        <v>172</v>
      </c>
      <c r="B75" s="2">
        <v>44362</v>
      </c>
      <c r="C75" s="2" t="str">
        <f t="shared" si="4"/>
        <v>2021</v>
      </c>
      <c r="D75" s="2" t="str">
        <f t="shared" si="5"/>
        <v>June</v>
      </c>
      <c r="E75" s="3" t="s">
        <v>173</v>
      </c>
      <c r="F75" s="3">
        <f>VLOOKUP(Customers!A75,Customers!A74:I1074,3,FALSE)</f>
        <v>0</v>
      </c>
      <c r="G75" s="3" t="str">
        <f>VLOOKUP(worksheet!E75,Customers!A:I,2,)</f>
        <v>Alikee Carryer</v>
      </c>
      <c r="H75" s="3" t="str">
        <f>VLOOKUP(E75,Customers!A:I,6,FALSE)</f>
        <v>Charlotte</v>
      </c>
      <c r="I75" s="3" t="str">
        <f>VLOOKUP(Customers!A75,Customers!A74:I1074,7,FALSE)</f>
        <v>United States</v>
      </c>
      <c r="J75" s="4" t="s">
        <v>77</v>
      </c>
      <c r="K75" s="3">
        <v>5</v>
      </c>
      <c r="L75" s="5">
        <f>INDEX([1]products!$A$1:$G$49,MATCH([1]orders!$D75,[1]products!$A$1:$A$49,0),MATCH([1]orders!K$1,[1]products!$A$1:$G$1,0))</f>
        <v>0.2</v>
      </c>
      <c r="M75" s="6">
        <f>INDEX([1]products!$A$1:$G$49,MATCH([1]orders!$D75,[1]products!$A$1:$A$49,0),MATCH([1]orders!L$1,[1]products!$A$1:$G$1,0))</f>
        <v>4.3650000000000002</v>
      </c>
      <c r="N75" s="6" t="str">
        <f>VLOOKUP(Customers!A75,Customers!A74:I1074,9,FALSE)</f>
        <v>Yes</v>
      </c>
      <c r="O75" s="25">
        <f t="shared" si="3"/>
        <v>21.825000000000003</v>
      </c>
      <c r="P75" t="str">
        <f>VLOOKUP(J75,Products!A:G,2,0)</f>
        <v>Liberica</v>
      </c>
      <c r="Q75" t="str">
        <f>VLOOKUP(J75,Products!A:G,3,0)</f>
        <v>Medium</v>
      </c>
      <c r="R75">
        <v>2.83725</v>
      </c>
      <c r="S75">
        <f>INDEX(Products!A:G,MATCH(worksheet!J75,Products!A:A,0),MATCH(worksheet!$S$1,Products!$A$1:$G$1,0))</f>
        <v>0.56745000000000001</v>
      </c>
      <c r="U75" s="20"/>
    </row>
    <row r="76" spans="1:21" x14ac:dyDescent="0.2">
      <c r="A76" s="1" t="s">
        <v>174</v>
      </c>
      <c r="B76" s="2">
        <v>44396</v>
      </c>
      <c r="C76" s="2" t="str">
        <f t="shared" si="4"/>
        <v>2021</v>
      </c>
      <c r="D76" s="2" t="str">
        <f t="shared" si="5"/>
        <v>July</v>
      </c>
      <c r="E76" s="3" t="s">
        <v>175</v>
      </c>
      <c r="F76" s="3" t="str">
        <f>VLOOKUP(Customers!A76,Customers!A75:I1075,3,FALSE)</f>
        <v>jrangall22@newsvine.com</v>
      </c>
      <c r="G76" s="3" t="str">
        <f>VLOOKUP(worksheet!E76,Customers!A:I,2,)</f>
        <v>Jennifer Rangall</v>
      </c>
      <c r="H76" s="3" t="str">
        <f>VLOOKUP(E76,Customers!A:I,6,FALSE)</f>
        <v>Springfield</v>
      </c>
      <c r="I76" s="3" t="str">
        <f>VLOOKUP(Customers!A76,Customers!A75:I1075,7,FALSE)</f>
        <v>United States</v>
      </c>
      <c r="J76" s="4" t="s">
        <v>176</v>
      </c>
      <c r="K76" s="3">
        <v>2</v>
      </c>
      <c r="L76" s="5">
        <f>INDEX([1]products!$A$1:$G$49,MATCH([1]orders!$D76,[1]products!$A$1:$A$49,0),MATCH([1]orders!K$1,[1]products!$A$1:$G$1,0))</f>
        <v>0.5</v>
      </c>
      <c r="M76" s="6">
        <f>INDEX([1]products!$A$1:$G$49,MATCH([1]orders!$D76,[1]products!$A$1:$A$49,0),MATCH([1]orders!L$1,[1]products!$A$1:$G$1,0))</f>
        <v>8.91</v>
      </c>
      <c r="N76" s="6" t="str">
        <f>VLOOKUP(Customers!A76,Customers!A75:I1075,9,FALSE)</f>
        <v>Yes</v>
      </c>
      <c r="O76" s="25">
        <f t="shared" si="3"/>
        <v>17.82</v>
      </c>
      <c r="P76" t="str">
        <f>VLOOKUP(J76,Products!A:G,2,0)</f>
        <v>Excelsa</v>
      </c>
      <c r="Q76" t="str">
        <f>VLOOKUP(J76,Products!A:G,3,0)</f>
        <v>Light</v>
      </c>
      <c r="R76">
        <v>1.9601999999999999</v>
      </c>
      <c r="S76">
        <f>INDEX(Products!A:G,MATCH(worksheet!J76,Products!A:A,0),MATCH(worksheet!$S$1,Products!$A$1:$G$1,0))</f>
        <v>0.98009999999999997</v>
      </c>
      <c r="U76" s="20"/>
    </row>
    <row r="77" spans="1:21" hidden="1" x14ac:dyDescent="0.2">
      <c r="A77" s="1" t="s">
        <v>177</v>
      </c>
      <c r="B77" s="2">
        <v>44400</v>
      </c>
      <c r="C77" s="2" t="str">
        <f t="shared" si="4"/>
        <v>2021</v>
      </c>
      <c r="D77" s="2" t="str">
        <f t="shared" si="5"/>
        <v>July</v>
      </c>
      <c r="E77" s="3" t="s">
        <v>178</v>
      </c>
      <c r="F77" s="3" t="str">
        <f>VLOOKUP(Customers!A77,Customers!A76:I1076,3,FALSE)</f>
        <v>kboorn23@ezinearticles.com</v>
      </c>
      <c r="G77" s="3" t="str">
        <f>VLOOKUP(worksheet!E77,Customers!A:I,2,)</f>
        <v>Kipper Boorn</v>
      </c>
      <c r="H77" s="3" t="str">
        <f>VLOOKUP(E77,Customers!A:I,6,FALSE)</f>
        <v>Listowel</v>
      </c>
      <c r="I77" s="3" t="str">
        <f>VLOOKUP(Customers!A77,Customers!A76:I1076,7,FALSE)</f>
        <v>Ireland</v>
      </c>
      <c r="J77" s="4" t="s">
        <v>179</v>
      </c>
      <c r="K77" s="3">
        <v>6</v>
      </c>
      <c r="L77" s="5">
        <f>INDEX([1]products!$A$1:$G$49,MATCH([1]orders!$D77,[1]products!$A$1:$A$49,0),MATCH([1]orders!K$1,[1]products!$A$1:$G$1,0))</f>
        <v>1</v>
      </c>
      <c r="M77" s="6">
        <f>INDEX([1]products!$A$1:$G$49,MATCH([1]orders!$D77,[1]products!$A$1:$A$49,0),MATCH([1]orders!L$1,[1]products!$A$1:$G$1,0))</f>
        <v>8.9499999999999993</v>
      </c>
      <c r="N77" s="6" t="str">
        <f>VLOOKUP(Customers!A77,Customers!A76:I1076,9,FALSE)</f>
        <v>Yes</v>
      </c>
      <c r="O77" s="25">
        <f t="shared" si="3"/>
        <v>53.699999999999996</v>
      </c>
      <c r="P77" t="str">
        <f>VLOOKUP(J77,Products!A:G,2,0)</f>
        <v>Robusta</v>
      </c>
      <c r="Q77" t="str">
        <f>VLOOKUP(J77,Products!A:G,3,0)</f>
        <v>Dark</v>
      </c>
      <c r="R77">
        <v>3.2219999999999995</v>
      </c>
      <c r="S77">
        <f>INDEX(Products!A:G,MATCH(worksheet!J77,Products!A:A,0),MATCH(worksheet!$S$1,Products!$A$1:$G$1,0))</f>
        <v>0.53699999999999992</v>
      </c>
      <c r="U77" s="20"/>
    </row>
    <row r="78" spans="1:21" x14ac:dyDescent="0.2">
      <c r="A78" s="1" t="s">
        <v>180</v>
      </c>
      <c r="B78" s="2">
        <v>43855</v>
      </c>
      <c r="C78" s="2" t="str">
        <f t="shared" si="4"/>
        <v>2020</v>
      </c>
      <c r="D78" s="2" t="str">
        <f t="shared" si="5"/>
        <v>January</v>
      </c>
      <c r="E78" s="3" t="s">
        <v>181</v>
      </c>
      <c r="F78" s="3">
        <f>VLOOKUP(Customers!A78,Customers!A77:I1077,3,FALSE)</f>
        <v>0</v>
      </c>
      <c r="G78" s="3" t="str">
        <f>VLOOKUP(worksheet!E78,Customers!A:I,2,)</f>
        <v>Melania Beadle</v>
      </c>
      <c r="H78" s="3" t="str">
        <f>VLOOKUP(E78,Customers!A:I,6,FALSE)</f>
        <v>Moycullen</v>
      </c>
      <c r="I78" s="3" t="str">
        <f>VLOOKUP(Customers!A78,Customers!A77:I1077,7,FALSE)</f>
        <v>Ireland</v>
      </c>
      <c r="J78" s="4" t="s">
        <v>182</v>
      </c>
      <c r="K78" s="3">
        <v>1</v>
      </c>
      <c r="L78" s="5">
        <f>INDEX([1]products!$A$1:$G$49,MATCH([1]orders!$D78,[1]products!$A$1:$A$49,0),MATCH([1]orders!K$1,[1]products!$A$1:$G$1,0))</f>
        <v>0.2</v>
      </c>
      <c r="M78" s="6">
        <f>INDEX([1]products!$A$1:$G$49,MATCH([1]orders!$D78,[1]products!$A$1:$A$49,0),MATCH([1]orders!L$1,[1]products!$A$1:$G$1,0))</f>
        <v>3.5849999999999995</v>
      </c>
      <c r="N78" s="6" t="str">
        <f>VLOOKUP(Customers!A78,Customers!A77:I1077,9,FALSE)</f>
        <v>Yes</v>
      </c>
      <c r="O78" s="25">
        <f t="shared" si="3"/>
        <v>3.5849999999999995</v>
      </c>
      <c r="P78" t="str">
        <f>VLOOKUP(J78,Products!A:G,2,0)</f>
        <v>Robusta</v>
      </c>
      <c r="Q78" t="str">
        <f>VLOOKUP(J78,Products!A:G,3,0)</f>
        <v>Light</v>
      </c>
      <c r="R78">
        <v>0.21509999999999996</v>
      </c>
      <c r="S78">
        <f>INDEX(Products!A:G,MATCH(worksheet!J78,Products!A:A,0),MATCH(worksheet!$S$1,Products!$A$1:$G$1,0))</f>
        <v>0.21509999999999996</v>
      </c>
      <c r="U78" s="20"/>
    </row>
    <row r="79" spans="1:21" x14ac:dyDescent="0.2">
      <c r="A79" s="1" t="s">
        <v>183</v>
      </c>
      <c r="B79" s="2">
        <v>43594</v>
      </c>
      <c r="C79" s="2" t="str">
        <f t="shared" si="4"/>
        <v>2019</v>
      </c>
      <c r="D79" s="2" t="str">
        <f t="shared" si="5"/>
        <v>May</v>
      </c>
      <c r="E79" s="3" t="s">
        <v>184</v>
      </c>
      <c r="F79" s="3" t="str">
        <f>VLOOKUP(Customers!A79,Customers!A78:I1078,3,FALSE)</f>
        <v>celgey25@webs.com</v>
      </c>
      <c r="G79" s="3" t="str">
        <f>VLOOKUP(worksheet!E79,Customers!A:I,2,)</f>
        <v>Colene Elgey</v>
      </c>
      <c r="H79" s="3" t="str">
        <f>VLOOKUP(E79,Customers!A:I,6,FALSE)</f>
        <v>Midland</v>
      </c>
      <c r="I79" s="3" t="str">
        <f>VLOOKUP(Customers!A79,Customers!A78:I1078,7,FALSE)</f>
        <v>United States</v>
      </c>
      <c r="J79" s="4" t="s">
        <v>51</v>
      </c>
      <c r="K79" s="3">
        <v>2</v>
      </c>
      <c r="L79" s="5">
        <f>INDEX([1]products!$A$1:$G$49,MATCH([1]orders!$D79,[1]products!$A$1:$A$49,0),MATCH([1]orders!K$1,[1]products!$A$1:$G$1,0))</f>
        <v>0.2</v>
      </c>
      <c r="M79" s="6">
        <f>INDEX([1]products!$A$1:$G$49,MATCH([1]orders!$D79,[1]products!$A$1:$A$49,0),MATCH([1]orders!L$1,[1]products!$A$1:$G$1,0))</f>
        <v>3.645</v>
      </c>
      <c r="N79" s="6" t="str">
        <f>VLOOKUP(Customers!A79,Customers!A78:I1078,9,FALSE)</f>
        <v>No</v>
      </c>
      <c r="O79" s="25">
        <f t="shared" si="3"/>
        <v>7.29</v>
      </c>
      <c r="P79" t="str">
        <f>VLOOKUP(J79,Products!A:G,2,0)</f>
        <v>Excelsa</v>
      </c>
      <c r="Q79" t="str">
        <f>VLOOKUP(J79,Products!A:G,3,0)</f>
        <v>Dark</v>
      </c>
      <c r="R79">
        <v>0.80190000000000006</v>
      </c>
      <c r="S79">
        <f>INDEX(Products!A:G,MATCH(worksheet!J79,Products!A:A,0),MATCH(worksheet!$S$1,Products!$A$1:$G$1,0))</f>
        <v>0.40095000000000003</v>
      </c>
      <c r="U79" s="20"/>
    </row>
    <row r="80" spans="1:21" hidden="1" x14ac:dyDescent="0.2">
      <c r="A80" s="1" t="s">
        <v>185</v>
      </c>
      <c r="B80" s="2">
        <v>43920</v>
      </c>
      <c r="C80" s="2" t="str">
        <f t="shared" si="4"/>
        <v>2020</v>
      </c>
      <c r="D80" s="2" t="str">
        <f t="shared" si="5"/>
        <v>March</v>
      </c>
      <c r="E80" s="3" t="s">
        <v>186</v>
      </c>
      <c r="F80" s="3" t="str">
        <f>VLOOKUP(Customers!A80,Customers!A79:I1079,3,FALSE)</f>
        <v>lmizzi26@rakuten.co.jp</v>
      </c>
      <c r="G80" s="3" t="str">
        <f>VLOOKUP(worksheet!E80,Customers!A:I,2,)</f>
        <v>Lothaire Mizzi</v>
      </c>
      <c r="H80" s="3" t="str">
        <f>VLOOKUP(E80,Customers!A:I,6,FALSE)</f>
        <v>Dallas</v>
      </c>
      <c r="I80" s="3" t="str">
        <f>VLOOKUP(Customers!A80,Customers!A79:I1079,7,FALSE)</f>
        <v>United States</v>
      </c>
      <c r="J80" s="4" t="s">
        <v>67</v>
      </c>
      <c r="K80" s="3">
        <v>6</v>
      </c>
      <c r="L80" s="5">
        <f>INDEX([1]products!$A$1:$G$49,MATCH([1]orders!$D80,[1]products!$A$1:$A$49,0),MATCH([1]orders!K$1,[1]products!$A$1:$G$1,0))</f>
        <v>0.5</v>
      </c>
      <c r="M80" s="6">
        <f>INDEX([1]products!$A$1:$G$49,MATCH([1]orders!$D80,[1]products!$A$1:$A$49,0),MATCH([1]orders!L$1,[1]products!$A$1:$G$1,0))</f>
        <v>6.75</v>
      </c>
      <c r="N80" s="6" t="str">
        <f>VLOOKUP(Customers!A80,Customers!A79:I1079,9,FALSE)</f>
        <v>Yes</v>
      </c>
      <c r="O80" s="25">
        <f t="shared" si="3"/>
        <v>40.5</v>
      </c>
      <c r="P80" t="str">
        <f>VLOOKUP(J80,Products!A:G,2,0)</f>
        <v>Arabica</v>
      </c>
      <c r="Q80" t="str">
        <f>VLOOKUP(J80,Products!A:G,3,0)</f>
        <v>Medium</v>
      </c>
      <c r="R80">
        <v>3.6449999999999996</v>
      </c>
      <c r="S80">
        <f>INDEX(Products!A:G,MATCH(worksheet!J80,Products!A:A,0),MATCH(worksheet!$S$1,Products!$A$1:$G$1,0))</f>
        <v>0.60749999999999993</v>
      </c>
      <c r="U80" s="20"/>
    </row>
    <row r="81" spans="1:21" hidden="1" x14ac:dyDescent="0.2">
      <c r="A81" s="1" t="s">
        <v>187</v>
      </c>
      <c r="B81" s="2">
        <v>44633</v>
      </c>
      <c r="C81" s="2" t="str">
        <f t="shared" si="4"/>
        <v>2022</v>
      </c>
      <c r="D81" s="2" t="str">
        <f t="shared" si="5"/>
        <v>March</v>
      </c>
      <c r="E81" s="3" t="s">
        <v>188</v>
      </c>
      <c r="F81" s="3" t="str">
        <f>VLOOKUP(Customers!A81,Customers!A80:I1080,3,FALSE)</f>
        <v>cgiacomazzo27@jigsy.com</v>
      </c>
      <c r="G81" s="3" t="str">
        <f>VLOOKUP(worksheet!E81,Customers!A:I,2,)</f>
        <v>Cletis Giacomazzo</v>
      </c>
      <c r="H81" s="3" t="str">
        <f>VLOOKUP(E81,Customers!A:I,6,FALSE)</f>
        <v>Dulles</v>
      </c>
      <c r="I81" s="3" t="str">
        <f>VLOOKUP(Customers!A81,Customers!A80:I1080,7,FALSE)</f>
        <v>United States</v>
      </c>
      <c r="J81" s="4" t="s">
        <v>189</v>
      </c>
      <c r="K81" s="3">
        <v>4</v>
      </c>
      <c r="L81" s="5">
        <f>INDEX([1]products!$A$1:$G$49,MATCH([1]orders!$D81,[1]products!$A$1:$A$49,0),MATCH([1]orders!K$1,[1]products!$A$1:$G$1,0))</f>
        <v>1</v>
      </c>
      <c r="M81" s="6">
        <f>INDEX([1]products!$A$1:$G$49,MATCH([1]orders!$D81,[1]products!$A$1:$A$49,0),MATCH([1]orders!L$1,[1]products!$A$1:$G$1,0))</f>
        <v>11.95</v>
      </c>
      <c r="N81" s="6" t="str">
        <f>VLOOKUP(Customers!A81,Customers!A80:I1080,9,FALSE)</f>
        <v>No</v>
      </c>
      <c r="O81" s="25">
        <f t="shared" si="3"/>
        <v>47.8</v>
      </c>
      <c r="P81" t="str">
        <f>VLOOKUP(J81,Products!A:G,2,0)</f>
        <v>Robusta</v>
      </c>
      <c r="Q81" t="str">
        <f>VLOOKUP(J81,Products!A:G,3,0)</f>
        <v>Light</v>
      </c>
      <c r="R81">
        <v>2.8679999999999999</v>
      </c>
      <c r="S81">
        <f>INDEX(Products!A:G,MATCH(worksheet!J81,Products!A:A,0),MATCH(worksheet!$S$1,Products!$A$1:$G$1,0))</f>
        <v>0.71699999999999997</v>
      </c>
      <c r="U81" s="20"/>
    </row>
    <row r="82" spans="1:21" x14ac:dyDescent="0.2">
      <c r="A82" s="1" t="s">
        <v>190</v>
      </c>
      <c r="B82" s="2">
        <v>43572</v>
      </c>
      <c r="C82" s="2" t="str">
        <f t="shared" si="4"/>
        <v>2019</v>
      </c>
      <c r="D82" s="2" t="str">
        <f t="shared" si="5"/>
        <v>April</v>
      </c>
      <c r="E82" s="3" t="s">
        <v>191</v>
      </c>
      <c r="F82" s="3" t="str">
        <f>VLOOKUP(Customers!A82,Customers!A81:I1081,3,FALSE)</f>
        <v>aarnow28@arizona.edu</v>
      </c>
      <c r="G82" s="3" t="str">
        <f>VLOOKUP(worksheet!E82,Customers!A:I,2,)</f>
        <v>Ami Arnow</v>
      </c>
      <c r="H82" s="3" t="str">
        <f>VLOOKUP(E82,Customers!A:I,6,FALSE)</f>
        <v>Oakland</v>
      </c>
      <c r="I82" s="3" t="str">
        <f>VLOOKUP(Customers!A82,Customers!A81:I1081,7,FALSE)</f>
        <v>United States</v>
      </c>
      <c r="J82" s="4" t="s">
        <v>192</v>
      </c>
      <c r="K82" s="3">
        <v>5</v>
      </c>
      <c r="L82" s="5">
        <f>INDEX([1]products!$A$1:$G$49,MATCH([1]orders!$D82,[1]products!$A$1:$A$49,0),MATCH([1]orders!K$1,[1]products!$A$1:$G$1,0))</f>
        <v>0.5</v>
      </c>
      <c r="M82" s="6">
        <f>INDEX([1]products!$A$1:$G$49,MATCH([1]orders!$D82,[1]products!$A$1:$A$49,0),MATCH([1]orders!L$1,[1]products!$A$1:$G$1,0))</f>
        <v>7.77</v>
      </c>
      <c r="N82" s="6" t="str">
        <f>VLOOKUP(Customers!A82,Customers!A81:I1081,9,FALSE)</f>
        <v>Yes</v>
      </c>
      <c r="O82" s="25">
        <f t="shared" si="3"/>
        <v>38.849999999999994</v>
      </c>
      <c r="P82" t="str">
        <f>VLOOKUP(J82,Products!A:G,2,0)</f>
        <v>Arabica</v>
      </c>
      <c r="Q82" t="str">
        <f>VLOOKUP(J82,Products!A:G,3,0)</f>
        <v>Light</v>
      </c>
      <c r="R82">
        <v>3.4964999999999997</v>
      </c>
      <c r="S82">
        <f>INDEX(Products!A:G,MATCH(worksheet!J82,Products!A:A,0),MATCH(worksheet!$S$1,Products!$A$1:$G$1,0))</f>
        <v>0.69929999999999992</v>
      </c>
      <c r="U82" s="20"/>
    </row>
    <row r="83" spans="1:21" x14ac:dyDescent="0.2">
      <c r="A83" s="1" t="s">
        <v>193</v>
      </c>
      <c r="B83" s="2">
        <v>43763</v>
      </c>
      <c r="C83" s="2" t="str">
        <f t="shared" si="4"/>
        <v>2019</v>
      </c>
      <c r="D83" s="2" t="str">
        <f t="shared" si="5"/>
        <v>October</v>
      </c>
      <c r="E83" s="3" t="s">
        <v>194</v>
      </c>
      <c r="F83" s="3" t="str">
        <f>VLOOKUP(Customers!A83,Customers!A82:I1082,3,FALSE)</f>
        <v>syann29@senate.gov</v>
      </c>
      <c r="G83" s="3" t="str">
        <f>VLOOKUP(worksheet!E83,Customers!A:I,2,)</f>
        <v>Sheppard Yann</v>
      </c>
      <c r="H83" s="3" t="str">
        <f>VLOOKUP(E83,Customers!A:I,6,FALSE)</f>
        <v>Colorado Springs</v>
      </c>
      <c r="I83" s="3" t="str">
        <f>VLOOKUP(Customers!A83,Customers!A82:I1082,7,FALSE)</f>
        <v>United States</v>
      </c>
      <c r="J83" s="4" t="s">
        <v>104</v>
      </c>
      <c r="K83" s="3">
        <v>3</v>
      </c>
      <c r="L83" s="5">
        <f>INDEX([1]products!$A$1:$G$49,MATCH([1]orders!$D83,[1]products!$A$1:$A$49,0),MATCH([1]orders!K$1,[1]products!$A$1:$G$1,0))</f>
        <v>2.5</v>
      </c>
      <c r="M83" s="6">
        <f>INDEX([1]products!$A$1:$G$49,MATCH([1]orders!$D83,[1]products!$A$1:$A$49,0),MATCH([1]orders!L$1,[1]products!$A$1:$G$1,0))</f>
        <v>36.454999999999998</v>
      </c>
      <c r="N83" s="6" t="str">
        <f>VLOOKUP(Customers!A83,Customers!A82:I1082,9,FALSE)</f>
        <v>Yes</v>
      </c>
      <c r="O83" s="25">
        <f t="shared" si="3"/>
        <v>109.36499999999999</v>
      </c>
      <c r="P83" t="str">
        <f>VLOOKUP(J83,Products!A:G,2,0)</f>
        <v>Liberica</v>
      </c>
      <c r="Q83" t="str">
        <f>VLOOKUP(J83,Products!A:G,3,0)</f>
        <v>Light</v>
      </c>
      <c r="R83">
        <v>14.217449999999999</v>
      </c>
      <c r="S83">
        <f>INDEX(Products!A:G,MATCH(worksheet!J83,Products!A:A,0),MATCH(worksheet!$S$1,Products!$A$1:$G$1,0))</f>
        <v>4.7391499999999995</v>
      </c>
      <c r="U83" s="20"/>
    </row>
    <row r="84" spans="1:21" hidden="1" x14ac:dyDescent="0.2">
      <c r="A84" s="1" t="s">
        <v>195</v>
      </c>
      <c r="B84" s="2">
        <v>43721</v>
      </c>
      <c r="C84" s="2" t="str">
        <f t="shared" si="4"/>
        <v>2019</v>
      </c>
      <c r="D84" s="2" t="str">
        <f t="shared" si="5"/>
        <v>September</v>
      </c>
      <c r="E84" s="3" t="s">
        <v>196</v>
      </c>
      <c r="F84" s="3" t="str">
        <f>VLOOKUP(Customers!A84,Customers!A83:I1083,3,FALSE)</f>
        <v>bnaulls2a@tiny.cc</v>
      </c>
      <c r="G84" s="3" t="str">
        <f>VLOOKUP(worksheet!E84,Customers!A:I,2,)</f>
        <v>Bunny Naulls</v>
      </c>
      <c r="H84" s="3" t="str">
        <f>VLOOKUP(E84,Customers!A:I,6,FALSE)</f>
        <v>Adare</v>
      </c>
      <c r="I84" s="3" t="str">
        <f>VLOOKUP(Customers!A84,Customers!A83:I1083,7,FALSE)</f>
        <v>Ireland</v>
      </c>
      <c r="J84" s="4" t="s">
        <v>197</v>
      </c>
      <c r="K84" s="3">
        <v>3</v>
      </c>
      <c r="L84" s="5">
        <f>INDEX([1]products!$A$1:$G$49,MATCH([1]orders!$D84,[1]products!$A$1:$A$49,0),MATCH([1]orders!K$1,[1]products!$A$1:$G$1,0))</f>
        <v>2.5</v>
      </c>
      <c r="M84" s="6">
        <f>INDEX([1]products!$A$1:$G$49,MATCH([1]orders!$D84,[1]products!$A$1:$A$49,0),MATCH([1]orders!L$1,[1]products!$A$1:$G$1,0))</f>
        <v>33.464999999999996</v>
      </c>
      <c r="N84" s="6" t="str">
        <f>VLOOKUP(Customers!A84,Customers!A83:I1083,9,FALSE)</f>
        <v>Yes</v>
      </c>
      <c r="O84" s="25">
        <f t="shared" si="3"/>
        <v>100.39499999999998</v>
      </c>
      <c r="P84" t="str">
        <f>VLOOKUP(J84,Products!A:G,2,0)</f>
        <v>Liberica</v>
      </c>
      <c r="Q84" t="str">
        <f>VLOOKUP(J84,Products!A:G,3,0)</f>
        <v>Medium</v>
      </c>
      <c r="R84">
        <v>13.051349999999999</v>
      </c>
      <c r="S84">
        <f>INDEX(Products!A:G,MATCH(worksheet!J84,Products!A:A,0),MATCH(worksheet!$S$1,Products!$A$1:$G$1,0))</f>
        <v>4.3504499999999995</v>
      </c>
      <c r="U84" s="20"/>
    </row>
    <row r="85" spans="1:21" hidden="1" x14ac:dyDescent="0.2">
      <c r="A85" s="1" t="s">
        <v>198</v>
      </c>
      <c r="B85" s="2">
        <v>43933</v>
      </c>
      <c r="C85" s="2" t="str">
        <f t="shared" si="4"/>
        <v>2020</v>
      </c>
      <c r="D85" s="2" t="str">
        <f t="shared" si="5"/>
        <v>April</v>
      </c>
      <c r="E85" s="3" t="s">
        <v>199</v>
      </c>
      <c r="F85" s="3">
        <f>VLOOKUP(Customers!A85,Customers!A84:I1084,3,FALSE)</f>
        <v>0</v>
      </c>
      <c r="G85" s="3" t="str">
        <f>VLOOKUP(worksheet!E85,Customers!A:I,2,)</f>
        <v>Hally Lorait</v>
      </c>
      <c r="H85" s="3" t="str">
        <f>VLOOKUP(E85,Customers!A:I,6,FALSE)</f>
        <v>Buffalo</v>
      </c>
      <c r="I85" s="3" t="str">
        <f>VLOOKUP(Customers!A85,Customers!A84:I1084,7,FALSE)</f>
        <v>United States</v>
      </c>
      <c r="J85" s="4" t="s">
        <v>35</v>
      </c>
      <c r="K85" s="3">
        <v>4</v>
      </c>
      <c r="L85" s="5">
        <f>INDEX([1]products!$A$1:$G$49,MATCH([1]orders!$D85,[1]products!$A$1:$A$49,0),MATCH([1]orders!K$1,[1]products!$A$1:$G$1,0))</f>
        <v>2.5</v>
      </c>
      <c r="M85" s="6">
        <f>INDEX([1]products!$A$1:$G$49,MATCH([1]orders!$D85,[1]products!$A$1:$A$49,0),MATCH([1]orders!L$1,[1]products!$A$1:$G$1,0))</f>
        <v>20.584999999999997</v>
      </c>
      <c r="N85" s="6" t="str">
        <f>VLOOKUP(Customers!A85,Customers!A84:I1084,9,FALSE)</f>
        <v>Yes</v>
      </c>
      <c r="O85" s="25">
        <f t="shared" si="3"/>
        <v>82.339999999999989</v>
      </c>
      <c r="P85" t="str">
        <f>VLOOKUP(J85,Products!A:G,2,0)</f>
        <v>Robusta</v>
      </c>
      <c r="Q85" t="str">
        <f>VLOOKUP(J85,Products!A:G,3,0)</f>
        <v>Dark</v>
      </c>
      <c r="R85">
        <v>4.9403999999999995</v>
      </c>
      <c r="S85">
        <f>INDEX(Products!A:G,MATCH(worksheet!J85,Products!A:A,0),MATCH(worksheet!$S$1,Products!$A$1:$G$1,0))</f>
        <v>1.2350999999999999</v>
      </c>
      <c r="U85" s="20"/>
    </row>
    <row r="86" spans="1:21" x14ac:dyDescent="0.2">
      <c r="A86" s="1" t="s">
        <v>200</v>
      </c>
      <c r="B86" s="2">
        <v>43783</v>
      </c>
      <c r="C86" s="2" t="str">
        <f t="shared" si="4"/>
        <v>2019</v>
      </c>
      <c r="D86" s="2" t="str">
        <f t="shared" si="5"/>
        <v>November</v>
      </c>
      <c r="E86" s="3" t="s">
        <v>201</v>
      </c>
      <c r="F86" s="3" t="str">
        <f>VLOOKUP(Customers!A86,Customers!A85:I1085,3,FALSE)</f>
        <v>zsherewood2c@apache.org</v>
      </c>
      <c r="G86" s="3" t="str">
        <f>VLOOKUP(worksheet!E86,Customers!A:I,2,)</f>
        <v>Zaccaria Sherewood</v>
      </c>
      <c r="H86" s="3" t="str">
        <f>VLOOKUP(E86,Customers!A:I,6,FALSE)</f>
        <v>Fresno</v>
      </c>
      <c r="I86" s="3" t="str">
        <f>VLOOKUP(Customers!A86,Customers!A85:I1085,7,FALSE)</f>
        <v>United States</v>
      </c>
      <c r="J86" s="4" t="s">
        <v>83</v>
      </c>
      <c r="K86" s="3">
        <v>1</v>
      </c>
      <c r="L86" s="5">
        <f>INDEX([1]products!$A$1:$G$49,MATCH([1]orders!$D86,[1]products!$A$1:$A$49,0),MATCH([1]orders!K$1,[1]products!$A$1:$G$1,0))</f>
        <v>0.5</v>
      </c>
      <c r="M86" s="6">
        <f>INDEX([1]products!$A$1:$G$49,MATCH([1]orders!$D86,[1]products!$A$1:$A$49,0),MATCH([1]orders!L$1,[1]products!$A$1:$G$1,0))</f>
        <v>9.51</v>
      </c>
      <c r="N86" s="6" t="str">
        <f>VLOOKUP(Customers!A86,Customers!A85:I1085,9,FALSE)</f>
        <v>No</v>
      </c>
      <c r="O86" s="25">
        <f t="shared" si="3"/>
        <v>9.51</v>
      </c>
      <c r="P86" t="str">
        <f>VLOOKUP(J86,Products!A:G,2,0)</f>
        <v>Liberica</v>
      </c>
      <c r="Q86" t="str">
        <f>VLOOKUP(J86,Products!A:G,3,0)</f>
        <v>Light</v>
      </c>
      <c r="R86">
        <v>1.2363</v>
      </c>
      <c r="S86">
        <f>INDEX(Products!A:G,MATCH(worksheet!J86,Products!A:A,0),MATCH(worksheet!$S$1,Products!$A$1:$G$1,0))</f>
        <v>1.2363</v>
      </c>
      <c r="U86" s="20"/>
    </row>
    <row r="87" spans="1:21" hidden="1" x14ac:dyDescent="0.2">
      <c r="A87" s="1" t="s">
        <v>202</v>
      </c>
      <c r="B87" s="2">
        <v>43664</v>
      </c>
      <c r="C87" s="2" t="str">
        <f t="shared" si="4"/>
        <v>2019</v>
      </c>
      <c r="D87" s="2" t="str">
        <f t="shared" si="5"/>
        <v>July</v>
      </c>
      <c r="E87" s="3" t="s">
        <v>203</v>
      </c>
      <c r="F87" s="3" t="str">
        <f>VLOOKUP(Customers!A87,Customers!A86:I1086,3,FALSE)</f>
        <v>jdufaire2d@fc2.com</v>
      </c>
      <c r="G87" s="3" t="str">
        <f>VLOOKUP(worksheet!E87,Customers!A:I,2,)</f>
        <v>Jeffrey Dufaire</v>
      </c>
      <c r="H87" s="3" t="str">
        <f>VLOOKUP(E87,Customers!A:I,6,FALSE)</f>
        <v>Fort Worth</v>
      </c>
      <c r="I87" s="3" t="str">
        <f>VLOOKUP(Customers!A87,Customers!A86:I1086,7,FALSE)</f>
        <v>United States</v>
      </c>
      <c r="J87" s="4" t="s">
        <v>204</v>
      </c>
      <c r="K87" s="3">
        <v>3</v>
      </c>
      <c r="L87" s="5">
        <f>INDEX([1]products!$A$1:$G$49,MATCH([1]orders!$D87,[1]products!$A$1:$A$49,0),MATCH([1]orders!K$1,[1]products!$A$1:$G$1,0))</f>
        <v>2.5</v>
      </c>
      <c r="M87" s="6">
        <f>INDEX([1]products!$A$1:$G$49,MATCH([1]orders!$D87,[1]products!$A$1:$A$49,0),MATCH([1]orders!L$1,[1]products!$A$1:$G$1,0))</f>
        <v>29.784999999999997</v>
      </c>
      <c r="N87" s="6" t="str">
        <f>VLOOKUP(Customers!A87,Customers!A86:I1086,9,FALSE)</f>
        <v>No</v>
      </c>
      <c r="O87" s="25">
        <f t="shared" si="3"/>
        <v>89.35499999999999</v>
      </c>
      <c r="P87" t="str">
        <f>VLOOKUP(J87,Products!A:G,2,0)</f>
        <v>Arabica</v>
      </c>
      <c r="Q87" t="str">
        <f>VLOOKUP(J87,Products!A:G,3,0)</f>
        <v>Light</v>
      </c>
      <c r="R87">
        <v>8.0419499999999982</v>
      </c>
      <c r="S87">
        <f>INDEX(Products!A:G,MATCH(worksheet!J87,Products!A:A,0),MATCH(worksheet!$S$1,Products!$A$1:$G$1,0))</f>
        <v>2.6806499999999995</v>
      </c>
      <c r="U87" s="20"/>
    </row>
    <row r="88" spans="1:21" hidden="1" x14ac:dyDescent="0.2">
      <c r="A88" s="1" t="s">
        <v>202</v>
      </c>
      <c r="B88" s="2">
        <v>43664</v>
      </c>
      <c r="C88" s="2" t="str">
        <f t="shared" si="4"/>
        <v>2019</v>
      </c>
      <c r="D88" s="2" t="str">
        <f t="shared" si="5"/>
        <v>July</v>
      </c>
      <c r="E88" s="3" t="s">
        <v>203</v>
      </c>
      <c r="F88" s="3" t="str">
        <f>VLOOKUP(Customers!A88,Customers!A87:I1087,3,FALSE)</f>
        <v>bmcamish2e@tripadvisor.com</v>
      </c>
      <c r="G88" s="3" t="str">
        <f>VLOOKUP(worksheet!E88,Customers!A:I,2,)</f>
        <v>Jeffrey Dufaire</v>
      </c>
      <c r="H88" s="3" t="str">
        <f>VLOOKUP(E88,Customers!A:I,6,FALSE)</f>
        <v>Fort Worth</v>
      </c>
      <c r="I88" s="3" t="str">
        <f>VLOOKUP(Customers!A88,Customers!A87:I1087,7,FALSE)</f>
        <v>United States</v>
      </c>
      <c r="J88" s="4" t="s">
        <v>54</v>
      </c>
      <c r="K88" s="3">
        <v>4</v>
      </c>
      <c r="L88" s="5">
        <f>INDEX([1]products!$A$1:$G$49,MATCH([1]orders!$D88,[1]products!$A$1:$A$49,0),MATCH([1]orders!K$1,[1]products!$A$1:$G$1,0))</f>
        <v>0.2</v>
      </c>
      <c r="M88" s="6">
        <f>INDEX([1]products!$A$1:$G$49,MATCH([1]orders!$D88,[1]products!$A$1:$A$49,0),MATCH([1]orders!L$1,[1]products!$A$1:$G$1,0))</f>
        <v>2.9849999999999999</v>
      </c>
      <c r="N88" s="6" t="str">
        <f>VLOOKUP(Customers!A88,Customers!A87:I1087,9,FALSE)</f>
        <v>Yes</v>
      </c>
      <c r="O88" s="25">
        <f t="shared" si="3"/>
        <v>11.94</v>
      </c>
      <c r="P88" t="str">
        <f>VLOOKUP(J88,Products!A:G,2,0)</f>
        <v>Arabica</v>
      </c>
      <c r="Q88" t="str">
        <f>VLOOKUP(J88,Products!A:G,3,0)</f>
        <v>Dark</v>
      </c>
      <c r="R88">
        <v>1.0746</v>
      </c>
      <c r="S88">
        <f>INDEX(Products!A:G,MATCH(worksheet!J88,Products!A:A,0),MATCH(worksheet!$S$1,Products!$A$1:$G$1,0))</f>
        <v>0.26865</v>
      </c>
      <c r="U88" s="20"/>
    </row>
    <row r="89" spans="1:21" x14ac:dyDescent="0.2">
      <c r="A89" s="1" t="s">
        <v>205</v>
      </c>
      <c r="B89" s="2">
        <v>44289</v>
      </c>
      <c r="C89" s="2" t="str">
        <f t="shared" si="4"/>
        <v>2021</v>
      </c>
      <c r="D89" s="2" t="str">
        <f t="shared" si="5"/>
        <v>April</v>
      </c>
      <c r="E89" s="3" t="s">
        <v>206</v>
      </c>
      <c r="F89" s="3" t="str">
        <f>VLOOKUP(Customers!A89,Customers!A88:I1088,3,FALSE)</f>
        <v>bkeaveney2f@netlog.com</v>
      </c>
      <c r="G89" s="3" t="str">
        <f>VLOOKUP(worksheet!E89,Customers!A:I,2,)</f>
        <v>Beitris Keaveney</v>
      </c>
      <c r="H89" s="3" t="str">
        <f>VLOOKUP(E89,Customers!A:I,6,FALSE)</f>
        <v>Beaumont</v>
      </c>
      <c r="I89" s="3" t="str">
        <f>VLOOKUP(Customers!A89,Customers!A88:I1088,7,FALSE)</f>
        <v>United States</v>
      </c>
      <c r="J89" s="4" t="s">
        <v>61</v>
      </c>
      <c r="K89" s="3">
        <v>3</v>
      </c>
      <c r="L89" s="5">
        <f>INDEX([1]products!$A$1:$G$49,MATCH([1]orders!$D89,[1]products!$A$1:$A$49,0),MATCH([1]orders!K$1,[1]products!$A$1:$G$1,0))</f>
        <v>1</v>
      </c>
      <c r="M89" s="6">
        <f>INDEX([1]products!$A$1:$G$49,MATCH([1]orders!$D89,[1]products!$A$1:$A$49,0),MATCH([1]orders!L$1,[1]products!$A$1:$G$1,0))</f>
        <v>11.25</v>
      </c>
      <c r="N89" s="6" t="str">
        <f>VLOOKUP(Customers!A89,Customers!A88:I1088,9,FALSE)</f>
        <v>No</v>
      </c>
      <c r="O89" s="25">
        <f t="shared" si="3"/>
        <v>33.75</v>
      </c>
      <c r="P89" t="str">
        <f>VLOOKUP(J89,Products!A:G,2,0)</f>
        <v>Arabica</v>
      </c>
      <c r="Q89" t="str">
        <f>VLOOKUP(J89,Products!A:G,3,0)</f>
        <v>Medium</v>
      </c>
      <c r="R89">
        <v>3.0374999999999996</v>
      </c>
      <c r="S89">
        <f>INDEX(Products!A:G,MATCH(worksheet!J89,Products!A:A,0),MATCH(worksheet!$S$1,Products!$A$1:$G$1,0))</f>
        <v>1.0125</v>
      </c>
      <c r="U89" s="20"/>
    </row>
    <row r="90" spans="1:21" x14ac:dyDescent="0.2">
      <c r="A90" s="1" t="s">
        <v>207</v>
      </c>
      <c r="B90" s="2">
        <v>44284</v>
      </c>
      <c r="C90" s="2" t="str">
        <f t="shared" si="4"/>
        <v>2021</v>
      </c>
      <c r="D90" s="2" t="str">
        <f t="shared" si="5"/>
        <v>March</v>
      </c>
      <c r="E90" s="3" t="s">
        <v>208</v>
      </c>
      <c r="F90" s="3" t="str">
        <f>VLOOKUP(Customers!A90,Customers!A89:I1089,3,FALSE)</f>
        <v>egrise2g@cargocollective.com</v>
      </c>
      <c r="G90" s="3" t="str">
        <f>VLOOKUP(worksheet!E90,Customers!A:I,2,)</f>
        <v>Elna Grise</v>
      </c>
      <c r="H90" s="3" t="str">
        <f>VLOOKUP(E90,Customers!A:I,6,FALSE)</f>
        <v>Reno</v>
      </c>
      <c r="I90" s="3" t="str">
        <f>VLOOKUP(Customers!A90,Customers!A89:I1089,7,FALSE)</f>
        <v>United States</v>
      </c>
      <c r="J90" s="4" t="s">
        <v>189</v>
      </c>
      <c r="K90" s="3">
        <v>3</v>
      </c>
      <c r="L90" s="5">
        <f>INDEX([1]products!$A$1:$G$49,MATCH([1]orders!$D90,[1]products!$A$1:$A$49,0),MATCH([1]orders!K$1,[1]products!$A$1:$G$1,0))</f>
        <v>1</v>
      </c>
      <c r="M90" s="6">
        <f>INDEX([1]products!$A$1:$G$49,MATCH([1]orders!$D90,[1]products!$A$1:$A$49,0),MATCH([1]orders!L$1,[1]products!$A$1:$G$1,0))</f>
        <v>11.95</v>
      </c>
      <c r="N90" s="6" t="str">
        <f>VLOOKUP(Customers!A90,Customers!A89:I1089,9,FALSE)</f>
        <v>No</v>
      </c>
      <c r="O90" s="25">
        <f t="shared" si="3"/>
        <v>35.849999999999994</v>
      </c>
      <c r="P90" t="str">
        <f>VLOOKUP(J90,Products!A:G,2,0)</f>
        <v>Robusta</v>
      </c>
      <c r="Q90" t="str">
        <f>VLOOKUP(J90,Products!A:G,3,0)</f>
        <v>Light</v>
      </c>
      <c r="R90">
        <v>2.1509999999999998</v>
      </c>
      <c r="S90">
        <f>INDEX(Products!A:G,MATCH(worksheet!J90,Products!A:A,0),MATCH(worksheet!$S$1,Products!$A$1:$G$1,0))</f>
        <v>0.71699999999999997</v>
      </c>
      <c r="U90" s="20"/>
    </row>
    <row r="91" spans="1:21" x14ac:dyDescent="0.2">
      <c r="A91" s="1" t="s">
        <v>209</v>
      </c>
      <c r="B91" s="2">
        <v>44545</v>
      </c>
      <c r="C91" s="2" t="str">
        <f t="shared" si="4"/>
        <v>2021</v>
      </c>
      <c r="D91" s="2" t="str">
        <f t="shared" si="5"/>
        <v>December</v>
      </c>
      <c r="E91" s="3" t="s">
        <v>210</v>
      </c>
      <c r="F91" s="3" t="str">
        <f>VLOOKUP(Customers!A91,Customers!A90:I1090,3,FALSE)</f>
        <v>tgottelier2h@vistaprint.com</v>
      </c>
      <c r="G91" s="3" t="str">
        <f>VLOOKUP(worksheet!E91,Customers!A:I,2,)</f>
        <v>Torie Gottelier</v>
      </c>
      <c r="H91" s="3" t="str">
        <f>VLOOKUP(E91,Customers!A:I,6,FALSE)</f>
        <v>Kansas City</v>
      </c>
      <c r="I91" s="3" t="str">
        <f>VLOOKUP(Customers!A91,Customers!A90:I1090,7,FALSE)</f>
        <v>United States</v>
      </c>
      <c r="J91" s="4" t="s">
        <v>6</v>
      </c>
      <c r="K91" s="3">
        <v>6</v>
      </c>
      <c r="L91" s="5">
        <f>INDEX([1]products!$A$1:$G$49,MATCH([1]orders!$D91,[1]products!$A$1:$A$49,0),MATCH([1]orders!K$1,[1]products!$A$1:$G$1,0))</f>
        <v>1</v>
      </c>
      <c r="M91" s="6">
        <f>INDEX([1]products!$A$1:$G$49,MATCH([1]orders!$D91,[1]products!$A$1:$A$49,0),MATCH([1]orders!L$1,[1]products!$A$1:$G$1,0))</f>
        <v>12.95</v>
      </c>
      <c r="N91" s="6" t="str">
        <f>VLOOKUP(Customers!A91,Customers!A90:I1090,9,FALSE)</f>
        <v>No</v>
      </c>
      <c r="O91" s="25">
        <f t="shared" si="3"/>
        <v>77.699999999999989</v>
      </c>
      <c r="P91" t="str">
        <f>VLOOKUP(J91,Products!A:G,2,0)</f>
        <v>Arabica</v>
      </c>
      <c r="Q91" t="str">
        <f>VLOOKUP(J91,Products!A:G,3,0)</f>
        <v>Light</v>
      </c>
      <c r="R91">
        <v>6.9930000000000003</v>
      </c>
      <c r="S91">
        <f>INDEX(Products!A:G,MATCH(worksheet!J91,Products!A:A,0),MATCH(worksheet!$S$1,Products!$A$1:$G$1,0))</f>
        <v>1.1655</v>
      </c>
      <c r="U91" s="20"/>
    </row>
    <row r="92" spans="1:21" x14ac:dyDescent="0.2">
      <c r="A92" s="1" t="s">
        <v>211</v>
      </c>
      <c r="B92" s="2">
        <v>43971</v>
      </c>
      <c r="C92" s="2" t="str">
        <f t="shared" si="4"/>
        <v>2020</v>
      </c>
      <c r="D92" s="2" t="str">
        <f t="shared" si="5"/>
        <v>May</v>
      </c>
      <c r="E92" s="3" t="s">
        <v>212</v>
      </c>
      <c r="F92" s="3">
        <f>VLOOKUP(Customers!A92,Customers!A91:I1091,3,FALSE)</f>
        <v>0</v>
      </c>
      <c r="G92" s="3" t="str">
        <f>VLOOKUP(worksheet!E92,Customers!A:I,2,)</f>
        <v>Loydie Langlais</v>
      </c>
      <c r="H92" s="3" t="str">
        <f>VLOOKUP(E92,Customers!A:I,6,FALSE)</f>
        <v>Crumlin</v>
      </c>
      <c r="I92" s="3" t="str">
        <f>VLOOKUP(Customers!A92,Customers!A91:I1091,7,FALSE)</f>
        <v>Ireland</v>
      </c>
      <c r="J92" s="4" t="s">
        <v>6</v>
      </c>
      <c r="K92" s="3">
        <v>4</v>
      </c>
      <c r="L92" s="5">
        <f>INDEX([1]products!$A$1:$G$49,MATCH([1]orders!$D92,[1]products!$A$1:$A$49,0),MATCH([1]orders!K$1,[1]products!$A$1:$G$1,0))</f>
        <v>1</v>
      </c>
      <c r="M92" s="6">
        <f>INDEX([1]products!$A$1:$G$49,MATCH([1]orders!$D92,[1]products!$A$1:$A$49,0),MATCH([1]orders!L$1,[1]products!$A$1:$G$1,0))</f>
        <v>12.95</v>
      </c>
      <c r="N92" s="6" t="str">
        <f>VLOOKUP(Customers!A92,Customers!A91:I1091,9,FALSE)</f>
        <v>Yes</v>
      </c>
      <c r="O92" s="25">
        <f t="shared" si="3"/>
        <v>51.8</v>
      </c>
      <c r="P92" t="str">
        <f>VLOOKUP(J92,Products!A:G,2,0)</f>
        <v>Arabica</v>
      </c>
      <c r="Q92" t="str">
        <f>VLOOKUP(J92,Products!A:G,3,0)</f>
        <v>Light</v>
      </c>
      <c r="R92">
        <v>4.6619999999999999</v>
      </c>
      <c r="S92">
        <f>INDEX(Products!A:G,MATCH(worksheet!J92,Products!A:A,0),MATCH(worksheet!$S$1,Products!$A$1:$G$1,0))</f>
        <v>1.1655</v>
      </c>
      <c r="U92" s="20"/>
    </row>
    <row r="93" spans="1:21" x14ac:dyDescent="0.2">
      <c r="A93" s="1" t="s">
        <v>213</v>
      </c>
      <c r="B93" s="2">
        <v>44137</v>
      </c>
      <c r="C93" s="2" t="str">
        <f t="shared" si="4"/>
        <v>2020</v>
      </c>
      <c r="D93" s="2" t="str">
        <f t="shared" si="5"/>
        <v>November</v>
      </c>
      <c r="E93" s="3" t="s">
        <v>214</v>
      </c>
      <c r="F93" s="3" t="str">
        <f>VLOOKUP(Customers!A93,Customers!A92:I1092,3,FALSE)</f>
        <v>agreenhead2j@dailymail.co.uk</v>
      </c>
      <c r="G93" s="3" t="str">
        <f>VLOOKUP(worksheet!E93,Customers!A:I,2,)</f>
        <v>Adham Greenhead</v>
      </c>
      <c r="H93" s="3" t="str">
        <f>VLOOKUP(E93,Customers!A:I,6,FALSE)</f>
        <v>Corona</v>
      </c>
      <c r="I93" s="3" t="str">
        <f>VLOOKUP(Customers!A93,Customers!A92:I1092,7,FALSE)</f>
        <v>United States</v>
      </c>
      <c r="J93" s="4" t="s">
        <v>171</v>
      </c>
      <c r="K93" s="3">
        <v>4</v>
      </c>
      <c r="L93" s="5">
        <f>INDEX([1]products!$A$1:$G$49,MATCH([1]orders!$D93,[1]products!$A$1:$A$49,0),MATCH([1]orders!K$1,[1]products!$A$1:$G$1,0))</f>
        <v>2.5</v>
      </c>
      <c r="M93" s="6">
        <f>INDEX([1]products!$A$1:$G$49,MATCH([1]orders!$D93,[1]products!$A$1:$A$49,0),MATCH([1]orders!L$1,[1]products!$A$1:$G$1,0))</f>
        <v>25.874999999999996</v>
      </c>
      <c r="N93" s="6" t="str">
        <f>VLOOKUP(Customers!A93,Customers!A92:I1092,9,FALSE)</f>
        <v>No</v>
      </c>
      <c r="O93" s="25">
        <f t="shared" si="3"/>
        <v>103.49999999999999</v>
      </c>
      <c r="P93" t="str">
        <f>VLOOKUP(J93,Products!A:G,2,0)</f>
        <v>Arabica</v>
      </c>
      <c r="Q93" t="str">
        <f>VLOOKUP(J93,Products!A:G,3,0)</f>
        <v>Medium</v>
      </c>
      <c r="R93">
        <v>9.3149999999999977</v>
      </c>
      <c r="S93">
        <f>INDEX(Products!A:G,MATCH(worksheet!J93,Products!A:A,0),MATCH(worksheet!$S$1,Products!$A$1:$G$1,0))</f>
        <v>2.3287499999999994</v>
      </c>
      <c r="U93" s="20"/>
    </row>
    <row r="94" spans="1:21" x14ac:dyDescent="0.2">
      <c r="A94" s="1" t="s">
        <v>215</v>
      </c>
      <c r="B94" s="2">
        <v>44037</v>
      </c>
      <c r="C94" s="2" t="str">
        <f t="shared" si="4"/>
        <v>2020</v>
      </c>
      <c r="D94" s="2" t="str">
        <f t="shared" si="5"/>
        <v>July</v>
      </c>
      <c r="E94" s="3" t="s">
        <v>216</v>
      </c>
      <c r="F94" s="3">
        <f>VLOOKUP(Customers!A94,Customers!A93:I1093,3,FALSE)</f>
        <v>0</v>
      </c>
      <c r="G94" s="3" t="str">
        <f>VLOOKUP(worksheet!E94,Customers!A:I,2,)</f>
        <v>Hamish MacSherry</v>
      </c>
      <c r="H94" s="3" t="str">
        <f>VLOOKUP(E94,Customers!A:I,6,FALSE)</f>
        <v>Austin</v>
      </c>
      <c r="I94" s="3" t="str">
        <f>VLOOKUP(Customers!A94,Customers!A93:I1093,7,FALSE)</f>
        <v>United States</v>
      </c>
      <c r="J94" s="4" t="s">
        <v>137</v>
      </c>
      <c r="K94" s="3">
        <v>3</v>
      </c>
      <c r="L94" s="5">
        <f>INDEX([1]products!$A$1:$G$49,MATCH([1]orders!$D94,[1]products!$A$1:$A$49,0),MATCH([1]orders!K$1,[1]products!$A$1:$G$1,0))</f>
        <v>1</v>
      </c>
      <c r="M94" s="6">
        <f>INDEX([1]products!$A$1:$G$49,MATCH([1]orders!$D94,[1]products!$A$1:$A$49,0),MATCH([1]orders!L$1,[1]products!$A$1:$G$1,0))</f>
        <v>14.85</v>
      </c>
      <c r="N94" s="6" t="str">
        <f>VLOOKUP(Customers!A94,Customers!A93:I1093,9,FALSE)</f>
        <v>Yes</v>
      </c>
      <c r="O94" s="25">
        <f t="shared" si="3"/>
        <v>44.55</v>
      </c>
      <c r="P94" t="str">
        <f>VLOOKUP(J94,Products!A:G,2,0)</f>
        <v>Excelsa</v>
      </c>
      <c r="Q94" t="str">
        <f>VLOOKUP(J94,Products!A:G,3,0)</f>
        <v>Light</v>
      </c>
      <c r="R94">
        <v>4.9005000000000001</v>
      </c>
      <c r="S94">
        <f>INDEX(Products!A:G,MATCH(worksheet!J94,Products!A:A,0),MATCH(worksheet!$S$1,Products!$A$1:$G$1,0))</f>
        <v>1.6335</v>
      </c>
      <c r="U94" s="20"/>
    </row>
    <row r="95" spans="1:21" x14ac:dyDescent="0.2">
      <c r="A95" s="1" t="s">
        <v>217</v>
      </c>
      <c r="B95" s="2">
        <v>43538</v>
      </c>
      <c r="C95" s="2" t="str">
        <f t="shared" si="4"/>
        <v>2019</v>
      </c>
      <c r="D95" s="2" t="str">
        <f t="shared" si="5"/>
        <v>March</v>
      </c>
      <c r="E95" s="3" t="s">
        <v>218</v>
      </c>
      <c r="F95" s="3" t="str">
        <f>VLOOKUP(Customers!A95,Customers!A94:I1094,3,FALSE)</f>
        <v>elangcaster2l@spotify.com</v>
      </c>
      <c r="G95" s="3" t="str">
        <f>VLOOKUP(worksheet!E95,Customers!A:I,2,)</f>
        <v>Else Langcaster</v>
      </c>
      <c r="H95" s="3" t="str">
        <f>VLOOKUP(E95,Customers!A:I,6,FALSE)</f>
        <v>Normanton</v>
      </c>
      <c r="I95" s="3" t="str">
        <f>VLOOKUP(Customers!A95,Customers!A94:I1094,7,FALSE)</f>
        <v>United Kingdom</v>
      </c>
      <c r="J95" s="4" t="s">
        <v>176</v>
      </c>
      <c r="K95" s="3">
        <v>4</v>
      </c>
      <c r="L95" s="5">
        <f>INDEX([1]products!$A$1:$G$49,MATCH([1]orders!$D95,[1]products!$A$1:$A$49,0),MATCH([1]orders!K$1,[1]products!$A$1:$G$1,0))</f>
        <v>0.5</v>
      </c>
      <c r="M95" s="6">
        <f>INDEX([1]products!$A$1:$G$49,MATCH([1]orders!$D95,[1]products!$A$1:$A$49,0),MATCH([1]orders!L$1,[1]products!$A$1:$G$1,0))</f>
        <v>8.91</v>
      </c>
      <c r="N95" s="6" t="str">
        <f>VLOOKUP(Customers!A95,Customers!A94:I1094,9,FALSE)</f>
        <v>Yes</v>
      </c>
      <c r="O95" s="25">
        <f t="shared" si="3"/>
        <v>35.64</v>
      </c>
      <c r="P95" t="str">
        <f>VLOOKUP(J95,Products!A:G,2,0)</f>
        <v>Excelsa</v>
      </c>
      <c r="Q95" t="str">
        <f>VLOOKUP(J95,Products!A:G,3,0)</f>
        <v>Light</v>
      </c>
      <c r="R95">
        <v>3.9203999999999999</v>
      </c>
      <c r="S95">
        <f>INDEX(Products!A:G,MATCH(worksheet!J95,Products!A:A,0),MATCH(worksheet!$S$1,Products!$A$1:$G$1,0))</f>
        <v>0.98009999999999997</v>
      </c>
      <c r="U95" s="20"/>
    </row>
    <row r="96" spans="1:21" x14ac:dyDescent="0.2">
      <c r="A96" s="1" t="s">
        <v>219</v>
      </c>
      <c r="B96" s="2">
        <v>44014</v>
      </c>
      <c r="C96" s="2" t="str">
        <f t="shared" si="4"/>
        <v>2020</v>
      </c>
      <c r="D96" s="2" t="str">
        <f t="shared" si="5"/>
        <v>July</v>
      </c>
      <c r="E96" s="3" t="s">
        <v>220</v>
      </c>
      <c r="F96" s="3">
        <f>VLOOKUP(Customers!A96,Customers!A95:I1095,3,FALSE)</f>
        <v>0</v>
      </c>
      <c r="G96" s="3" t="str">
        <f>VLOOKUP(worksheet!E96,Customers!A:I,2,)</f>
        <v>Rudy Farquharson</v>
      </c>
      <c r="H96" s="3" t="str">
        <f>VLOOKUP(E96,Customers!A:I,6,FALSE)</f>
        <v>Charlesland</v>
      </c>
      <c r="I96" s="3" t="str">
        <f>VLOOKUP(Customers!A96,Customers!A95:I1095,7,FALSE)</f>
        <v>Ireland</v>
      </c>
      <c r="J96" s="4" t="s">
        <v>54</v>
      </c>
      <c r="K96" s="3">
        <v>6</v>
      </c>
      <c r="L96" s="5">
        <f>INDEX([1]products!$A$1:$G$49,MATCH([1]orders!$D96,[1]products!$A$1:$A$49,0),MATCH([1]orders!K$1,[1]products!$A$1:$G$1,0))</f>
        <v>0.2</v>
      </c>
      <c r="M96" s="6">
        <f>INDEX([1]products!$A$1:$G$49,MATCH([1]orders!$D96,[1]products!$A$1:$A$49,0),MATCH([1]orders!L$1,[1]products!$A$1:$G$1,0))</f>
        <v>2.9849999999999999</v>
      </c>
      <c r="N96" s="6" t="str">
        <f>VLOOKUP(Customers!A96,Customers!A95:I1095,9,FALSE)</f>
        <v>Yes</v>
      </c>
      <c r="O96" s="25">
        <f t="shared" si="3"/>
        <v>17.91</v>
      </c>
      <c r="P96" t="str">
        <f>VLOOKUP(J96,Products!A:G,2,0)</f>
        <v>Arabica</v>
      </c>
      <c r="Q96" t="str">
        <f>VLOOKUP(J96,Products!A:G,3,0)</f>
        <v>Dark</v>
      </c>
      <c r="R96">
        <v>1.6118999999999999</v>
      </c>
      <c r="S96">
        <f>INDEX(Products!A:G,MATCH(worksheet!J96,Products!A:A,0),MATCH(worksheet!$S$1,Products!$A$1:$G$1,0))</f>
        <v>0.26865</v>
      </c>
      <c r="U96" s="20"/>
    </row>
    <row r="97" spans="1:21" x14ac:dyDescent="0.2">
      <c r="A97" s="1" t="s">
        <v>221</v>
      </c>
      <c r="B97" s="2">
        <v>43816</v>
      </c>
      <c r="C97" s="2" t="str">
        <f t="shared" si="4"/>
        <v>2019</v>
      </c>
      <c r="D97" s="2" t="str">
        <f t="shared" si="5"/>
        <v>December</v>
      </c>
      <c r="E97" s="3" t="s">
        <v>222</v>
      </c>
      <c r="F97" s="3" t="str">
        <f>VLOOKUP(Customers!A97,Customers!A96:I1096,3,FALSE)</f>
        <v>nmagauran2n@51.la</v>
      </c>
      <c r="G97" s="3" t="str">
        <f>VLOOKUP(worksheet!E97,Customers!A:I,2,)</f>
        <v>Norene Magauran</v>
      </c>
      <c r="H97" s="3" t="str">
        <f>VLOOKUP(E97,Customers!A:I,6,FALSE)</f>
        <v>Fresno</v>
      </c>
      <c r="I97" s="3" t="str">
        <f>VLOOKUP(Customers!A97,Customers!A96:I1096,7,FALSE)</f>
        <v>United States</v>
      </c>
      <c r="J97" s="4" t="s">
        <v>171</v>
      </c>
      <c r="K97" s="3">
        <v>6</v>
      </c>
      <c r="L97" s="5">
        <f>INDEX([1]products!$A$1:$G$49,MATCH([1]orders!$D97,[1]products!$A$1:$A$49,0),MATCH([1]orders!K$1,[1]products!$A$1:$G$1,0))</f>
        <v>2.5</v>
      </c>
      <c r="M97" s="6">
        <f>INDEX([1]products!$A$1:$G$49,MATCH([1]orders!$D97,[1]products!$A$1:$A$49,0),MATCH([1]orders!L$1,[1]products!$A$1:$G$1,0))</f>
        <v>25.874999999999996</v>
      </c>
      <c r="N97" s="6" t="str">
        <f>VLOOKUP(Customers!A97,Customers!A96:I1096,9,FALSE)</f>
        <v>No</v>
      </c>
      <c r="O97" s="25">
        <f t="shared" si="3"/>
        <v>155.24999999999997</v>
      </c>
      <c r="P97" t="str">
        <f>VLOOKUP(J97,Products!A:G,2,0)</f>
        <v>Arabica</v>
      </c>
      <c r="Q97" t="str">
        <f>VLOOKUP(J97,Products!A:G,3,0)</f>
        <v>Medium</v>
      </c>
      <c r="R97">
        <v>13.972499999999997</v>
      </c>
      <c r="S97">
        <f>INDEX(Products!A:G,MATCH(worksheet!J97,Products!A:A,0),MATCH(worksheet!$S$1,Products!$A$1:$G$1,0))</f>
        <v>2.3287499999999994</v>
      </c>
      <c r="U97" s="20"/>
    </row>
    <row r="98" spans="1:21" x14ac:dyDescent="0.2">
      <c r="A98" s="1" t="s">
        <v>223</v>
      </c>
      <c r="B98" s="2">
        <v>44171</v>
      </c>
      <c r="C98" s="2" t="str">
        <f t="shared" si="4"/>
        <v>2020</v>
      </c>
      <c r="D98" s="2" t="str">
        <f t="shared" si="5"/>
        <v>December</v>
      </c>
      <c r="E98" s="3" t="s">
        <v>224</v>
      </c>
      <c r="F98" s="3" t="str">
        <f>VLOOKUP(Customers!A98,Customers!A97:I1097,3,FALSE)</f>
        <v>vkirdsch2o@google.fr</v>
      </c>
      <c r="G98" s="3" t="str">
        <f>VLOOKUP(worksheet!E98,Customers!A:I,2,)</f>
        <v>Vicki Kirdsch</v>
      </c>
      <c r="H98" s="3" t="str">
        <f>VLOOKUP(E98,Customers!A:I,6,FALSE)</f>
        <v>Saint Louis</v>
      </c>
      <c r="I98" s="3" t="str">
        <f>VLOOKUP(Customers!A98,Customers!A97:I1097,7,FALSE)</f>
        <v>United States</v>
      </c>
      <c r="J98" s="4" t="s">
        <v>54</v>
      </c>
      <c r="K98" s="3">
        <v>2</v>
      </c>
      <c r="L98" s="5">
        <f>INDEX([1]products!$A$1:$G$49,MATCH([1]orders!$D98,[1]products!$A$1:$A$49,0),MATCH([1]orders!K$1,[1]products!$A$1:$G$1,0))</f>
        <v>0.2</v>
      </c>
      <c r="M98" s="6">
        <f>INDEX([1]products!$A$1:$G$49,MATCH([1]orders!$D98,[1]products!$A$1:$A$49,0),MATCH([1]orders!L$1,[1]products!$A$1:$G$1,0))</f>
        <v>2.9849999999999999</v>
      </c>
      <c r="N98" s="6" t="str">
        <f>VLOOKUP(Customers!A98,Customers!A97:I1097,9,FALSE)</f>
        <v>No</v>
      </c>
      <c r="O98" s="25">
        <f t="shared" si="3"/>
        <v>5.97</v>
      </c>
      <c r="P98" t="str">
        <f>VLOOKUP(J98,Products!A:G,2,0)</f>
        <v>Arabica</v>
      </c>
      <c r="Q98" t="str">
        <f>VLOOKUP(J98,Products!A:G,3,0)</f>
        <v>Dark</v>
      </c>
      <c r="R98">
        <v>0.5373</v>
      </c>
      <c r="S98">
        <f>INDEX(Products!A:G,MATCH(worksheet!J98,Products!A:A,0),MATCH(worksheet!$S$1,Products!$A$1:$G$1,0))</f>
        <v>0.26865</v>
      </c>
      <c r="U98" s="20"/>
    </row>
    <row r="99" spans="1:21" x14ac:dyDescent="0.2">
      <c r="A99" s="1" t="s">
        <v>225</v>
      </c>
      <c r="B99" s="2">
        <v>44259</v>
      </c>
      <c r="C99" s="2" t="str">
        <f t="shared" si="4"/>
        <v>2021</v>
      </c>
      <c r="D99" s="2" t="str">
        <f t="shared" si="5"/>
        <v>March</v>
      </c>
      <c r="E99" s="3" t="s">
        <v>226</v>
      </c>
      <c r="F99" s="3" t="str">
        <f>VLOOKUP(Customers!A99,Customers!A98:I1098,3,FALSE)</f>
        <v>iwhapple2p@com.com</v>
      </c>
      <c r="G99" s="3" t="str">
        <f>VLOOKUP(worksheet!E99,Customers!A:I,2,)</f>
        <v>Ilysa Whapple</v>
      </c>
      <c r="H99" s="3" t="str">
        <f>VLOOKUP(E99,Customers!A:I,6,FALSE)</f>
        <v>Fresno</v>
      </c>
      <c r="I99" s="3" t="str">
        <f>VLOOKUP(Customers!A99,Customers!A98:I1098,7,FALSE)</f>
        <v>United States</v>
      </c>
      <c r="J99" s="4" t="s">
        <v>67</v>
      </c>
      <c r="K99" s="3">
        <v>2</v>
      </c>
      <c r="L99" s="5">
        <f>INDEX([1]products!$A$1:$G$49,MATCH([1]orders!$D99,[1]products!$A$1:$A$49,0),MATCH([1]orders!K$1,[1]products!$A$1:$G$1,0))</f>
        <v>0.5</v>
      </c>
      <c r="M99" s="6">
        <f>INDEX([1]products!$A$1:$G$49,MATCH([1]orders!$D99,[1]products!$A$1:$A$49,0),MATCH([1]orders!L$1,[1]products!$A$1:$G$1,0))</f>
        <v>6.75</v>
      </c>
      <c r="N99" s="6" t="str">
        <f>VLOOKUP(Customers!A99,Customers!A98:I1098,9,FALSE)</f>
        <v>No</v>
      </c>
      <c r="O99" s="25">
        <f t="shared" si="3"/>
        <v>13.5</v>
      </c>
      <c r="P99" t="str">
        <f>VLOOKUP(J99,Products!A:G,2,0)</f>
        <v>Arabica</v>
      </c>
      <c r="Q99" t="str">
        <f>VLOOKUP(J99,Products!A:G,3,0)</f>
        <v>Medium</v>
      </c>
      <c r="R99">
        <v>1.2149999999999999</v>
      </c>
      <c r="S99">
        <f>INDEX(Products!A:G,MATCH(worksheet!J99,Products!A:A,0),MATCH(worksheet!$S$1,Products!$A$1:$G$1,0))</f>
        <v>0.60749999999999993</v>
      </c>
      <c r="U99" s="20"/>
    </row>
    <row r="100" spans="1:21" x14ac:dyDescent="0.2">
      <c r="A100" s="1" t="s">
        <v>227</v>
      </c>
      <c r="B100" s="2">
        <v>44394</v>
      </c>
      <c r="C100" s="2" t="str">
        <f t="shared" si="4"/>
        <v>2021</v>
      </c>
      <c r="D100" s="2" t="str">
        <f t="shared" si="5"/>
        <v>July</v>
      </c>
      <c r="E100" s="3" t="s">
        <v>228</v>
      </c>
      <c r="F100" s="3">
        <f>VLOOKUP(Customers!A100,Customers!A99:I1099,3,FALSE)</f>
        <v>0</v>
      </c>
      <c r="G100" s="3" t="str">
        <f>VLOOKUP(worksheet!E100,Customers!A:I,2,)</f>
        <v>Ruy Cancellieri</v>
      </c>
      <c r="H100" s="3" t="str">
        <f>VLOOKUP(E100,Customers!A:I,6,FALSE)</f>
        <v>Confey</v>
      </c>
      <c r="I100" s="3" t="str">
        <f>VLOOKUP(Customers!A100,Customers!A99:I1099,7,FALSE)</f>
        <v>Ireland</v>
      </c>
      <c r="J100" s="4" t="s">
        <v>54</v>
      </c>
      <c r="K100" s="3">
        <v>1</v>
      </c>
      <c r="L100" s="5">
        <f>INDEX([1]products!$A$1:$G$49,MATCH([1]orders!$D100,[1]products!$A$1:$A$49,0),MATCH([1]orders!K$1,[1]products!$A$1:$G$1,0))</f>
        <v>0.2</v>
      </c>
      <c r="M100" s="6">
        <f>INDEX([1]products!$A$1:$G$49,MATCH([1]orders!$D100,[1]products!$A$1:$A$49,0),MATCH([1]orders!L$1,[1]products!$A$1:$G$1,0))</f>
        <v>2.9849999999999999</v>
      </c>
      <c r="N100" s="6" t="str">
        <f>VLOOKUP(Customers!A100,Customers!A99:I1099,9,FALSE)</f>
        <v>No</v>
      </c>
      <c r="O100" s="25">
        <f t="shared" si="3"/>
        <v>2.9849999999999999</v>
      </c>
      <c r="P100" t="str">
        <f>VLOOKUP(J100,Products!A:G,2,0)</f>
        <v>Arabica</v>
      </c>
      <c r="Q100" t="str">
        <f>VLOOKUP(J100,Products!A:G,3,0)</f>
        <v>Dark</v>
      </c>
      <c r="R100">
        <v>0.26865</v>
      </c>
      <c r="S100">
        <f>INDEX(Products!A:G,MATCH(worksheet!J100,Products!A:A,0),MATCH(worksheet!$S$1,Products!$A$1:$G$1,0))</f>
        <v>0.26865</v>
      </c>
      <c r="U100" s="20"/>
    </row>
    <row r="101" spans="1:21" hidden="1" x14ac:dyDescent="0.2">
      <c r="A101" s="1" t="s">
        <v>229</v>
      </c>
      <c r="B101" s="2">
        <v>44139</v>
      </c>
      <c r="C101" s="2" t="str">
        <f t="shared" si="4"/>
        <v>2020</v>
      </c>
      <c r="D101" s="2" t="str">
        <f t="shared" si="5"/>
        <v>November</v>
      </c>
      <c r="E101" s="3" t="s">
        <v>230</v>
      </c>
      <c r="F101" s="3">
        <f>VLOOKUP(Customers!A101,Customers!A100:I1100,3,FALSE)</f>
        <v>0</v>
      </c>
      <c r="G101" s="3" t="str">
        <f>VLOOKUP(worksheet!E101,Customers!A:I,2,)</f>
        <v>Aube Follett</v>
      </c>
      <c r="H101" s="3" t="str">
        <f>VLOOKUP(E101,Customers!A:I,6,FALSE)</f>
        <v>Columbus</v>
      </c>
      <c r="I101" s="3" t="str">
        <f>VLOOKUP(Customers!A101,Customers!A100:I1100,7,FALSE)</f>
        <v>United States</v>
      </c>
      <c r="J101" s="4" t="s">
        <v>77</v>
      </c>
      <c r="K101" s="3">
        <v>3</v>
      </c>
      <c r="L101" s="5">
        <f>INDEX([1]products!$A$1:$G$49,MATCH([1]orders!$D101,[1]products!$A$1:$A$49,0),MATCH([1]orders!K$1,[1]products!$A$1:$G$1,0))</f>
        <v>0.2</v>
      </c>
      <c r="M101" s="6">
        <f>INDEX([1]products!$A$1:$G$49,MATCH([1]orders!$D101,[1]products!$A$1:$A$49,0),MATCH([1]orders!L$1,[1]products!$A$1:$G$1,0))</f>
        <v>4.3650000000000002</v>
      </c>
      <c r="N101" s="6" t="str">
        <f>VLOOKUP(Customers!A101,Customers!A100:I1100,9,FALSE)</f>
        <v>Yes</v>
      </c>
      <c r="O101" s="25">
        <f t="shared" si="3"/>
        <v>13.095000000000001</v>
      </c>
      <c r="P101" t="str">
        <f>VLOOKUP(J101,Products!A:G,2,0)</f>
        <v>Liberica</v>
      </c>
      <c r="Q101" t="str">
        <f>VLOOKUP(J101,Products!A:G,3,0)</f>
        <v>Medium</v>
      </c>
      <c r="R101">
        <v>1.70235</v>
      </c>
      <c r="S101">
        <f>INDEX(Products!A:G,MATCH(worksheet!J101,Products!A:A,0),MATCH(worksheet!$S$1,Products!$A$1:$G$1,0))</f>
        <v>0.56745000000000001</v>
      </c>
      <c r="U101" s="20"/>
    </row>
    <row r="102" spans="1:21" x14ac:dyDescent="0.2">
      <c r="A102" s="1" t="s">
        <v>231</v>
      </c>
      <c r="B102" s="2">
        <v>44291</v>
      </c>
      <c r="C102" s="2" t="str">
        <f t="shared" si="4"/>
        <v>2021</v>
      </c>
      <c r="D102" s="2" t="str">
        <f t="shared" si="5"/>
        <v>April</v>
      </c>
      <c r="E102" s="3" t="s">
        <v>232</v>
      </c>
      <c r="F102" s="3">
        <f>VLOOKUP(Customers!A102,Customers!A101:I1101,3,FALSE)</f>
        <v>0</v>
      </c>
      <c r="G102" s="3" t="str">
        <f>VLOOKUP(worksheet!E102,Customers!A:I,2,)</f>
        <v>Rudiger Di Bartolomeo</v>
      </c>
      <c r="H102" s="3" t="str">
        <f>VLOOKUP(E102,Customers!A:I,6,FALSE)</f>
        <v>Stockton</v>
      </c>
      <c r="I102" s="3" t="str">
        <f>VLOOKUP(Customers!A102,Customers!A101:I1101,7,FALSE)</f>
        <v>United States</v>
      </c>
      <c r="J102" s="4" t="s">
        <v>115</v>
      </c>
      <c r="K102" s="3">
        <v>2</v>
      </c>
      <c r="L102" s="5">
        <f>INDEX([1]products!$A$1:$G$49,MATCH([1]orders!$D102,[1]products!$A$1:$A$49,0),MATCH([1]orders!K$1,[1]products!$A$1:$G$1,0))</f>
        <v>0.2</v>
      </c>
      <c r="M102" s="6">
        <f>INDEX([1]products!$A$1:$G$49,MATCH([1]orders!$D102,[1]products!$A$1:$A$49,0),MATCH([1]orders!L$1,[1]products!$A$1:$G$1,0))</f>
        <v>3.8849999999999998</v>
      </c>
      <c r="N102" s="6" t="str">
        <f>VLOOKUP(Customers!A102,Customers!A101:I1101,9,FALSE)</f>
        <v>Yes</v>
      </c>
      <c r="O102" s="25">
        <f t="shared" si="3"/>
        <v>7.77</v>
      </c>
      <c r="P102" t="str">
        <f>VLOOKUP(J102,Products!A:G,2,0)</f>
        <v>Arabica</v>
      </c>
      <c r="Q102" t="str">
        <f>VLOOKUP(J102,Products!A:G,3,0)</f>
        <v>Light</v>
      </c>
      <c r="R102">
        <v>0.69929999999999992</v>
      </c>
      <c r="S102">
        <f>INDEX(Products!A:G,MATCH(worksheet!J102,Products!A:A,0),MATCH(worksheet!$S$1,Products!$A$1:$G$1,0))</f>
        <v>0.34964999999999996</v>
      </c>
      <c r="U102" s="20"/>
    </row>
    <row r="103" spans="1:21" x14ac:dyDescent="0.2">
      <c r="A103" s="1" t="s">
        <v>233</v>
      </c>
      <c r="B103" s="2">
        <v>43891</v>
      </c>
      <c r="C103" s="2" t="str">
        <f t="shared" si="4"/>
        <v>2020</v>
      </c>
      <c r="D103" s="2" t="str">
        <f t="shared" si="5"/>
        <v>March</v>
      </c>
      <c r="E103" s="3" t="s">
        <v>234</v>
      </c>
      <c r="F103" s="3" t="str">
        <f>VLOOKUP(Customers!A103,Customers!A102:I1102,3,FALSE)</f>
        <v>nyoules2t@reference.com</v>
      </c>
      <c r="G103" s="3" t="str">
        <f>VLOOKUP(worksheet!E103,Customers!A:I,2,)</f>
        <v>Nickey Youles</v>
      </c>
      <c r="H103" s="3" t="str">
        <f>VLOOKUP(E103,Customers!A:I,6,FALSE)</f>
        <v>Edgeworthstown</v>
      </c>
      <c r="I103" s="3" t="str">
        <f>VLOOKUP(Customers!A103,Customers!A102:I1102,7,FALSE)</f>
        <v>Ireland</v>
      </c>
      <c r="J103" s="4" t="s">
        <v>109</v>
      </c>
      <c r="K103" s="3">
        <v>5</v>
      </c>
      <c r="L103" s="5">
        <f>INDEX([1]products!$A$1:$G$49,MATCH([1]orders!$D103,[1]products!$A$1:$A$49,0),MATCH([1]orders!K$1,[1]products!$A$1:$G$1,0))</f>
        <v>2.5</v>
      </c>
      <c r="M103" s="6">
        <f>INDEX([1]products!$A$1:$G$49,MATCH([1]orders!$D103,[1]products!$A$1:$A$49,0),MATCH([1]orders!L$1,[1]products!$A$1:$G$1,0))</f>
        <v>29.784999999999997</v>
      </c>
      <c r="N103" s="6" t="str">
        <f>VLOOKUP(Customers!A103,Customers!A102:I1102,9,FALSE)</f>
        <v>Yes</v>
      </c>
      <c r="O103" s="25">
        <f t="shared" si="3"/>
        <v>148.92499999999998</v>
      </c>
      <c r="P103" t="str">
        <f>VLOOKUP(J103,Products!A:G,2,0)</f>
        <v>Liberica</v>
      </c>
      <c r="Q103" t="str">
        <f>VLOOKUP(J103,Products!A:G,3,0)</f>
        <v>Dark</v>
      </c>
      <c r="R103">
        <v>19.360250000000001</v>
      </c>
      <c r="S103">
        <f>INDEX(Products!A:G,MATCH(worksheet!J103,Products!A:A,0),MATCH(worksheet!$S$1,Products!$A$1:$G$1,0))</f>
        <v>3.8720499999999998</v>
      </c>
      <c r="U103" s="20"/>
    </row>
    <row r="104" spans="1:21" hidden="1" x14ac:dyDescent="0.2">
      <c r="A104" s="1" t="s">
        <v>235</v>
      </c>
      <c r="B104" s="2">
        <v>44488</v>
      </c>
      <c r="C104" s="2" t="str">
        <f t="shared" si="4"/>
        <v>2021</v>
      </c>
      <c r="D104" s="2" t="str">
        <f t="shared" si="5"/>
        <v>October</v>
      </c>
      <c r="E104" s="3" t="s">
        <v>236</v>
      </c>
      <c r="F104" s="3" t="str">
        <f>VLOOKUP(Customers!A104,Customers!A103:I1103,3,FALSE)</f>
        <v>daizikovitz2u@answers.com</v>
      </c>
      <c r="G104" s="3" t="str">
        <f>VLOOKUP(worksheet!E104,Customers!A:I,2,)</f>
        <v>Dyanna Aizikovitz</v>
      </c>
      <c r="H104" s="3" t="str">
        <f>VLOOKUP(E104,Customers!A:I,6,FALSE)</f>
        <v>Leixlip</v>
      </c>
      <c r="I104" s="3" t="str">
        <f>VLOOKUP(Customers!A104,Customers!A103:I1103,7,FALSE)</f>
        <v>Ireland</v>
      </c>
      <c r="J104" s="4" t="s">
        <v>13</v>
      </c>
      <c r="K104" s="3">
        <v>3</v>
      </c>
      <c r="L104" s="5">
        <f>INDEX([1]products!$A$1:$G$49,MATCH([1]orders!$D104,[1]products!$A$1:$A$49,0),MATCH([1]orders!K$1,[1]products!$A$1:$G$1,0))</f>
        <v>1</v>
      </c>
      <c r="M104" s="6">
        <f>INDEX([1]products!$A$1:$G$49,MATCH([1]orders!$D104,[1]products!$A$1:$A$49,0),MATCH([1]orders!L$1,[1]products!$A$1:$G$1,0))</f>
        <v>12.95</v>
      </c>
      <c r="N104" s="6" t="str">
        <f>VLOOKUP(Customers!A104,Customers!A103:I1103,9,FALSE)</f>
        <v>Yes</v>
      </c>
      <c r="O104" s="25">
        <f t="shared" si="3"/>
        <v>38.849999999999994</v>
      </c>
      <c r="P104" t="str">
        <f>VLOOKUP(J104,Products!A:G,2,0)</f>
        <v>Liberica</v>
      </c>
      <c r="Q104" t="str">
        <f>VLOOKUP(J104,Products!A:G,3,0)</f>
        <v>Dark</v>
      </c>
      <c r="R104">
        <v>5.0504999999999995</v>
      </c>
      <c r="S104">
        <f>INDEX(Products!A:G,MATCH(worksheet!J104,Products!A:A,0),MATCH(worksheet!$S$1,Products!$A$1:$G$1,0))</f>
        <v>1.6835</v>
      </c>
      <c r="U104" s="20"/>
    </row>
    <row r="105" spans="1:21" hidden="1" x14ac:dyDescent="0.2">
      <c r="A105" s="1" t="s">
        <v>237</v>
      </c>
      <c r="B105" s="2">
        <v>44750</v>
      </c>
      <c r="C105" s="2" t="str">
        <f t="shared" si="4"/>
        <v>2022</v>
      </c>
      <c r="D105" s="2" t="str">
        <f t="shared" si="5"/>
        <v>July</v>
      </c>
      <c r="E105" s="3" t="s">
        <v>238</v>
      </c>
      <c r="F105" s="3" t="str">
        <f>VLOOKUP(Customers!A105,Customers!A104:I1104,3,FALSE)</f>
        <v>brevel2v@fastcompany.com</v>
      </c>
      <c r="G105" s="3" t="str">
        <f>VLOOKUP(worksheet!E105,Customers!A:I,2,)</f>
        <v>Bram Revel</v>
      </c>
      <c r="H105" s="3" t="str">
        <f>VLOOKUP(E105,Customers!A:I,6,FALSE)</f>
        <v>Rochester</v>
      </c>
      <c r="I105" s="3" t="str">
        <f>VLOOKUP(Customers!A105,Customers!A104:I1104,7,FALSE)</f>
        <v>United States</v>
      </c>
      <c r="J105" s="4" t="s">
        <v>162</v>
      </c>
      <c r="K105" s="3">
        <v>4</v>
      </c>
      <c r="L105" s="5">
        <f>INDEX([1]products!$A$1:$G$49,MATCH([1]orders!$D105,[1]products!$A$1:$A$49,0),MATCH([1]orders!K$1,[1]products!$A$1:$G$1,0))</f>
        <v>0.2</v>
      </c>
      <c r="M105" s="6">
        <f>INDEX([1]products!$A$1:$G$49,MATCH([1]orders!$D105,[1]products!$A$1:$A$49,0),MATCH([1]orders!L$1,[1]products!$A$1:$G$1,0))</f>
        <v>2.9849999999999999</v>
      </c>
      <c r="N105" s="6" t="str">
        <f>VLOOKUP(Customers!A105,Customers!A104:I1104,9,FALSE)</f>
        <v>No</v>
      </c>
      <c r="O105" s="25">
        <f t="shared" si="3"/>
        <v>11.94</v>
      </c>
      <c r="P105" t="str">
        <f>VLOOKUP(J105,Products!A:G,2,0)</f>
        <v>Robusta</v>
      </c>
      <c r="Q105" t="str">
        <f>VLOOKUP(J105,Products!A:G,3,0)</f>
        <v>Medium</v>
      </c>
      <c r="R105">
        <v>0.71639999999999993</v>
      </c>
      <c r="S105">
        <f>INDEX(Products!A:G,MATCH(worksheet!J105,Products!A:A,0),MATCH(worksheet!$S$1,Products!$A$1:$G$1,0))</f>
        <v>0.17909999999999998</v>
      </c>
      <c r="U105" s="20"/>
    </row>
    <row r="106" spans="1:21" hidden="1" x14ac:dyDescent="0.2">
      <c r="A106" s="1" t="s">
        <v>239</v>
      </c>
      <c r="B106" s="2">
        <v>43694</v>
      </c>
      <c r="C106" s="2" t="str">
        <f t="shared" si="4"/>
        <v>2019</v>
      </c>
      <c r="D106" s="2" t="str">
        <f t="shared" si="5"/>
        <v>August</v>
      </c>
      <c r="E106" s="3" t="s">
        <v>240</v>
      </c>
      <c r="F106" s="3" t="str">
        <f>VLOOKUP(Customers!A106,Customers!A105:I1105,3,FALSE)</f>
        <v>epriddis2w@nationalgeographic.com</v>
      </c>
      <c r="G106" s="3" t="str">
        <f>VLOOKUP(worksheet!E106,Customers!A:I,2,)</f>
        <v>Emiline Priddis</v>
      </c>
      <c r="H106" s="3" t="str">
        <f>VLOOKUP(E106,Customers!A:I,6,FALSE)</f>
        <v>Tuscaloosa</v>
      </c>
      <c r="I106" s="3" t="str">
        <f>VLOOKUP(Customers!A106,Customers!A105:I1105,7,FALSE)</f>
        <v>United States</v>
      </c>
      <c r="J106" s="4" t="s">
        <v>96</v>
      </c>
      <c r="K106" s="3">
        <v>6</v>
      </c>
      <c r="L106" s="5">
        <f>INDEX([1]products!$A$1:$G$49,MATCH([1]orders!$D106,[1]products!$A$1:$A$49,0),MATCH([1]orders!K$1,[1]products!$A$1:$G$1,0))</f>
        <v>1</v>
      </c>
      <c r="M106" s="6">
        <f>INDEX([1]products!$A$1:$G$49,MATCH([1]orders!$D106,[1]products!$A$1:$A$49,0),MATCH([1]orders!L$1,[1]products!$A$1:$G$1,0))</f>
        <v>14.55</v>
      </c>
      <c r="N106" s="6" t="str">
        <f>VLOOKUP(Customers!A106,Customers!A105:I1105,9,FALSE)</f>
        <v>No</v>
      </c>
      <c r="O106" s="25">
        <f t="shared" si="3"/>
        <v>87.300000000000011</v>
      </c>
      <c r="P106" t="str">
        <f>VLOOKUP(J106,Products!A:G,2,0)</f>
        <v>Liberica</v>
      </c>
      <c r="Q106" t="str">
        <f>VLOOKUP(J106,Products!A:G,3,0)</f>
        <v>Medium</v>
      </c>
      <c r="R106">
        <v>11.349</v>
      </c>
      <c r="S106">
        <f>INDEX(Products!A:G,MATCH(worksheet!J106,Products!A:A,0),MATCH(worksheet!$S$1,Products!$A$1:$G$1,0))</f>
        <v>1.8915000000000002</v>
      </c>
      <c r="U106" s="20"/>
    </row>
    <row r="107" spans="1:21" x14ac:dyDescent="0.2">
      <c r="A107" s="1" t="s">
        <v>241</v>
      </c>
      <c r="B107" s="2">
        <v>43982</v>
      </c>
      <c r="C107" s="2" t="str">
        <f t="shared" si="4"/>
        <v>2020</v>
      </c>
      <c r="D107" s="2" t="str">
        <f t="shared" si="5"/>
        <v>May</v>
      </c>
      <c r="E107" s="3" t="s">
        <v>242</v>
      </c>
      <c r="F107" s="3" t="str">
        <f>VLOOKUP(Customers!A107,Customers!A106:I1106,3,FALSE)</f>
        <v>qveel2x@jugem.jp</v>
      </c>
      <c r="G107" s="3" t="str">
        <f>VLOOKUP(worksheet!E107,Customers!A:I,2,)</f>
        <v>Queenie Veel</v>
      </c>
      <c r="H107" s="3" t="str">
        <f>VLOOKUP(E107,Customers!A:I,6,FALSE)</f>
        <v>Houston</v>
      </c>
      <c r="I107" s="3" t="str">
        <f>VLOOKUP(Customers!A107,Customers!A106:I1106,7,FALSE)</f>
        <v>United States</v>
      </c>
      <c r="J107" s="4" t="s">
        <v>67</v>
      </c>
      <c r="K107" s="3">
        <v>6</v>
      </c>
      <c r="L107" s="5">
        <f>INDEX([1]products!$A$1:$G$49,MATCH([1]orders!$D107,[1]products!$A$1:$A$49,0),MATCH([1]orders!K$1,[1]products!$A$1:$G$1,0))</f>
        <v>0.5</v>
      </c>
      <c r="M107" s="6">
        <f>INDEX([1]products!$A$1:$G$49,MATCH([1]orders!$D107,[1]products!$A$1:$A$49,0),MATCH([1]orders!L$1,[1]products!$A$1:$G$1,0))</f>
        <v>6.75</v>
      </c>
      <c r="N107" s="6" t="str">
        <f>VLOOKUP(Customers!A107,Customers!A106:I1106,9,FALSE)</f>
        <v>Yes</v>
      </c>
      <c r="O107" s="25">
        <f t="shared" si="3"/>
        <v>40.5</v>
      </c>
      <c r="P107" t="str">
        <f>VLOOKUP(J107,Products!A:G,2,0)</f>
        <v>Arabica</v>
      </c>
      <c r="Q107" t="str">
        <f>VLOOKUP(J107,Products!A:G,3,0)</f>
        <v>Medium</v>
      </c>
      <c r="R107">
        <v>3.6449999999999996</v>
      </c>
      <c r="S107">
        <f>INDEX(Products!A:G,MATCH(worksheet!J107,Products!A:A,0),MATCH(worksheet!$S$1,Products!$A$1:$G$1,0))</f>
        <v>0.60749999999999993</v>
      </c>
      <c r="U107" s="20"/>
    </row>
    <row r="108" spans="1:21" hidden="1" x14ac:dyDescent="0.2">
      <c r="A108" s="1" t="s">
        <v>243</v>
      </c>
      <c r="B108" s="2">
        <v>43956</v>
      </c>
      <c r="C108" s="2" t="str">
        <f t="shared" si="4"/>
        <v>2020</v>
      </c>
      <c r="D108" s="2" t="str">
        <f t="shared" si="5"/>
        <v>May</v>
      </c>
      <c r="E108" s="3" t="s">
        <v>244</v>
      </c>
      <c r="F108" s="3" t="str">
        <f>VLOOKUP(Customers!A108,Customers!A107:I1107,3,FALSE)</f>
        <v>lconyers2y@twitter.com</v>
      </c>
      <c r="G108" s="3" t="str">
        <f>VLOOKUP(worksheet!E108,Customers!A:I,2,)</f>
        <v>Lind Conyers</v>
      </c>
      <c r="H108" s="3" t="str">
        <f>VLOOKUP(E108,Customers!A:I,6,FALSE)</f>
        <v>El Paso</v>
      </c>
      <c r="I108" s="3" t="str">
        <f>VLOOKUP(Customers!A108,Customers!A107:I1107,7,FALSE)</f>
        <v>United States</v>
      </c>
      <c r="J108" s="4" t="s">
        <v>245</v>
      </c>
      <c r="K108" s="3">
        <v>2</v>
      </c>
      <c r="L108" s="5">
        <f>INDEX([1]products!$A$1:$G$49,MATCH([1]orders!$D108,[1]products!$A$1:$A$49,0),MATCH([1]orders!K$1,[1]products!$A$1:$G$1,0))</f>
        <v>1</v>
      </c>
      <c r="M108" s="6">
        <f>INDEX([1]products!$A$1:$G$49,MATCH([1]orders!$D108,[1]products!$A$1:$A$49,0),MATCH([1]orders!L$1,[1]products!$A$1:$G$1,0))</f>
        <v>12.15</v>
      </c>
      <c r="N108" s="6" t="str">
        <f>VLOOKUP(Customers!A108,Customers!A107:I1107,9,FALSE)</f>
        <v>No</v>
      </c>
      <c r="O108" s="25">
        <f t="shared" si="3"/>
        <v>24.3</v>
      </c>
      <c r="P108" t="str">
        <f>VLOOKUP(J108,Products!A:G,2,0)</f>
        <v>Excelsa</v>
      </c>
      <c r="Q108" t="str">
        <f>VLOOKUP(J108,Products!A:G,3,0)</f>
        <v>Dark</v>
      </c>
      <c r="R108">
        <v>2.673</v>
      </c>
      <c r="S108">
        <f>INDEX(Products!A:G,MATCH(worksheet!J108,Products!A:A,0),MATCH(worksheet!$S$1,Products!$A$1:$G$1,0))</f>
        <v>1.3365</v>
      </c>
      <c r="U108" s="20"/>
    </row>
    <row r="109" spans="1:21" x14ac:dyDescent="0.2">
      <c r="A109" s="1" t="s">
        <v>246</v>
      </c>
      <c r="B109" s="2">
        <v>43569</v>
      </c>
      <c r="C109" s="2" t="str">
        <f t="shared" si="4"/>
        <v>2019</v>
      </c>
      <c r="D109" s="2" t="str">
        <f t="shared" si="5"/>
        <v>April</v>
      </c>
      <c r="E109" s="3" t="s">
        <v>247</v>
      </c>
      <c r="F109" s="3" t="str">
        <f>VLOOKUP(Customers!A109,Customers!A108:I1108,3,FALSE)</f>
        <v>pwye2z@dagondesign.com</v>
      </c>
      <c r="G109" s="3" t="str">
        <f>VLOOKUP(worksheet!E109,Customers!A:I,2,)</f>
        <v>Pen Wye</v>
      </c>
      <c r="H109" s="3" t="str">
        <f>VLOOKUP(E109,Customers!A:I,6,FALSE)</f>
        <v>Colorado Springs</v>
      </c>
      <c r="I109" s="3" t="str">
        <f>VLOOKUP(Customers!A109,Customers!A108:I1108,7,FALSE)</f>
        <v>United States</v>
      </c>
      <c r="J109" s="4" t="s">
        <v>22</v>
      </c>
      <c r="K109" s="3">
        <v>3</v>
      </c>
      <c r="L109" s="5">
        <f>INDEX([1]products!$A$1:$G$49,MATCH([1]orders!$D109,[1]products!$A$1:$A$49,0),MATCH([1]orders!K$1,[1]products!$A$1:$G$1,0))</f>
        <v>0.5</v>
      </c>
      <c r="M109" s="6">
        <f>INDEX([1]products!$A$1:$G$49,MATCH([1]orders!$D109,[1]products!$A$1:$A$49,0),MATCH([1]orders!L$1,[1]products!$A$1:$G$1,0))</f>
        <v>5.97</v>
      </c>
      <c r="N109" s="6" t="str">
        <f>VLOOKUP(Customers!A109,Customers!A108:I1108,9,FALSE)</f>
        <v>Yes</v>
      </c>
      <c r="O109" s="25">
        <f t="shared" si="3"/>
        <v>17.91</v>
      </c>
      <c r="P109" t="str">
        <f>VLOOKUP(J109,Products!A:G,2,0)</f>
        <v>Robusta</v>
      </c>
      <c r="Q109" t="str">
        <f>VLOOKUP(J109,Products!A:G,3,0)</f>
        <v>Medium</v>
      </c>
      <c r="R109">
        <v>1.0745999999999998</v>
      </c>
      <c r="S109">
        <f>INDEX(Products!A:G,MATCH(worksheet!J109,Products!A:A,0),MATCH(worksheet!$S$1,Products!$A$1:$G$1,0))</f>
        <v>0.35819999999999996</v>
      </c>
      <c r="U109" s="20"/>
    </row>
    <row r="110" spans="1:21" x14ac:dyDescent="0.2">
      <c r="A110" s="1" t="s">
        <v>248</v>
      </c>
      <c r="B110" s="2">
        <v>44041</v>
      </c>
      <c r="C110" s="2" t="str">
        <f t="shared" si="4"/>
        <v>2020</v>
      </c>
      <c r="D110" s="2" t="str">
        <f t="shared" si="5"/>
        <v>July</v>
      </c>
      <c r="E110" s="3" t="s">
        <v>249</v>
      </c>
      <c r="F110" s="3">
        <f>VLOOKUP(Customers!A110,Customers!A109:I1109,3,FALSE)</f>
        <v>0</v>
      </c>
      <c r="G110" s="3" t="str">
        <f>VLOOKUP(worksheet!E110,Customers!A:I,2,)</f>
        <v>Isahella Hagland</v>
      </c>
      <c r="H110" s="3" t="str">
        <f>VLOOKUP(E110,Customers!A:I,6,FALSE)</f>
        <v>Fort Wayne</v>
      </c>
      <c r="I110" s="3" t="str">
        <f>VLOOKUP(Customers!A110,Customers!A109:I1109,7,FALSE)</f>
        <v>United States</v>
      </c>
      <c r="J110" s="4" t="s">
        <v>67</v>
      </c>
      <c r="K110" s="3">
        <v>4</v>
      </c>
      <c r="L110" s="5">
        <f>INDEX([1]products!$A$1:$G$49,MATCH([1]orders!$D110,[1]products!$A$1:$A$49,0),MATCH([1]orders!K$1,[1]products!$A$1:$G$1,0))</f>
        <v>0.5</v>
      </c>
      <c r="M110" s="6">
        <f>INDEX([1]products!$A$1:$G$49,MATCH([1]orders!$D110,[1]products!$A$1:$A$49,0),MATCH([1]orders!L$1,[1]products!$A$1:$G$1,0))</f>
        <v>6.75</v>
      </c>
      <c r="N110" s="6" t="str">
        <f>VLOOKUP(Customers!A110,Customers!A109:I1109,9,FALSE)</f>
        <v>No</v>
      </c>
      <c r="O110" s="25">
        <f t="shared" si="3"/>
        <v>27</v>
      </c>
      <c r="P110" t="str">
        <f>VLOOKUP(J110,Products!A:G,2,0)</f>
        <v>Arabica</v>
      </c>
      <c r="Q110" t="str">
        <f>VLOOKUP(J110,Products!A:G,3,0)</f>
        <v>Medium</v>
      </c>
      <c r="R110">
        <v>2.4299999999999997</v>
      </c>
      <c r="S110">
        <f>INDEX(Products!A:G,MATCH(worksheet!J110,Products!A:A,0),MATCH(worksheet!$S$1,Products!$A$1:$G$1,0))</f>
        <v>0.60749999999999993</v>
      </c>
      <c r="U110" s="20"/>
    </row>
    <row r="111" spans="1:21" x14ac:dyDescent="0.2">
      <c r="A111" s="1" t="s">
        <v>250</v>
      </c>
      <c r="B111" s="2">
        <v>43811</v>
      </c>
      <c r="C111" s="2" t="str">
        <f t="shared" si="4"/>
        <v>2019</v>
      </c>
      <c r="D111" s="2" t="str">
        <f t="shared" si="5"/>
        <v>December</v>
      </c>
      <c r="E111" s="3" t="s">
        <v>251</v>
      </c>
      <c r="F111" s="3" t="str">
        <f>VLOOKUP(Customers!A111,Customers!A110:I1110,3,FALSE)</f>
        <v>tsheryn31@mtv.com</v>
      </c>
      <c r="G111" s="3" t="str">
        <f>VLOOKUP(worksheet!E111,Customers!A:I,2,)</f>
        <v>Terry Sheryn</v>
      </c>
      <c r="H111" s="3" t="str">
        <f>VLOOKUP(E111,Customers!A:I,6,FALSE)</f>
        <v>Port Washington</v>
      </c>
      <c r="I111" s="3" t="str">
        <f>VLOOKUP(Customers!A111,Customers!A110:I1110,7,FALSE)</f>
        <v>United States</v>
      </c>
      <c r="J111" s="4" t="s">
        <v>123</v>
      </c>
      <c r="K111" s="3">
        <v>1</v>
      </c>
      <c r="L111" s="5">
        <f>INDEX([1]products!$A$1:$G$49,MATCH([1]orders!$D111,[1]products!$A$1:$A$49,0),MATCH([1]orders!K$1,[1]products!$A$1:$G$1,0))</f>
        <v>0.5</v>
      </c>
      <c r="M111" s="6">
        <f>INDEX([1]products!$A$1:$G$49,MATCH([1]orders!$D111,[1]products!$A$1:$A$49,0),MATCH([1]orders!L$1,[1]products!$A$1:$G$1,0))</f>
        <v>7.77</v>
      </c>
      <c r="N111" s="6" t="str">
        <f>VLOOKUP(Customers!A111,Customers!A110:I1110,9,FALSE)</f>
        <v>Yes</v>
      </c>
      <c r="O111" s="25">
        <f t="shared" si="3"/>
        <v>7.77</v>
      </c>
      <c r="P111" t="str">
        <f>VLOOKUP(J111,Products!A:G,2,0)</f>
        <v>Liberica</v>
      </c>
      <c r="Q111" t="str">
        <f>VLOOKUP(J111,Products!A:G,3,0)</f>
        <v>Dark</v>
      </c>
      <c r="R111">
        <v>1.0101</v>
      </c>
      <c r="S111">
        <f>INDEX(Products!A:G,MATCH(worksheet!J111,Products!A:A,0),MATCH(worksheet!$S$1,Products!$A$1:$G$1,0))</f>
        <v>1.0101</v>
      </c>
      <c r="U111" s="20"/>
    </row>
    <row r="112" spans="1:21" x14ac:dyDescent="0.2">
      <c r="A112" s="1" t="s">
        <v>252</v>
      </c>
      <c r="B112" s="2">
        <v>44727</v>
      </c>
      <c r="C112" s="2" t="str">
        <f t="shared" si="4"/>
        <v>2022</v>
      </c>
      <c r="D112" s="2" t="str">
        <f t="shared" si="5"/>
        <v>June</v>
      </c>
      <c r="E112" s="3" t="s">
        <v>253</v>
      </c>
      <c r="F112" s="3" t="str">
        <f>VLOOKUP(Customers!A112,Customers!A111:I1111,3,FALSE)</f>
        <v>mredgrave32@cargocollective.com</v>
      </c>
      <c r="G112" s="3" t="str">
        <f>VLOOKUP(worksheet!E112,Customers!A:I,2,)</f>
        <v>Marie-jeanne Redgrave</v>
      </c>
      <c r="H112" s="3" t="str">
        <f>VLOOKUP(E112,Customers!A:I,6,FALSE)</f>
        <v>Springfield</v>
      </c>
      <c r="I112" s="3" t="str">
        <f>VLOOKUP(Customers!A112,Customers!A111:I1111,7,FALSE)</f>
        <v>United States</v>
      </c>
      <c r="J112" s="4" t="s">
        <v>254</v>
      </c>
      <c r="K112" s="3">
        <v>3</v>
      </c>
      <c r="L112" s="5">
        <f>INDEX([1]products!$A$1:$G$49,MATCH([1]orders!$D112,[1]products!$A$1:$A$49,0),MATCH([1]orders!K$1,[1]products!$A$1:$G$1,0))</f>
        <v>0.2</v>
      </c>
      <c r="M112" s="6">
        <f>INDEX([1]products!$A$1:$G$49,MATCH([1]orders!$D112,[1]products!$A$1:$A$49,0),MATCH([1]orders!L$1,[1]products!$A$1:$G$1,0))</f>
        <v>4.4550000000000001</v>
      </c>
      <c r="N112" s="6" t="str">
        <f>VLOOKUP(Customers!A112,Customers!A111:I1111,9,FALSE)</f>
        <v>Yes</v>
      </c>
      <c r="O112" s="25">
        <f t="shared" si="3"/>
        <v>13.365</v>
      </c>
      <c r="P112" t="str">
        <f>VLOOKUP(J112,Products!A:G,2,0)</f>
        <v>Excelsa</v>
      </c>
      <c r="Q112" t="str">
        <f>VLOOKUP(J112,Products!A:G,3,0)</f>
        <v>Light</v>
      </c>
      <c r="R112">
        <v>1.4701499999999998</v>
      </c>
      <c r="S112">
        <f>INDEX(Products!A:G,MATCH(worksheet!J112,Products!A:A,0),MATCH(worksheet!$S$1,Products!$A$1:$G$1,0))</f>
        <v>0.49004999999999999</v>
      </c>
      <c r="U112" s="20"/>
    </row>
    <row r="113" spans="1:21" x14ac:dyDescent="0.2">
      <c r="A113" s="1" t="s">
        <v>255</v>
      </c>
      <c r="B113" s="2">
        <v>43642</v>
      </c>
      <c r="C113" s="2" t="str">
        <f t="shared" si="4"/>
        <v>2019</v>
      </c>
      <c r="D113" s="2" t="str">
        <f t="shared" si="5"/>
        <v>June</v>
      </c>
      <c r="E113" s="3" t="s">
        <v>256</v>
      </c>
      <c r="F113" s="3" t="str">
        <f>VLOOKUP(Customers!A113,Customers!A112:I1112,3,FALSE)</f>
        <v>bfominov33@yale.edu</v>
      </c>
      <c r="G113" s="3" t="str">
        <f>VLOOKUP(worksheet!E113,Customers!A:I,2,)</f>
        <v>Betty Fominov</v>
      </c>
      <c r="H113" s="3" t="str">
        <f>VLOOKUP(E113,Customers!A:I,6,FALSE)</f>
        <v>Pensacola</v>
      </c>
      <c r="I113" s="3" t="str">
        <f>VLOOKUP(Customers!A113,Customers!A112:I1112,7,FALSE)</f>
        <v>United States</v>
      </c>
      <c r="J113" s="4" t="s">
        <v>146</v>
      </c>
      <c r="K113" s="3">
        <v>5</v>
      </c>
      <c r="L113" s="5">
        <f>INDEX([1]products!$A$1:$G$49,MATCH([1]orders!$D113,[1]products!$A$1:$A$49,0),MATCH([1]orders!K$1,[1]products!$A$1:$G$1,0))</f>
        <v>0.5</v>
      </c>
      <c r="M113" s="6">
        <f>INDEX([1]products!$A$1:$G$49,MATCH([1]orders!$D113,[1]products!$A$1:$A$49,0),MATCH([1]orders!L$1,[1]products!$A$1:$G$1,0))</f>
        <v>5.3699999999999992</v>
      </c>
      <c r="N113" s="6" t="str">
        <f>VLOOKUP(Customers!A113,Customers!A112:I1112,9,FALSE)</f>
        <v>No</v>
      </c>
      <c r="O113" s="25">
        <f t="shared" si="3"/>
        <v>26.849999999999994</v>
      </c>
      <c r="P113" t="str">
        <f>VLOOKUP(J113,Products!A:G,2,0)</f>
        <v>Robusta</v>
      </c>
      <c r="Q113" t="str">
        <f>VLOOKUP(J113,Products!A:G,3,0)</f>
        <v>Dark</v>
      </c>
      <c r="R113">
        <v>1.6109999999999998</v>
      </c>
      <c r="S113">
        <f>INDEX(Products!A:G,MATCH(worksheet!J113,Products!A:A,0),MATCH(worksheet!$S$1,Products!$A$1:$G$1,0))</f>
        <v>0.32219999999999993</v>
      </c>
      <c r="U113" s="20"/>
    </row>
    <row r="114" spans="1:21" x14ac:dyDescent="0.2">
      <c r="A114" s="1" t="s">
        <v>257</v>
      </c>
      <c r="B114" s="2">
        <v>44481</v>
      </c>
      <c r="C114" s="2" t="str">
        <f t="shared" si="4"/>
        <v>2021</v>
      </c>
      <c r="D114" s="2" t="str">
        <f t="shared" si="5"/>
        <v>October</v>
      </c>
      <c r="E114" s="3" t="s">
        <v>258</v>
      </c>
      <c r="F114" s="3" t="str">
        <f>VLOOKUP(Customers!A114,Customers!A113:I1113,3,FALSE)</f>
        <v>scritchlow34@un.org</v>
      </c>
      <c r="G114" s="3" t="str">
        <f>VLOOKUP(worksheet!E114,Customers!A:I,2,)</f>
        <v>Shawnee Critchlow</v>
      </c>
      <c r="H114" s="3" t="str">
        <f>VLOOKUP(E114,Customers!A:I,6,FALSE)</f>
        <v>Richmond</v>
      </c>
      <c r="I114" s="3" t="str">
        <f>VLOOKUP(Customers!A114,Customers!A113:I1113,7,FALSE)</f>
        <v>United States</v>
      </c>
      <c r="J114" s="4" t="s">
        <v>61</v>
      </c>
      <c r="K114" s="3">
        <v>1</v>
      </c>
      <c r="L114" s="5">
        <f>INDEX([1]products!$A$1:$G$49,MATCH([1]orders!$D114,[1]products!$A$1:$A$49,0),MATCH([1]orders!K$1,[1]products!$A$1:$G$1,0))</f>
        <v>1</v>
      </c>
      <c r="M114" s="6">
        <f>INDEX([1]products!$A$1:$G$49,MATCH([1]orders!$D114,[1]products!$A$1:$A$49,0),MATCH([1]orders!L$1,[1]products!$A$1:$G$1,0))</f>
        <v>11.25</v>
      </c>
      <c r="N114" s="6" t="str">
        <f>VLOOKUP(Customers!A114,Customers!A113:I1113,9,FALSE)</f>
        <v>No</v>
      </c>
      <c r="O114" s="25">
        <f t="shared" si="3"/>
        <v>11.25</v>
      </c>
      <c r="P114" t="str">
        <f>VLOOKUP(J114,Products!A:G,2,0)</f>
        <v>Arabica</v>
      </c>
      <c r="Q114" t="str">
        <f>VLOOKUP(J114,Products!A:G,3,0)</f>
        <v>Medium</v>
      </c>
      <c r="R114">
        <v>1.0125</v>
      </c>
      <c r="S114">
        <f>INDEX(Products!A:G,MATCH(worksheet!J114,Products!A:A,0),MATCH(worksheet!$S$1,Products!$A$1:$G$1,0))</f>
        <v>1.0125</v>
      </c>
      <c r="U114" s="20"/>
    </row>
    <row r="115" spans="1:21" hidden="1" x14ac:dyDescent="0.2">
      <c r="A115" s="1" t="s">
        <v>259</v>
      </c>
      <c r="B115" s="2">
        <v>43556</v>
      </c>
      <c r="C115" s="2" t="str">
        <f t="shared" si="4"/>
        <v>2019</v>
      </c>
      <c r="D115" s="2" t="str">
        <f t="shared" si="5"/>
        <v>April</v>
      </c>
      <c r="E115" s="3" t="s">
        <v>260</v>
      </c>
      <c r="F115" s="3" t="str">
        <f>VLOOKUP(Customers!A115,Customers!A114:I1114,3,FALSE)</f>
        <v>msteptow35@earthlink.net</v>
      </c>
      <c r="G115" s="3" t="str">
        <f>VLOOKUP(worksheet!E115,Customers!A:I,2,)</f>
        <v>Merrel Steptow</v>
      </c>
      <c r="H115" s="3" t="str">
        <f>VLOOKUP(E115,Customers!A:I,6,FALSE)</f>
        <v>Cherryville</v>
      </c>
      <c r="I115" s="3" t="str">
        <f>VLOOKUP(Customers!A115,Customers!A114:I1114,7,FALSE)</f>
        <v>Ireland</v>
      </c>
      <c r="J115" s="4" t="s">
        <v>96</v>
      </c>
      <c r="K115" s="3">
        <v>1</v>
      </c>
      <c r="L115" s="5">
        <f>INDEX([1]products!$A$1:$G$49,MATCH([1]orders!$D115,[1]products!$A$1:$A$49,0),MATCH([1]orders!K$1,[1]products!$A$1:$G$1,0))</f>
        <v>1</v>
      </c>
      <c r="M115" s="6">
        <f>INDEX([1]products!$A$1:$G$49,MATCH([1]orders!$D115,[1]products!$A$1:$A$49,0),MATCH([1]orders!L$1,[1]products!$A$1:$G$1,0))</f>
        <v>14.55</v>
      </c>
      <c r="N115" s="6" t="str">
        <f>VLOOKUP(Customers!A115,Customers!A114:I1114,9,FALSE)</f>
        <v>No</v>
      </c>
      <c r="O115" s="25">
        <f t="shared" si="3"/>
        <v>14.55</v>
      </c>
      <c r="P115" t="str">
        <f>VLOOKUP(J115,Products!A:G,2,0)</f>
        <v>Liberica</v>
      </c>
      <c r="Q115" t="str">
        <f>VLOOKUP(J115,Products!A:G,3,0)</f>
        <v>Medium</v>
      </c>
      <c r="R115">
        <v>1.8915000000000002</v>
      </c>
      <c r="S115">
        <f>INDEX(Products!A:G,MATCH(worksheet!J115,Products!A:A,0),MATCH(worksheet!$S$1,Products!$A$1:$G$1,0))</f>
        <v>1.8915000000000002</v>
      </c>
      <c r="U115" s="20"/>
    </row>
    <row r="116" spans="1:21" x14ac:dyDescent="0.2">
      <c r="A116" s="1" t="s">
        <v>261</v>
      </c>
      <c r="B116" s="2">
        <v>44265</v>
      </c>
      <c r="C116" s="2" t="str">
        <f t="shared" si="4"/>
        <v>2021</v>
      </c>
      <c r="D116" s="2" t="str">
        <f t="shared" si="5"/>
        <v>March</v>
      </c>
      <c r="E116" s="3" t="s">
        <v>262</v>
      </c>
      <c r="F116" s="3">
        <f>VLOOKUP(Customers!A116,Customers!A115:I1115,3,FALSE)</f>
        <v>0</v>
      </c>
      <c r="G116" s="3" t="str">
        <f>VLOOKUP(worksheet!E116,Customers!A:I,2,)</f>
        <v>Carmina Hubbuck</v>
      </c>
      <c r="H116" s="3" t="str">
        <f>VLOOKUP(E116,Customers!A:I,6,FALSE)</f>
        <v>Huntington</v>
      </c>
      <c r="I116" s="3" t="str">
        <f>VLOOKUP(Customers!A116,Customers!A115:I1115,7,FALSE)</f>
        <v>United States</v>
      </c>
      <c r="J116" s="4" t="s">
        <v>182</v>
      </c>
      <c r="K116" s="3">
        <v>4</v>
      </c>
      <c r="L116" s="5">
        <f>INDEX([1]products!$A$1:$G$49,MATCH([1]orders!$D116,[1]products!$A$1:$A$49,0),MATCH([1]orders!K$1,[1]products!$A$1:$G$1,0))</f>
        <v>0.2</v>
      </c>
      <c r="M116" s="6">
        <f>INDEX([1]products!$A$1:$G$49,MATCH([1]orders!$D116,[1]products!$A$1:$A$49,0),MATCH([1]orders!L$1,[1]products!$A$1:$G$1,0))</f>
        <v>3.5849999999999995</v>
      </c>
      <c r="N116" s="6" t="str">
        <f>VLOOKUP(Customers!A116,Customers!A115:I1115,9,FALSE)</f>
        <v>No</v>
      </c>
      <c r="O116" s="25">
        <f t="shared" si="3"/>
        <v>14.339999999999998</v>
      </c>
      <c r="P116" t="str">
        <f>VLOOKUP(J116,Products!A:G,2,0)</f>
        <v>Robusta</v>
      </c>
      <c r="Q116" t="str">
        <f>VLOOKUP(J116,Products!A:G,3,0)</f>
        <v>Light</v>
      </c>
      <c r="R116">
        <v>0.86039999999999983</v>
      </c>
      <c r="S116">
        <f>INDEX(Products!A:G,MATCH(worksheet!J116,Products!A:A,0),MATCH(worksheet!$S$1,Products!$A$1:$G$1,0))</f>
        <v>0.21509999999999996</v>
      </c>
      <c r="U116" s="20"/>
    </row>
    <row r="117" spans="1:21" x14ac:dyDescent="0.2">
      <c r="A117" s="1" t="s">
        <v>263</v>
      </c>
      <c r="B117" s="2">
        <v>43693</v>
      </c>
      <c r="C117" s="2" t="str">
        <f t="shared" si="4"/>
        <v>2019</v>
      </c>
      <c r="D117" s="2" t="str">
        <f t="shared" si="5"/>
        <v>August</v>
      </c>
      <c r="E117" s="3" t="s">
        <v>264</v>
      </c>
      <c r="F117" s="3" t="str">
        <f>VLOOKUP(Customers!A117,Customers!A116:I1116,3,FALSE)</f>
        <v>imulliner37@pinterest.com</v>
      </c>
      <c r="G117" s="3" t="str">
        <f>VLOOKUP(worksheet!E117,Customers!A:I,2,)</f>
        <v>Ingeberg Mulliner</v>
      </c>
      <c r="H117" s="3" t="str">
        <f>VLOOKUP(E117,Customers!A:I,6,FALSE)</f>
        <v>Birmingham</v>
      </c>
      <c r="I117" s="3" t="str">
        <f>VLOOKUP(Customers!A117,Customers!A116:I1116,7,FALSE)</f>
        <v>United Kingdom</v>
      </c>
      <c r="J117" s="4" t="s">
        <v>132</v>
      </c>
      <c r="K117" s="3">
        <v>1</v>
      </c>
      <c r="L117" s="5">
        <f>INDEX([1]products!$A$1:$G$49,MATCH([1]orders!$D117,[1]products!$A$1:$A$49,0),MATCH([1]orders!K$1,[1]products!$A$1:$G$1,0))</f>
        <v>1</v>
      </c>
      <c r="M117" s="6">
        <f>INDEX([1]products!$A$1:$G$49,MATCH([1]orders!$D117,[1]products!$A$1:$A$49,0),MATCH([1]orders!L$1,[1]products!$A$1:$G$1,0))</f>
        <v>15.85</v>
      </c>
      <c r="N117" s="6" t="str">
        <f>VLOOKUP(Customers!A117,Customers!A116:I1116,9,FALSE)</f>
        <v>No</v>
      </c>
      <c r="O117" s="25">
        <f t="shared" si="3"/>
        <v>15.85</v>
      </c>
      <c r="P117" t="str">
        <f>VLOOKUP(J117,Products!A:G,2,0)</f>
        <v>Liberica</v>
      </c>
      <c r="Q117" t="str">
        <f>VLOOKUP(J117,Products!A:G,3,0)</f>
        <v>Light</v>
      </c>
      <c r="R117">
        <v>2.0605000000000002</v>
      </c>
      <c r="S117">
        <f>INDEX(Products!A:G,MATCH(worksheet!J117,Products!A:A,0),MATCH(worksheet!$S$1,Products!$A$1:$G$1,0))</f>
        <v>2.0605000000000002</v>
      </c>
      <c r="U117" s="20"/>
    </row>
    <row r="118" spans="1:21" x14ac:dyDescent="0.2">
      <c r="A118" s="1" t="s">
        <v>265</v>
      </c>
      <c r="B118" s="2">
        <v>44054</v>
      </c>
      <c r="C118" s="2" t="str">
        <f t="shared" si="4"/>
        <v>2020</v>
      </c>
      <c r="D118" s="2" t="str">
        <f t="shared" si="5"/>
        <v>August</v>
      </c>
      <c r="E118" s="3" t="s">
        <v>266</v>
      </c>
      <c r="F118" s="3" t="str">
        <f>VLOOKUP(Customers!A118,Customers!A117:I1117,3,FALSE)</f>
        <v>gstandley38@dion.ne.jp</v>
      </c>
      <c r="G118" s="3" t="str">
        <f>VLOOKUP(worksheet!E118,Customers!A:I,2,)</f>
        <v>Geneva Standley</v>
      </c>
      <c r="H118" s="3" t="str">
        <f>VLOOKUP(E118,Customers!A:I,6,FALSE)</f>
        <v>Killorglin</v>
      </c>
      <c r="I118" s="3" t="str">
        <f>VLOOKUP(Customers!A118,Customers!A117:I1117,7,FALSE)</f>
        <v>Ireland</v>
      </c>
      <c r="J118" s="4" t="s">
        <v>19</v>
      </c>
      <c r="K118" s="3">
        <v>4</v>
      </c>
      <c r="L118" s="5">
        <f>INDEX([1]products!$A$1:$G$49,MATCH([1]orders!$D118,[1]products!$A$1:$A$49,0),MATCH([1]orders!K$1,[1]products!$A$1:$G$1,0))</f>
        <v>0.2</v>
      </c>
      <c r="M118" s="6">
        <f>INDEX([1]products!$A$1:$G$49,MATCH([1]orders!$D118,[1]products!$A$1:$A$49,0),MATCH([1]orders!L$1,[1]products!$A$1:$G$1,0))</f>
        <v>4.7549999999999999</v>
      </c>
      <c r="N118" s="6" t="str">
        <f>VLOOKUP(Customers!A118,Customers!A117:I1117,9,FALSE)</f>
        <v>Yes</v>
      </c>
      <c r="O118" s="25">
        <f t="shared" si="3"/>
        <v>19.02</v>
      </c>
      <c r="P118" t="str">
        <f>VLOOKUP(J118,Products!A:G,2,0)</f>
        <v>Liberica</v>
      </c>
      <c r="Q118" t="str">
        <f>VLOOKUP(J118,Products!A:G,3,0)</f>
        <v>Light</v>
      </c>
      <c r="R118">
        <v>2.4725999999999999</v>
      </c>
      <c r="S118">
        <f>INDEX(Products!A:G,MATCH(worksheet!J118,Products!A:A,0),MATCH(worksheet!$S$1,Products!$A$1:$G$1,0))</f>
        <v>0.61814999999999998</v>
      </c>
      <c r="U118" s="20"/>
    </row>
    <row r="119" spans="1:21" x14ac:dyDescent="0.2">
      <c r="A119" s="1" t="s">
        <v>267</v>
      </c>
      <c r="B119" s="2">
        <v>44656</v>
      </c>
      <c r="C119" s="2" t="str">
        <f t="shared" si="4"/>
        <v>2022</v>
      </c>
      <c r="D119" s="2" t="str">
        <f t="shared" si="5"/>
        <v>April</v>
      </c>
      <c r="E119" s="3" t="s">
        <v>268</v>
      </c>
      <c r="F119" s="3" t="str">
        <f>VLOOKUP(Customers!A119,Customers!A118:I1118,3,FALSE)</f>
        <v>bdrage39@youku.com</v>
      </c>
      <c r="G119" s="3" t="str">
        <f>VLOOKUP(worksheet!E119,Customers!A:I,2,)</f>
        <v>Brook Drage</v>
      </c>
      <c r="H119" s="3" t="str">
        <f>VLOOKUP(E119,Customers!A:I,6,FALSE)</f>
        <v>Dayton</v>
      </c>
      <c r="I119" s="3" t="str">
        <f>VLOOKUP(Customers!A119,Customers!A118:I1118,7,FALSE)</f>
        <v>United States</v>
      </c>
      <c r="J119" s="4" t="s">
        <v>83</v>
      </c>
      <c r="K119" s="3">
        <v>4</v>
      </c>
      <c r="L119" s="5">
        <f>INDEX([1]products!$A$1:$G$49,MATCH([1]orders!$D119,[1]products!$A$1:$A$49,0),MATCH([1]orders!K$1,[1]products!$A$1:$G$1,0))</f>
        <v>0.5</v>
      </c>
      <c r="M119" s="6">
        <f>INDEX([1]products!$A$1:$G$49,MATCH([1]orders!$D119,[1]products!$A$1:$A$49,0),MATCH([1]orders!L$1,[1]products!$A$1:$G$1,0))</f>
        <v>9.51</v>
      </c>
      <c r="N119" s="6" t="str">
        <f>VLOOKUP(Customers!A119,Customers!A118:I1118,9,FALSE)</f>
        <v>No</v>
      </c>
      <c r="O119" s="25">
        <f t="shared" si="3"/>
        <v>38.04</v>
      </c>
      <c r="P119" t="str">
        <f>VLOOKUP(J119,Products!A:G,2,0)</f>
        <v>Liberica</v>
      </c>
      <c r="Q119" t="str">
        <f>VLOOKUP(J119,Products!A:G,3,0)</f>
        <v>Light</v>
      </c>
      <c r="R119">
        <v>4.9451999999999998</v>
      </c>
      <c r="S119">
        <f>INDEX(Products!A:G,MATCH(worksheet!J119,Products!A:A,0),MATCH(worksheet!$S$1,Products!$A$1:$G$1,0))</f>
        <v>1.2363</v>
      </c>
      <c r="U119" s="20"/>
    </row>
    <row r="120" spans="1:21" x14ac:dyDescent="0.2">
      <c r="A120" s="1" t="s">
        <v>269</v>
      </c>
      <c r="B120" s="2">
        <v>43760</v>
      </c>
      <c r="C120" s="2" t="str">
        <f t="shared" si="4"/>
        <v>2019</v>
      </c>
      <c r="D120" s="2" t="str">
        <f t="shared" si="5"/>
        <v>October</v>
      </c>
      <c r="E120" s="3" t="s">
        <v>270</v>
      </c>
      <c r="F120" s="3" t="str">
        <f>VLOOKUP(Customers!A120,Customers!A119:I1119,3,FALSE)</f>
        <v>myallop3a@fema.gov</v>
      </c>
      <c r="G120" s="3" t="str">
        <f>VLOOKUP(worksheet!E120,Customers!A:I,2,)</f>
        <v>Muffin Yallop</v>
      </c>
      <c r="H120" s="3" t="str">
        <f>VLOOKUP(E120,Customers!A:I,6,FALSE)</f>
        <v>Anchorage</v>
      </c>
      <c r="I120" s="3" t="str">
        <f>VLOOKUP(Customers!A120,Customers!A119:I1119,7,FALSE)</f>
        <v>United States</v>
      </c>
      <c r="J120" s="4" t="s">
        <v>16</v>
      </c>
      <c r="K120" s="3">
        <v>3</v>
      </c>
      <c r="L120" s="5">
        <f>INDEX([1]products!$A$1:$G$49,MATCH([1]orders!$D120,[1]products!$A$1:$A$49,0),MATCH([1]orders!K$1,[1]products!$A$1:$G$1,0))</f>
        <v>0.5</v>
      </c>
      <c r="M120" s="6">
        <f>INDEX([1]products!$A$1:$G$49,MATCH([1]orders!$D120,[1]products!$A$1:$A$49,0),MATCH([1]orders!L$1,[1]products!$A$1:$G$1,0))</f>
        <v>7.29</v>
      </c>
      <c r="N120" s="6" t="str">
        <f>VLOOKUP(Customers!A120,Customers!A119:I1119,9,FALSE)</f>
        <v>Yes</v>
      </c>
      <c r="O120" s="25">
        <f t="shared" si="3"/>
        <v>21.87</v>
      </c>
      <c r="P120" t="str">
        <f>VLOOKUP(J120,Products!A:G,2,0)</f>
        <v>Excelsa</v>
      </c>
      <c r="Q120" t="str">
        <f>VLOOKUP(J120,Products!A:G,3,0)</f>
        <v>Dark</v>
      </c>
      <c r="R120">
        <v>2.4057000000000004</v>
      </c>
      <c r="S120">
        <f>INDEX(Products!A:G,MATCH(worksheet!J120,Products!A:A,0),MATCH(worksheet!$S$1,Products!$A$1:$G$1,0))</f>
        <v>0.80190000000000006</v>
      </c>
      <c r="U120" s="20"/>
    </row>
    <row r="121" spans="1:21" x14ac:dyDescent="0.2">
      <c r="A121" s="1" t="s">
        <v>271</v>
      </c>
      <c r="B121" s="2">
        <v>44471</v>
      </c>
      <c r="C121" s="2" t="str">
        <f t="shared" si="4"/>
        <v>2021</v>
      </c>
      <c r="D121" s="2" t="str">
        <f t="shared" si="5"/>
        <v>October</v>
      </c>
      <c r="E121" s="3" t="s">
        <v>272</v>
      </c>
      <c r="F121" s="3" t="str">
        <f>VLOOKUP(Customers!A121,Customers!A120:I1120,3,FALSE)</f>
        <v>cswitsur3b@chronoengine.com</v>
      </c>
      <c r="G121" s="3" t="str">
        <f>VLOOKUP(worksheet!E121,Customers!A:I,2,)</f>
        <v>Cordi Switsur</v>
      </c>
      <c r="H121" s="3" t="str">
        <f>VLOOKUP(E121,Customers!A:I,6,FALSE)</f>
        <v>Nashville</v>
      </c>
      <c r="I121" s="3" t="str">
        <f>VLOOKUP(Customers!A121,Customers!A120:I1120,7,FALSE)</f>
        <v>United States</v>
      </c>
      <c r="J121" s="4" t="s">
        <v>64</v>
      </c>
      <c r="K121" s="3">
        <v>1</v>
      </c>
      <c r="L121" s="5">
        <f>INDEX([1]products!$A$1:$G$49,MATCH([1]orders!$D121,[1]products!$A$1:$A$49,0),MATCH([1]orders!K$1,[1]products!$A$1:$G$1,0))</f>
        <v>0.2</v>
      </c>
      <c r="M121" s="6">
        <f>INDEX([1]products!$A$1:$G$49,MATCH([1]orders!$D121,[1]products!$A$1:$A$49,0),MATCH([1]orders!L$1,[1]products!$A$1:$G$1,0))</f>
        <v>4.125</v>
      </c>
      <c r="N121" s="6" t="str">
        <f>VLOOKUP(Customers!A121,Customers!A120:I1120,9,FALSE)</f>
        <v>No</v>
      </c>
      <c r="O121" s="25">
        <f t="shared" si="3"/>
        <v>4.125</v>
      </c>
      <c r="P121" t="str">
        <f>VLOOKUP(J121,Products!A:G,2,0)</f>
        <v>Excelsa</v>
      </c>
      <c r="Q121" t="str">
        <f>VLOOKUP(J121,Products!A:G,3,0)</f>
        <v>Medium</v>
      </c>
      <c r="R121">
        <v>0.45374999999999999</v>
      </c>
      <c r="S121">
        <f>INDEX(Products!A:G,MATCH(worksheet!J121,Products!A:A,0),MATCH(worksheet!$S$1,Products!$A$1:$G$1,0))</f>
        <v>0.45374999999999999</v>
      </c>
      <c r="U121" s="20"/>
    </row>
    <row r="122" spans="1:21" x14ac:dyDescent="0.2">
      <c r="A122" s="1" t="s">
        <v>271</v>
      </c>
      <c r="B122" s="2">
        <v>44471</v>
      </c>
      <c r="C122" s="2" t="str">
        <f t="shared" si="4"/>
        <v>2021</v>
      </c>
      <c r="D122" s="2" t="str">
        <f t="shared" si="5"/>
        <v>October</v>
      </c>
      <c r="E122" s="3" t="s">
        <v>272</v>
      </c>
      <c r="F122" s="3" t="str">
        <f>VLOOKUP(Customers!A122,Customers!A121:I1121,3,FALSE)</f>
        <v>ehows3c@devhub.com</v>
      </c>
      <c r="G122" s="3" t="str">
        <f>VLOOKUP(worksheet!E122,Customers!A:I,2,)</f>
        <v>Cordi Switsur</v>
      </c>
      <c r="H122" s="3" t="str">
        <f>VLOOKUP(E122,Customers!A:I,6,FALSE)</f>
        <v>Nashville</v>
      </c>
      <c r="I122" s="3" t="str">
        <f>VLOOKUP(Customers!A122,Customers!A121:I1121,7,FALSE)</f>
        <v>United States</v>
      </c>
      <c r="J122" s="4" t="s">
        <v>115</v>
      </c>
      <c r="K122" s="3">
        <v>1</v>
      </c>
      <c r="L122" s="5">
        <f>INDEX([1]products!$A$1:$G$49,MATCH([1]orders!$D122,[1]products!$A$1:$A$49,0),MATCH([1]orders!K$1,[1]products!$A$1:$G$1,0))</f>
        <v>0.2</v>
      </c>
      <c r="M122" s="6">
        <f>INDEX([1]products!$A$1:$G$49,MATCH([1]orders!$D122,[1]products!$A$1:$A$49,0),MATCH([1]orders!L$1,[1]products!$A$1:$G$1,0))</f>
        <v>3.8849999999999998</v>
      </c>
      <c r="N122" s="6" t="str">
        <f>VLOOKUP(Customers!A122,Customers!A121:I1121,9,FALSE)</f>
        <v>Yes</v>
      </c>
      <c r="O122" s="25">
        <f t="shared" si="3"/>
        <v>3.8849999999999998</v>
      </c>
      <c r="P122" t="str">
        <f>VLOOKUP(J122,Products!A:G,2,0)</f>
        <v>Arabica</v>
      </c>
      <c r="Q122" t="str">
        <f>VLOOKUP(J122,Products!A:G,3,0)</f>
        <v>Light</v>
      </c>
      <c r="R122">
        <v>0.34964999999999996</v>
      </c>
      <c r="S122">
        <f>INDEX(Products!A:G,MATCH(worksheet!J122,Products!A:A,0),MATCH(worksheet!$S$1,Products!$A$1:$G$1,0))</f>
        <v>0.34964999999999996</v>
      </c>
      <c r="U122" s="20"/>
    </row>
    <row r="123" spans="1:21" x14ac:dyDescent="0.2">
      <c r="A123" s="1" t="s">
        <v>271</v>
      </c>
      <c r="B123" s="2">
        <v>44471</v>
      </c>
      <c r="C123" s="2" t="str">
        <f t="shared" si="4"/>
        <v>2021</v>
      </c>
      <c r="D123" s="2" t="str">
        <f t="shared" si="5"/>
        <v>October</v>
      </c>
      <c r="E123" s="3" t="s">
        <v>272</v>
      </c>
      <c r="F123" s="3" t="str">
        <f>VLOOKUP(Customers!A123,Customers!A122:I1122,3,FALSE)</f>
        <v>sbecaris3d@google.ru</v>
      </c>
      <c r="G123" s="3" t="str">
        <f>VLOOKUP(worksheet!E123,Customers!A:I,2,)</f>
        <v>Cordi Switsur</v>
      </c>
      <c r="H123" s="3" t="str">
        <f>VLOOKUP(E123,Customers!A:I,6,FALSE)</f>
        <v>Nashville</v>
      </c>
      <c r="I123" s="3" t="str">
        <f>VLOOKUP(Customers!A123,Customers!A122:I1122,7,FALSE)</f>
        <v>United States</v>
      </c>
      <c r="J123" s="4" t="s">
        <v>9</v>
      </c>
      <c r="K123" s="3">
        <v>5</v>
      </c>
      <c r="L123" s="5">
        <f>INDEX([1]products!$A$1:$G$49,MATCH([1]orders!$D123,[1]products!$A$1:$A$49,0),MATCH([1]orders!K$1,[1]products!$A$1:$G$1,0))</f>
        <v>1</v>
      </c>
      <c r="M123" s="6">
        <f>INDEX([1]products!$A$1:$G$49,MATCH([1]orders!$D123,[1]products!$A$1:$A$49,0),MATCH([1]orders!L$1,[1]products!$A$1:$G$1,0))</f>
        <v>13.75</v>
      </c>
      <c r="N123" s="6" t="str">
        <f>VLOOKUP(Customers!A123,Customers!A122:I1122,9,FALSE)</f>
        <v>No</v>
      </c>
      <c r="O123" s="25">
        <f t="shared" si="3"/>
        <v>68.75</v>
      </c>
      <c r="P123" t="str">
        <f>VLOOKUP(J123,Products!A:G,2,0)</f>
        <v>Excelsa</v>
      </c>
      <c r="Q123" t="str">
        <f>VLOOKUP(J123,Products!A:G,3,0)</f>
        <v>Medium</v>
      </c>
      <c r="R123">
        <v>7.5625</v>
      </c>
      <c r="S123">
        <f>INDEX(Products!A:G,MATCH(worksheet!J123,Products!A:A,0),MATCH(worksheet!$S$1,Products!$A$1:$G$1,0))</f>
        <v>1.5125</v>
      </c>
      <c r="U123" s="20"/>
    </row>
    <row r="124" spans="1:21" x14ac:dyDescent="0.2">
      <c r="A124" s="1" t="s">
        <v>273</v>
      </c>
      <c r="B124" s="2">
        <v>44268</v>
      </c>
      <c r="C124" s="2" t="str">
        <f t="shared" si="4"/>
        <v>2021</v>
      </c>
      <c r="D124" s="2" t="str">
        <f t="shared" si="5"/>
        <v>March</v>
      </c>
      <c r="E124" s="3" t="s">
        <v>274</v>
      </c>
      <c r="F124" s="3" t="str">
        <f>VLOOKUP(Customers!A124,Customers!A123:I1123,3,FALSE)</f>
        <v>mludwell3e@blogger.com</v>
      </c>
      <c r="G124" s="3" t="str">
        <f>VLOOKUP(worksheet!E124,Customers!A:I,2,)</f>
        <v>Mahala Ludwell</v>
      </c>
      <c r="H124" s="3" t="str">
        <f>VLOOKUP(E124,Customers!A:I,6,FALSE)</f>
        <v>Denver</v>
      </c>
      <c r="I124" s="3" t="str">
        <f>VLOOKUP(Customers!A124,Customers!A123:I1123,7,FALSE)</f>
        <v>United States</v>
      </c>
      <c r="J124" s="4" t="s">
        <v>72</v>
      </c>
      <c r="K124" s="3">
        <v>4</v>
      </c>
      <c r="L124" s="5">
        <f>INDEX([1]products!$A$1:$G$49,MATCH([1]orders!$D124,[1]products!$A$1:$A$49,0),MATCH([1]orders!K$1,[1]products!$A$1:$G$1,0))</f>
        <v>0.5</v>
      </c>
      <c r="M124" s="6">
        <f>INDEX([1]products!$A$1:$G$49,MATCH([1]orders!$D124,[1]products!$A$1:$A$49,0),MATCH([1]orders!L$1,[1]products!$A$1:$G$1,0))</f>
        <v>5.97</v>
      </c>
      <c r="N124" s="6" t="str">
        <f>VLOOKUP(Customers!A124,Customers!A123:I1123,9,FALSE)</f>
        <v>Yes</v>
      </c>
      <c r="O124" s="25">
        <f t="shared" si="3"/>
        <v>23.88</v>
      </c>
      <c r="P124" t="str">
        <f>VLOOKUP(J124,Products!A:G,2,0)</f>
        <v>Arabica</v>
      </c>
      <c r="Q124" t="str">
        <f>VLOOKUP(J124,Products!A:G,3,0)</f>
        <v>Dark</v>
      </c>
      <c r="R124">
        <v>2.1492</v>
      </c>
      <c r="S124">
        <f>INDEX(Products!A:G,MATCH(worksheet!J124,Products!A:A,0),MATCH(worksheet!$S$1,Products!$A$1:$G$1,0))</f>
        <v>0.5373</v>
      </c>
      <c r="U124" s="20"/>
    </row>
    <row r="125" spans="1:21" hidden="1" x14ac:dyDescent="0.2">
      <c r="A125" s="1" t="s">
        <v>275</v>
      </c>
      <c r="B125" s="2">
        <v>44724</v>
      </c>
      <c r="C125" s="2" t="str">
        <f t="shared" si="4"/>
        <v>2022</v>
      </c>
      <c r="D125" s="2" t="str">
        <f t="shared" si="5"/>
        <v>June</v>
      </c>
      <c r="E125" s="3" t="s">
        <v>276</v>
      </c>
      <c r="F125" s="3" t="str">
        <f>VLOOKUP(Customers!A125,Customers!A124:I1124,3,FALSE)</f>
        <v>dbeauchamp3f@usda.gov</v>
      </c>
      <c r="G125" s="3" t="str">
        <f>VLOOKUP(worksheet!E125,Customers!A:I,2,)</f>
        <v>Doll Beauchamp</v>
      </c>
      <c r="H125" s="3" t="str">
        <f>VLOOKUP(E125,Customers!A:I,6,FALSE)</f>
        <v>Stamford</v>
      </c>
      <c r="I125" s="3" t="str">
        <f>VLOOKUP(Customers!A125,Customers!A124:I1124,7,FALSE)</f>
        <v>United States</v>
      </c>
      <c r="J125" s="4" t="s">
        <v>104</v>
      </c>
      <c r="K125" s="3">
        <v>4</v>
      </c>
      <c r="L125" s="5">
        <f>INDEX([1]products!$A$1:$G$49,MATCH([1]orders!$D125,[1]products!$A$1:$A$49,0),MATCH([1]orders!K$1,[1]products!$A$1:$G$1,0))</f>
        <v>2.5</v>
      </c>
      <c r="M125" s="6">
        <f>INDEX([1]products!$A$1:$G$49,MATCH([1]orders!$D125,[1]products!$A$1:$A$49,0),MATCH([1]orders!L$1,[1]products!$A$1:$G$1,0))</f>
        <v>36.454999999999998</v>
      </c>
      <c r="N125" s="6" t="str">
        <f>VLOOKUP(Customers!A125,Customers!A124:I1124,9,FALSE)</f>
        <v>No</v>
      </c>
      <c r="O125" s="25">
        <f t="shared" si="3"/>
        <v>145.82</v>
      </c>
      <c r="P125" t="str">
        <f>VLOOKUP(J125,Products!A:G,2,0)</f>
        <v>Liberica</v>
      </c>
      <c r="Q125" t="str">
        <f>VLOOKUP(J125,Products!A:G,3,0)</f>
        <v>Light</v>
      </c>
      <c r="R125">
        <v>18.956599999999998</v>
      </c>
      <c r="S125">
        <f>INDEX(Products!A:G,MATCH(worksheet!J125,Products!A:A,0),MATCH(worksheet!$S$1,Products!$A$1:$G$1,0))</f>
        <v>4.7391499999999995</v>
      </c>
      <c r="U125" s="20"/>
    </row>
    <row r="126" spans="1:21" x14ac:dyDescent="0.2">
      <c r="A126" s="1" t="s">
        <v>277</v>
      </c>
      <c r="B126" s="2">
        <v>43582</v>
      </c>
      <c r="C126" s="2" t="str">
        <f t="shared" si="4"/>
        <v>2019</v>
      </c>
      <c r="D126" s="2" t="str">
        <f t="shared" si="5"/>
        <v>April</v>
      </c>
      <c r="E126" s="3" t="s">
        <v>278</v>
      </c>
      <c r="F126" s="3" t="str">
        <f>VLOOKUP(Customers!A126,Customers!A125:I1125,3,FALSE)</f>
        <v>srodliff3g@ted.com</v>
      </c>
      <c r="G126" s="3" t="str">
        <f>VLOOKUP(worksheet!E126,Customers!A:I,2,)</f>
        <v>Stanford Rodliff</v>
      </c>
      <c r="H126" s="3" t="str">
        <f>VLOOKUP(E126,Customers!A:I,6,FALSE)</f>
        <v>Newport News</v>
      </c>
      <c r="I126" s="3" t="str">
        <f>VLOOKUP(Customers!A126,Customers!A125:I1125,7,FALSE)</f>
        <v>United States</v>
      </c>
      <c r="J126" s="4" t="s">
        <v>77</v>
      </c>
      <c r="K126" s="3">
        <v>5</v>
      </c>
      <c r="L126" s="5">
        <f>INDEX([1]products!$A$1:$G$49,MATCH([1]orders!$D126,[1]products!$A$1:$A$49,0),MATCH([1]orders!K$1,[1]products!$A$1:$G$1,0))</f>
        <v>0.2</v>
      </c>
      <c r="M126" s="6">
        <f>INDEX([1]products!$A$1:$G$49,MATCH([1]orders!$D126,[1]products!$A$1:$A$49,0),MATCH([1]orders!L$1,[1]products!$A$1:$G$1,0))</f>
        <v>4.3650000000000002</v>
      </c>
      <c r="N126" s="6" t="str">
        <f>VLOOKUP(Customers!A126,Customers!A125:I1125,9,FALSE)</f>
        <v>Yes</v>
      </c>
      <c r="O126" s="25">
        <f t="shared" si="3"/>
        <v>21.825000000000003</v>
      </c>
      <c r="P126" t="str">
        <f>VLOOKUP(J126,Products!A:G,2,0)</f>
        <v>Liberica</v>
      </c>
      <c r="Q126" t="str">
        <f>VLOOKUP(J126,Products!A:G,3,0)</f>
        <v>Medium</v>
      </c>
      <c r="R126">
        <v>2.83725</v>
      </c>
      <c r="S126">
        <f>INDEX(Products!A:G,MATCH(worksheet!J126,Products!A:A,0),MATCH(worksheet!$S$1,Products!$A$1:$G$1,0))</f>
        <v>0.56745000000000001</v>
      </c>
      <c r="U126" s="20"/>
    </row>
    <row r="127" spans="1:21" x14ac:dyDescent="0.2">
      <c r="A127" s="1" t="s">
        <v>279</v>
      </c>
      <c r="B127" s="2">
        <v>43608</v>
      </c>
      <c r="C127" s="2" t="str">
        <f t="shared" si="4"/>
        <v>2019</v>
      </c>
      <c r="D127" s="2" t="str">
        <f t="shared" si="5"/>
        <v>May</v>
      </c>
      <c r="E127" s="3" t="s">
        <v>280</v>
      </c>
      <c r="F127" s="3" t="str">
        <f>VLOOKUP(Customers!A127,Customers!A126:I1126,3,FALSE)</f>
        <v>swoodham3h@businesswire.com</v>
      </c>
      <c r="G127" s="3" t="str">
        <f>VLOOKUP(worksheet!E127,Customers!A:I,2,)</f>
        <v>Stevana Woodham</v>
      </c>
      <c r="H127" s="3" t="str">
        <f>VLOOKUP(E127,Customers!A:I,6,FALSE)</f>
        <v>Drumcondra</v>
      </c>
      <c r="I127" s="3" t="str">
        <f>VLOOKUP(Customers!A127,Customers!A126:I1126,7,FALSE)</f>
        <v>Ireland</v>
      </c>
      <c r="J127" s="4" t="s">
        <v>78</v>
      </c>
      <c r="K127" s="3">
        <v>3</v>
      </c>
      <c r="L127" s="5">
        <f>INDEX([1]products!$A$1:$G$49,MATCH([1]orders!$D127,[1]products!$A$1:$A$49,0),MATCH([1]orders!K$1,[1]products!$A$1:$G$1,0))</f>
        <v>0.5</v>
      </c>
      <c r="M127" s="6">
        <f>INDEX([1]products!$A$1:$G$49,MATCH([1]orders!$D127,[1]products!$A$1:$A$49,0),MATCH([1]orders!L$1,[1]products!$A$1:$G$1,0))</f>
        <v>8.73</v>
      </c>
      <c r="N127" s="6" t="str">
        <f>VLOOKUP(Customers!A127,Customers!A126:I1126,9,FALSE)</f>
        <v>Yes</v>
      </c>
      <c r="O127" s="25">
        <f t="shared" si="3"/>
        <v>26.19</v>
      </c>
      <c r="P127" t="str">
        <f>VLOOKUP(J127,Products!A:G,2,0)</f>
        <v>Liberica</v>
      </c>
      <c r="Q127" t="str">
        <f>VLOOKUP(J127,Products!A:G,3,0)</f>
        <v>Medium</v>
      </c>
      <c r="R127">
        <v>3.4047000000000001</v>
      </c>
      <c r="S127">
        <f>INDEX(Products!A:G,MATCH(worksheet!J127,Products!A:A,0),MATCH(worksheet!$S$1,Products!$A$1:$G$1,0))</f>
        <v>1.1349</v>
      </c>
      <c r="U127" s="20"/>
    </row>
    <row r="128" spans="1:21" x14ac:dyDescent="0.2">
      <c r="A128" s="1" t="s">
        <v>281</v>
      </c>
      <c r="B128" s="2">
        <v>44026</v>
      </c>
      <c r="C128" s="2" t="str">
        <f t="shared" si="4"/>
        <v>2020</v>
      </c>
      <c r="D128" s="2" t="str">
        <f t="shared" si="5"/>
        <v>July</v>
      </c>
      <c r="E128" s="3" t="s">
        <v>282</v>
      </c>
      <c r="F128" s="3" t="str">
        <f>VLOOKUP(Customers!A128,Customers!A127:I1127,3,FALSE)</f>
        <v>hsynnot3i@about.com</v>
      </c>
      <c r="G128" s="3" t="str">
        <f>VLOOKUP(worksheet!E128,Customers!A:I,2,)</f>
        <v>Hewet Synnot</v>
      </c>
      <c r="H128" s="3" t="str">
        <f>VLOOKUP(E128,Customers!A:I,6,FALSE)</f>
        <v>Anchorage</v>
      </c>
      <c r="I128" s="3" t="str">
        <f>VLOOKUP(Customers!A128,Customers!A127:I1127,7,FALSE)</f>
        <v>United States</v>
      </c>
      <c r="J128" s="4" t="s">
        <v>61</v>
      </c>
      <c r="K128" s="3">
        <v>1</v>
      </c>
      <c r="L128" s="5">
        <f>INDEX([1]products!$A$1:$G$49,MATCH([1]orders!$D128,[1]products!$A$1:$A$49,0),MATCH([1]orders!K$1,[1]products!$A$1:$G$1,0))</f>
        <v>1</v>
      </c>
      <c r="M128" s="6">
        <f>INDEX([1]products!$A$1:$G$49,MATCH([1]orders!$D128,[1]products!$A$1:$A$49,0),MATCH([1]orders!L$1,[1]products!$A$1:$G$1,0))</f>
        <v>11.25</v>
      </c>
      <c r="N128" s="6" t="str">
        <f>VLOOKUP(Customers!A128,Customers!A127:I1127,9,FALSE)</f>
        <v>No</v>
      </c>
      <c r="O128" s="25">
        <f t="shared" si="3"/>
        <v>11.25</v>
      </c>
      <c r="P128" t="str">
        <f>VLOOKUP(J128,Products!A:G,2,0)</f>
        <v>Arabica</v>
      </c>
      <c r="Q128" t="str">
        <f>VLOOKUP(J128,Products!A:G,3,0)</f>
        <v>Medium</v>
      </c>
      <c r="R128">
        <v>1.0125</v>
      </c>
      <c r="S128">
        <f>INDEX(Products!A:G,MATCH(worksheet!J128,Products!A:A,0),MATCH(worksheet!$S$1,Products!$A$1:$G$1,0))</f>
        <v>1.0125</v>
      </c>
      <c r="U128" s="20"/>
    </row>
    <row r="129" spans="1:21" x14ac:dyDescent="0.2">
      <c r="A129" s="1" t="s">
        <v>283</v>
      </c>
      <c r="B129" s="2">
        <v>44510</v>
      </c>
      <c r="C129" s="2" t="str">
        <f t="shared" si="4"/>
        <v>2021</v>
      </c>
      <c r="D129" s="2" t="str">
        <f t="shared" si="5"/>
        <v>November</v>
      </c>
      <c r="E129" s="3" t="s">
        <v>284</v>
      </c>
      <c r="F129" s="3" t="str">
        <f>VLOOKUP(Customers!A129,Customers!A128:I1128,3,FALSE)</f>
        <v>rlepere3j@shop-pro.jp</v>
      </c>
      <c r="G129" s="3" t="str">
        <f>VLOOKUP(worksheet!E129,Customers!A:I,2,)</f>
        <v>Raleigh Lepere</v>
      </c>
      <c r="H129" s="3" t="str">
        <f>VLOOKUP(E129,Customers!A:I,6,FALSE)</f>
        <v>Beaumont</v>
      </c>
      <c r="I129" s="3" t="str">
        <f>VLOOKUP(Customers!A129,Customers!A128:I1128,7,FALSE)</f>
        <v>Ireland</v>
      </c>
      <c r="J129" s="4" t="s">
        <v>13</v>
      </c>
      <c r="K129" s="3">
        <v>6</v>
      </c>
      <c r="L129" s="5">
        <f>INDEX([1]products!$A$1:$G$49,MATCH([1]orders!$D129,[1]products!$A$1:$A$49,0),MATCH([1]orders!K$1,[1]products!$A$1:$G$1,0))</f>
        <v>1</v>
      </c>
      <c r="M129" s="6">
        <f>INDEX([1]products!$A$1:$G$49,MATCH([1]orders!$D129,[1]products!$A$1:$A$49,0),MATCH([1]orders!L$1,[1]products!$A$1:$G$1,0))</f>
        <v>12.95</v>
      </c>
      <c r="N129" s="6" t="str">
        <f>VLOOKUP(Customers!A129,Customers!A128:I1128,9,FALSE)</f>
        <v>No</v>
      </c>
      <c r="O129" s="25">
        <f t="shared" si="3"/>
        <v>77.699999999999989</v>
      </c>
      <c r="P129" t="str">
        <f>VLOOKUP(J129,Products!A:G,2,0)</f>
        <v>Liberica</v>
      </c>
      <c r="Q129" t="str">
        <f>VLOOKUP(J129,Products!A:G,3,0)</f>
        <v>Dark</v>
      </c>
      <c r="R129">
        <v>10.100999999999999</v>
      </c>
      <c r="S129">
        <f>INDEX(Products!A:G,MATCH(worksheet!J129,Products!A:A,0),MATCH(worksheet!$S$1,Products!$A$1:$G$1,0))</f>
        <v>1.6835</v>
      </c>
      <c r="U129" s="20"/>
    </row>
    <row r="130" spans="1:21" hidden="1" x14ac:dyDescent="0.2">
      <c r="A130" s="1" t="s">
        <v>285</v>
      </c>
      <c r="B130" s="2">
        <v>44439</v>
      </c>
      <c r="C130" s="2" t="str">
        <f t="shared" si="4"/>
        <v>2021</v>
      </c>
      <c r="D130" s="2" t="str">
        <f t="shared" si="5"/>
        <v>August</v>
      </c>
      <c r="E130" s="3" t="s">
        <v>286</v>
      </c>
      <c r="F130" s="3" t="str">
        <f>VLOOKUP(Customers!A130,Customers!A129:I1129,3,FALSE)</f>
        <v>twoofinden3k@businesswire.com</v>
      </c>
      <c r="G130" s="3" t="str">
        <f>VLOOKUP(worksheet!E130,Customers!A:I,2,)</f>
        <v>Timofei Woofinden</v>
      </c>
      <c r="H130" s="3" t="str">
        <f>VLOOKUP(E130,Customers!A:I,6,FALSE)</f>
        <v>Fargo</v>
      </c>
      <c r="I130" s="3" t="str">
        <f>VLOOKUP(Customers!A130,Customers!A129:I1129,7,FALSE)</f>
        <v>United States</v>
      </c>
      <c r="J130" s="4" t="s">
        <v>67</v>
      </c>
      <c r="K130" s="3">
        <v>1</v>
      </c>
      <c r="L130" s="5">
        <f>INDEX([1]products!$A$1:$G$49,MATCH([1]orders!$D130,[1]products!$A$1:$A$49,0),MATCH([1]orders!K$1,[1]products!$A$1:$G$1,0))</f>
        <v>0.5</v>
      </c>
      <c r="M130" s="6">
        <f>INDEX([1]products!$A$1:$G$49,MATCH([1]orders!$D130,[1]products!$A$1:$A$49,0),MATCH([1]orders!L$1,[1]products!$A$1:$G$1,0))</f>
        <v>6.75</v>
      </c>
      <c r="N130" s="6" t="str">
        <f>VLOOKUP(Customers!A130,Customers!A129:I1129,9,FALSE)</f>
        <v>No</v>
      </c>
      <c r="O130" s="25">
        <f t="shared" ref="O130:O193" si="6">K130*M130</f>
        <v>6.75</v>
      </c>
      <c r="P130" t="str">
        <f>VLOOKUP(J130,Products!A:G,2,0)</f>
        <v>Arabica</v>
      </c>
      <c r="Q130" t="str">
        <f>VLOOKUP(J130,Products!A:G,3,0)</f>
        <v>Medium</v>
      </c>
      <c r="R130">
        <v>0.60749999999999993</v>
      </c>
      <c r="S130">
        <f>INDEX(Products!A:G,MATCH(worksheet!J130,Products!A:A,0),MATCH(worksheet!$S$1,Products!$A$1:$G$1,0))</f>
        <v>0.60749999999999993</v>
      </c>
      <c r="U130" s="20"/>
    </row>
    <row r="131" spans="1:21" x14ac:dyDescent="0.2">
      <c r="A131" s="1" t="s">
        <v>287</v>
      </c>
      <c r="B131" s="2">
        <v>43652</v>
      </c>
      <c r="C131" s="2" t="str">
        <f t="shared" ref="C131:C194" si="7">TEXT(B131,"YYYY")</f>
        <v>2019</v>
      </c>
      <c r="D131" s="2" t="str">
        <f t="shared" ref="D131:D194" si="8">TEXT(B131,"mmmm")</f>
        <v>July</v>
      </c>
      <c r="E131" s="3" t="s">
        <v>288</v>
      </c>
      <c r="F131" s="3" t="str">
        <f>VLOOKUP(Customers!A131,Customers!A130:I1130,3,FALSE)</f>
        <v>edacca3l@google.pl</v>
      </c>
      <c r="G131" s="3" t="str">
        <f>VLOOKUP(worksheet!E131,Customers!A:I,2,)</f>
        <v>Evelina Dacca</v>
      </c>
      <c r="H131" s="3" t="str">
        <f>VLOOKUP(E131,Customers!A:I,6,FALSE)</f>
        <v>Evansville</v>
      </c>
      <c r="I131" s="3" t="str">
        <f>VLOOKUP(Customers!A131,Customers!A130:I1130,7,FALSE)</f>
        <v>United States</v>
      </c>
      <c r="J131" s="4" t="s">
        <v>245</v>
      </c>
      <c r="K131" s="3">
        <v>1</v>
      </c>
      <c r="L131" s="5">
        <f>INDEX([1]products!$A$1:$G$49,MATCH([1]orders!$D131,[1]products!$A$1:$A$49,0),MATCH([1]orders!K$1,[1]products!$A$1:$G$1,0))</f>
        <v>1</v>
      </c>
      <c r="M131" s="6">
        <f>INDEX([1]products!$A$1:$G$49,MATCH([1]orders!$D131,[1]products!$A$1:$A$49,0),MATCH([1]orders!L$1,[1]products!$A$1:$G$1,0))</f>
        <v>12.15</v>
      </c>
      <c r="N131" s="6" t="str">
        <f>VLOOKUP(Customers!A131,Customers!A130:I1130,9,FALSE)</f>
        <v>Yes</v>
      </c>
      <c r="O131" s="25">
        <f t="shared" si="6"/>
        <v>12.15</v>
      </c>
      <c r="P131" t="str">
        <f>VLOOKUP(J131,Products!A:G,2,0)</f>
        <v>Excelsa</v>
      </c>
      <c r="Q131" t="str">
        <f>VLOOKUP(J131,Products!A:G,3,0)</f>
        <v>Dark</v>
      </c>
      <c r="R131">
        <v>1.3365</v>
      </c>
      <c r="S131">
        <f>INDEX(Products!A:G,MATCH(worksheet!J131,Products!A:A,0),MATCH(worksheet!$S$1,Products!$A$1:$G$1,0))</f>
        <v>1.3365</v>
      </c>
      <c r="U131" s="20"/>
    </row>
    <row r="132" spans="1:21" hidden="1" x14ac:dyDescent="0.2">
      <c r="A132" s="1" t="s">
        <v>289</v>
      </c>
      <c r="B132" s="2">
        <v>44624</v>
      </c>
      <c r="C132" s="2" t="str">
        <f t="shared" si="7"/>
        <v>2022</v>
      </c>
      <c r="D132" s="2" t="str">
        <f t="shared" si="8"/>
        <v>March</v>
      </c>
      <c r="E132" s="3" t="s">
        <v>290</v>
      </c>
      <c r="F132" s="3">
        <f>VLOOKUP(Customers!A132,Customers!A131:I1131,3,FALSE)</f>
        <v>0</v>
      </c>
      <c r="G132" s="3" t="str">
        <f>VLOOKUP(worksheet!E132,Customers!A:I,2,)</f>
        <v>Bidget Tremellier</v>
      </c>
      <c r="H132" s="3" t="str">
        <f>VLOOKUP(E132,Customers!A:I,6,FALSE)</f>
        <v>Cherryville</v>
      </c>
      <c r="I132" s="3" t="str">
        <f>VLOOKUP(Customers!A132,Customers!A131:I1131,7,FALSE)</f>
        <v>Ireland</v>
      </c>
      <c r="J132" s="4" t="s">
        <v>204</v>
      </c>
      <c r="K132" s="3">
        <v>5</v>
      </c>
      <c r="L132" s="5">
        <f>INDEX([1]products!$A$1:$G$49,MATCH([1]orders!$D132,[1]products!$A$1:$A$49,0),MATCH([1]orders!K$1,[1]products!$A$1:$G$1,0))</f>
        <v>2.5</v>
      </c>
      <c r="M132" s="6">
        <f>INDEX([1]products!$A$1:$G$49,MATCH([1]orders!$D132,[1]products!$A$1:$A$49,0),MATCH([1]orders!L$1,[1]products!$A$1:$G$1,0))</f>
        <v>29.784999999999997</v>
      </c>
      <c r="N132" s="6" t="str">
        <f>VLOOKUP(Customers!A132,Customers!A131:I1131,9,FALSE)</f>
        <v>Yes</v>
      </c>
      <c r="O132" s="25">
        <f t="shared" si="6"/>
        <v>148.92499999999998</v>
      </c>
      <c r="P132" t="str">
        <f>VLOOKUP(J132,Products!A:G,2,0)</f>
        <v>Arabica</v>
      </c>
      <c r="Q132" t="str">
        <f>VLOOKUP(J132,Products!A:G,3,0)</f>
        <v>Light</v>
      </c>
      <c r="R132">
        <v>13.403249999999998</v>
      </c>
      <c r="S132">
        <f>INDEX(Products!A:G,MATCH(worksheet!J132,Products!A:A,0),MATCH(worksheet!$S$1,Products!$A$1:$G$1,0))</f>
        <v>2.6806499999999995</v>
      </c>
      <c r="U132" s="20"/>
    </row>
    <row r="133" spans="1:21" hidden="1" x14ac:dyDescent="0.2">
      <c r="A133" s="1" t="s">
        <v>291</v>
      </c>
      <c r="B133" s="2">
        <v>44196</v>
      </c>
      <c r="C133" s="2" t="str">
        <f t="shared" si="7"/>
        <v>2020</v>
      </c>
      <c r="D133" s="2" t="str">
        <f t="shared" si="8"/>
        <v>December</v>
      </c>
      <c r="E133" s="3" t="s">
        <v>292</v>
      </c>
      <c r="F133" s="3" t="str">
        <f>VLOOKUP(Customers!A133,Customers!A132:I1132,3,FALSE)</f>
        <v>bhindsberg3n@blogs.com</v>
      </c>
      <c r="G133" s="3" t="str">
        <f>VLOOKUP(worksheet!E133,Customers!A:I,2,)</f>
        <v>Bobinette Hindsberg</v>
      </c>
      <c r="H133" s="3" t="str">
        <f>VLOOKUP(E133,Customers!A:I,6,FALSE)</f>
        <v>Charlotte</v>
      </c>
      <c r="I133" s="3" t="str">
        <f>VLOOKUP(Customers!A133,Customers!A132:I1132,7,FALSE)</f>
        <v>United States</v>
      </c>
      <c r="J133" s="4" t="s">
        <v>16</v>
      </c>
      <c r="K133" s="3">
        <v>2</v>
      </c>
      <c r="L133" s="5">
        <f>INDEX([1]products!$A$1:$G$49,MATCH([1]orders!$D133,[1]products!$A$1:$A$49,0),MATCH([1]orders!K$1,[1]products!$A$1:$G$1,0))</f>
        <v>0.5</v>
      </c>
      <c r="M133" s="6">
        <f>INDEX([1]products!$A$1:$G$49,MATCH([1]orders!$D133,[1]products!$A$1:$A$49,0),MATCH([1]orders!L$1,[1]products!$A$1:$G$1,0))</f>
        <v>7.29</v>
      </c>
      <c r="N133" s="6" t="str">
        <f>VLOOKUP(Customers!A133,Customers!A132:I1132,9,FALSE)</f>
        <v>Yes</v>
      </c>
      <c r="O133" s="25">
        <f t="shared" si="6"/>
        <v>14.58</v>
      </c>
      <c r="P133" t="str">
        <f>VLOOKUP(J133,Products!A:G,2,0)</f>
        <v>Excelsa</v>
      </c>
      <c r="Q133" t="str">
        <f>VLOOKUP(J133,Products!A:G,3,0)</f>
        <v>Dark</v>
      </c>
      <c r="R133">
        <v>1.6038000000000001</v>
      </c>
      <c r="S133">
        <f>INDEX(Products!A:G,MATCH(worksheet!J133,Products!A:A,0),MATCH(worksheet!$S$1,Products!$A$1:$G$1,0))</f>
        <v>0.80190000000000006</v>
      </c>
      <c r="U133" s="20"/>
    </row>
    <row r="134" spans="1:21" x14ac:dyDescent="0.2">
      <c r="A134" s="1" t="s">
        <v>293</v>
      </c>
      <c r="B134" s="2">
        <v>44043</v>
      </c>
      <c r="C134" s="2" t="str">
        <f t="shared" si="7"/>
        <v>2020</v>
      </c>
      <c r="D134" s="2" t="str">
        <f t="shared" si="8"/>
        <v>July</v>
      </c>
      <c r="E134" s="3" t="s">
        <v>294</v>
      </c>
      <c r="F134" s="3" t="str">
        <f>VLOOKUP(Customers!A134,Customers!A133:I1133,3,FALSE)</f>
        <v>orobins3o@salon.com</v>
      </c>
      <c r="G134" s="3" t="str">
        <f>VLOOKUP(worksheet!E134,Customers!A:I,2,)</f>
        <v>Osbert Robins</v>
      </c>
      <c r="H134" s="3" t="str">
        <f>VLOOKUP(E134,Customers!A:I,6,FALSE)</f>
        <v>Huntsville</v>
      </c>
      <c r="I134" s="3" t="str">
        <f>VLOOKUP(Customers!A134,Customers!A133:I1133,7,FALSE)</f>
        <v>United States</v>
      </c>
      <c r="J134" s="4" t="s">
        <v>204</v>
      </c>
      <c r="K134" s="3">
        <v>5</v>
      </c>
      <c r="L134" s="5">
        <f>INDEX([1]products!$A$1:$G$49,MATCH([1]orders!$D134,[1]products!$A$1:$A$49,0),MATCH([1]orders!K$1,[1]products!$A$1:$G$1,0))</f>
        <v>2.5</v>
      </c>
      <c r="M134" s="6">
        <f>INDEX([1]products!$A$1:$G$49,MATCH([1]orders!$D134,[1]products!$A$1:$A$49,0),MATCH([1]orders!L$1,[1]products!$A$1:$G$1,0))</f>
        <v>29.784999999999997</v>
      </c>
      <c r="N134" s="6" t="str">
        <f>VLOOKUP(Customers!A134,Customers!A133:I1133,9,FALSE)</f>
        <v>Yes</v>
      </c>
      <c r="O134" s="25">
        <f t="shared" si="6"/>
        <v>148.92499999999998</v>
      </c>
      <c r="P134" t="str">
        <f>VLOOKUP(J134,Products!A:G,2,0)</f>
        <v>Arabica</v>
      </c>
      <c r="Q134" t="str">
        <f>VLOOKUP(J134,Products!A:G,3,0)</f>
        <v>Light</v>
      </c>
      <c r="R134">
        <v>13.403249999999998</v>
      </c>
      <c r="S134">
        <f>INDEX(Products!A:G,MATCH(worksheet!J134,Products!A:A,0),MATCH(worksheet!$S$1,Products!$A$1:$G$1,0))</f>
        <v>2.6806499999999995</v>
      </c>
      <c r="U134" s="20"/>
    </row>
    <row r="135" spans="1:21" x14ac:dyDescent="0.2">
      <c r="A135" s="1" t="s">
        <v>295</v>
      </c>
      <c r="B135" s="2">
        <v>44340</v>
      </c>
      <c r="C135" s="2" t="str">
        <f t="shared" si="7"/>
        <v>2021</v>
      </c>
      <c r="D135" s="2" t="str">
        <f t="shared" si="8"/>
        <v>May</v>
      </c>
      <c r="E135" s="3" t="s">
        <v>296</v>
      </c>
      <c r="F135" s="3" t="str">
        <f>VLOOKUP(Customers!A135,Customers!A134:I1134,3,FALSE)</f>
        <v>osyseland3p@independent.co.uk</v>
      </c>
      <c r="G135" s="3" t="str">
        <f>VLOOKUP(worksheet!E135,Customers!A:I,2,)</f>
        <v>Othello Syseland</v>
      </c>
      <c r="H135" s="3" t="str">
        <f>VLOOKUP(E135,Customers!A:I,6,FALSE)</f>
        <v>Santa Ana</v>
      </c>
      <c r="I135" s="3" t="str">
        <f>VLOOKUP(Customers!A135,Customers!A134:I1134,7,FALSE)</f>
        <v>United States</v>
      </c>
      <c r="J135" s="4" t="s">
        <v>13</v>
      </c>
      <c r="K135" s="3">
        <v>1</v>
      </c>
      <c r="L135" s="5">
        <f>INDEX([1]products!$A$1:$G$49,MATCH([1]orders!$D135,[1]products!$A$1:$A$49,0),MATCH([1]orders!K$1,[1]products!$A$1:$G$1,0))</f>
        <v>1</v>
      </c>
      <c r="M135" s="6">
        <f>INDEX([1]products!$A$1:$G$49,MATCH([1]orders!$D135,[1]products!$A$1:$A$49,0),MATCH([1]orders!L$1,[1]products!$A$1:$G$1,0))</f>
        <v>12.95</v>
      </c>
      <c r="N135" s="6" t="str">
        <f>VLOOKUP(Customers!A135,Customers!A134:I1134,9,FALSE)</f>
        <v>No</v>
      </c>
      <c r="O135" s="25">
        <f t="shared" si="6"/>
        <v>12.95</v>
      </c>
      <c r="P135" t="str">
        <f>VLOOKUP(J135,Products!A:G,2,0)</f>
        <v>Liberica</v>
      </c>
      <c r="Q135" t="str">
        <f>VLOOKUP(J135,Products!A:G,3,0)</f>
        <v>Dark</v>
      </c>
      <c r="R135">
        <v>1.6835</v>
      </c>
      <c r="S135">
        <f>INDEX(Products!A:G,MATCH(worksheet!J135,Products!A:A,0),MATCH(worksheet!$S$1,Products!$A$1:$G$1,0))</f>
        <v>1.6835</v>
      </c>
      <c r="U135" s="20"/>
    </row>
    <row r="136" spans="1:21" x14ac:dyDescent="0.2">
      <c r="A136" s="1" t="s">
        <v>297</v>
      </c>
      <c r="B136" s="2">
        <v>44758</v>
      </c>
      <c r="C136" s="2" t="str">
        <f t="shared" si="7"/>
        <v>2022</v>
      </c>
      <c r="D136" s="2" t="str">
        <f t="shared" si="8"/>
        <v>July</v>
      </c>
      <c r="E136" s="3" t="s">
        <v>298</v>
      </c>
      <c r="F136" s="3">
        <f>VLOOKUP(Customers!A136,Customers!A135:I1135,3,FALSE)</f>
        <v>0</v>
      </c>
      <c r="G136" s="3" t="str">
        <f>VLOOKUP(worksheet!E136,Customers!A:I,2,)</f>
        <v>Ewell Hanby</v>
      </c>
      <c r="H136" s="3" t="str">
        <f>VLOOKUP(E136,Customers!A:I,6,FALSE)</f>
        <v>Washington</v>
      </c>
      <c r="I136" s="3" t="str">
        <f>VLOOKUP(Customers!A136,Customers!A135:I1135,7,FALSE)</f>
        <v>United States</v>
      </c>
      <c r="J136" s="4" t="s">
        <v>112</v>
      </c>
      <c r="K136" s="3">
        <v>3</v>
      </c>
      <c r="L136" s="5">
        <f>INDEX([1]products!$A$1:$G$49,MATCH([1]orders!$D136,[1]products!$A$1:$A$49,0),MATCH([1]orders!K$1,[1]products!$A$1:$G$1,0))</f>
        <v>2.5</v>
      </c>
      <c r="M136" s="6">
        <f>INDEX([1]products!$A$1:$G$49,MATCH([1]orders!$D136,[1]products!$A$1:$A$49,0),MATCH([1]orders!L$1,[1]products!$A$1:$G$1,0))</f>
        <v>31.624999999999996</v>
      </c>
      <c r="N136" s="6" t="str">
        <f>VLOOKUP(Customers!A136,Customers!A135:I1135,9,FALSE)</f>
        <v>Yes</v>
      </c>
      <c r="O136" s="25">
        <f t="shared" si="6"/>
        <v>94.874999999999986</v>
      </c>
      <c r="P136" t="str">
        <f>VLOOKUP(J136,Products!A:G,2,0)</f>
        <v>Excelsa</v>
      </c>
      <c r="Q136" t="str">
        <f>VLOOKUP(J136,Products!A:G,3,0)</f>
        <v>Medium</v>
      </c>
      <c r="R136">
        <v>10.436249999999999</v>
      </c>
      <c r="S136">
        <f>INDEX(Products!A:G,MATCH(worksheet!J136,Products!A:A,0),MATCH(worksheet!$S$1,Products!$A$1:$G$1,0))</f>
        <v>3.4787499999999998</v>
      </c>
      <c r="U136" s="20"/>
    </row>
    <row r="137" spans="1:21" hidden="1" x14ac:dyDescent="0.2">
      <c r="A137" s="1" t="s">
        <v>299</v>
      </c>
      <c r="B137" s="2">
        <v>44232</v>
      </c>
      <c r="C137" s="2" t="str">
        <f t="shared" si="7"/>
        <v>2021</v>
      </c>
      <c r="D137" s="2" t="str">
        <f t="shared" si="8"/>
        <v>February</v>
      </c>
      <c r="E137" s="3" t="s">
        <v>300</v>
      </c>
      <c r="F137" s="3" t="str">
        <f>VLOOKUP(Customers!A137,Customers!A136:I1136,3,FALSE)</f>
        <v>chavenhand3r@1688.com</v>
      </c>
      <c r="G137" s="3" t="str">
        <f>VLOOKUP(worksheet!E137,Customers!A:I,2,)</f>
        <v>Blancha McAmish</v>
      </c>
      <c r="H137" s="3" t="str">
        <f>VLOOKUP(E137,Customers!A:I,6,FALSE)</f>
        <v>Oklahoma City</v>
      </c>
      <c r="I137" s="3" t="str">
        <f>VLOOKUP(Customers!A137,Customers!A136:I1136,7,FALSE)</f>
        <v>Ireland</v>
      </c>
      <c r="J137" s="4" t="s">
        <v>192</v>
      </c>
      <c r="K137" s="3">
        <v>5</v>
      </c>
      <c r="L137" s="5">
        <f>INDEX([1]products!$A$1:$G$49,MATCH([1]orders!$D137,[1]products!$A$1:$A$49,0),MATCH([1]orders!K$1,[1]products!$A$1:$G$1,0))</f>
        <v>0.5</v>
      </c>
      <c r="M137" s="6">
        <f>INDEX([1]products!$A$1:$G$49,MATCH([1]orders!$D137,[1]products!$A$1:$A$49,0),MATCH([1]orders!L$1,[1]products!$A$1:$G$1,0))</f>
        <v>7.77</v>
      </c>
      <c r="N137" s="6" t="str">
        <f>VLOOKUP(Customers!A137,Customers!A136:I1136,9,FALSE)</f>
        <v>No</v>
      </c>
      <c r="O137" s="25">
        <f t="shared" si="6"/>
        <v>38.849999999999994</v>
      </c>
      <c r="P137" t="str">
        <f>VLOOKUP(J137,Products!A:G,2,0)</f>
        <v>Arabica</v>
      </c>
      <c r="Q137" t="str">
        <f>VLOOKUP(J137,Products!A:G,3,0)</f>
        <v>Light</v>
      </c>
      <c r="R137">
        <v>3.4964999999999997</v>
      </c>
      <c r="S137">
        <f>INDEX(Products!A:G,MATCH(worksheet!J137,Products!A:A,0),MATCH(worksheet!$S$1,Products!$A$1:$G$1,0))</f>
        <v>0.69929999999999992</v>
      </c>
      <c r="U137" s="20"/>
    </row>
    <row r="138" spans="1:21" x14ac:dyDescent="0.2">
      <c r="A138" s="1" t="s">
        <v>301</v>
      </c>
      <c r="B138" s="2">
        <v>44406</v>
      </c>
      <c r="C138" s="2" t="str">
        <f t="shared" si="7"/>
        <v>2021</v>
      </c>
      <c r="D138" s="2" t="str">
        <f t="shared" si="8"/>
        <v>July</v>
      </c>
      <c r="E138" s="3" t="s">
        <v>302</v>
      </c>
      <c r="F138" s="3" t="str">
        <f>VLOOKUP(Customers!A138,Customers!A137:I1137,3,FALSE)</f>
        <v>lkeenleyside3s@topsy.com</v>
      </c>
      <c r="G138" s="3" t="str">
        <f>VLOOKUP(worksheet!E138,Customers!A:I,2,)</f>
        <v>Lowell Keenleyside</v>
      </c>
      <c r="H138" s="3" t="str">
        <f>VLOOKUP(E138,Customers!A:I,6,FALSE)</f>
        <v>Saint Louis</v>
      </c>
      <c r="I138" s="3" t="str">
        <f>VLOOKUP(Customers!A138,Customers!A137:I1137,7,FALSE)</f>
        <v>United States</v>
      </c>
      <c r="J138" s="4" t="s">
        <v>54</v>
      </c>
      <c r="K138" s="3">
        <v>4</v>
      </c>
      <c r="L138" s="5">
        <f>INDEX([1]products!$A$1:$G$49,MATCH([1]orders!$D138,[1]products!$A$1:$A$49,0),MATCH([1]orders!K$1,[1]products!$A$1:$G$1,0))</f>
        <v>0.2</v>
      </c>
      <c r="M138" s="6">
        <f>INDEX([1]products!$A$1:$G$49,MATCH([1]orders!$D138,[1]products!$A$1:$A$49,0),MATCH([1]orders!L$1,[1]products!$A$1:$G$1,0))</f>
        <v>2.9849999999999999</v>
      </c>
      <c r="N138" s="6" t="str">
        <f>VLOOKUP(Customers!A138,Customers!A137:I1137,9,FALSE)</f>
        <v>No</v>
      </c>
      <c r="O138" s="25">
        <f t="shared" si="6"/>
        <v>11.94</v>
      </c>
      <c r="P138" t="str">
        <f>VLOOKUP(J138,Products!A:G,2,0)</f>
        <v>Arabica</v>
      </c>
      <c r="Q138" t="str">
        <f>VLOOKUP(J138,Products!A:G,3,0)</f>
        <v>Dark</v>
      </c>
      <c r="R138">
        <v>1.0746</v>
      </c>
      <c r="S138">
        <f>INDEX(Products!A:G,MATCH(worksheet!J138,Products!A:A,0),MATCH(worksheet!$S$1,Products!$A$1:$G$1,0))</f>
        <v>0.26865</v>
      </c>
      <c r="U138" s="20"/>
    </row>
    <row r="139" spans="1:21" hidden="1" x14ac:dyDescent="0.2">
      <c r="A139" s="1" t="s">
        <v>303</v>
      </c>
      <c r="B139" s="2">
        <v>44637</v>
      </c>
      <c r="C139" s="2" t="str">
        <f t="shared" si="7"/>
        <v>2022</v>
      </c>
      <c r="D139" s="2" t="str">
        <f t="shared" si="8"/>
        <v>March</v>
      </c>
      <c r="E139" s="3" t="s">
        <v>304</v>
      </c>
      <c r="F139" s="3">
        <f>VLOOKUP(Customers!A139,Customers!A138:I1138,3,FALSE)</f>
        <v>0</v>
      </c>
      <c r="G139" s="3" t="str">
        <f>VLOOKUP(worksheet!E139,Customers!A:I,2,)</f>
        <v>Elonore Joliffe</v>
      </c>
      <c r="H139" s="3" t="str">
        <f>VLOOKUP(E139,Customers!A:I,6,FALSE)</f>
        <v>Bailieborough</v>
      </c>
      <c r="I139" s="3" t="str">
        <f>VLOOKUP(Customers!A139,Customers!A138:I1138,7,FALSE)</f>
        <v>Ireland</v>
      </c>
      <c r="J139" s="4" t="s">
        <v>30</v>
      </c>
      <c r="K139" s="3">
        <v>3</v>
      </c>
      <c r="L139" s="5">
        <f>INDEX([1]products!$A$1:$G$49,MATCH([1]orders!$D139,[1]products!$A$1:$A$49,0),MATCH([1]orders!K$1,[1]products!$A$1:$G$1,0))</f>
        <v>2.5</v>
      </c>
      <c r="M139" s="6">
        <f>INDEX([1]products!$A$1:$G$49,MATCH([1]orders!$D139,[1]products!$A$1:$A$49,0),MATCH([1]orders!L$1,[1]products!$A$1:$G$1,0))</f>
        <v>34.154999999999994</v>
      </c>
      <c r="N139" s="6" t="str">
        <f>VLOOKUP(Customers!A139,Customers!A138:I1138,9,FALSE)</f>
        <v>No</v>
      </c>
      <c r="O139" s="25">
        <f t="shared" si="6"/>
        <v>102.46499999999997</v>
      </c>
      <c r="P139" t="str">
        <f>VLOOKUP(J139,Products!A:G,2,0)</f>
        <v>Excelsa</v>
      </c>
      <c r="Q139" t="str">
        <f>VLOOKUP(J139,Products!A:G,3,0)</f>
        <v>Light</v>
      </c>
      <c r="R139">
        <v>11.271149999999999</v>
      </c>
      <c r="S139">
        <f>INDEX(Products!A:G,MATCH(worksheet!J139,Products!A:A,0),MATCH(worksheet!$S$1,Products!$A$1:$G$1,0))</f>
        <v>3.7570499999999996</v>
      </c>
      <c r="U139" s="20"/>
    </row>
    <row r="140" spans="1:21" x14ac:dyDescent="0.2">
      <c r="A140" s="1" t="s">
        <v>305</v>
      </c>
      <c r="B140" s="2">
        <v>44238</v>
      </c>
      <c r="C140" s="2" t="str">
        <f t="shared" si="7"/>
        <v>2021</v>
      </c>
      <c r="D140" s="2" t="str">
        <f t="shared" si="8"/>
        <v>February</v>
      </c>
      <c r="E140" s="3" t="s">
        <v>306</v>
      </c>
      <c r="F140" s="3">
        <f>VLOOKUP(Customers!A140,Customers!A139:I1139,3,FALSE)</f>
        <v>0</v>
      </c>
      <c r="G140" s="3" t="str">
        <f>VLOOKUP(worksheet!E140,Customers!A:I,2,)</f>
        <v>Abraham Coleman</v>
      </c>
      <c r="H140" s="3" t="str">
        <f>VLOOKUP(E140,Customers!A:I,6,FALSE)</f>
        <v>Honolulu</v>
      </c>
      <c r="I140" s="3" t="str">
        <f>VLOOKUP(Customers!A140,Customers!A139:I1139,7,FALSE)</f>
        <v>United States</v>
      </c>
      <c r="J140" s="4" t="s">
        <v>245</v>
      </c>
      <c r="K140" s="3">
        <v>4</v>
      </c>
      <c r="L140" s="5">
        <f>INDEX([1]products!$A$1:$G$49,MATCH([1]orders!$D140,[1]products!$A$1:$A$49,0),MATCH([1]orders!K$1,[1]products!$A$1:$G$1,0))</f>
        <v>1</v>
      </c>
      <c r="M140" s="6">
        <f>INDEX([1]products!$A$1:$G$49,MATCH([1]orders!$D140,[1]products!$A$1:$A$49,0),MATCH([1]orders!L$1,[1]products!$A$1:$G$1,0))</f>
        <v>12.15</v>
      </c>
      <c r="N140" s="6" t="str">
        <f>VLOOKUP(Customers!A140,Customers!A139:I1139,9,FALSE)</f>
        <v>No</v>
      </c>
      <c r="O140" s="25">
        <f t="shared" si="6"/>
        <v>48.6</v>
      </c>
      <c r="P140" t="str">
        <f>VLOOKUP(J140,Products!A:G,2,0)</f>
        <v>Excelsa</v>
      </c>
      <c r="Q140" t="str">
        <f>VLOOKUP(J140,Products!A:G,3,0)</f>
        <v>Dark</v>
      </c>
      <c r="R140">
        <v>5.3460000000000001</v>
      </c>
      <c r="S140">
        <f>INDEX(Products!A:G,MATCH(worksheet!J140,Products!A:A,0),MATCH(worksheet!$S$1,Products!$A$1:$G$1,0))</f>
        <v>1.3365</v>
      </c>
      <c r="U140" s="20"/>
    </row>
    <row r="141" spans="1:21" x14ac:dyDescent="0.2">
      <c r="A141" s="1" t="s">
        <v>307</v>
      </c>
      <c r="B141" s="2">
        <v>43509</v>
      </c>
      <c r="C141" s="2" t="str">
        <f t="shared" si="7"/>
        <v>2019</v>
      </c>
      <c r="D141" s="2" t="str">
        <f t="shared" si="8"/>
        <v>February</v>
      </c>
      <c r="E141" s="3" t="s">
        <v>308</v>
      </c>
      <c r="F141" s="3">
        <f>VLOOKUP(Customers!A141,Customers!A140:I1140,3,FALSE)</f>
        <v>0</v>
      </c>
      <c r="G141" s="3" t="str">
        <f>VLOOKUP(worksheet!E141,Customers!A:I,2,)</f>
        <v>Rivy Farington</v>
      </c>
      <c r="H141" s="3" t="str">
        <f>VLOOKUP(E141,Customers!A:I,6,FALSE)</f>
        <v>Corona</v>
      </c>
      <c r="I141" s="3" t="str">
        <f>VLOOKUP(Customers!A141,Customers!A140:I1140,7,FALSE)</f>
        <v>United States</v>
      </c>
      <c r="J141" s="4" t="s">
        <v>13</v>
      </c>
      <c r="K141" s="3">
        <v>6</v>
      </c>
      <c r="L141" s="5">
        <f>INDEX([1]products!$A$1:$G$49,MATCH([1]orders!$D141,[1]products!$A$1:$A$49,0),MATCH([1]orders!K$1,[1]products!$A$1:$G$1,0))</f>
        <v>1</v>
      </c>
      <c r="M141" s="6">
        <f>INDEX([1]products!$A$1:$G$49,MATCH([1]orders!$D141,[1]products!$A$1:$A$49,0),MATCH([1]orders!L$1,[1]products!$A$1:$G$1,0))</f>
        <v>12.95</v>
      </c>
      <c r="N141" s="6" t="str">
        <f>VLOOKUP(Customers!A141,Customers!A140:I1140,9,FALSE)</f>
        <v>Yes</v>
      </c>
      <c r="O141" s="25">
        <f t="shared" si="6"/>
        <v>77.699999999999989</v>
      </c>
      <c r="P141" t="str">
        <f>VLOOKUP(J141,Products!A:G,2,0)</f>
        <v>Liberica</v>
      </c>
      <c r="Q141" t="str">
        <f>VLOOKUP(J141,Products!A:G,3,0)</f>
        <v>Dark</v>
      </c>
      <c r="R141">
        <v>10.100999999999999</v>
      </c>
      <c r="S141">
        <f>INDEX(Products!A:G,MATCH(worksheet!J141,Products!A:A,0),MATCH(worksheet!$S$1,Products!$A$1:$G$1,0))</f>
        <v>1.6835</v>
      </c>
      <c r="U141" s="20"/>
    </row>
    <row r="142" spans="1:21" hidden="1" x14ac:dyDescent="0.2">
      <c r="A142" s="1" t="s">
        <v>309</v>
      </c>
      <c r="B142" s="2">
        <v>44694</v>
      </c>
      <c r="C142" s="2" t="str">
        <f t="shared" si="7"/>
        <v>2022</v>
      </c>
      <c r="D142" s="2" t="str">
        <f t="shared" si="8"/>
        <v>May</v>
      </c>
      <c r="E142" s="3" t="s">
        <v>310</v>
      </c>
      <c r="F142" s="3" t="str">
        <f>VLOOKUP(Customers!A142,Customers!A141:I1141,3,FALSE)</f>
        <v>vkundt3w@bigcartel.com</v>
      </c>
      <c r="G142" s="3" t="str">
        <f>VLOOKUP(worksheet!E142,Customers!A:I,2,)</f>
        <v>Vallie Kundt</v>
      </c>
      <c r="H142" s="3" t="str">
        <f>VLOOKUP(E142,Customers!A:I,6,FALSE)</f>
        <v>Ballivor</v>
      </c>
      <c r="I142" s="3" t="str">
        <f>VLOOKUP(Customers!A142,Customers!A141:I1141,7,FALSE)</f>
        <v>Ireland</v>
      </c>
      <c r="J142" s="4" t="s">
        <v>109</v>
      </c>
      <c r="K142" s="3">
        <v>1</v>
      </c>
      <c r="L142" s="5">
        <f>INDEX([1]products!$A$1:$G$49,MATCH([1]orders!$D142,[1]products!$A$1:$A$49,0),MATCH([1]orders!K$1,[1]products!$A$1:$G$1,0))</f>
        <v>2.5</v>
      </c>
      <c r="M142" s="6">
        <f>INDEX([1]products!$A$1:$G$49,MATCH([1]orders!$D142,[1]products!$A$1:$A$49,0),MATCH([1]orders!L$1,[1]products!$A$1:$G$1,0))</f>
        <v>29.784999999999997</v>
      </c>
      <c r="N142" s="6" t="str">
        <f>VLOOKUP(Customers!A142,Customers!A141:I1141,9,FALSE)</f>
        <v>Yes</v>
      </c>
      <c r="O142" s="25">
        <f t="shared" si="6"/>
        <v>29.784999999999997</v>
      </c>
      <c r="P142" t="str">
        <f>VLOOKUP(J142,Products!A:G,2,0)</f>
        <v>Liberica</v>
      </c>
      <c r="Q142" t="str">
        <f>VLOOKUP(J142,Products!A:G,3,0)</f>
        <v>Dark</v>
      </c>
      <c r="R142">
        <v>3.8720499999999998</v>
      </c>
      <c r="S142">
        <f>INDEX(Products!A:G,MATCH(worksheet!J142,Products!A:A,0),MATCH(worksheet!$S$1,Products!$A$1:$G$1,0))</f>
        <v>3.8720499999999998</v>
      </c>
      <c r="U142" s="20"/>
    </row>
    <row r="143" spans="1:21" x14ac:dyDescent="0.2">
      <c r="A143" s="1" t="s">
        <v>311</v>
      </c>
      <c r="B143" s="2">
        <v>43970</v>
      </c>
      <c r="C143" s="2" t="str">
        <f t="shared" si="7"/>
        <v>2020</v>
      </c>
      <c r="D143" s="2" t="str">
        <f t="shared" si="8"/>
        <v>May</v>
      </c>
      <c r="E143" s="3" t="s">
        <v>312</v>
      </c>
      <c r="F143" s="3" t="str">
        <f>VLOOKUP(Customers!A143,Customers!A142:I1142,3,FALSE)</f>
        <v>bbett3x@google.de</v>
      </c>
      <c r="G143" s="3" t="str">
        <f>VLOOKUP(worksheet!E143,Customers!A:I,2,)</f>
        <v>Boyd Bett</v>
      </c>
      <c r="H143" s="3" t="str">
        <f>VLOOKUP(E143,Customers!A:I,6,FALSE)</f>
        <v>Washington</v>
      </c>
      <c r="I143" s="3" t="str">
        <f>VLOOKUP(Customers!A143,Customers!A142:I1142,7,FALSE)</f>
        <v>United States</v>
      </c>
      <c r="J143" s="4" t="s">
        <v>115</v>
      </c>
      <c r="K143" s="3">
        <v>4</v>
      </c>
      <c r="L143" s="5">
        <f>INDEX([1]products!$A$1:$G$49,MATCH([1]orders!$D143,[1]products!$A$1:$A$49,0),MATCH([1]orders!K$1,[1]products!$A$1:$G$1,0))</f>
        <v>0.2</v>
      </c>
      <c r="M143" s="6">
        <f>INDEX([1]products!$A$1:$G$49,MATCH([1]orders!$D143,[1]products!$A$1:$A$49,0),MATCH([1]orders!L$1,[1]products!$A$1:$G$1,0))</f>
        <v>3.8849999999999998</v>
      </c>
      <c r="N143" s="6" t="str">
        <f>VLOOKUP(Customers!A143,Customers!A142:I1142,9,FALSE)</f>
        <v>Yes</v>
      </c>
      <c r="O143" s="25">
        <f t="shared" si="6"/>
        <v>15.54</v>
      </c>
      <c r="P143" t="str">
        <f>VLOOKUP(J143,Products!A:G,2,0)</f>
        <v>Arabica</v>
      </c>
      <c r="Q143" t="str">
        <f>VLOOKUP(J143,Products!A:G,3,0)</f>
        <v>Light</v>
      </c>
      <c r="R143">
        <v>1.3985999999999998</v>
      </c>
      <c r="S143">
        <f>INDEX(Products!A:G,MATCH(worksheet!J143,Products!A:A,0),MATCH(worksheet!$S$1,Products!$A$1:$G$1,0))</f>
        <v>0.34964999999999996</v>
      </c>
      <c r="U143" s="20"/>
    </row>
    <row r="144" spans="1:21" x14ac:dyDescent="0.2">
      <c r="A144" s="1" t="s">
        <v>313</v>
      </c>
      <c r="B144" s="2">
        <v>44678</v>
      </c>
      <c r="C144" s="2" t="str">
        <f t="shared" si="7"/>
        <v>2022</v>
      </c>
      <c r="D144" s="2" t="str">
        <f t="shared" si="8"/>
        <v>April</v>
      </c>
      <c r="E144" s="3" t="s">
        <v>314</v>
      </c>
      <c r="F144" s="3">
        <f>VLOOKUP(Customers!A144,Customers!A143:I1143,3,FALSE)</f>
        <v>0</v>
      </c>
      <c r="G144" s="3" t="str">
        <f>VLOOKUP(worksheet!E144,Customers!A:I,2,)</f>
        <v>Julio Armytage</v>
      </c>
      <c r="H144" s="3" t="str">
        <f>VLOOKUP(E144,Customers!A:I,6,FALSE)</f>
        <v>Portumna</v>
      </c>
      <c r="I144" s="3" t="str">
        <f>VLOOKUP(Customers!A144,Customers!A143:I1143,7,FALSE)</f>
        <v>Ireland</v>
      </c>
      <c r="J144" s="4" t="s">
        <v>30</v>
      </c>
      <c r="K144" s="3">
        <v>4</v>
      </c>
      <c r="L144" s="5">
        <f>INDEX([1]products!$A$1:$G$49,MATCH([1]orders!$D144,[1]products!$A$1:$A$49,0),MATCH([1]orders!K$1,[1]products!$A$1:$G$1,0))</f>
        <v>2.5</v>
      </c>
      <c r="M144" s="6">
        <f>INDEX([1]products!$A$1:$G$49,MATCH([1]orders!$D144,[1]products!$A$1:$A$49,0),MATCH([1]orders!L$1,[1]products!$A$1:$G$1,0))</f>
        <v>34.154999999999994</v>
      </c>
      <c r="N144" s="6" t="str">
        <f>VLOOKUP(Customers!A144,Customers!A143:I1143,9,FALSE)</f>
        <v>Yes</v>
      </c>
      <c r="O144" s="25">
        <f t="shared" si="6"/>
        <v>136.61999999999998</v>
      </c>
      <c r="P144" t="str">
        <f>VLOOKUP(J144,Products!A:G,2,0)</f>
        <v>Excelsa</v>
      </c>
      <c r="Q144" t="str">
        <f>VLOOKUP(J144,Products!A:G,3,0)</f>
        <v>Light</v>
      </c>
      <c r="R144">
        <v>15.028199999999998</v>
      </c>
      <c r="S144">
        <f>INDEX(Products!A:G,MATCH(worksheet!J144,Products!A:A,0),MATCH(worksheet!$S$1,Products!$A$1:$G$1,0))</f>
        <v>3.7570499999999996</v>
      </c>
      <c r="U144" s="20"/>
    </row>
    <row r="145" spans="1:21" x14ac:dyDescent="0.2">
      <c r="A145" s="1" t="s">
        <v>315</v>
      </c>
      <c r="B145" s="2">
        <v>44083</v>
      </c>
      <c r="C145" s="2" t="str">
        <f t="shared" si="7"/>
        <v>2020</v>
      </c>
      <c r="D145" s="2" t="str">
        <f t="shared" si="8"/>
        <v>September</v>
      </c>
      <c r="E145" s="3" t="s">
        <v>316</v>
      </c>
      <c r="F145" s="3" t="str">
        <f>VLOOKUP(Customers!A145,Customers!A144:I1144,3,FALSE)</f>
        <v>dstaite3z@scientificamerican.com</v>
      </c>
      <c r="G145" s="3" t="str">
        <f>VLOOKUP(worksheet!E145,Customers!A:I,2,)</f>
        <v>Deana Staite</v>
      </c>
      <c r="H145" s="3" t="str">
        <f>VLOOKUP(E145,Customers!A:I,6,FALSE)</f>
        <v>Houston</v>
      </c>
      <c r="I145" s="3" t="str">
        <f>VLOOKUP(Customers!A145,Customers!A144:I1144,7,FALSE)</f>
        <v>United States</v>
      </c>
      <c r="J145" s="4" t="s">
        <v>78</v>
      </c>
      <c r="K145" s="3">
        <v>2</v>
      </c>
      <c r="L145" s="5">
        <f>INDEX([1]products!$A$1:$G$49,MATCH([1]orders!$D145,[1]products!$A$1:$A$49,0),MATCH([1]orders!K$1,[1]products!$A$1:$G$1,0))</f>
        <v>0.5</v>
      </c>
      <c r="M145" s="6">
        <f>INDEX([1]products!$A$1:$G$49,MATCH([1]orders!$D145,[1]products!$A$1:$A$49,0),MATCH([1]orders!L$1,[1]products!$A$1:$G$1,0))</f>
        <v>8.73</v>
      </c>
      <c r="N145" s="6" t="str">
        <f>VLOOKUP(Customers!A145,Customers!A144:I1144,9,FALSE)</f>
        <v>No</v>
      </c>
      <c r="O145" s="25">
        <f t="shared" si="6"/>
        <v>17.46</v>
      </c>
      <c r="P145" t="str">
        <f>VLOOKUP(J145,Products!A:G,2,0)</f>
        <v>Liberica</v>
      </c>
      <c r="Q145" t="str">
        <f>VLOOKUP(J145,Products!A:G,3,0)</f>
        <v>Medium</v>
      </c>
      <c r="R145">
        <v>2.2698</v>
      </c>
      <c r="S145">
        <f>INDEX(Products!A:G,MATCH(worksheet!J145,Products!A:A,0),MATCH(worksheet!$S$1,Products!$A$1:$G$1,0))</f>
        <v>1.1349</v>
      </c>
      <c r="U145" s="20"/>
    </row>
    <row r="146" spans="1:21" x14ac:dyDescent="0.2">
      <c r="A146" s="1" t="s">
        <v>317</v>
      </c>
      <c r="B146" s="2">
        <v>44265</v>
      </c>
      <c r="C146" s="2" t="str">
        <f t="shared" si="7"/>
        <v>2021</v>
      </c>
      <c r="D146" s="2" t="str">
        <f t="shared" si="8"/>
        <v>March</v>
      </c>
      <c r="E146" s="3" t="s">
        <v>318</v>
      </c>
      <c r="F146" s="3" t="str">
        <f>VLOOKUP(Customers!A146,Customers!A145:I1145,3,FALSE)</f>
        <v>wkeyse40@apple.com</v>
      </c>
      <c r="G146" s="3" t="str">
        <f>VLOOKUP(worksheet!E146,Customers!A:I,2,)</f>
        <v>Winn Keyse</v>
      </c>
      <c r="H146" s="3" t="str">
        <f>VLOOKUP(E146,Customers!A:I,6,FALSE)</f>
        <v>Orange</v>
      </c>
      <c r="I146" s="3" t="str">
        <f>VLOOKUP(Customers!A146,Customers!A145:I1145,7,FALSE)</f>
        <v>United States</v>
      </c>
      <c r="J146" s="4" t="s">
        <v>30</v>
      </c>
      <c r="K146" s="3">
        <v>2</v>
      </c>
      <c r="L146" s="5">
        <f>INDEX([1]products!$A$1:$G$49,MATCH([1]orders!$D146,[1]products!$A$1:$A$49,0),MATCH([1]orders!K$1,[1]products!$A$1:$G$1,0))</f>
        <v>2.5</v>
      </c>
      <c r="M146" s="6">
        <f>INDEX([1]products!$A$1:$G$49,MATCH([1]orders!$D146,[1]products!$A$1:$A$49,0),MATCH([1]orders!L$1,[1]products!$A$1:$G$1,0))</f>
        <v>34.154999999999994</v>
      </c>
      <c r="N146" s="6" t="str">
        <f>VLOOKUP(Customers!A146,Customers!A145:I1145,9,FALSE)</f>
        <v>Yes</v>
      </c>
      <c r="O146" s="25">
        <f t="shared" si="6"/>
        <v>68.309999999999988</v>
      </c>
      <c r="P146" t="str">
        <f>VLOOKUP(J146,Products!A:G,2,0)</f>
        <v>Excelsa</v>
      </c>
      <c r="Q146" t="str">
        <f>VLOOKUP(J146,Products!A:G,3,0)</f>
        <v>Light</v>
      </c>
      <c r="R146">
        <v>7.5140999999999991</v>
      </c>
      <c r="S146">
        <f>INDEX(Products!A:G,MATCH(worksheet!J146,Products!A:A,0),MATCH(worksheet!$S$1,Products!$A$1:$G$1,0))</f>
        <v>3.7570499999999996</v>
      </c>
      <c r="U146" s="20"/>
    </row>
    <row r="147" spans="1:21" hidden="1" x14ac:dyDescent="0.2">
      <c r="A147" s="1" t="s">
        <v>319</v>
      </c>
      <c r="B147" s="2">
        <v>43562</v>
      </c>
      <c r="C147" s="2" t="str">
        <f t="shared" si="7"/>
        <v>2019</v>
      </c>
      <c r="D147" s="2" t="str">
        <f t="shared" si="8"/>
        <v>April</v>
      </c>
      <c r="E147" s="3" t="s">
        <v>320</v>
      </c>
      <c r="F147" s="3" t="str">
        <f>VLOOKUP(Customers!A147,Customers!A146:I1146,3,FALSE)</f>
        <v>oclausenthue41@marriott.com</v>
      </c>
      <c r="G147" s="3" t="str">
        <f>VLOOKUP(worksheet!E147,Customers!A:I,2,)</f>
        <v>Osmund Clausen-Thue</v>
      </c>
      <c r="H147" s="3" t="str">
        <f>VLOOKUP(E147,Customers!A:I,6,FALSE)</f>
        <v>El Paso</v>
      </c>
      <c r="I147" s="3" t="str">
        <f>VLOOKUP(Customers!A147,Customers!A146:I1146,7,FALSE)</f>
        <v>United States</v>
      </c>
      <c r="J147" s="4" t="s">
        <v>77</v>
      </c>
      <c r="K147" s="3">
        <v>4</v>
      </c>
      <c r="L147" s="5">
        <f>INDEX([1]products!$A$1:$G$49,MATCH([1]orders!$D147,[1]products!$A$1:$A$49,0),MATCH([1]orders!K$1,[1]products!$A$1:$G$1,0))</f>
        <v>0.2</v>
      </c>
      <c r="M147" s="6">
        <f>INDEX([1]products!$A$1:$G$49,MATCH([1]orders!$D147,[1]products!$A$1:$A$49,0),MATCH([1]orders!L$1,[1]products!$A$1:$G$1,0))</f>
        <v>4.3650000000000002</v>
      </c>
      <c r="N147" s="6" t="str">
        <f>VLOOKUP(Customers!A147,Customers!A146:I1146,9,FALSE)</f>
        <v>No</v>
      </c>
      <c r="O147" s="25">
        <f t="shared" si="6"/>
        <v>17.46</v>
      </c>
      <c r="P147" t="str">
        <f>VLOOKUP(J147,Products!A:G,2,0)</f>
        <v>Liberica</v>
      </c>
      <c r="Q147" t="str">
        <f>VLOOKUP(J147,Products!A:G,3,0)</f>
        <v>Medium</v>
      </c>
      <c r="R147">
        <v>2.2698</v>
      </c>
      <c r="S147">
        <f>INDEX(Products!A:G,MATCH(worksheet!J147,Products!A:A,0),MATCH(worksheet!$S$1,Products!$A$1:$G$1,0))</f>
        <v>0.56745000000000001</v>
      </c>
      <c r="U147" s="20"/>
    </row>
    <row r="148" spans="1:21" x14ac:dyDescent="0.2">
      <c r="A148" s="1" t="s">
        <v>321</v>
      </c>
      <c r="B148" s="2">
        <v>44024</v>
      </c>
      <c r="C148" s="2" t="str">
        <f t="shared" si="7"/>
        <v>2020</v>
      </c>
      <c r="D148" s="2" t="str">
        <f t="shared" si="8"/>
        <v>July</v>
      </c>
      <c r="E148" s="3" t="s">
        <v>322</v>
      </c>
      <c r="F148" s="3" t="str">
        <f>VLOOKUP(Customers!A148,Customers!A147:I1147,3,FALSE)</f>
        <v>lfrancisco42@fema.gov</v>
      </c>
      <c r="G148" s="3" t="str">
        <f>VLOOKUP(worksheet!E148,Customers!A:I,2,)</f>
        <v>Leonore Francisco</v>
      </c>
      <c r="H148" s="3" t="str">
        <f>VLOOKUP(E148,Customers!A:I,6,FALSE)</f>
        <v>Carson City</v>
      </c>
      <c r="I148" s="3" t="str">
        <f>VLOOKUP(Customers!A148,Customers!A147:I1147,7,FALSE)</f>
        <v>United States</v>
      </c>
      <c r="J148" s="4" t="s">
        <v>96</v>
      </c>
      <c r="K148" s="3">
        <v>3</v>
      </c>
      <c r="L148" s="5">
        <f>INDEX([1]products!$A$1:$G$49,MATCH([1]orders!$D148,[1]products!$A$1:$A$49,0),MATCH([1]orders!K$1,[1]products!$A$1:$G$1,0))</f>
        <v>1</v>
      </c>
      <c r="M148" s="6">
        <f>INDEX([1]products!$A$1:$G$49,MATCH([1]orders!$D148,[1]products!$A$1:$A$49,0),MATCH([1]orders!L$1,[1]products!$A$1:$G$1,0))</f>
        <v>14.55</v>
      </c>
      <c r="N148" s="6" t="str">
        <f>VLOOKUP(Customers!A148,Customers!A147:I1147,9,FALSE)</f>
        <v>No</v>
      </c>
      <c r="O148" s="25">
        <f t="shared" si="6"/>
        <v>43.650000000000006</v>
      </c>
      <c r="P148" t="str">
        <f>VLOOKUP(J148,Products!A:G,2,0)</f>
        <v>Liberica</v>
      </c>
      <c r="Q148" t="str">
        <f>VLOOKUP(J148,Products!A:G,3,0)</f>
        <v>Medium</v>
      </c>
      <c r="R148">
        <v>5.6745000000000001</v>
      </c>
      <c r="S148">
        <f>INDEX(Products!A:G,MATCH(worksheet!J148,Products!A:A,0),MATCH(worksheet!$S$1,Products!$A$1:$G$1,0))</f>
        <v>1.8915000000000002</v>
      </c>
      <c r="U148" s="20"/>
    </row>
    <row r="149" spans="1:21" x14ac:dyDescent="0.2">
      <c r="A149" s="1" t="s">
        <v>321</v>
      </c>
      <c r="B149" s="2">
        <v>44024</v>
      </c>
      <c r="C149" s="2" t="str">
        <f t="shared" si="7"/>
        <v>2020</v>
      </c>
      <c r="D149" s="2" t="str">
        <f t="shared" si="8"/>
        <v>July</v>
      </c>
      <c r="E149" s="3" t="s">
        <v>322</v>
      </c>
      <c r="F149" s="3" t="str">
        <f>VLOOKUP(Customers!A149,Customers!A148:I1148,3,FALSE)</f>
        <v>alowseley43@timesonline.co.uk</v>
      </c>
      <c r="G149" s="3" t="str">
        <f>VLOOKUP(worksheet!E149,Customers!A:I,2,)</f>
        <v>Leonore Francisco</v>
      </c>
      <c r="H149" s="3" t="str">
        <f>VLOOKUP(E149,Customers!A:I,6,FALSE)</f>
        <v>Carson City</v>
      </c>
      <c r="I149" s="3" t="str">
        <f>VLOOKUP(Customers!A149,Customers!A148:I1148,7,FALSE)</f>
        <v>United States</v>
      </c>
      <c r="J149" s="4" t="s">
        <v>9</v>
      </c>
      <c r="K149" s="3">
        <v>2</v>
      </c>
      <c r="L149" s="5">
        <f>INDEX([1]products!$A$1:$G$49,MATCH([1]orders!$D149,[1]products!$A$1:$A$49,0),MATCH([1]orders!K$1,[1]products!$A$1:$G$1,0))</f>
        <v>1</v>
      </c>
      <c r="M149" s="6">
        <f>INDEX([1]products!$A$1:$G$49,MATCH([1]orders!$D149,[1]products!$A$1:$A$49,0),MATCH([1]orders!L$1,[1]products!$A$1:$G$1,0))</f>
        <v>13.75</v>
      </c>
      <c r="N149" s="6" t="str">
        <f>VLOOKUP(Customers!A149,Customers!A148:I1148,9,FALSE)</f>
        <v>Yes</v>
      </c>
      <c r="O149" s="25">
        <f t="shared" si="6"/>
        <v>27.5</v>
      </c>
      <c r="P149" t="str">
        <f>VLOOKUP(J149,Products!A:G,2,0)</f>
        <v>Excelsa</v>
      </c>
      <c r="Q149" t="str">
        <f>VLOOKUP(J149,Products!A:G,3,0)</f>
        <v>Medium</v>
      </c>
      <c r="R149">
        <v>3.0249999999999999</v>
      </c>
      <c r="S149">
        <f>INDEX(Products!A:G,MATCH(worksheet!J149,Products!A:A,0),MATCH(worksheet!$S$1,Products!$A$1:$G$1,0))</f>
        <v>1.5125</v>
      </c>
      <c r="U149" s="20"/>
    </row>
    <row r="150" spans="1:21" hidden="1" x14ac:dyDescent="0.2">
      <c r="A150" s="1" t="s">
        <v>323</v>
      </c>
      <c r="B150" s="2">
        <v>44551</v>
      </c>
      <c r="C150" s="2" t="str">
        <f t="shared" si="7"/>
        <v>2021</v>
      </c>
      <c r="D150" s="2" t="str">
        <f t="shared" si="8"/>
        <v>December</v>
      </c>
      <c r="E150" s="3" t="s">
        <v>324</v>
      </c>
      <c r="F150" s="3" t="str">
        <f>VLOOKUP(Customers!A150,Customers!A149:I1149,3,FALSE)</f>
        <v>gskingle44@clickbank.net</v>
      </c>
      <c r="G150" s="3" t="str">
        <f>VLOOKUP(worksheet!E150,Customers!A:I,2,)</f>
        <v>Giacobo Skingle</v>
      </c>
      <c r="H150" s="3" t="str">
        <f>VLOOKUP(E150,Customers!A:I,6,FALSE)</f>
        <v>Provo</v>
      </c>
      <c r="I150" s="3" t="str">
        <f>VLOOKUP(Customers!A150,Customers!A149:I1149,7,FALSE)</f>
        <v>United States</v>
      </c>
      <c r="J150" s="4" t="s">
        <v>51</v>
      </c>
      <c r="K150" s="3">
        <v>5</v>
      </c>
      <c r="L150" s="5">
        <f>INDEX([1]products!$A$1:$G$49,MATCH([1]orders!$D150,[1]products!$A$1:$A$49,0),MATCH([1]orders!K$1,[1]products!$A$1:$G$1,0))</f>
        <v>0.2</v>
      </c>
      <c r="M150" s="6">
        <f>INDEX([1]products!$A$1:$G$49,MATCH([1]orders!$D150,[1]products!$A$1:$A$49,0),MATCH([1]orders!L$1,[1]products!$A$1:$G$1,0))</f>
        <v>3.645</v>
      </c>
      <c r="N150" s="6" t="str">
        <f>VLOOKUP(Customers!A150,Customers!A149:I1149,9,FALSE)</f>
        <v>Yes</v>
      </c>
      <c r="O150" s="25">
        <f t="shared" si="6"/>
        <v>18.225000000000001</v>
      </c>
      <c r="P150" t="str">
        <f>VLOOKUP(J150,Products!A:G,2,0)</f>
        <v>Excelsa</v>
      </c>
      <c r="Q150" t="str">
        <f>VLOOKUP(J150,Products!A:G,3,0)</f>
        <v>Dark</v>
      </c>
      <c r="R150">
        <v>2.00475</v>
      </c>
      <c r="S150">
        <f>INDEX(Products!A:G,MATCH(worksheet!J150,Products!A:A,0),MATCH(worksheet!$S$1,Products!$A$1:$G$1,0))</f>
        <v>0.40095000000000003</v>
      </c>
      <c r="U150" s="20"/>
    </row>
    <row r="151" spans="1:21" x14ac:dyDescent="0.2">
      <c r="A151" s="1" t="s">
        <v>325</v>
      </c>
      <c r="B151" s="2">
        <v>44108</v>
      </c>
      <c r="C151" s="2" t="str">
        <f t="shared" si="7"/>
        <v>2020</v>
      </c>
      <c r="D151" s="2" t="str">
        <f t="shared" si="8"/>
        <v>October</v>
      </c>
      <c r="E151" s="3" t="s">
        <v>326</v>
      </c>
      <c r="F151" s="3">
        <f>VLOOKUP(Customers!A151,Customers!A150:I1150,3,FALSE)</f>
        <v>0</v>
      </c>
      <c r="G151" s="3" t="str">
        <f>VLOOKUP(worksheet!E151,Customers!A:I,2,)</f>
        <v>Gerard Pirdy</v>
      </c>
      <c r="H151" s="3" t="str">
        <f>VLOOKUP(E151,Customers!A:I,6,FALSE)</f>
        <v>Boca Raton</v>
      </c>
      <c r="I151" s="3" t="str">
        <f>VLOOKUP(Customers!A151,Customers!A150:I1150,7,FALSE)</f>
        <v>United States</v>
      </c>
      <c r="J151" s="4" t="s">
        <v>171</v>
      </c>
      <c r="K151" s="3">
        <v>2</v>
      </c>
      <c r="L151" s="5">
        <f>INDEX([1]products!$A$1:$G$49,MATCH([1]orders!$D151,[1]products!$A$1:$A$49,0),MATCH([1]orders!K$1,[1]products!$A$1:$G$1,0))</f>
        <v>2.5</v>
      </c>
      <c r="M151" s="6">
        <f>INDEX([1]products!$A$1:$G$49,MATCH([1]orders!$D151,[1]products!$A$1:$A$49,0),MATCH([1]orders!L$1,[1]products!$A$1:$G$1,0))</f>
        <v>25.874999999999996</v>
      </c>
      <c r="N151" s="6" t="str">
        <f>VLOOKUP(Customers!A151,Customers!A150:I1150,9,FALSE)</f>
        <v>Yes</v>
      </c>
      <c r="O151" s="25">
        <f t="shared" si="6"/>
        <v>51.749999999999993</v>
      </c>
      <c r="P151" t="str">
        <f>VLOOKUP(J151,Products!A:G,2,0)</f>
        <v>Arabica</v>
      </c>
      <c r="Q151" t="str">
        <f>VLOOKUP(J151,Products!A:G,3,0)</f>
        <v>Medium</v>
      </c>
      <c r="R151">
        <v>4.6574999999999989</v>
      </c>
      <c r="S151">
        <f>INDEX(Products!A:G,MATCH(worksheet!J151,Products!A:A,0),MATCH(worksheet!$S$1,Products!$A$1:$G$1,0))</f>
        <v>2.3287499999999994</v>
      </c>
      <c r="U151" s="20"/>
    </row>
    <row r="152" spans="1:21" x14ac:dyDescent="0.2">
      <c r="A152" s="1" t="s">
        <v>327</v>
      </c>
      <c r="B152" s="2">
        <v>44051</v>
      </c>
      <c r="C152" s="2" t="str">
        <f t="shared" si="7"/>
        <v>2020</v>
      </c>
      <c r="D152" s="2" t="str">
        <f t="shared" si="8"/>
        <v>August</v>
      </c>
      <c r="E152" s="3" t="s">
        <v>328</v>
      </c>
      <c r="F152" s="3" t="str">
        <f>VLOOKUP(Customers!A152,Customers!A151:I1151,3,FALSE)</f>
        <v>jbalsillie46@princeton.edu</v>
      </c>
      <c r="G152" s="3" t="str">
        <f>VLOOKUP(worksheet!E152,Customers!A:I,2,)</f>
        <v>Jacinthe Balsillie</v>
      </c>
      <c r="H152" s="3" t="str">
        <f>VLOOKUP(E152,Customers!A:I,6,FALSE)</f>
        <v>Roanoke</v>
      </c>
      <c r="I152" s="3" t="str">
        <f>VLOOKUP(Customers!A152,Customers!A151:I1151,7,FALSE)</f>
        <v>United States</v>
      </c>
      <c r="J152" s="4" t="s">
        <v>13</v>
      </c>
      <c r="K152" s="3">
        <v>1</v>
      </c>
      <c r="L152" s="5">
        <f>INDEX([1]products!$A$1:$G$49,MATCH([1]orders!$D152,[1]products!$A$1:$A$49,0),MATCH([1]orders!K$1,[1]products!$A$1:$G$1,0))</f>
        <v>1</v>
      </c>
      <c r="M152" s="6">
        <f>INDEX([1]products!$A$1:$G$49,MATCH([1]orders!$D152,[1]products!$A$1:$A$49,0),MATCH([1]orders!L$1,[1]products!$A$1:$G$1,0))</f>
        <v>12.95</v>
      </c>
      <c r="N152" s="6" t="str">
        <f>VLOOKUP(Customers!A152,Customers!A151:I1151,9,FALSE)</f>
        <v>Yes</v>
      </c>
      <c r="O152" s="25">
        <f t="shared" si="6"/>
        <v>12.95</v>
      </c>
      <c r="P152" t="str">
        <f>VLOOKUP(J152,Products!A:G,2,0)</f>
        <v>Liberica</v>
      </c>
      <c r="Q152" t="str">
        <f>VLOOKUP(J152,Products!A:G,3,0)</f>
        <v>Dark</v>
      </c>
      <c r="R152">
        <v>1.6835</v>
      </c>
      <c r="S152">
        <f>INDEX(Products!A:G,MATCH(worksheet!J152,Products!A:A,0),MATCH(worksheet!$S$1,Products!$A$1:$G$1,0))</f>
        <v>1.6835</v>
      </c>
      <c r="U152" s="20"/>
    </row>
    <row r="153" spans="1:21" x14ac:dyDescent="0.2">
      <c r="A153" s="1" t="s">
        <v>329</v>
      </c>
      <c r="B153" s="2">
        <v>44115</v>
      </c>
      <c r="C153" s="2" t="str">
        <f t="shared" si="7"/>
        <v>2020</v>
      </c>
      <c r="D153" s="2" t="str">
        <f t="shared" si="8"/>
        <v>October</v>
      </c>
      <c r="E153" s="3" t="s">
        <v>330</v>
      </c>
      <c r="F153" s="3">
        <f>VLOOKUP(Customers!A153,Customers!A152:I1152,3,FALSE)</f>
        <v>0</v>
      </c>
      <c r="G153" s="3" t="str">
        <f>VLOOKUP(worksheet!E153,Customers!A:I,2,)</f>
        <v>Quinton Fouracres</v>
      </c>
      <c r="H153" s="3" t="str">
        <f>VLOOKUP(E153,Customers!A:I,6,FALSE)</f>
        <v>Des Moines</v>
      </c>
      <c r="I153" s="3" t="str">
        <f>VLOOKUP(Customers!A153,Customers!A152:I1152,7,FALSE)</f>
        <v>United States</v>
      </c>
      <c r="J153" s="4" t="s">
        <v>61</v>
      </c>
      <c r="K153" s="3">
        <v>3</v>
      </c>
      <c r="L153" s="5">
        <f>INDEX([1]products!$A$1:$G$49,MATCH([1]orders!$D153,[1]products!$A$1:$A$49,0),MATCH([1]orders!K$1,[1]products!$A$1:$G$1,0))</f>
        <v>1</v>
      </c>
      <c r="M153" s="6">
        <f>INDEX([1]products!$A$1:$G$49,MATCH([1]orders!$D153,[1]products!$A$1:$A$49,0),MATCH([1]orders!L$1,[1]products!$A$1:$G$1,0))</f>
        <v>11.25</v>
      </c>
      <c r="N153" s="6" t="str">
        <f>VLOOKUP(Customers!A153,Customers!A152:I1152,9,FALSE)</f>
        <v>Yes</v>
      </c>
      <c r="O153" s="25">
        <f t="shared" si="6"/>
        <v>33.75</v>
      </c>
      <c r="P153" t="str">
        <f>VLOOKUP(J153,Products!A:G,2,0)</f>
        <v>Arabica</v>
      </c>
      <c r="Q153" t="str">
        <f>VLOOKUP(J153,Products!A:G,3,0)</f>
        <v>Medium</v>
      </c>
      <c r="R153">
        <v>3.0374999999999996</v>
      </c>
      <c r="S153">
        <f>INDEX(Products!A:G,MATCH(worksheet!J153,Products!A:A,0),MATCH(worksheet!$S$1,Products!$A$1:$G$1,0))</f>
        <v>1.0125</v>
      </c>
      <c r="U153" s="20"/>
    </row>
    <row r="154" spans="1:21" x14ac:dyDescent="0.2">
      <c r="A154" s="1" t="s">
        <v>331</v>
      </c>
      <c r="B154" s="2">
        <v>44510</v>
      </c>
      <c r="C154" s="2" t="str">
        <f t="shared" si="7"/>
        <v>2021</v>
      </c>
      <c r="D154" s="2" t="str">
        <f t="shared" si="8"/>
        <v>November</v>
      </c>
      <c r="E154" s="3" t="s">
        <v>332</v>
      </c>
      <c r="F154" s="3" t="str">
        <f>VLOOKUP(Customers!A154,Customers!A153:I1153,3,FALSE)</f>
        <v>bleffek48@ning.com</v>
      </c>
      <c r="G154" s="3" t="str">
        <f>VLOOKUP(worksheet!E154,Customers!A:I,2,)</f>
        <v>Bettina Leffek</v>
      </c>
      <c r="H154" s="3" t="str">
        <f>VLOOKUP(E154,Customers!A:I,6,FALSE)</f>
        <v>Honolulu</v>
      </c>
      <c r="I154" s="3" t="str">
        <f>VLOOKUP(Customers!A154,Customers!A153:I1153,7,FALSE)</f>
        <v>United States</v>
      </c>
      <c r="J154" s="4" t="s">
        <v>41</v>
      </c>
      <c r="K154" s="3">
        <v>3</v>
      </c>
      <c r="L154" s="5">
        <f>INDEX([1]products!$A$1:$G$49,MATCH([1]orders!$D154,[1]products!$A$1:$A$49,0),MATCH([1]orders!K$1,[1]products!$A$1:$G$1,0))</f>
        <v>2.5</v>
      </c>
      <c r="M154" s="6">
        <f>INDEX([1]products!$A$1:$G$49,MATCH([1]orders!$D154,[1]products!$A$1:$A$49,0),MATCH([1]orders!L$1,[1]products!$A$1:$G$1,0))</f>
        <v>22.884999999999998</v>
      </c>
      <c r="N154" s="6" t="str">
        <f>VLOOKUP(Customers!A154,Customers!A153:I1153,9,FALSE)</f>
        <v>Yes</v>
      </c>
      <c r="O154" s="25">
        <f t="shared" si="6"/>
        <v>68.655000000000001</v>
      </c>
      <c r="P154" t="str">
        <f>VLOOKUP(J154,Products!A:G,2,0)</f>
        <v>Robusta</v>
      </c>
      <c r="Q154" t="str">
        <f>VLOOKUP(J154,Products!A:G,3,0)</f>
        <v>Medium</v>
      </c>
      <c r="R154">
        <v>4.1192999999999991</v>
      </c>
      <c r="S154">
        <f>INDEX(Products!A:G,MATCH(worksheet!J154,Products!A:A,0),MATCH(worksheet!$S$1,Products!$A$1:$G$1,0))</f>
        <v>1.3730999999999998</v>
      </c>
      <c r="U154" s="20"/>
    </row>
    <row r="155" spans="1:21" hidden="1" x14ac:dyDescent="0.2">
      <c r="A155" s="1" t="s">
        <v>333</v>
      </c>
      <c r="B155" s="2">
        <v>44367</v>
      </c>
      <c r="C155" s="2" t="str">
        <f t="shared" si="7"/>
        <v>2021</v>
      </c>
      <c r="D155" s="2" t="str">
        <f t="shared" si="8"/>
        <v>June</v>
      </c>
      <c r="E155" s="3" t="s">
        <v>334</v>
      </c>
      <c r="F155" s="3">
        <f>VLOOKUP(Customers!A155,Customers!A154:I1154,3,FALSE)</f>
        <v>0</v>
      </c>
      <c r="G155" s="3" t="str">
        <f>VLOOKUP(worksheet!E155,Customers!A:I,2,)</f>
        <v>Hetti Penson</v>
      </c>
      <c r="H155" s="3" t="str">
        <f>VLOOKUP(E155,Customers!A:I,6,FALSE)</f>
        <v>Fort Lauderdale</v>
      </c>
      <c r="I155" s="3" t="str">
        <f>VLOOKUP(Customers!A155,Customers!A154:I1154,7,FALSE)</f>
        <v>United States</v>
      </c>
      <c r="J155" s="4" t="s">
        <v>101</v>
      </c>
      <c r="K155" s="3">
        <v>1</v>
      </c>
      <c r="L155" s="5">
        <f>INDEX([1]products!$A$1:$G$49,MATCH([1]orders!$D155,[1]products!$A$1:$A$49,0),MATCH([1]orders!K$1,[1]products!$A$1:$G$1,0))</f>
        <v>0.2</v>
      </c>
      <c r="M155" s="6">
        <f>INDEX([1]products!$A$1:$G$49,MATCH([1]orders!$D155,[1]products!$A$1:$A$49,0),MATCH([1]orders!L$1,[1]products!$A$1:$G$1,0))</f>
        <v>2.6849999999999996</v>
      </c>
      <c r="N155" s="6" t="str">
        <f>VLOOKUP(Customers!A155,Customers!A154:I1154,9,FALSE)</f>
        <v>No</v>
      </c>
      <c r="O155" s="25">
        <f t="shared" si="6"/>
        <v>2.6849999999999996</v>
      </c>
      <c r="P155" t="str">
        <f>VLOOKUP(J155,Products!A:G,2,0)</f>
        <v>Robusta</v>
      </c>
      <c r="Q155" t="str">
        <f>VLOOKUP(J155,Products!A:G,3,0)</f>
        <v>Dark</v>
      </c>
      <c r="R155">
        <v>0.16109999999999997</v>
      </c>
      <c r="S155">
        <f>INDEX(Products!A:G,MATCH(worksheet!J155,Products!A:A,0),MATCH(worksheet!$S$1,Products!$A$1:$G$1,0))</f>
        <v>0.16109999999999997</v>
      </c>
      <c r="U155" s="20"/>
    </row>
    <row r="156" spans="1:21" hidden="1" x14ac:dyDescent="0.2">
      <c r="A156" s="1" t="s">
        <v>335</v>
      </c>
      <c r="B156" s="2">
        <v>44473</v>
      </c>
      <c r="C156" s="2" t="str">
        <f t="shared" si="7"/>
        <v>2021</v>
      </c>
      <c r="D156" s="2" t="str">
        <f t="shared" si="8"/>
        <v>October</v>
      </c>
      <c r="E156" s="3" t="s">
        <v>336</v>
      </c>
      <c r="F156" s="3" t="str">
        <f>VLOOKUP(Customers!A156,Customers!A155:I1155,3,FALSE)</f>
        <v>jpray4a@youtube.com</v>
      </c>
      <c r="G156" s="3" t="str">
        <f>VLOOKUP(worksheet!E156,Customers!A:I,2,)</f>
        <v>Jocko Pray</v>
      </c>
      <c r="H156" s="3" t="str">
        <f>VLOOKUP(E156,Customers!A:I,6,FALSE)</f>
        <v>Philadelphia</v>
      </c>
      <c r="I156" s="3" t="str">
        <f>VLOOKUP(Customers!A156,Customers!A155:I1155,7,FALSE)</f>
        <v>United States</v>
      </c>
      <c r="J156" s="4" t="s">
        <v>118</v>
      </c>
      <c r="K156" s="3">
        <v>5</v>
      </c>
      <c r="L156" s="5">
        <f>INDEX([1]products!$A$1:$G$49,MATCH([1]orders!$D156,[1]products!$A$1:$A$49,0),MATCH([1]orders!K$1,[1]products!$A$1:$G$1,0))</f>
        <v>2.5</v>
      </c>
      <c r="M156" s="6">
        <f>INDEX([1]products!$A$1:$G$49,MATCH([1]orders!$D156,[1]products!$A$1:$A$49,0),MATCH([1]orders!L$1,[1]products!$A$1:$G$1,0))</f>
        <v>22.884999999999998</v>
      </c>
      <c r="N156" s="6" t="str">
        <f>VLOOKUP(Customers!A156,Customers!A155:I1155,9,FALSE)</f>
        <v>No</v>
      </c>
      <c r="O156" s="25">
        <f t="shared" si="6"/>
        <v>114.42499999999998</v>
      </c>
      <c r="P156" t="str">
        <f>VLOOKUP(J156,Products!A:G,2,0)</f>
        <v>Arabica</v>
      </c>
      <c r="Q156" t="str">
        <f>VLOOKUP(J156,Products!A:G,3,0)</f>
        <v>Dark</v>
      </c>
      <c r="R156">
        <v>10.298249999999998</v>
      </c>
      <c r="S156">
        <f>INDEX(Products!A:G,MATCH(worksheet!J156,Products!A:A,0),MATCH(worksheet!$S$1,Products!$A$1:$G$1,0))</f>
        <v>2.0596499999999995</v>
      </c>
      <c r="U156" s="20"/>
    </row>
    <row r="157" spans="1:21" x14ac:dyDescent="0.2">
      <c r="A157" s="1" t="s">
        <v>337</v>
      </c>
      <c r="B157" s="2">
        <v>43640</v>
      </c>
      <c r="C157" s="2" t="str">
        <f t="shared" si="7"/>
        <v>2019</v>
      </c>
      <c r="D157" s="2" t="str">
        <f t="shared" si="8"/>
        <v>June</v>
      </c>
      <c r="E157" s="3" t="s">
        <v>338</v>
      </c>
      <c r="F157" s="3" t="str">
        <f>VLOOKUP(Customers!A157,Customers!A156:I1156,3,FALSE)</f>
        <v>gholborn4b@ow.ly</v>
      </c>
      <c r="G157" s="3" t="str">
        <f>VLOOKUP(worksheet!E157,Customers!A:I,2,)</f>
        <v>Grete Holborn</v>
      </c>
      <c r="H157" s="3" t="str">
        <f>VLOOKUP(E157,Customers!A:I,6,FALSE)</f>
        <v>Norwalk</v>
      </c>
      <c r="I157" s="3" t="str">
        <f>VLOOKUP(Customers!A157,Customers!A156:I1156,7,FALSE)</f>
        <v>United States</v>
      </c>
      <c r="J157" s="4" t="s">
        <v>171</v>
      </c>
      <c r="K157" s="3">
        <v>6</v>
      </c>
      <c r="L157" s="5">
        <f>INDEX([1]products!$A$1:$G$49,MATCH([1]orders!$D157,[1]products!$A$1:$A$49,0),MATCH([1]orders!K$1,[1]products!$A$1:$G$1,0))</f>
        <v>2.5</v>
      </c>
      <c r="M157" s="6">
        <f>INDEX([1]products!$A$1:$G$49,MATCH([1]orders!$D157,[1]products!$A$1:$A$49,0),MATCH([1]orders!L$1,[1]products!$A$1:$G$1,0))</f>
        <v>25.874999999999996</v>
      </c>
      <c r="N157" s="6" t="str">
        <f>VLOOKUP(Customers!A157,Customers!A156:I1156,9,FALSE)</f>
        <v>Yes</v>
      </c>
      <c r="O157" s="25">
        <f t="shared" si="6"/>
        <v>155.24999999999997</v>
      </c>
      <c r="P157" t="str">
        <f>VLOOKUP(J157,Products!A:G,2,0)</f>
        <v>Arabica</v>
      </c>
      <c r="Q157" t="str">
        <f>VLOOKUP(J157,Products!A:G,3,0)</f>
        <v>Medium</v>
      </c>
      <c r="R157">
        <v>13.972499999999997</v>
      </c>
      <c r="S157">
        <f>INDEX(Products!A:G,MATCH(worksheet!J157,Products!A:A,0),MATCH(worksheet!$S$1,Products!$A$1:$G$1,0))</f>
        <v>2.3287499999999994</v>
      </c>
      <c r="U157" s="20"/>
    </row>
    <row r="158" spans="1:21" x14ac:dyDescent="0.2">
      <c r="A158" s="1" t="s">
        <v>339</v>
      </c>
      <c r="B158" s="2">
        <v>43764</v>
      </c>
      <c r="C158" s="2" t="str">
        <f t="shared" si="7"/>
        <v>2019</v>
      </c>
      <c r="D158" s="2" t="str">
        <f t="shared" si="8"/>
        <v>October</v>
      </c>
      <c r="E158" s="3" t="s">
        <v>340</v>
      </c>
      <c r="F158" s="3" t="str">
        <f>VLOOKUP(Customers!A158,Customers!A157:I1157,3,FALSE)</f>
        <v>fkeinrat4c@dailymail.co.uk</v>
      </c>
      <c r="G158" s="3" t="str">
        <f>VLOOKUP(worksheet!E158,Customers!A:I,2,)</f>
        <v>Fielding Keinrat</v>
      </c>
      <c r="H158" s="3" t="str">
        <f>VLOOKUP(E158,Customers!A:I,6,FALSE)</f>
        <v>Arlington</v>
      </c>
      <c r="I158" s="3" t="str">
        <f>VLOOKUP(Customers!A158,Customers!A157:I1157,7,FALSE)</f>
        <v>United States</v>
      </c>
      <c r="J158" s="4" t="s">
        <v>171</v>
      </c>
      <c r="K158" s="3">
        <v>3</v>
      </c>
      <c r="L158" s="5">
        <f>INDEX([1]products!$A$1:$G$49,MATCH([1]orders!$D158,[1]products!$A$1:$A$49,0),MATCH([1]orders!K$1,[1]products!$A$1:$G$1,0))</f>
        <v>2.5</v>
      </c>
      <c r="M158" s="6">
        <f>INDEX([1]products!$A$1:$G$49,MATCH([1]orders!$D158,[1]products!$A$1:$A$49,0),MATCH([1]orders!L$1,[1]products!$A$1:$G$1,0))</f>
        <v>25.874999999999996</v>
      </c>
      <c r="N158" s="6" t="str">
        <f>VLOOKUP(Customers!A158,Customers!A157:I1157,9,FALSE)</f>
        <v>Yes</v>
      </c>
      <c r="O158" s="25">
        <f t="shared" si="6"/>
        <v>77.624999999999986</v>
      </c>
      <c r="P158" t="str">
        <f>VLOOKUP(J158,Products!A:G,2,0)</f>
        <v>Arabica</v>
      </c>
      <c r="Q158" t="str">
        <f>VLOOKUP(J158,Products!A:G,3,0)</f>
        <v>Medium</v>
      </c>
      <c r="R158">
        <v>6.9862499999999983</v>
      </c>
      <c r="S158">
        <f>INDEX(Products!A:G,MATCH(worksheet!J158,Products!A:A,0),MATCH(worksheet!$S$1,Products!$A$1:$G$1,0))</f>
        <v>2.3287499999999994</v>
      </c>
      <c r="U158" s="20"/>
    </row>
    <row r="159" spans="1:21" hidden="1" x14ac:dyDescent="0.2">
      <c r="A159" s="1" t="s">
        <v>341</v>
      </c>
      <c r="B159" s="2">
        <v>44374</v>
      </c>
      <c r="C159" s="2" t="str">
        <f t="shared" si="7"/>
        <v>2021</v>
      </c>
      <c r="D159" s="2" t="str">
        <f t="shared" si="8"/>
        <v>June</v>
      </c>
      <c r="E159" s="3" t="s">
        <v>342</v>
      </c>
      <c r="F159" s="3" t="str">
        <f>VLOOKUP(Customers!A159,Customers!A158:I1158,3,FALSE)</f>
        <v>pyea4d@aol.com</v>
      </c>
      <c r="G159" s="3" t="str">
        <f>VLOOKUP(worksheet!E159,Customers!A:I,2,)</f>
        <v>Paulo Yea</v>
      </c>
      <c r="H159" s="3" t="str">
        <f>VLOOKUP(E159,Customers!A:I,6,FALSE)</f>
        <v>Ashford</v>
      </c>
      <c r="I159" s="3" t="str">
        <f>VLOOKUP(Customers!A159,Customers!A158:I1158,7,FALSE)</f>
        <v>Ireland</v>
      </c>
      <c r="J159" s="4" t="s">
        <v>35</v>
      </c>
      <c r="K159" s="3">
        <v>3</v>
      </c>
      <c r="L159" s="5">
        <f>INDEX([1]products!$A$1:$G$49,MATCH([1]orders!$D159,[1]products!$A$1:$A$49,0),MATCH([1]orders!K$1,[1]products!$A$1:$G$1,0))</f>
        <v>2.5</v>
      </c>
      <c r="M159" s="6">
        <f>INDEX([1]products!$A$1:$G$49,MATCH([1]orders!$D159,[1]products!$A$1:$A$49,0),MATCH([1]orders!L$1,[1]products!$A$1:$G$1,0))</f>
        <v>20.584999999999997</v>
      </c>
      <c r="N159" s="6" t="str">
        <f>VLOOKUP(Customers!A159,Customers!A158:I1158,9,FALSE)</f>
        <v>No</v>
      </c>
      <c r="O159" s="25">
        <f t="shared" si="6"/>
        <v>61.754999999999995</v>
      </c>
      <c r="P159" t="str">
        <f>VLOOKUP(J159,Products!A:G,2,0)</f>
        <v>Robusta</v>
      </c>
      <c r="Q159" t="str">
        <f>VLOOKUP(J159,Products!A:G,3,0)</f>
        <v>Dark</v>
      </c>
      <c r="R159">
        <v>3.7052999999999994</v>
      </c>
      <c r="S159">
        <f>INDEX(Products!A:G,MATCH(worksheet!J159,Products!A:A,0),MATCH(worksheet!$S$1,Products!$A$1:$G$1,0))</f>
        <v>1.2350999999999999</v>
      </c>
      <c r="U159" s="20"/>
    </row>
    <row r="160" spans="1:21" x14ac:dyDescent="0.2">
      <c r="A160" s="1" t="s">
        <v>343</v>
      </c>
      <c r="B160" s="2">
        <v>43714</v>
      </c>
      <c r="C160" s="2" t="str">
        <f t="shared" si="7"/>
        <v>2019</v>
      </c>
      <c r="D160" s="2" t="str">
        <f t="shared" si="8"/>
        <v>September</v>
      </c>
      <c r="E160" s="3" t="s">
        <v>344</v>
      </c>
      <c r="F160" s="3">
        <f>VLOOKUP(Customers!A160,Customers!A159:I1159,3,FALSE)</f>
        <v>0</v>
      </c>
      <c r="G160" s="3" t="str">
        <f>VLOOKUP(worksheet!E160,Customers!A:I,2,)</f>
        <v>Say Risborough</v>
      </c>
      <c r="H160" s="3" t="str">
        <f>VLOOKUP(E160,Customers!A:I,6,FALSE)</f>
        <v>Chattanooga</v>
      </c>
      <c r="I160" s="3" t="str">
        <f>VLOOKUP(Customers!A160,Customers!A159:I1159,7,FALSE)</f>
        <v>United States</v>
      </c>
      <c r="J160" s="4" t="s">
        <v>35</v>
      </c>
      <c r="K160" s="3">
        <v>6</v>
      </c>
      <c r="L160" s="5">
        <f>INDEX([1]products!$A$1:$G$49,MATCH([1]orders!$D160,[1]products!$A$1:$A$49,0),MATCH([1]orders!K$1,[1]products!$A$1:$G$1,0))</f>
        <v>2.5</v>
      </c>
      <c r="M160" s="6">
        <f>INDEX([1]products!$A$1:$G$49,MATCH([1]orders!$D160,[1]products!$A$1:$A$49,0),MATCH([1]orders!L$1,[1]products!$A$1:$G$1,0))</f>
        <v>20.584999999999997</v>
      </c>
      <c r="N160" s="6" t="str">
        <f>VLOOKUP(Customers!A160,Customers!A159:I1159,9,FALSE)</f>
        <v>Yes</v>
      </c>
      <c r="O160" s="25">
        <f t="shared" si="6"/>
        <v>123.50999999999999</v>
      </c>
      <c r="P160" t="str">
        <f>VLOOKUP(J160,Products!A:G,2,0)</f>
        <v>Robusta</v>
      </c>
      <c r="Q160" t="str">
        <f>VLOOKUP(J160,Products!A:G,3,0)</f>
        <v>Dark</v>
      </c>
      <c r="R160">
        <v>7.4105999999999987</v>
      </c>
      <c r="S160">
        <f>INDEX(Products!A:G,MATCH(worksheet!J160,Products!A:A,0),MATCH(worksheet!$S$1,Products!$A$1:$G$1,0))</f>
        <v>1.2350999999999999</v>
      </c>
      <c r="U160" s="20"/>
    </row>
    <row r="161" spans="1:21" x14ac:dyDescent="0.2">
      <c r="A161" s="1" t="s">
        <v>345</v>
      </c>
      <c r="B161" s="2">
        <v>44316</v>
      </c>
      <c r="C161" s="2" t="str">
        <f t="shared" si="7"/>
        <v>2021</v>
      </c>
      <c r="D161" s="2" t="str">
        <f t="shared" si="8"/>
        <v>April</v>
      </c>
      <c r="E161" s="3" t="s">
        <v>346</v>
      </c>
      <c r="F161" s="3">
        <f>VLOOKUP(Customers!A161,Customers!A160:I1160,3,FALSE)</f>
        <v>0</v>
      </c>
      <c r="G161" s="3" t="str">
        <f>VLOOKUP(worksheet!E161,Customers!A:I,2,)</f>
        <v>Alexa Sizey</v>
      </c>
      <c r="H161" s="3" t="str">
        <f>VLOOKUP(E161,Customers!A:I,6,FALSE)</f>
        <v>Portland</v>
      </c>
      <c r="I161" s="3" t="str">
        <f>VLOOKUP(Customers!A161,Customers!A160:I1160,7,FALSE)</f>
        <v>United States</v>
      </c>
      <c r="J161" s="4" t="s">
        <v>104</v>
      </c>
      <c r="K161" s="3">
        <v>6</v>
      </c>
      <c r="L161" s="5">
        <f>INDEX([1]products!$A$1:$G$49,MATCH([1]orders!$D161,[1]products!$A$1:$A$49,0),MATCH([1]orders!K$1,[1]products!$A$1:$G$1,0))</f>
        <v>2.5</v>
      </c>
      <c r="M161" s="6">
        <f>INDEX([1]products!$A$1:$G$49,MATCH([1]orders!$D161,[1]products!$A$1:$A$49,0),MATCH([1]orders!L$1,[1]products!$A$1:$G$1,0))</f>
        <v>36.454999999999998</v>
      </c>
      <c r="N161" s="6" t="str">
        <f>VLOOKUP(Customers!A161,Customers!A160:I1160,9,FALSE)</f>
        <v>No</v>
      </c>
      <c r="O161" s="25">
        <f t="shared" si="6"/>
        <v>218.73</v>
      </c>
      <c r="P161" t="str">
        <f>VLOOKUP(J161,Products!A:G,2,0)</f>
        <v>Liberica</v>
      </c>
      <c r="Q161" t="str">
        <f>VLOOKUP(J161,Products!A:G,3,0)</f>
        <v>Light</v>
      </c>
      <c r="R161">
        <v>28.434899999999999</v>
      </c>
      <c r="S161">
        <f>INDEX(Products!A:G,MATCH(worksheet!J161,Products!A:A,0),MATCH(worksheet!$S$1,Products!$A$1:$G$1,0))</f>
        <v>4.7391499999999995</v>
      </c>
      <c r="U161" s="20"/>
    </row>
    <row r="162" spans="1:21" hidden="1" x14ac:dyDescent="0.2">
      <c r="A162" s="1" t="s">
        <v>347</v>
      </c>
      <c r="B162" s="2">
        <v>43837</v>
      </c>
      <c r="C162" s="2" t="str">
        <f t="shared" si="7"/>
        <v>2020</v>
      </c>
      <c r="D162" s="2" t="str">
        <f t="shared" si="8"/>
        <v>January</v>
      </c>
      <c r="E162" s="3" t="s">
        <v>348</v>
      </c>
      <c r="F162" s="3" t="str">
        <f>VLOOKUP(Customers!A162,Customers!A161:I1161,3,FALSE)</f>
        <v>kswede4g@addthis.com</v>
      </c>
      <c r="G162" s="3" t="str">
        <f>VLOOKUP(worksheet!E162,Customers!A:I,2,)</f>
        <v>Kari Swede</v>
      </c>
      <c r="H162" s="3" t="str">
        <f>VLOOKUP(E162,Customers!A:I,6,FALSE)</f>
        <v>Oklahoma City</v>
      </c>
      <c r="I162" s="3" t="str">
        <f>VLOOKUP(Customers!A162,Customers!A161:I1161,7,FALSE)</f>
        <v>United States</v>
      </c>
      <c r="J162" s="4" t="s">
        <v>3</v>
      </c>
      <c r="K162" s="3">
        <v>4</v>
      </c>
      <c r="L162" s="5">
        <f>INDEX([1]products!$A$1:$G$49,MATCH([1]orders!$D162,[1]products!$A$1:$A$49,0),MATCH([1]orders!K$1,[1]products!$A$1:$G$1,0))</f>
        <v>0.5</v>
      </c>
      <c r="M162" s="6">
        <f>INDEX([1]products!$A$1:$G$49,MATCH([1]orders!$D162,[1]products!$A$1:$A$49,0),MATCH([1]orders!L$1,[1]products!$A$1:$G$1,0))</f>
        <v>8.25</v>
      </c>
      <c r="N162" s="6" t="str">
        <f>VLOOKUP(Customers!A162,Customers!A161:I1161,9,FALSE)</f>
        <v>No</v>
      </c>
      <c r="O162" s="25">
        <f t="shared" si="6"/>
        <v>33</v>
      </c>
      <c r="P162" t="str">
        <f>VLOOKUP(J162,Products!A:G,2,0)</f>
        <v>Excelsa</v>
      </c>
      <c r="Q162" t="str">
        <f>VLOOKUP(J162,Products!A:G,3,0)</f>
        <v>Medium</v>
      </c>
      <c r="R162">
        <v>3.63</v>
      </c>
      <c r="S162">
        <f>INDEX(Products!A:G,MATCH(worksheet!J162,Products!A:A,0),MATCH(worksheet!$S$1,Products!$A$1:$G$1,0))</f>
        <v>0.90749999999999997</v>
      </c>
      <c r="U162" s="20"/>
    </row>
    <row r="163" spans="1:21" x14ac:dyDescent="0.2">
      <c r="A163" s="1" t="s">
        <v>349</v>
      </c>
      <c r="B163" s="2">
        <v>44207</v>
      </c>
      <c r="C163" s="2" t="str">
        <f t="shared" si="7"/>
        <v>2021</v>
      </c>
      <c r="D163" s="2" t="str">
        <f t="shared" si="8"/>
        <v>January</v>
      </c>
      <c r="E163" s="3" t="s">
        <v>350</v>
      </c>
      <c r="F163" s="3" t="str">
        <f>VLOOKUP(Customers!A163,Customers!A162:I1162,3,FALSE)</f>
        <v>lrubrow4h@microsoft.com</v>
      </c>
      <c r="G163" s="3" t="str">
        <f>VLOOKUP(worksheet!E163,Customers!A:I,2,)</f>
        <v>Leontine Rubrow</v>
      </c>
      <c r="H163" s="3" t="str">
        <f>VLOOKUP(E163,Customers!A:I,6,FALSE)</f>
        <v>Washington</v>
      </c>
      <c r="I163" s="3" t="str">
        <f>VLOOKUP(Customers!A163,Customers!A162:I1162,7,FALSE)</f>
        <v>United States</v>
      </c>
      <c r="J163" s="4" t="s">
        <v>192</v>
      </c>
      <c r="K163" s="3">
        <v>3</v>
      </c>
      <c r="L163" s="5">
        <f>INDEX([1]products!$A$1:$G$49,MATCH([1]orders!$D163,[1]products!$A$1:$A$49,0),MATCH([1]orders!K$1,[1]products!$A$1:$G$1,0))</f>
        <v>0.5</v>
      </c>
      <c r="M163" s="6">
        <f>INDEX([1]products!$A$1:$G$49,MATCH([1]orders!$D163,[1]products!$A$1:$A$49,0),MATCH([1]orders!L$1,[1]products!$A$1:$G$1,0))</f>
        <v>7.77</v>
      </c>
      <c r="N163" s="6" t="str">
        <f>VLOOKUP(Customers!A163,Customers!A162:I1162,9,FALSE)</f>
        <v>No</v>
      </c>
      <c r="O163" s="25">
        <f t="shared" si="6"/>
        <v>23.31</v>
      </c>
      <c r="P163" t="str">
        <f>VLOOKUP(J163,Products!A:G,2,0)</f>
        <v>Arabica</v>
      </c>
      <c r="Q163" t="str">
        <f>VLOOKUP(J163,Products!A:G,3,0)</f>
        <v>Light</v>
      </c>
      <c r="R163">
        <v>2.0978999999999997</v>
      </c>
      <c r="S163">
        <f>INDEX(Products!A:G,MATCH(worksheet!J163,Products!A:A,0),MATCH(worksheet!$S$1,Products!$A$1:$G$1,0))</f>
        <v>0.69929999999999992</v>
      </c>
      <c r="U163" s="20"/>
    </row>
    <row r="164" spans="1:21" x14ac:dyDescent="0.2">
      <c r="A164" s="1" t="s">
        <v>351</v>
      </c>
      <c r="B164" s="2">
        <v>44515</v>
      </c>
      <c r="C164" s="2" t="str">
        <f t="shared" si="7"/>
        <v>2021</v>
      </c>
      <c r="D164" s="2" t="str">
        <f t="shared" si="8"/>
        <v>November</v>
      </c>
      <c r="E164" s="3" t="s">
        <v>352</v>
      </c>
      <c r="F164" s="3" t="str">
        <f>VLOOKUP(Customers!A164,Customers!A163:I1163,3,FALSE)</f>
        <v>dtift4i@netvibes.com</v>
      </c>
      <c r="G164" s="3" t="str">
        <f>VLOOKUP(worksheet!E164,Customers!A:I,2,)</f>
        <v>Dottie Tift</v>
      </c>
      <c r="H164" s="3" t="str">
        <f>VLOOKUP(E164,Customers!A:I,6,FALSE)</f>
        <v>Greensboro</v>
      </c>
      <c r="I164" s="3" t="str">
        <f>VLOOKUP(Customers!A164,Customers!A163:I1163,7,FALSE)</f>
        <v>United States</v>
      </c>
      <c r="J164" s="4" t="s">
        <v>16</v>
      </c>
      <c r="K164" s="3">
        <v>3</v>
      </c>
      <c r="L164" s="5">
        <f>INDEX([1]products!$A$1:$G$49,MATCH([1]orders!$D164,[1]products!$A$1:$A$49,0),MATCH([1]orders!K$1,[1]products!$A$1:$G$1,0))</f>
        <v>0.5</v>
      </c>
      <c r="M164" s="6">
        <f>INDEX([1]products!$A$1:$G$49,MATCH([1]orders!$D164,[1]products!$A$1:$A$49,0),MATCH([1]orders!L$1,[1]products!$A$1:$G$1,0))</f>
        <v>7.29</v>
      </c>
      <c r="N164" s="6" t="str">
        <f>VLOOKUP(Customers!A164,Customers!A163:I1163,9,FALSE)</f>
        <v>Yes</v>
      </c>
      <c r="O164" s="25">
        <f t="shared" si="6"/>
        <v>21.87</v>
      </c>
      <c r="P164" t="str">
        <f>VLOOKUP(J164,Products!A:G,2,0)</f>
        <v>Excelsa</v>
      </c>
      <c r="Q164" t="str">
        <f>VLOOKUP(J164,Products!A:G,3,0)</f>
        <v>Dark</v>
      </c>
      <c r="R164">
        <v>2.4057000000000004</v>
      </c>
      <c r="S164">
        <f>INDEX(Products!A:G,MATCH(worksheet!J164,Products!A:A,0),MATCH(worksheet!$S$1,Products!$A$1:$G$1,0))</f>
        <v>0.80190000000000006</v>
      </c>
      <c r="U164" s="20"/>
    </row>
    <row r="165" spans="1:21" x14ac:dyDescent="0.2">
      <c r="A165" s="1" t="s">
        <v>353</v>
      </c>
      <c r="B165" s="2">
        <v>43619</v>
      </c>
      <c r="C165" s="2" t="str">
        <f t="shared" si="7"/>
        <v>2019</v>
      </c>
      <c r="D165" s="2" t="str">
        <f t="shared" si="8"/>
        <v>June</v>
      </c>
      <c r="E165" s="3" t="s">
        <v>354</v>
      </c>
      <c r="F165" s="3" t="str">
        <f>VLOOKUP(Customers!A165,Customers!A164:I1164,3,FALSE)</f>
        <v>gschonfeld4j@oracle.com</v>
      </c>
      <c r="G165" s="3" t="str">
        <f>VLOOKUP(worksheet!E165,Customers!A:I,2,)</f>
        <v>Gerardo Schonfeld</v>
      </c>
      <c r="H165" s="3" t="str">
        <f>VLOOKUP(E165,Customers!A:I,6,FALSE)</f>
        <v>Alexandria</v>
      </c>
      <c r="I165" s="3" t="str">
        <f>VLOOKUP(Customers!A165,Customers!A164:I1164,7,FALSE)</f>
        <v>United States</v>
      </c>
      <c r="J165" s="4" t="s">
        <v>101</v>
      </c>
      <c r="K165" s="3">
        <v>6</v>
      </c>
      <c r="L165" s="5">
        <f>INDEX([1]products!$A$1:$G$49,MATCH([1]orders!$D165,[1]products!$A$1:$A$49,0),MATCH([1]orders!K$1,[1]products!$A$1:$G$1,0))</f>
        <v>0.2</v>
      </c>
      <c r="M165" s="6">
        <f>INDEX([1]products!$A$1:$G$49,MATCH([1]orders!$D165,[1]products!$A$1:$A$49,0),MATCH([1]orders!L$1,[1]products!$A$1:$G$1,0))</f>
        <v>2.6849999999999996</v>
      </c>
      <c r="N165" s="6" t="str">
        <f>VLOOKUP(Customers!A165,Customers!A164:I1164,9,FALSE)</f>
        <v>No</v>
      </c>
      <c r="O165" s="25">
        <f t="shared" si="6"/>
        <v>16.11</v>
      </c>
      <c r="P165" t="str">
        <f>VLOOKUP(J165,Products!A:G,2,0)</f>
        <v>Robusta</v>
      </c>
      <c r="Q165" t="str">
        <f>VLOOKUP(J165,Products!A:G,3,0)</f>
        <v>Dark</v>
      </c>
      <c r="R165">
        <v>0.96659999999999979</v>
      </c>
      <c r="S165">
        <f>INDEX(Products!A:G,MATCH(worksheet!J165,Products!A:A,0),MATCH(worksheet!$S$1,Products!$A$1:$G$1,0))</f>
        <v>0.16109999999999997</v>
      </c>
      <c r="U165" s="20"/>
    </row>
    <row r="166" spans="1:21" hidden="1" x14ac:dyDescent="0.2">
      <c r="A166" s="1" t="s">
        <v>355</v>
      </c>
      <c r="B166" s="2">
        <v>44182</v>
      </c>
      <c r="C166" s="2" t="str">
        <f t="shared" si="7"/>
        <v>2020</v>
      </c>
      <c r="D166" s="2" t="str">
        <f t="shared" si="8"/>
        <v>December</v>
      </c>
      <c r="E166" s="3" t="s">
        <v>356</v>
      </c>
      <c r="F166" s="3" t="str">
        <f>VLOOKUP(Customers!A166,Customers!A165:I1165,3,FALSE)</f>
        <v>cfeye4k@google.co.jp</v>
      </c>
      <c r="G166" s="3" t="str">
        <f>VLOOKUP(worksheet!E166,Customers!A:I,2,)</f>
        <v>Claiborne Feye</v>
      </c>
      <c r="H166" s="3" t="str">
        <f>VLOOKUP(E166,Customers!A:I,6,FALSE)</f>
        <v>Castlebridge</v>
      </c>
      <c r="I166" s="3" t="str">
        <f>VLOOKUP(Customers!A166,Customers!A165:I1165,7,FALSE)</f>
        <v>Ireland</v>
      </c>
      <c r="J166" s="4" t="s">
        <v>16</v>
      </c>
      <c r="K166" s="3">
        <v>4</v>
      </c>
      <c r="L166" s="5">
        <f>INDEX([1]products!$A$1:$G$49,MATCH([1]orders!$D166,[1]products!$A$1:$A$49,0),MATCH([1]orders!K$1,[1]products!$A$1:$G$1,0))</f>
        <v>0.5</v>
      </c>
      <c r="M166" s="6">
        <f>INDEX([1]products!$A$1:$G$49,MATCH([1]orders!$D166,[1]products!$A$1:$A$49,0),MATCH([1]orders!L$1,[1]products!$A$1:$G$1,0))</f>
        <v>7.29</v>
      </c>
      <c r="N166" s="6" t="str">
        <f>VLOOKUP(Customers!A166,Customers!A165:I1165,9,FALSE)</f>
        <v>No</v>
      </c>
      <c r="O166" s="25">
        <f t="shared" si="6"/>
        <v>29.16</v>
      </c>
      <c r="P166" t="str">
        <f>VLOOKUP(J166,Products!A:G,2,0)</f>
        <v>Excelsa</v>
      </c>
      <c r="Q166" t="str">
        <f>VLOOKUP(J166,Products!A:G,3,0)</f>
        <v>Dark</v>
      </c>
      <c r="R166">
        <v>3.2076000000000002</v>
      </c>
      <c r="S166">
        <f>INDEX(Products!A:G,MATCH(worksheet!J166,Products!A:A,0),MATCH(worksheet!$S$1,Products!$A$1:$G$1,0))</f>
        <v>0.80190000000000006</v>
      </c>
      <c r="U166" s="20"/>
    </row>
    <row r="167" spans="1:21" x14ac:dyDescent="0.2">
      <c r="A167" s="1" t="s">
        <v>357</v>
      </c>
      <c r="B167" s="2">
        <v>44234</v>
      </c>
      <c r="C167" s="2" t="str">
        <f t="shared" si="7"/>
        <v>2021</v>
      </c>
      <c r="D167" s="2" t="str">
        <f t="shared" si="8"/>
        <v>February</v>
      </c>
      <c r="E167" s="3" t="s">
        <v>358</v>
      </c>
      <c r="F167" s="3">
        <f>VLOOKUP(Customers!A167,Customers!A166:I1166,3,FALSE)</f>
        <v>0</v>
      </c>
      <c r="G167" s="3" t="str">
        <f>VLOOKUP(worksheet!E167,Customers!A:I,2,)</f>
        <v>Mina Elstone</v>
      </c>
      <c r="H167" s="3" t="str">
        <f>VLOOKUP(E167,Customers!A:I,6,FALSE)</f>
        <v>Racine</v>
      </c>
      <c r="I167" s="3" t="str">
        <f>VLOOKUP(Customers!A167,Customers!A166:I1166,7,FALSE)</f>
        <v>United States</v>
      </c>
      <c r="J167" s="4" t="s">
        <v>179</v>
      </c>
      <c r="K167" s="3">
        <v>6</v>
      </c>
      <c r="L167" s="5">
        <f>INDEX([1]products!$A$1:$G$49,MATCH([1]orders!$D167,[1]products!$A$1:$A$49,0),MATCH([1]orders!K$1,[1]products!$A$1:$G$1,0))</f>
        <v>1</v>
      </c>
      <c r="M167" s="6">
        <f>INDEX([1]products!$A$1:$G$49,MATCH([1]orders!$D167,[1]products!$A$1:$A$49,0),MATCH([1]orders!L$1,[1]products!$A$1:$G$1,0))</f>
        <v>8.9499999999999993</v>
      </c>
      <c r="N167" s="6" t="str">
        <f>VLOOKUP(Customers!A167,Customers!A166:I1166,9,FALSE)</f>
        <v>Yes</v>
      </c>
      <c r="O167" s="25">
        <f t="shared" si="6"/>
        <v>53.699999999999996</v>
      </c>
      <c r="P167" t="str">
        <f>VLOOKUP(J167,Products!A:G,2,0)</f>
        <v>Robusta</v>
      </c>
      <c r="Q167" t="str">
        <f>VLOOKUP(J167,Products!A:G,3,0)</f>
        <v>Dark</v>
      </c>
      <c r="R167">
        <v>3.2219999999999995</v>
      </c>
      <c r="S167">
        <f>INDEX(Products!A:G,MATCH(worksheet!J167,Products!A:A,0),MATCH(worksheet!$S$1,Products!$A$1:$G$1,0))</f>
        <v>0.53699999999999992</v>
      </c>
      <c r="U167" s="20"/>
    </row>
    <row r="168" spans="1:21" hidden="1" x14ac:dyDescent="0.2">
      <c r="A168" s="1" t="s">
        <v>359</v>
      </c>
      <c r="B168" s="2">
        <v>44270</v>
      </c>
      <c r="C168" s="2" t="str">
        <f t="shared" si="7"/>
        <v>2021</v>
      </c>
      <c r="D168" s="2" t="str">
        <f t="shared" si="8"/>
        <v>March</v>
      </c>
      <c r="E168" s="3" t="s">
        <v>360</v>
      </c>
      <c r="F168" s="3">
        <f>VLOOKUP(Customers!A168,Customers!A167:I1167,3,FALSE)</f>
        <v>0</v>
      </c>
      <c r="G168" s="3" t="str">
        <f>VLOOKUP(worksheet!E168,Customers!A:I,2,)</f>
        <v>Sherman Mewrcik</v>
      </c>
      <c r="H168" s="3" t="str">
        <f>VLOOKUP(E168,Customers!A:I,6,FALSE)</f>
        <v>Clearwater</v>
      </c>
      <c r="I168" s="3" t="str">
        <f>VLOOKUP(Customers!A168,Customers!A167:I1167,7,FALSE)</f>
        <v>United States</v>
      </c>
      <c r="J168" s="4" t="s">
        <v>146</v>
      </c>
      <c r="K168" s="3">
        <v>5</v>
      </c>
      <c r="L168" s="5">
        <f>INDEX([1]products!$A$1:$G$49,MATCH([1]orders!$D168,[1]products!$A$1:$A$49,0),MATCH([1]orders!K$1,[1]products!$A$1:$G$1,0))</f>
        <v>0.5</v>
      </c>
      <c r="M168" s="6">
        <f>INDEX([1]products!$A$1:$G$49,MATCH([1]orders!$D168,[1]products!$A$1:$A$49,0),MATCH([1]orders!L$1,[1]products!$A$1:$G$1,0))</f>
        <v>5.3699999999999992</v>
      </c>
      <c r="N168" s="6" t="str">
        <f>VLOOKUP(Customers!A168,Customers!A167:I1167,9,FALSE)</f>
        <v>Yes</v>
      </c>
      <c r="O168" s="25">
        <f t="shared" si="6"/>
        <v>26.849999999999994</v>
      </c>
      <c r="P168" t="str">
        <f>VLOOKUP(J168,Products!A:G,2,0)</f>
        <v>Robusta</v>
      </c>
      <c r="Q168" t="str">
        <f>VLOOKUP(J168,Products!A:G,3,0)</f>
        <v>Dark</v>
      </c>
      <c r="R168">
        <v>1.6109999999999998</v>
      </c>
      <c r="S168">
        <f>INDEX(Products!A:G,MATCH(worksheet!J168,Products!A:A,0),MATCH(worksheet!$S$1,Products!$A$1:$G$1,0))</f>
        <v>0.32219999999999993</v>
      </c>
      <c r="U168" s="20"/>
    </row>
    <row r="169" spans="1:21" x14ac:dyDescent="0.2">
      <c r="A169" s="1" t="s">
        <v>361</v>
      </c>
      <c r="B169" s="2">
        <v>44777</v>
      </c>
      <c r="C169" s="2" t="str">
        <f t="shared" si="7"/>
        <v>2022</v>
      </c>
      <c r="D169" s="2" t="str">
        <f t="shared" si="8"/>
        <v>August</v>
      </c>
      <c r="E169" s="3" t="s">
        <v>362</v>
      </c>
      <c r="F169" s="3" t="str">
        <f>VLOOKUP(Customers!A169,Customers!A168:I1168,3,FALSE)</f>
        <v>tfero4n@comsenz.com</v>
      </c>
      <c r="G169" s="3" t="str">
        <f>VLOOKUP(worksheet!E169,Customers!A:I,2,)</f>
        <v>Tamarah Fero</v>
      </c>
      <c r="H169" s="3" t="str">
        <f>VLOOKUP(E169,Customers!A:I,6,FALSE)</f>
        <v>Racine</v>
      </c>
      <c r="I169" s="3" t="str">
        <f>VLOOKUP(Customers!A169,Customers!A168:I1168,7,FALSE)</f>
        <v>United States</v>
      </c>
      <c r="J169" s="4" t="s">
        <v>3</v>
      </c>
      <c r="K169" s="3">
        <v>5</v>
      </c>
      <c r="L169" s="5">
        <f>INDEX([1]products!$A$1:$G$49,MATCH([1]orders!$D169,[1]products!$A$1:$A$49,0),MATCH([1]orders!K$1,[1]products!$A$1:$G$1,0))</f>
        <v>0.5</v>
      </c>
      <c r="M169" s="6">
        <f>INDEX([1]products!$A$1:$G$49,MATCH([1]orders!$D169,[1]products!$A$1:$A$49,0),MATCH([1]orders!L$1,[1]products!$A$1:$G$1,0))</f>
        <v>8.25</v>
      </c>
      <c r="N169" s="6" t="str">
        <f>VLOOKUP(Customers!A169,Customers!A168:I1168,9,FALSE)</f>
        <v>Yes</v>
      </c>
      <c r="O169" s="25">
        <f t="shared" si="6"/>
        <v>41.25</v>
      </c>
      <c r="P169" t="str">
        <f>VLOOKUP(J169,Products!A:G,2,0)</f>
        <v>Excelsa</v>
      </c>
      <c r="Q169" t="str">
        <f>VLOOKUP(J169,Products!A:G,3,0)</f>
        <v>Medium</v>
      </c>
      <c r="R169">
        <v>4.5374999999999996</v>
      </c>
      <c r="S169">
        <f>INDEX(Products!A:G,MATCH(worksheet!J169,Products!A:A,0),MATCH(worksheet!$S$1,Products!$A$1:$G$1,0))</f>
        <v>0.90749999999999997</v>
      </c>
      <c r="U169" s="20"/>
    </row>
    <row r="170" spans="1:21" hidden="1" x14ac:dyDescent="0.2">
      <c r="A170" s="1" t="s">
        <v>363</v>
      </c>
      <c r="B170" s="2">
        <v>43484</v>
      </c>
      <c r="C170" s="2" t="str">
        <f t="shared" si="7"/>
        <v>2019</v>
      </c>
      <c r="D170" s="2" t="str">
        <f t="shared" si="8"/>
        <v>January</v>
      </c>
      <c r="E170" s="3" t="s">
        <v>364</v>
      </c>
      <c r="F170" s="3">
        <f>VLOOKUP(Customers!A170,Customers!A169:I1169,3,FALSE)</f>
        <v>0</v>
      </c>
      <c r="G170" s="3" t="str">
        <f>VLOOKUP(worksheet!E170,Customers!A:I,2,)</f>
        <v>Stanislaus Valsler</v>
      </c>
      <c r="H170" s="3" t="str">
        <f>VLOOKUP(E170,Customers!A:I,6,FALSE)</f>
        <v>Castlebridge</v>
      </c>
      <c r="I170" s="3" t="str">
        <f>VLOOKUP(Customers!A170,Customers!A169:I1169,7,FALSE)</f>
        <v>Ireland</v>
      </c>
      <c r="J170" s="4" t="s">
        <v>67</v>
      </c>
      <c r="K170" s="3">
        <v>6</v>
      </c>
      <c r="L170" s="5">
        <f>INDEX([1]products!$A$1:$G$49,MATCH([1]orders!$D170,[1]products!$A$1:$A$49,0),MATCH([1]orders!K$1,[1]products!$A$1:$G$1,0))</f>
        <v>0.5</v>
      </c>
      <c r="M170" s="6">
        <f>INDEX([1]products!$A$1:$G$49,MATCH([1]orders!$D170,[1]products!$A$1:$A$49,0),MATCH([1]orders!L$1,[1]products!$A$1:$G$1,0))</f>
        <v>6.75</v>
      </c>
      <c r="N170" s="6" t="str">
        <f>VLOOKUP(Customers!A170,Customers!A169:I1169,9,FALSE)</f>
        <v>No</v>
      </c>
      <c r="O170" s="25">
        <f t="shared" si="6"/>
        <v>40.5</v>
      </c>
      <c r="P170" t="str">
        <f>VLOOKUP(J170,Products!A:G,2,0)</f>
        <v>Arabica</v>
      </c>
      <c r="Q170" t="str">
        <f>VLOOKUP(J170,Products!A:G,3,0)</f>
        <v>Medium</v>
      </c>
      <c r="R170">
        <v>3.6449999999999996</v>
      </c>
      <c r="S170">
        <f>INDEX(Products!A:G,MATCH(worksheet!J170,Products!A:A,0),MATCH(worksheet!$S$1,Products!$A$1:$G$1,0))</f>
        <v>0.60749999999999993</v>
      </c>
      <c r="U170" s="20"/>
    </row>
    <row r="171" spans="1:21" x14ac:dyDescent="0.2">
      <c r="A171" s="1" t="s">
        <v>365</v>
      </c>
      <c r="B171" s="2">
        <v>44643</v>
      </c>
      <c r="C171" s="2" t="str">
        <f t="shared" si="7"/>
        <v>2022</v>
      </c>
      <c r="D171" s="2" t="str">
        <f t="shared" si="8"/>
        <v>March</v>
      </c>
      <c r="E171" s="3" t="s">
        <v>366</v>
      </c>
      <c r="F171" s="3" t="str">
        <f>VLOOKUP(Customers!A171,Customers!A170:I1170,3,FALSE)</f>
        <v>fdauney4p@sphinn.com</v>
      </c>
      <c r="G171" s="3" t="str">
        <f>VLOOKUP(worksheet!E171,Customers!A:I,2,)</f>
        <v>Felita Dauney</v>
      </c>
      <c r="H171" s="3" t="str">
        <f>VLOOKUP(E171,Customers!A:I,6,FALSE)</f>
        <v>Castlebellingham</v>
      </c>
      <c r="I171" s="3" t="str">
        <f>VLOOKUP(Customers!A171,Customers!A170:I1170,7,FALSE)</f>
        <v>Ireland</v>
      </c>
      <c r="J171" s="4" t="s">
        <v>179</v>
      </c>
      <c r="K171" s="3">
        <v>2</v>
      </c>
      <c r="L171" s="5">
        <f>INDEX([1]products!$A$1:$G$49,MATCH([1]orders!$D171,[1]products!$A$1:$A$49,0),MATCH([1]orders!K$1,[1]products!$A$1:$G$1,0))</f>
        <v>1</v>
      </c>
      <c r="M171" s="6">
        <f>INDEX([1]products!$A$1:$G$49,MATCH([1]orders!$D171,[1]products!$A$1:$A$49,0),MATCH([1]orders!L$1,[1]products!$A$1:$G$1,0))</f>
        <v>8.9499999999999993</v>
      </c>
      <c r="N171" s="6" t="str">
        <f>VLOOKUP(Customers!A171,Customers!A170:I1170,9,FALSE)</f>
        <v>No</v>
      </c>
      <c r="O171" s="25">
        <f t="shared" si="6"/>
        <v>17.899999999999999</v>
      </c>
      <c r="P171" t="str">
        <f>VLOOKUP(J171,Products!A:G,2,0)</f>
        <v>Robusta</v>
      </c>
      <c r="Q171" t="str">
        <f>VLOOKUP(J171,Products!A:G,3,0)</f>
        <v>Dark</v>
      </c>
      <c r="R171">
        <v>1.0739999999999998</v>
      </c>
      <c r="S171">
        <f>INDEX(Products!A:G,MATCH(worksheet!J171,Products!A:A,0),MATCH(worksheet!$S$1,Products!$A$1:$G$1,0))</f>
        <v>0.53699999999999992</v>
      </c>
      <c r="U171" s="20"/>
    </row>
    <row r="172" spans="1:21" x14ac:dyDescent="0.2">
      <c r="A172" s="1" t="s">
        <v>367</v>
      </c>
      <c r="B172" s="2">
        <v>44476</v>
      </c>
      <c r="C172" s="2" t="str">
        <f t="shared" si="7"/>
        <v>2021</v>
      </c>
      <c r="D172" s="2" t="str">
        <f t="shared" si="8"/>
        <v>October</v>
      </c>
      <c r="E172" s="3" t="s">
        <v>368</v>
      </c>
      <c r="F172" s="3" t="str">
        <f>VLOOKUP(Customers!A172,Customers!A171:I1171,3,FALSE)</f>
        <v>searley4q@youku.com</v>
      </c>
      <c r="G172" s="3" t="str">
        <f>VLOOKUP(worksheet!E172,Customers!A:I,2,)</f>
        <v>Serena Earley</v>
      </c>
      <c r="H172" s="3" t="str">
        <f>VLOOKUP(E172,Customers!A:I,6,FALSE)</f>
        <v>Craigavon</v>
      </c>
      <c r="I172" s="3" t="str">
        <f>VLOOKUP(Customers!A172,Customers!A171:I1171,7,FALSE)</f>
        <v>United Kingdom</v>
      </c>
      <c r="J172" s="4" t="s">
        <v>30</v>
      </c>
      <c r="K172" s="3">
        <v>2</v>
      </c>
      <c r="L172" s="5">
        <f>INDEX([1]products!$A$1:$G$49,MATCH([1]orders!$D172,[1]products!$A$1:$A$49,0),MATCH([1]orders!K$1,[1]products!$A$1:$G$1,0))</f>
        <v>2.5</v>
      </c>
      <c r="M172" s="6">
        <f>INDEX([1]products!$A$1:$G$49,MATCH([1]orders!$D172,[1]products!$A$1:$A$49,0),MATCH([1]orders!L$1,[1]products!$A$1:$G$1,0))</f>
        <v>34.154999999999994</v>
      </c>
      <c r="N172" s="6" t="str">
        <f>VLOOKUP(Customers!A172,Customers!A171:I1171,9,FALSE)</f>
        <v>No</v>
      </c>
      <c r="O172" s="25">
        <f t="shared" si="6"/>
        <v>68.309999999999988</v>
      </c>
      <c r="P172" t="str">
        <f>VLOOKUP(J172,Products!A:G,2,0)</f>
        <v>Excelsa</v>
      </c>
      <c r="Q172" t="str">
        <f>VLOOKUP(J172,Products!A:G,3,0)</f>
        <v>Light</v>
      </c>
      <c r="R172">
        <v>7.5140999999999991</v>
      </c>
      <c r="S172">
        <f>INDEX(Products!A:G,MATCH(worksheet!J172,Products!A:A,0),MATCH(worksheet!$S$1,Products!$A$1:$G$1,0))</f>
        <v>3.7570499999999996</v>
      </c>
      <c r="U172" s="20"/>
    </row>
    <row r="173" spans="1:21" hidden="1" x14ac:dyDescent="0.2">
      <c r="A173" s="1" t="s">
        <v>369</v>
      </c>
      <c r="B173" s="2">
        <v>43544</v>
      </c>
      <c r="C173" s="2" t="str">
        <f t="shared" si="7"/>
        <v>2019</v>
      </c>
      <c r="D173" s="2" t="str">
        <f t="shared" si="8"/>
        <v>March</v>
      </c>
      <c r="E173" s="3" t="s">
        <v>370</v>
      </c>
      <c r="F173" s="3" t="str">
        <f>VLOOKUP(Customers!A173,Customers!A172:I1172,3,FALSE)</f>
        <v>mchamberlayne4r@bigcartel.com</v>
      </c>
      <c r="G173" s="3" t="str">
        <f>VLOOKUP(worksheet!E173,Customers!A:I,2,)</f>
        <v>Minny Chamberlayne</v>
      </c>
      <c r="H173" s="3" t="str">
        <f>VLOOKUP(E173,Customers!A:I,6,FALSE)</f>
        <v>Tampa</v>
      </c>
      <c r="I173" s="3" t="str">
        <f>VLOOKUP(Customers!A173,Customers!A172:I1172,7,FALSE)</f>
        <v>United States</v>
      </c>
      <c r="J173" s="4" t="s">
        <v>112</v>
      </c>
      <c r="K173" s="3">
        <v>2</v>
      </c>
      <c r="L173" s="5">
        <f>INDEX([1]products!$A$1:$G$49,MATCH([1]orders!$D173,[1]products!$A$1:$A$49,0),MATCH([1]orders!K$1,[1]products!$A$1:$G$1,0))</f>
        <v>2.5</v>
      </c>
      <c r="M173" s="6">
        <f>INDEX([1]products!$A$1:$G$49,MATCH([1]orders!$D173,[1]products!$A$1:$A$49,0),MATCH([1]orders!L$1,[1]products!$A$1:$G$1,0))</f>
        <v>31.624999999999996</v>
      </c>
      <c r="N173" s="6" t="str">
        <f>VLOOKUP(Customers!A173,Customers!A172:I1172,9,FALSE)</f>
        <v>Yes</v>
      </c>
      <c r="O173" s="25">
        <f t="shared" si="6"/>
        <v>63.249999999999993</v>
      </c>
      <c r="P173" t="str">
        <f>VLOOKUP(J173,Products!A:G,2,0)</f>
        <v>Excelsa</v>
      </c>
      <c r="Q173" t="str">
        <f>VLOOKUP(J173,Products!A:G,3,0)</f>
        <v>Medium</v>
      </c>
      <c r="R173">
        <v>6.9574999999999996</v>
      </c>
      <c r="S173">
        <f>INDEX(Products!A:G,MATCH(worksheet!J173,Products!A:A,0),MATCH(worksheet!$S$1,Products!$A$1:$G$1,0))</f>
        <v>3.4787499999999998</v>
      </c>
      <c r="U173" s="20"/>
    </row>
    <row r="174" spans="1:21" x14ac:dyDescent="0.2">
      <c r="A174" s="1" t="s">
        <v>371</v>
      </c>
      <c r="B174" s="2">
        <v>44545</v>
      </c>
      <c r="C174" s="2" t="str">
        <f t="shared" si="7"/>
        <v>2021</v>
      </c>
      <c r="D174" s="2" t="str">
        <f t="shared" si="8"/>
        <v>December</v>
      </c>
      <c r="E174" s="3" t="s">
        <v>372</v>
      </c>
      <c r="F174" s="3" t="str">
        <f>VLOOKUP(Customers!A174,Customers!A173:I1173,3,FALSE)</f>
        <v>bflaherty4s@moonfruit.com</v>
      </c>
      <c r="G174" s="3" t="str">
        <f>VLOOKUP(worksheet!E174,Customers!A:I,2,)</f>
        <v>Bartholemy Flaherty</v>
      </c>
      <c r="H174" s="3" t="str">
        <f>VLOOKUP(E174,Customers!A:I,6,FALSE)</f>
        <v>Eadestown</v>
      </c>
      <c r="I174" s="3" t="str">
        <f>VLOOKUP(Customers!A174,Customers!A173:I1173,7,FALSE)</f>
        <v>Ireland</v>
      </c>
      <c r="J174" s="4" t="s">
        <v>16</v>
      </c>
      <c r="K174" s="3">
        <v>3</v>
      </c>
      <c r="L174" s="5">
        <f>INDEX([1]products!$A$1:$G$49,MATCH([1]orders!$D174,[1]products!$A$1:$A$49,0),MATCH([1]orders!K$1,[1]products!$A$1:$G$1,0))</f>
        <v>0.5</v>
      </c>
      <c r="M174" s="6">
        <f>INDEX([1]products!$A$1:$G$49,MATCH([1]orders!$D174,[1]products!$A$1:$A$49,0),MATCH([1]orders!L$1,[1]products!$A$1:$G$1,0))</f>
        <v>7.29</v>
      </c>
      <c r="N174" s="6" t="str">
        <f>VLOOKUP(Customers!A174,Customers!A173:I1173,9,FALSE)</f>
        <v>No</v>
      </c>
      <c r="O174" s="25">
        <f t="shared" si="6"/>
        <v>21.87</v>
      </c>
      <c r="P174" t="str">
        <f>VLOOKUP(J174,Products!A:G,2,0)</f>
        <v>Excelsa</v>
      </c>
      <c r="Q174" t="str">
        <f>VLOOKUP(J174,Products!A:G,3,0)</f>
        <v>Dark</v>
      </c>
      <c r="R174">
        <v>2.4057000000000004</v>
      </c>
      <c r="S174">
        <f>INDEX(Products!A:G,MATCH(worksheet!J174,Products!A:A,0),MATCH(worksheet!$S$1,Products!$A$1:$G$1,0))</f>
        <v>0.80190000000000006</v>
      </c>
      <c r="U174" s="20"/>
    </row>
    <row r="175" spans="1:21" x14ac:dyDescent="0.2">
      <c r="A175" s="1" t="s">
        <v>373</v>
      </c>
      <c r="B175" s="2">
        <v>44720</v>
      </c>
      <c r="C175" s="2" t="str">
        <f t="shared" si="7"/>
        <v>2022</v>
      </c>
      <c r="D175" s="2" t="str">
        <f t="shared" si="8"/>
        <v>June</v>
      </c>
      <c r="E175" s="3" t="s">
        <v>374</v>
      </c>
      <c r="F175" s="3" t="str">
        <f>VLOOKUP(Customers!A175,Customers!A174:I1174,3,FALSE)</f>
        <v>ocolbeck4t@sina.com.cn</v>
      </c>
      <c r="G175" s="3" t="str">
        <f>VLOOKUP(worksheet!E175,Customers!A:I,2,)</f>
        <v>Oran Colbeck</v>
      </c>
      <c r="H175" s="3" t="str">
        <f>VLOOKUP(E175,Customers!A:I,6,FALSE)</f>
        <v>Montgomery</v>
      </c>
      <c r="I175" s="3" t="str">
        <f>VLOOKUP(Customers!A175,Customers!A174:I1174,7,FALSE)</f>
        <v>United States</v>
      </c>
      <c r="J175" s="4" t="s">
        <v>41</v>
      </c>
      <c r="K175" s="3">
        <v>4</v>
      </c>
      <c r="L175" s="5">
        <f>INDEX([1]products!$A$1:$G$49,MATCH([1]orders!$D175,[1]products!$A$1:$A$49,0),MATCH([1]orders!K$1,[1]products!$A$1:$G$1,0))</f>
        <v>2.5</v>
      </c>
      <c r="M175" s="6">
        <f>INDEX([1]products!$A$1:$G$49,MATCH([1]orders!$D175,[1]products!$A$1:$A$49,0),MATCH([1]orders!L$1,[1]products!$A$1:$G$1,0))</f>
        <v>22.884999999999998</v>
      </c>
      <c r="N175" s="6" t="str">
        <f>VLOOKUP(Customers!A175,Customers!A174:I1174,9,FALSE)</f>
        <v>No</v>
      </c>
      <c r="O175" s="25">
        <f t="shared" si="6"/>
        <v>91.539999999999992</v>
      </c>
      <c r="P175" t="str">
        <f>VLOOKUP(J175,Products!A:G,2,0)</f>
        <v>Robusta</v>
      </c>
      <c r="Q175" t="str">
        <f>VLOOKUP(J175,Products!A:G,3,0)</f>
        <v>Medium</v>
      </c>
      <c r="R175">
        <v>5.4923999999999991</v>
      </c>
      <c r="S175">
        <f>INDEX(Products!A:G,MATCH(worksheet!J175,Products!A:A,0),MATCH(worksheet!$S$1,Products!$A$1:$G$1,0))</f>
        <v>1.3730999999999998</v>
      </c>
      <c r="U175" s="20"/>
    </row>
    <row r="176" spans="1:21" hidden="1" x14ac:dyDescent="0.2">
      <c r="A176" s="1" t="s">
        <v>375</v>
      </c>
      <c r="B176" s="2">
        <v>43813</v>
      </c>
      <c r="C176" s="2" t="str">
        <f t="shared" si="7"/>
        <v>2019</v>
      </c>
      <c r="D176" s="2" t="str">
        <f t="shared" si="8"/>
        <v>December</v>
      </c>
      <c r="E176" s="3" t="s">
        <v>376</v>
      </c>
      <c r="F176" s="3">
        <f>VLOOKUP(Customers!A176,Customers!A175:I1175,3,FALSE)</f>
        <v>0</v>
      </c>
      <c r="G176" s="3" t="str">
        <f>VLOOKUP(worksheet!E176,Customers!A:I,2,)</f>
        <v>Elysee Sketch</v>
      </c>
      <c r="H176" s="3" t="str">
        <f>VLOOKUP(E176,Customers!A:I,6,FALSE)</f>
        <v>Sparks</v>
      </c>
      <c r="I176" s="3" t="str">
        <f>VLOOKUP(Customers!A176,Customers!A175:I1175,7,FALSE)</f>
        <v>United States</v>
      </c>
      <c r="J176" s="4" t="s">
        <v>30</v>
      </c>
      <c r="K176" s="3">
        <v>6</v>
      </c>
      <c r="L176" s="5">
        <f>INDEX([1]products!$A$1:$G$49,MATCH([1]orders!$D176,[1]products!$A$1:$A$49,0),MATCH([1]orders!K$1,[1]products!$A$1:$G$1,0))</f>
        <v>2.5</v>
      </c>
      <c r="M176" s="6">
        <f>INDEX([1]products!$A$1:$G$49,MATCH([1]orders!$D176,[1]products!$A$1:$A$49,0),MATCH([1]orders!L$1,[1]products!$A$1:$G$1,0))</f>
        <v>34.154999999999994</v>
      </c>
      <c r="N176" s="6" t="str">
        <f>VLOOKUP(Customers!A176,Customers!A175:I1175,9,FALSE)</f>
        <v>Yes</v>
      </c>
      <c r="O176" s="25">
        <f t="shared" si="6"/>
        <v>204.92999999999995</v>
      </c>
      <c r="P176" t="str">
        <f>VLOOKUP(J176,Products!A:G,2,0)</f>
        <v>Excelsa</v>
      </c>
      <c r="Q176" t="str">
        <f>VLOOKUP(J176,Products!A:G,3,0)</f>
        <v>Light</v>
      </c>
      <c r="R176">
        <v>22.542299999999997</v>
      </c>
      <c r="S176">
        <f>INDEX(Products!A:G,MATCH(worksheet!J176,Products!A:A,0),MATCH(worksheet!$S$1,Products!$A$1:$G$1,0))</f>
        <v>3.7570499999999996</v>
      </c>
      <c r="U176" s="20"/>
    </row>
    <row r="177" spans="1:21" x14ac:dyDescent="0.2">
      <c r="A177" s="1" t="s">
        <v>377</v>
      </c>
      <c r="B177" s="2">
        <v>44296</v>
      </c>
      <c r="C177" s="2" t="str">
        <f t="shared" si="7"/>
        <v>2021</v>
      </c>
      <c r="D177" s="2" t="str">
        <f t="shared" si="8"/>
        <v>April</v>
      </c>
      <c r="E177" s="3" t="s">
        <v>378</v>
      </c>
      <c r="F177" s="3" t="str">
        <f>VLOOKUP(Customers!A177,Customers!A176:I1176,3,FALSE)</f>
        <v>ehobbing4v@nsw.gov.au</v>
      </c>
      <c r="G177" s="3" t="str">
        <f>VLOOKUP(worksheet!E177,Customers!A:I,2,)</f>
        <v>Ethelda Hobbing</v>
      </c>
      <c r="H177" s="3" t="str">
        <f>VLOOKUP(E177,Customers!A:I,6,FALSE)</f>
        <v>Macon</v>
      </c>
      <c r="I177" s="3" t="str">
        <f>VLOOKUP(Customers!A177,Customers!A176:I1176,7,FALSE)</f>
        <v>United States</v>
      </c>
      <c r="J177" s="4" t="s">
        <v>112</v>
      </c>
      <c r="K177" s="3">
        <v>2</v>
      </c>
      <c r="L177" s="5">
        <f>INDEX([1]products!$A$1:$G$49,MATCH([1]orders!$D177,[1]products!$A$1:$A$49,0),MATCH([1]orders!K$1,[1]products!$A$1:$G$1,0))</f>
        <v>2.5</v>
      </c>
      <c r="M177" s="6">
        <f>INDEX([1]products!$A$1:$G$49,MATCH([1]orders!$D177,[1]products!$A$1:$A$49,0),MATCH([1]orders!L$1,[1]products!$A$1:$G$1,0))</f>
        <v>31.624999999999996</v>
      </c>
      <c r="N177" s="6" t="str">
        <f>VLOOKUP(Customers!A177,Customers!A176:I1176,9,FALSE)</f>
        <v>Yes</v>
      </c>
      <c r="O177" s="25">
        <f t="shared" si="6"/>
        <v>63.249999999999993</v>
      </c>
      <c r="P177" t="str">
        <f>VLOOKUP(J177,Products!A:G,2,0)</f>
        <v>Excelsa</v>
      </c>
      <c r="Q177" t="str">
        <f>VLOOKUP(J177,Products!A:G,3,0)</f>
        <v>Medium</v>
      </c>
      <c r="R177">
        <v>6.9574999999999996</v>
      </c>
      <c r="S177">
        <f>INDEX(Products!A:G,MATCH(worksheet!J177,Products!A:A,0),MATCH(worksheet!$S$1,Products!$A$1:$G$1,0))</f>
        <v>3.4787499999999998</v>
      </c>
      <c r="U177" s="20"/>
    </row>
    <row r="178" spans="1:21" hidden="1" x14ac:dyDescent="0.2">
      <c r="A178" s="1" t="s">
        <v>379</v>
      </c>
      <c r="B178" s="2">
        <v>43900</v>
      </c>
      <c r="C178" s="2" t="str">
        <f t="shared" si="7"/>
        <v>2020</v>
      </c>
      <c r="D178" s="2" t="str">
        <f t="shared" si="8"/>
        <v>March</v>
      </c>
      <c r="E178" s="3" t="s">
        <v>380</v>
      </c>
      <c r="F178" s="3" t="str">
        <f>VLOOKUP(Customers!A178,Customers!A177:I1177,3,FALSE)</f>
        <v>othynne4w@auda.org.au</v>
      </c>
      <c r="G178" s="3" t="str">
        <f>VLOOKUP(worksheet!E178,Customers!A:I,2,)</f>
        <v>Odille Thynne</v>
      </c>
      <c r="H178" s="3" t="str">
        <f>VLOOKUP(E178,Customers!A:I,6,FALSE)</f>
        <v>Whittier</v>
      </c>
      <c r="I178" s="3" t="str">
        <f>VLOOKUP(Customers!A178,Customers!A177:I1177,7,FALSE)</f>
        <v>United States</v>
      </c>
      <c r="J178" s="4" t="s">
        <v>30</v>
      </c>
      <c r="K178" s="3">
        <v>1</v>
      </c>
      <c r="L178" s="5">
        <f>INDEX([1]products!$A$1:$G$49,MATCH([1]orders!$D178,[1]products!$A$1:$A$49,0),MATCH([1]orders!K$1,[1]products!$A$1:$G$1,0))</f>
        <v>2.5</v>
      </c>
      <c r="M178" s="6">
        <f>INDEX([1]products!$A$1:$G$49,MATCH([1]orders!$D178,[1]products!$A$1:$A$49,0),MATCH([1]orders!L$1,[1]products!$A$1:$G$1,0))</f>
        <v>34.154999999999994</v>
      </c>
      <c r="N178" s="6" t="str">
        <f>VLOOKUP(Customers!A178,Customers!A177:I1177,9,FALSE)</f>
        <v>Yes</v>
      </c>
      <c r="O178" s="25">
        <f t="shared" si="6"/>
        <v>34.154999999999994</v>
      </c>
      <c r="P178" t="str">
        <f>VLOOKUP(J178,Products!A:G,2,0)</f>
        <v>Excelsa</v>
      </c>
      <c r="Q178" t="str">
        <f>VLOOKUP(J178,Products!A:G,3,0)</f>
        <v>Light</v>
      </c>
      <c r="R178">
        <v>3.7570499999999996</v>
      </c>
      <c r="S178">
        <f>INDEX(Products!A:G,MATCH(worksheet!J178,Products!A:A,0),MATCH(worksheet!$S$1,Products!$A$1:$G$1,0))</f>
        <v>3.7570499999999996</v>
      </c>
      <c r="U178" s="20"/>
    </row>
    <row r="179" spans="1:21" x14ac:dyDescent="0.2">
      <c r="A179" s="1" t="s">
        <v>381</v>
      </c>
      <c r="B179" s="2">
        <v>44120</v>
      </c>
      <c r="C179" s="2" t="str">
        <f t="shared" si="7"/>
        <v>2020</v>
      </c>
      <c r="D179" s="2" t="str">
        <f t="shared" si="8"/>
        <v>October</v>
      </c>
      <c r="E179" s="3" t="s">
        <v>382</v>
      </c>
      <c r="F179" s="3" t="str">
        <f>VLOOKUP(Customers!A179,Customers!A178:I1178,3,FALSE)</f>
        <v>eheining4x@flickr.com</v>
      </c>
      <c r="G179" s="3" t="str">
        <f>VLOOKUP(worksheet!E179,Customers!A:I,2,)</f>
        <v>Emlynne Heining</v>
      </c>
      <c r="H179" s="3" t="str">
        <f>VLOOKUP(E179,Customers!A:I,6,FALSE)</f>
        <v>Johnson City</v>
      </c>
      <c r="I179" s="3" t="str">
        <f>VLOOKUP(Customers!A179,Customers!A178:I1178,7,FALSE)</f>
        <v>United States</v>
      </c>
      <c r="J179" s="4" t="s">
        <v>10</v>
      </c>
      <c r="K179" s="3">
        <v>4</v>
      </c>
      <c r="L179" s="5">
        <f>INDEX([1]products!$A$1:$G$49,MATCH([1]orders!$D179,[1]products!$A$1:$A$49,0),MATCH([1]orders!K$1,[1]products!$A$1:$G$1,0))</f>
        <v>2.5</v>
      </c>
      <c r="M179" s="6">
        <f>INDEX([1]products!$A$1:$G$49,MATCH([1]orders!$D179,[1]products!$A$1:$A$49,0),MATCH([1]orders!L$1,[1]products!$A$1:$G$1,0))</f>
        <v>27.484999999999996</v>
      </c>
      <c r="N179" s="6" t="str">
        <f>VLOOKUP(Customers!A179,Customers!A178:I1178,9,FALSE)</f>
        <v>Yes</v>
      </c>
      <c r="O179" s="25">
        <f t="shared" si="6"/>
        <v>109.93999999999998</v>
      </c>
      <c r="P179" t="str">
        <f>VLOOKUP(J179,Products!A:G,2,0)</f>
        <v>Robusta</v>
      </c>
      <c r="Q179" t="str">
        <f>VLOOKUP(J179,Products!A:G,3,0)</f>
        <v>Light</v>
      </c>
      <c r="R179">
        <v>6.5963999999999992</v>
      </c>
      <c r="S179">
        <f>INDEX(Products!A:G,MATCH(worksheet!J179,Products!A:A,0),MATCH(worksheet!$S$1,Products!$A$1:$G$1,0))</f>
        <v>1.6490999999999998</v>
      </c>
      <c r="U179" s="20"/>
    </row>
    <row r="180" spans="1:21" hidden="1" x14ac:dyDescent="0.2">
      <c r="A180" s="1" t="s">
        <v>383</v>
      </c>
      <c r="B180" s="2">
        <v>43746</v>
      </c>
      <c r="C180" s="2" t="str">
        <f t="shared" si="7"/>
        <v>2019</v>
      </c>
      <c r="D180" s="2" t="str">
        <f t="shared" si="8"/>
        <v>October</v>
      </c>
      <c r="E180" s="3" t="s">
        <v>384</v>
      </c>
      <c r="F180" s="3" t="str">
        <f>VLOOKUP(Customers!A180,Customers!A179:I1179,3,FALSE)</f>
        <v>kmelloi4y@imdb.com</v>
      </c>
      <c r="G180" s="3" t="str">
        <f>VLOOKUP(worksheet!E180,Customers!A:I,2,)</f>
        <v>Katerina Melloi</v>
      </c>
      <c r="H180" s="3" t="str">
        <f>VLOOKUP(E180,Customers!A:I,6,FALSE)</f>
        <v>Rochester</v>
      </c>
      <c r="I180" s="3" t="str">
        <f>VLOOKUP(Customers!A180,Customers!A179:I1179,7,FALSE)</f>
        <v>United States</v>
      </c>
      <c r="J180" s="4" t="s">
        <v>6</v>
      </c>
      <c r="K180" s="3">
        <v>2</v>
      </c>
      <c r="L180" s="5">
        <f>INDEX([1]products!$A$1:$G$49,MATCH([1]orders!$D180,[1]products!$A$1:$A$49,0),MATCH([1]orders!K$1,[1]products!$A$1:$G$1,0))</f>
        <v>1</v>
      </c>
      <c r="M180" s="6">
        <f>INDEX([1]products!$A$1:$G$49,MATCH([1]orders!$D180,[1]products!$A$1:$A$49,0),MATCH([1]orders!L$1,[1]products!$A$1:$G$1,0))</f>
        <v>12.95</v>
      </c>
      <c r="N180" s="6" t="str">
        <f>VLOOKUP(Customers!A180,Customers!A179:I1179,9,FALSE)</f>
        <v>No</v>
      </c>
      <c r="O180" s="25">
        <f t="shared" si="6"/>
        <v>25.9</v>
      </c>
      <c r="P180" t="str">
        <f>VLOOKUP(J180,Products!A:G,2,0)</f>
        <v>Arabica</v>
      </c>
      <c r="Q180" t="str">
        <f>VLOOKUP(J180,Products!A:G,3,0)</f>
        <v>Light</v>
      </c>
      <c r="R180">
        <v>2.331</v>
      </c>
      <c r="S180">
        <f>INDEX(Products!A:G,MATCH(worksheet!J180,Products!A:A,0),MATCH(worksheet!$S$1,Products!$A$1:$G$1,0))</f>
        <v>1.1655</v>
      </c>
      <c r="U180" s="20"/>
    </row>
    <row r="181" spans="1:21" x14ac:dyDescent="0.2">
      <c r="A181" s="1" t="s">
        <v>385</v>
      </c>
      <c r="B181" s="2">
        <v>43830</v>
      </c>
      <c r="C181" s="2" t="str">
        <f t="shared" si="7"/>
        <v>2019</v>
      </c>
      <c r="D181" s="2" t="str">
        <f t="shared" si="8"/>
        <v>December</v>
      </c>
      <c r="E181" s="3" t="s">
        <v>386</v>
      </c>
      <c r="F181" s="3">
        <f>VLOOKUP(Customers!A181,Customers!A180:I1180,3,FALSE)</f>
        <v>0</v>
      </c>
      <c r="G181" s="3" t="str">
        <f>VLOOKUP(worksheet!E181,Customers!A:I,2,)</f>
        <v>Tiffany Scardafield</v>
      </c>
      <c r="H181" s="3" t="str">
        <f>VLOOKUP(E181,Customers!A:I,6,FALSE)</f>
        <v>Portarlington</v>
      </c>
      <c r="I181" s="3" t="str">
        <f>VLOOKUP(Customers!A181,Customers!A180:I1180,7,FALSE)</f>
        <v>Ireland</v>
      </c>
      <c r="J181" s="4" t="s">
        <v>54</v>
      </c>
      <c r="K181" s="3">
        <v>1</v>
      </c>
      <c r="L181" s="5">
        <f>INDEX([1]products!$A$1:$G$49,MATCH([1]orders!$D181,[1]products!$A$1:$A$49,0),MATCH([1]orders!K$1,[1]products!$A$1:$G$1,0))</f>
        <v>0.2</v>
      </c>
      <c r="M181" s="6">
        <f>INDEX([1]products!$A$1:$G$49,MATCH([1]orders!$D181,[1]products!$A$1:$A$49,0),MATCH([1]orders!L$1,[1]products!$A$1:$G$1,0))</f>
        <v>2.9849999999999999</v>
      </c>
      <c r="N181" s="6" t="str">
        <f>VLOOKUP(Customers!A181,Customers!A180:I1180,9,FALSE)</f>
        <v>No</v>
      </c>
      <c r="O181" s="25">
        <f t="shared" si="6"/>
        <v>2.9849999999999999</v>
      </c>
      <c r="P181" t="str">
        <f>VLOOKUP(J181,Products!A:G,2,0)</f>
        <v>Arabica</v>
      </c>
      <c r="Q181" t="str">
        <f>VLOOKUP(J181,Products!A:G,3,0)</f>
        <v>Dark</v>
      </c>
      <c r="R181">
        <v>0.26865</v>
      </c>
      <c r="S181">
        <f>INDEX(Products!A:G,MATCH(worksheet!J181,Products!A:A,0),MATCH(worksheet!$S$1,Products!$A$1:$G$1,0))</f>
        <v>0.26865</v>
      </c>
      <c r="U181" s="20"/>
    </row>
    <row r="182" spans="1:21" x14ac:dyDescent="0.2">
      <c r="A182" s="1" t="s">
        <v>387</v>
      </c>
      <c r="B182" s="2">
        <v>43910</v>
      </c>
      <c r="C182" s="2" t="str">
        <f t="shared" si="7"/>
        <v>2020</v>
      </c>
      <c r="D182" s="2" t="str">
        <f t="shared" si="8"/>
        <v>March</v>
      </c>
      <c r="E182" s="3" t="s">
        <v>388</v>
      </c>
      <c r="F182" s="3" t="str">
        <f>VLOOKUP(Customers!A182,Customers!A181:I1181,3,FALSE)</f>
        <v>amussen50@51.la</v>
      </c>
      <c r="G182" s="3" t="str">
        <f>VLOOKUP(worksheet!E182,Customers!A:I,2,)</f>
        <v>Abrahan Mussen</v>
      </c>
      <c r="H182" s="3" t="str">
        <f>VLOOKUP(E182,Customers!A:I,6,FALSE)</f>
        <v>Brooklyn</v>
      </c>
      <c r="I182" s="3" t="str">
        <f>VLOOKUP(Customers!A182,Customers!A181:I1181,7,FALSE)</f>
        <v>United States</v>
      </c>
      <c r="J182" s="4" t="s">
        <v>254</v>
      </c>
      <c r="K182" s="3">
        <v>5</v>
      </c>
      <c r="L182" s="5">
        <f>INDEX([1]products!$A$1:$G$49,MATCH([1]orders!$D182,[1]products!$A$1:$A$49,0),MATCH([1]orders!K$1,[1]products!$A$1:$G$1,0))</f>
        <v>0.2</v>
      </c>
      <c r="M182" s="6">
        <f>INDEX([1]products!$A$1:$G$49,MATCH([1]orders!$D182,[1]products!$A$1:$A$49,0),MATCH([1]orders!L$1,[1]products!$A$1:$G$1,0))</f>
        <v>4.4550000000000001</v>
      </c>
      <c r="N182" s="6" t="str">
        <f>VLOOKUP(Customers!A182,Customers!A181:I1181,9,FALSE)</f>
        <v>No</v>
      </c>
      <c r="O182" s="25">
        <f t="shared" si="6"/>
        <v>22.274999999999999</v>
      </c>
      <c r="P182" t="str">
        <f>VLOOKUP(J182,Products!A:G,2,0)</f>
        <v>Excelsa</v>
      </c>
      <c r="Q182" t="str">
        <f>VLOOKUP(J182,Products!A:G,3,0)</f>
        <v>Light</v>
      </c>
      <c r="R182">
        <v>2.45025</v>
      </c>
      <c r="S182">
        <f>INDEX(Products!A:G,MATCH(worksheet!J182,Products!A:A,0),MATCH(worksheet!$S$1,Products!$A$1:$G$1,0))</f>
        <v>0.49004999999999999</v>
      </c>
      <c r="U182" s="20"/>
    </row>
    <row r="183" spans="1:21" x14ac:dyDescent="0.2">
      <c r="A183" s="1" t="s">
        <v>387</v>
      </c>
      <c r="B183" s="2">
        <v>43910</v>
      </c>
      <c r="C183" s="2" t="str">
        <f t="shared" si="7"/>
        <v>2020</v>
      </c>
      <c r="D183" s="2" t="str">
        <f t="shared" si="8"/>
        <v>March</v>
      </c>
      <c r="E183" s="3" t="s">
        <v>388</v>
      </c>
      <c r="F183" s="3" t="str">
        <f>VLOOKUP(Customers!A183,Customers!A182:I1182,3,FALSE)</f>
        <v>enellies51@goodreads.com</v>
      </c>
      <c r="G183" s="3" t="str">
        <f>VLOOKUP(worksheet!E183,Customers!A:I,2,)</f>
        <v>Abrahan Mussen</v>
      </c>
      <c r="H183" s="3" t="str">
        <f>VLOOKUP(E183,Customers!A:I,6,FALSE)</f>
        <v>Brooklyn</v>
      </c>
      <c r="I183" s="3" t="str">
        <f>VLOOKUP(Customers!A183,Customers!A182:I1182,7,FALSE)</f>
        <v>United States</v>
      </c>
      <c r="J183" s="4" t="s">
        <v>72</v>
      </c>
      <c r="K183" s="3">
        <v>5</v>
      </c>
      <c r="L183" s="5">
        <f>INDEX([1]products!$A$1:$G$49,MATCH([1]orders!$D183,[1]products!$A$1:$A$49,0),MATCH([1]orders!K$1,[1]products!$A$1:$G$1,0))</f>
        <v>0.5</v>
      </c>
      <c r="M183" s="6">
        <f>INDEX([1]products!$A$1:$G$49,MATCH([1]orders!$D183,[1]products!$A$1:$A$49,0),MATCH([1]orders!L$1,[1]products!$A$1:$G$1,0))</f>
        <v>5.97</v>
      </c>
      <c r="N183" s="6" t="str">
        <f>VLOOKUP(Customers!A183,Customers!A182:I1182,9,FALSE)</f>
        <v>No</v>
      </c>
      <c r="O183" s="25">
        <f t="shared" si="6"/>
        <v>29.849999999999998</v>
      </c>
      <c r="P183" t="str">
        <f>VLOOKUP(J183,Products!A:G,2,0)</f>
        <v>Arabica</v>
      </c>
      <c r="Q183" t="str">
        <f>VLOOKUP(J183,Products!A:G,3,0)</f>
        <v>Dark</v>
      </c>
      <c r="R183">
        <v>2.6865000000000001</v>
      </c>
      <c r="S183">
        <f>INDEX(Products!A:G,MATCH(worksheet!J183,Products!A:A,0),MATCH(worksheet!$S$1,Products!$A$1:$G$1,0))</f>
        <v>0.5373</v>
      </c>
      <c r="U183" s="20"/>
    </row>
    <row r="184" spans="1:21" hidden="1" x14ac:dyDescent="0.2">
      <c r="A184" s="1" t="s">
        <v>389</v>
      </c>
      <c r="B184" s="2">
        <v>44284</v>
      </c>
      <c r="C184" s="2" t="str">
        <f t="shared" si="7"/>
        <v>2021</v>
      </c>
      <c r="D184" s="2" t="str">
        <f t="shared" si="8"/>
        <v>March</v>
      </c>
      <c r="E184" s="3" t="s">
        <v>390</v>
      </c>
      <c r="F184" s="3" t="str">
        <f>VLOOKUP(Customers!A184,Customers!A183:I1183,3,FALSE)</f>
        <v>amundford52@nbcnews.com</v>
      </c>
      <c r="G184" s="3" t="str">
        <f>VLOOKUP(worksheet!E184,Customers!A:I,2,)</f>
        <v>Anny Mundford</v>
      </c>
      <c r="H184" s="3" t="str">
        <f>VLOOKUP(E184,Customers!A:I,6,FALSE)</f>
        <v>Charlottesville</v>
      </c>
      <c r="I184" s="3" t="str">
        <f>VLOOKUP(Customers!A184,Customers!A183:I1183,7,FALSE)</f>
        <v>United States</v>
      </c>
      <c r="J184" s="4" t="s">
        <v>146</v>
      </c>
      <c r="K184" s="3">
        <v>6</v>
      </c>
      <c r="L184" s="5">
        <f>INDEX([1]products!$A$1:$G$49,MATCH([1]orders!$D184,[1]products!$A$1:$A$49,0),MATCH([1]orders!K$1,[1]products!$A$1:$G$1,0))</f>
        <v>0.5</v>
      </c>
      <c r="M184" s="6">
        <f>INDEX([1]products!$A$1:$G$49,MATCH([1]orders!$D184,[1]products!$A$1:$A$49,0),MATCH([1]orders!L$1,[1]products!$A$1:$G$1,0))</f>
        <v>5.3699999999999992</v>
      </c>
      <c r="N184" s="6" t="str">
        <f>VLOOKUP(Customers!A184,Customers!A183:I1183,9,FALSE)</f>
        <v>No</v>
      </c>
      <c r="O184" s="25">
        <f t="shared" si="6"/>
        <v>32.22</v>
      </c>
      <c r="P184" t="str">
        <f>VLOOKUP(J184,Products!A:G,2,0)</f>
        <v>Robusta</v>
      </c>
      <c r="Q184" t="str">
        <f>VLOOKUP(J184,Products!A:G,3,0)</f>
        <v>Dark</v>
      </c>
      <c r="R184">
        <v>1.9331999999999996</v>
      </c>
      <c r="S184">
        <f>INDEX(Products!A:G,MATCH(worksheet!J184,Products!A:A,0),MATCH(worksheet!$S$1,Products!$A$1:$G$1,0))</f>
        <v>0.32219999999999993</v>
      </c>
      <c r="U184" s="20"/>
    </row>
    <row r="185" spans="1:21" x14ac:dyDescent="0.2">
      <c r="A185" s="1" t="s">
        <v>391</v>
      </c>
      <c r="B185" s="2">
        <v>44512</v>
      </c>
      <c r="C185" s="2" t="str">
        <f t="shared" si="7"/>
        <v>2021</v>
      </c>
      <c r="D185" s="2" t="str">
        <f t="shared" si="8"/>
        <v>November</v>
      </c>
      <c r="E185" s="3" t="s">
        <v>392</v>
      </c>
      <c r="F185" s="3" t="str">
        <f>VLOOKUP(Customers!A185,Customers!A184:I1184,3,FALSE)</f>
        <v>twalas53@google.ca</v>
      </c>
      <c r="G185" s="3" t="str">
        <f>VLOOKUP(worksheet!E185,Customers!A:I,2,)</f>
        <v>Tory Walas</v>
      </c>
      <c r="H185" s="3" t="str">
        <f>VLOOKUP(E185,Customers!A:I,6,FALSE)</f>
        <v>Garland</v>
      </c>
      <c r="I185" s="3" t="str">
        <f>VLOOKUP(Customers!A185,Customers!A184:I1184,7,FALSE)</f>
        <v>United States</v>
      </c>
      <c r="J185" s="4" t="s">
        <v>64</v>
      </c>
      <c r="K185" s="3">
        <v>2</v>
      </c>
      <c r="L185" s="5">
        <f>INDEX([1]products!$A$1:$G$49,MATCH([1]orders!$D185,[1]products!$A$1:$A$49,0),MATCH([1]orders!K$1,[1]products!$A$1:$G$1,0))</f>
        <v>0.2</v>
      </c>
      <c r="M185" s="6">
        <f>INDEX([1]products!$A$1:$G$49,MATCH([1]orders!$D185,[1]products!$A$1:$A$49,0),MATCH([1]orders!L$1,[1]products!$A$1:$G$1,0))</f>
        <v>4.125</v>
      </c>
      <c r="N185" s="6" t="str">
        <f>VLOOKUP(Customers!A185,Customers!A184:I1184,9,FALSE)</f>
        <v>No</v>
      </c>
      <c r="O185" s="25">
        <f t="shared" si="6"/>
        <v>8.25</v>
      </c>
      <c r="P185" t="str">
        <f>VLOOKUP(J185,Products!A:G,2,0)</f>
        <v>Excelsa</v>
      </c>
      <c r="Q185" t="str">
        <f>VLOOKUP(J185,Products!A:G,3,0)</f>
        <v>Medium</v>
      </c>
      <c r="R185">
        <v>0.90749999999999997</v>
      </c>
      <c r="S185">
        <f>INDEX(Products!A:G,MATCH(worksheet!J185,Products!A:A,0),MATCH(worksheet!$S$1,Products!$A$1:$G$1,0))</f>
        <v>0.45374999999999999</v>
      </c>
      <c r="U185" s="20"/>
    </row>
    <row r="186" spans="1:21" x14ac:dyDescent="0.2">
      <c r="A186" s="1" t="s">
        <v>393</v>
      </c>
      <c r="B186" s="2">
        <v>44397</v>
      </c>
      <c r="C186" s="2" t="str">
        <f t="shared" si="7"/>
        <v>2021</v>
      </c>
      <c r="D186" s="2" t="str">
        <f t="shared" si="8"/>
        <v>July</v>
      </c>
      <c r="E186" s="3" t="s">
        <v>394</v>
      </c>
      <c r="F186" s="3" t="str">
        <f>VLOOKUP(Customers!A186,Customers!A185:I1185,3,FALSE)</f>
        <v>iblazewicz54@thetimes.co.uk</v>
      </c>
      <c r="G186" s="3" t="str">
        <f>VLOOKUP(worksheet!E186,Customers!A:I,2,)</f>
        <v>Isa Blazewicz</v>
      </c>
      <c r="H186" s="3" t="str">
        <f>VLOOKUP(E186,Customers!A:I,6,FALSE)</f>
        <v>Minneapolis</v>
      </c>
      <c r="I186" s="3" t="str">
        <f>VLOOKUP(Customers!A186,Customers!A185:I1185,7,FALSE)</f>
        <v>United States</v>
      </c>
      <c r="J186" s="4" t="s">
        <v>192</v>
      </c>
      <c r="K186" s="3">
        <v>4</v>
      </c>
      <c r="L186" s="5">
        <f>INDEX([1]products!$A$1:$G$49,MATCH([1]orders!$D186,[1]products!$A$1:$A$49,0),MATCH([1]orders!K$1,[1]products!$A$1:$G$1,0))</f>
        <v>0.5</v>
      </c>
      <c r="M186" s="6">
        <f>INDEX([1]products!$A$1:$G$49,MATCH([1]orders!$D186,[1]products!$A$1:$A$49,0),MATCH([1]orders!L$1,[1]products!$A$1:$G$1,0))</f>
        <v>7.77</v>
      </c>
      <c r="N186" s="6" t="str">
        <f>VLOOKUP(Customers!A186,Customers!A185:I1185,9,FALSE)</f>
        <v>No</v>
      </c>
      <c r="O186" s="25">
        <f t="shared" si="6"/>
        <v>31.08</v>
      </c>
      <c r="P186" t="str">
        <f>VLOOKUP(J186,Products!A:G,2,0)</f>
        <v>Arabica</v>
      </c>
      <c r="Q186" t="str">
        <f>VLOOKUP(J186,Products!A:G,3,0)</f>
        <v>Light</v>
      </c>
      <c r="R186">
        <v>2.7971999999999997</v>
      </c>
      <c r="S186">
        <f>INDEX(Products!A:G,MATCH(worksheet!J186,Products!A:A,0),MATCH(worksheet!$S$1,Products!$A$1:$G$1,0))</f>
        <v>0.69929999999999992</v>
      </c>
      <c r="U186" s="20"/>
    </row>
    <row r="187" spans="1:21" x14ac:dyDescent="0.2">
      <c r="A187" s="1" t="s">
        <v>395</v>
      </c>
      <c r="B187" s="2">
        <v>43483</v>
      </c>
      <c r="C187" s="2" t="str">
        <f t="shared" si="7"/>
        <v>2019</v>
      </c>
      <c r="D187" s="2" t="str">
        <f t="shared" si="8"/>
        <v>January</v>
      </c>
      <c r="E187" s="3" t="s">
        <v>396</v>
      </c>
      <c r="F187" s="3" t="str">
        <f>VLOOKUP(Customers!A187,Customers!A186:I1186,3,FALSE)</f>
        <v>arizzetti55@naver.com</v>
      </c>
      <c r="G187" s="3" t="str">
        <f>VLOOKUP(worksheet!E187,Customers!A:I,2,)</f>
        <v>Angie Rizzetti</v>
      </c>
      <c r="H187" s="3" t="str">
        <f>VLOOKUP(E187,Customers!A:I,6,FALSE)</f>
        <v>Lansing</v>
      </c>
      <c r="I187" s="3" t="str">
        <f>VLOOKUP(Customers!A187,Customers!A186:I1186,7,FALSE)</f>
        <v>United States</v>
      </c>
      <c r="J187" s="4" t="s">
        <v>16</v>
      </c>
      <c r="K187" s="3">
        <v>5</v>
      </c>
      <c r="L187" s="5">
        <f>INDEX([1]products!$A$1:$G$49,MATCH([1]orders!$D187,[1]products!$A$1:$A$49,0),MATCH([1]orders!K$1,[1]products!$A$1:$G$1,0))</f>
        <v>0.5</v>
      </c>
      <c r="M187" s="6">
        <f>INDEX([1]products!$A$1:$G$49,MATCH([1]orders!$D187,[1]products!$A$1:$A$49,0),MATCH([1]orders!L$1,[1]products!$A$1:$G$1,0))</f>
        <v>7.29</v>
      </c>
      <c r="N187" s="6" t="str">
        <f>VLOOKUP(Customers!A187,Customers!A186:I1186,9,FALSE)</f>
        <v>Yes</v>
      </c>
      <c r="O187" s="25">
        <f t="shared" si="6"/>
        <v>36.450000000000003</v>
      </c>
      <c r="P187" t="str">
        <f>VLOOKUP(J187,Products!A:G,2,0)</f>
        <v>Excelsa</v>
      </c>
      <c r="Q187" t="str">
        <f>VLOOKUP(J187,Products!A:G,3,0)</f>
        <v>Dark</v>
      </c>
      <c r="R187">
        <v>4.0095000000000001</v>
      </c>
      <c r="S187">
        <f>INDEX(Products!A:G,MATCH(worksheet!J187,Products!A:A,0),MATCH(worksheet!$S$1,Products!$A$1:$G$1,0))</f>
        <v>0.80190000000000006</v>
      </c>
      <c r="U187" s="20"/>
    </row>
    <row r="188" spans="1:21" x14ac:dyDescent="0.2">
      <c r="A188" s="1" t="s">
        <v>397</v>
      </c>
      <c r="B188" s="2">
        <v>43684</v>
      </c>
      <c r="C188" s="2" t="str">
        <f t="shared" si="7"/>
        <v>2019</v>
      </c>
      <c r="D188" s="2" t="str">
        <f t="shared" si="8"/>
        <v>August</v>
      </c>
      <c r="E188" s="3" t="s">
        <v>398</v>
      </c>
      <c r="F188" s="3" t="str">
        <f>VLOOKUP(Customers!A188,Customers!A187:I1187,3,FALSE)</f>
        <v>mmeriet56@noaa.gov</v>
      </c>
      <c r="G188" s="3" t="str">
        <f>VLOOKUP(worksheet!E188,Customers!A:I,2,)</f>
        <v>Mord Meriet</v>
      </c>
      <c r="H188" s="3" t="str">
        <f>VLOOKUP(E188,Customers!A:I,6,FALSE)</f>
        <v>Grand Forks</v>
      </c>
      <c r="I188" s="3" t="str">
        <f>VLOOKUP(Customers!A188,Customers!A187:I1187,7,FALSE)</f>
        <v>United States</v>
      </c>
      <c r="J188" s="4" t="s">
        <v>41</v>
      </c>
      <c r="K188" s="3">
        <v>3</v>
      </c>
      <c r="L188" s="5">
        <f>INDEX([1]products!$A$1:$G$49,MATCH([1]orders!$D188,[1]products!$A$1:$A$49,0),MATCH([1]orders!K$1,[1]products!$A$1:$G$1,0))</f>
        <v>2.5</v>
      </c>
      <c r="M188" s="6">
        <f>INDEX([1]products!$A$1:$G$49,MATCH([1]orders!$D188,[1]products!$A$1:$A$49,0),MATCH([1]orders!L$1,[1]products!$A$1:$G$1,0))</f>
        <v>22.884999999999998</v>
      </c>
      <c r="N188" s="6" t="str">
        <f>VLOOKUP(Customers!A188,Customers!A187:I1187,9,FALSE)</f>
        <v>No</v>
      </c>
      <c r="O188" s="25">
        <f t="shared" si="6"/>
        <v>68.655000000000001</v>
      </c>
      <c r="P188" t="str">
        <f>VLOOKUP(J188,Products!A:G,2,0)</f>
        <v>Robusta</v>
      </c>
      <c r="Q188" t="str">
        <f>VLOOKUP(J188,Products!A:G,3,0)</f>
        <v>Medium</v>
      </c>
      <c r="R188">
        <v>4.1192999999999991</v>
      </c>
      <c r="S188">
        <f>INDEX(Products!A:G,MATCH(worksheet!J188,Products!A:A,0),MATCH(worksheet!$S$1,Products!$A$1:$G$1,0))</f>
        <v>1.3730999999999998</v>
      </c>
      <c r="U188" s="20"/>
    </row>
    <row r="189" spans="1:21" x14ac:dyDescent="0.2">
      <c r="A189" s="1" t="s">
        <v>399</v>
      </c>
      <c r="B189" s="2">
        <v>44633</v>
      </c>
      <c r="C189" s="2" t="str">
        <f t="shared" si="7"/>
        <v>2022</v>
      </c>
      <c r="D189" s="2" t="str">
        <f t="shared" si="8"/>
        <v>March</v>
      </c>
      <c r="E189" s="3" t="s">
        <v>400</v>
      </c>
      <c r="F189" s="3" t="str">
        <f>VLOOKUP(Customers!A189,Customers!A188:I1188,3,FALSE)</f>
        <v>lpratt57@netvibes.com</v>
      </c>
      <c r="G189" s="3" t="str">
        <f>VLOOKUP(worksheet!E189,Customers!A:I,2,)</f>
        <v>Lawrence Pratt</v>
      </c>
      <c r="H189" s="3" t="str">
        <f>VLOOKUP(E189,Customers!A:I,6,FALSE)</f>
        <v>Anchorage</v>
      </c>
      <c r="I189" s="3" t="str">
        <f>VLOOKUP(Customers!A189,Customers!A188:I1188,7,FALSE)</f>
        <v>United States</v>
      </c>
      <c r="J189" s="4" t="s">
        <v>78</v>
      </c>
      <c r="K189" s="3">
        <v>5</v>
      </c>
      <c r="L189" s="5">
        <f>INDEX([1]products!$A$1:$G$49,MATCH([1]orders!$D189,[1]products!$A$1:$A$49,0),MATCH([1]orders!K$1,[1]products!$A$1:$G$1,0))</f>
        <v>0.5</v>
      </c>
      <c r="M189" s="6">
        <f>INDEX([1]products!$A$1:$G$49,MATCH([1]orders!$D189,[1]products!$A$1:$A$49,0),MATCH([1]orders!L$1,[1]products!$A$1:$G$1,0))</f>
        <v>8.73</v>
      </c>
      <c r="N189" s="6" t="str">
        <f>VLOOKUP(Customers!A189,Customers!A188:I1188,9,FALSE)</f>
        <v>Yes</v>
      </c>
      <c r="O189" s="25">
        <f t="shared" si="6"/>
        <v>43.650000000000006</v>
      </c>
      <c r="P189" t="str">
        <f>VLOOKUP(J189,Products!A:G,2,0)</f>
        <v>Liberica</v>
      </c>
      <c r="Q189" t="str">
        <f>VLOOKUP(J189,Products!A:G,3,0)</f>
        <v>Medium</v>
      </c>
      <c r="R189">
        <v>5.6745000000000001</v>
      </c>
      <c r="S189">
        <f>INDEX(Products!A:G,MATCH(worksheet!J189,Products!A:A,0),MATCH(worksheet!$S$1,Products!$A$1:$G$1,0))</f>
        <v>1.1349</v>
      </c>
      <c r="U189" s="20"/>
    </row>
    <row r="190" spans="1:21" hidden="1" x14ac:dyDescent="0.2">
      <c r="A190" s="1" t="s">
        <v>401</v>
      </c>
      <c r="B190" s="2">
        <v>44698</v>
      </c>
      <c r="C190" s="2" t="str">
        <f t="shared" si="7"/>
        <v>2022</v>
      </c>
      <c r="D190" s="2" t="str">
        <f t="shared" si="8"/>
        <v>May</v>
      </c>
      <c r="E190" s="3" t="s">
        <v>402</v>
      </c>
      <c r="F190" s="3" t="str">
        <f>VLOOKUP(Customers!A190,Customers!A189:I1189,3,FALSE)</f>
        <v>akitchingham58@com.com</v>
      </c>
      <c r="G190" s="3" t="str">
        <f>VLOOKUP(worksheet!E190,Customers!A:I,2,)</f>
        <v>Astrix Kitchingham</v>
      </c>
      <c r="H190" s="3" t="str">
        <f>VLOOKUP(E190,Customers!A:I,6,FALSE)</f>
        <v>Oklahoma City</v>
      </c>
      <c r="I190" s="3" t="str">
        <f>VLOOKUP(Customers!A190,Customers!A189:I1189,7,FALSE)</f>
        <v>United States</v>
      </c>
      <c r="J190" s="4" t="s">
        <v>254</v>
      </c>
      <c r="K190" s="3">
        <v>1</v>
      </c>
      <c r="L190" s="5">
        <f>INDEX([1]products!$A$1:$G$49,MATCH([1]orders!$D190,[1]products!$A$1:$A$49,0),MATCH([1]orders!K$1,[1]products!$A$1:$G$1,0))</f>
        <v>0.2</v>
      </c>
      <c r="M190" s="6">
        <f>INDEX([1]products!$A$1:$G$49,MATCH([1]orders!$D190,[1]products!$A$1:$A$49,0),MATCH([1]orders!L$1,[1]products!$A$1:$G$1,0))</f>
        <v>4.4550000000000001</v>
      </c>
      <c r="N190" s="6" t="str">
        <f>VLOOKUP(Customers!A190,Customers!A189:I1189,9,FALSE)</f>
        <v>Yes</v>
      </c>
      <c r="O190" s="25">
        <f t="shared" si="6"/>
        <v>4.4550000000000001</v>
      </c>
      <c r="P190" t="str">
        <f>VLOOKUP(J190,Products!A:G,2,0)</f>
        <v>Excelsa</v>
      </c>
      <c r="Q190" t="str">
        <f>VLOOKUP(J190,Products!A:G,3,0)</f>
        <v>Light</v>
      </c>
      <c r="R190">
        <v>0.49004999999999999</v>
      </c>
      <c r="S190">
        <f>INDEX(Products!A:G,MATCH(worksheet!J190,Products!A:A,0),MATCH(worksheet!$S$1,Products!$A$1:$G$1,0))</f>
        <v>0.49004999999999999</v>
      </c>
      <c r="U190" s="20"/>
    </row>
    <row r="191" spans="1:21" hidden="1" x14ac:dyDescent="0.2">
      <c r="A191" s="1" t="s">
        <v>403</v>
      </c>
      <c r="B191" s="2">
        <v>43813</v>
      </c>
      <c r="C191" s="2" t="str">
        <f t="shared" si="7"/>
        <v>2019</v>
      </c>
      <c r="D191" s="2" t="str">
        <f t="shared" si="8"/>
        <v>December</v>
      </c>
      <c r="E191" s="3" t="s">
        <v>404</v>
      </c>
      <c r="F191" s="3" t="str">
        <f>VLOOKUP(Customers!A191,Customers!A190:I1190,3,FALSE)</f>
        <v>bbartholin59@xinhuanet.com</v>
      </c>
      <c r="G191" s="3" t="str">
        <f>VLOOKUP(worksheet!E191,Customers!A:I,2,)</f>
        <v>Burnard Bartholin</v>
      </c>
      <c r="H191" s="3" t="str">
        <f>VLOOKUP(E191,Customers!A:I,6,FALSE)</f>
        <v>Tulsa</v>
      </c>
      <c r="I191" s="3" t="str">
        <f>VLOOKUP(Customers!A191,Customers!A190:I1190,7,FALSE)</f>
        <v>United States</v>
      </c>
      <c r="J191" s="4" t="s">
        <v>96</v>
      </c>
      <c r="K191" s="3">
        <v>3</v>
      </c>
      <c r="L191" s="5">
        <f>INDEX([1]products!$A$1:$G$49,MATCH([1]orders!$D191,[1]products!$A$1:$A$49,0),MATCH([1]orders!K$1,[1]products!$A$1:$G$1,0))</f>
        <v>1</v>
      </c>
      <c r="M191" s="6">
        <f>INDEX([1]products!$A$1:$G$49,MATCH([1]orders!$D191,[1]products!$A$1:$A$49,0),MATCH([1]orders!L$1,[1]products!$A$1:$G$1,0))</f>
        <v>14.55</v>
      </c>
      <c r="N191" s="6" t="str">
        <f>VLOOKUP(Customers!A191,Customers!A190:I1190,9,FALSE)</f>
        <v>Yes</v>
      </c>
      <c r="O191" s="25">
        <f t="shared" si="6"/>
        <v>43.650000000000006</v>
      </c>
      <c r="P191" t="str">
        <f>VLOOKUP(J191,Products!A:G,2,0)</f>
        <v>Liberica</v>
      </c>
      <c r="Q191" t="str">
        <f>VLOOKUP(J191,Products!A:G,3,0)</f>
        <v>Medium</v>
      </c>
      <c r="R191">
        <v>5.6745000000000001</v>
      </c>
      <c r="S191">
        <f>INDEX(Products!A:G,MATCH(worksheet!J191,Products!A:A,0),MATCH(worksheet!$S$1,Products!$A$1:$G$1,0))</f>
        <v>1.8915000000000002</v>
      </c>
      <c r="U191" s="20"/>
    </row>
    <row r="192" spans="1:21" hidden="1" x14ac:dyDescent="0.2">
      <c r="A192" s="1" t="s">
        <v>405</v>
      </c>
      <c r="B192" s="2">
        <v>43845</v>
      </c>
      <c r="C192" s="2" t="str">
        <f t="shared" si="7"/>
        <v>2020</v>
      </c>
      <c r="D192" s="2" t="str">
        <f t="shared" si="8"/>
        <v>January</v>
      </c>
      <c r="E192" s="3" t="s">
        <v>406</v>
      </c>
      <c r="F192" s="3" t="str">
        <f>VLOOKUP(Customers!A192,Customers!A191:I1191,3,FALSE)</f>
        <v>mprinn5a@usa.gov</v>
      </c>
      <c r="G192" s="3" t="str">
        <f>VLOOKUP(worksheet!E192,Customers!A:I,2,)</f>
        <v>Madelene Prinn</v>
      </c>
      <c r="H192" s="3" t="str">
        <f>VLOOKUP(E192,Customers!A:I,6,FALSE)</f>
        <v>Detroit</v>
      </c>
      <c r="I192" s="3" t="str">
        <f>VLOOKUP(Customers!A192,Customers!A191:I1191,7,FALSE)</f>
        <v>United States</v>
      </c>
      <c r="J192" s="4" t="s">
        <v>197</v>
      </c>
      <c r="K192" s="3">
        <v>1</v>
      </c>
      <c r="L192" s="5">
        <f>INDEX([1]products!$A$1:$G$49,MATCH([1]orders!$D192,[1]products!$A$1:$A$49,0),MATCH([1]orders!K$1,[1]products!$A$1:$G$1,0))</f>
        <v>2.5</v>
      </c>
      <c r="M192" s="6">
        <f>INDEX([1]products!$A$1:$G$49,MATCH([1]orders!$D192,[1]products!$A$1:$A$49,0),MATCH([1]orders!L$1,[1]products!$A$1:$G$1,0))</f>
        <v>33.464999999999996</v>
      </c>
      <c r="N192" s="6" t="str">
        <f>VLOOKUP(Customers!A192,Customers!A191:I1191,9,FALSE)</f>
        <v>Yes</v>
      </c>
      <c r="O192" s="25">
        <f t="shared" si="6"/>
        <v>33.464999999999996</v>
      </c>
      <c r="P192" t="str">
        <f>VLOOKUP(J192,Products!A:G,2,0)</f>
        <v>Liberica</v>
      </c>
      <c r="Q192" t="str">
        <f>VLOOKUP(J192,Products!A:G,3,0)</f>
        <v>Medium</v>
      </c>
      <c r="R192">
        <v>4.3504499999999995</v>
      </c>
      <c r="S192">
        <f>INDEX(Products!A:G,MATCH(worksheet!J192,Products!A:A,0),MATCH(worksheet!$S$1,Products!$A$1:$G$1,0))</f>
        <v>4.3504499999999995</v>
      </c>
      <c r="U192" s="20"/>
    </row>
    <row r="193" spans="1:21" x14ac:dyDescent="0.2">
      <c r="A193" s="1" t="s">
        <v>407</v>
      </c>
      <c r="B193" s="2">
        <v>43567</v>
      </c>
      <c r="C193" s="2" t="str">
        <f t="shared" si="7"/>
        <v>2019</v>
      </c>
      <c r="D193" s="2" t="str">
        <f t="shared" si="8"/>
        <v>April</v>
      </c>
      <c r="E193" s="3" t="s">
        <v>408</v>
      </c>
      <c r="F193" s="3" t="str">
        <f>VLOOKUP(Customers!A193,Customers!A192:I1192,3,FALSE)</f>
        <v>abaudino5b@netvibes.com</v>
      </c>
      <c r="G193" s="3" t="str">
        <f>VLOOKUP(worksheet!E193,Customers!A:I,2,)</f>
        <v>Alisun Baudino</v>
      </c>
      <c r="H193" s="3" t="str">
        <f>VLOOKUP(E193,Customers!A:I,6,FALSE)</f>
        <v>Washington</v>
      </c>
      <c r="I193" s="3" t="str">
        <f>VLOOKUP(Customers!A193,Customers!A192:I1192,7,FALSE)</f>
        <v>United States</v>
      </c>
      <c r="J193" s="4" t="s">
        <v>38</v>
      </c>
      <c r="K193" s="3">
        <v>5</v>
      </c>
      <c r="L193" s="5">
        <f>INDEX([1]products!$A$1:$G$49,MATCH([1]orders!$D193,[1]products!$A$1:$A$49,0),MATCH([1]orders!K$1,[1]products!$A$1:$G$1,0))</f>
        <v>0.2</v>
      </c>
      <c r="M193" s="6">
        <f>INDEX([1]products!$A$1:$G$49,MATCH([1]orders!$D193,[1]products!$A$1:$A$49,0),MATCH([1]orders!L$1,[1]products!$A$1:$G$1,0))</f>
        <v>3.8849999999999998</v>
      </c>
      <c r="N193" s="6" t="str">
        <f>VLOOKUP(Customers!A193,Customers!A192:I1192,9,FALSE)</f>
        <v>Yes</v>
      </c>
      <c r="O193" s="25">
        <f t="shared" si="6"/>
        <v>19.424999999999997</v>
      </c>
      <c r="P193" t="str">
        <f>VLOOKUP(J193,Products!A:G,2,0)</f>
        <v>Liberica</v>
      </c>
      <c r="Q193" t="str">
        <f>VLOOKUP(J193,Products!A:G,3,0)</f>
        <v>Dark</v>
      </c>
      <c r="R193">
        <v>2.5252499999999998</v>
      </c>
      <c r="S193">
        <f>INDEX(Products!A:G,MATCH(worksheet!J193,Products!A:A,0),MATCH(worksheet!$S$1,Products!$A$1:$G$1,0))</f>
        <v>0.50505</v>
      </c>
      <c r="U193" s="20"/>
    </row>
    <row r="194" spans="1:21" x14ac:dyDescent="0.2">
      <c r="A194" s="1" t="s">
        <v>409</v>
      </c>
      <c r="B194" s="2">
        <v>43919</v>
      </c>
      <c r="C194" s="2" t="str">
        <f t="shared" si="7"/>
        <v>2020</v>
      </c>
      <c r="D194" s="2" t="str">
        <f t="shared" si="8"/>
        <v>March</v>
      </c>
      <c r="E194" s="3" t="s">
        <v>410</v>
      </c>
      <c r="F194" s="3" t="str">
        <f>VLOOKUP(Customers!A194,Customers!A193:I1193,3,FALSE)</f>
        <v>ppetrushanko5c@blinklist.com</v>
      </c>
      <c r="G194" s="3" t="str">
        <f>VLOOKUP(worksheet!E194,Customers!A:I,2,)</f>
        <v>Philipa Petrushanko</v>
      </c>
      <c r="H194" s="3" t="str">
        <f>VLOOKUP(E194,Customers!A:I,6,FALSE)</f>
        <v>Nenagh</v>
      </c>
      <c r="I194" s="3" t="str">
        <f>VLOOKUP(Customers!A194,Customers!A193:I1193,7,FALSE)</f>
        <v>Ireland</v>
      </c>
      <c r="J194" s="4" t="s">
        <v>245</v>
      </c>
      <c r="K194" s="3">
        <v>6</v>
      </c>
      <c r="L194" s="5">
        <f>INDEX([1]products!$A$1:$G$49,MATCH([1]orders!$D194,[1]products!$A$1:$A$49,0),MATCH([1]orders!K$1,[1]products!$A$1:$G$1,0))</f>
        <v>1</v>
      </c>
      <c r="M194" s="6">
        <f>INDEX([1]products!$A$1:$G$49,MATCH([1]orders!$D194,[1]products!$A$1:$A$49,0),MATCH([1]orders!L$1,[1]products!$A$1:$G$1,0))</f>
        <v>12.15</v>
      </c>
      <c r="N194" s="6" t="str">
        <f>VLOOKUP(Customers!A194,Customers!A193:I1193,9,FALSE)</f>
        <v>Yes</v>
      </c>
      <c r="O194" s="25">
        <f t="shared" ref="O194:O257" si="9">K194*M194</f>
        <v>72.900000000000006</v>
      </c>
      <c r="P194" t="str">
        <f>VLOOKUP(J194,Products!A:G,2,0)</f>
        <v>Excelsa</v>
      </c>
      <c r="Q194" t="str">
        <f>VLOOKUP(J194,Products!A:G,3,0)</f>
        <v>Dark</v>
      </c>
      <c r="R194">
        <v>8.0190000000000001</v>
      </c>
      <c r="S194">
        <f>INDEX(Products!A:G,MATCH(worksheet!J194,Products!A:A,0),MATCH(worksheet!$S$1,Products!$A$1:$G$1,0))</f>
        <v>1.3365</v>
      </c>
      <c r="U194" s="20"/>
    </row>
    <row r="195" spans="1:21" hidden="1" x14ac:dyDescent="0.2">
      <c r="A195" s="1" t="s">
        <v>411</v>
      </c>
      <c r="B195" s="2">
        <v>44644</v>
      </c>
      <c r="C195" s="2" t="str">
        <f t="shared" ref="C195:C258" si="10">TEXT(B195,"YYYY")</f>
        <v>2022</v>
      </c>
      <c r="D195" s="2" t="str">
        <f t="shared" ref="D195:D258" si="11">TEXT(B195,"mmmm")</f>
        <v>March</v>
      </c>
      <c r="E195" s="3" t="s">
        <v>412</v>
      </c>
      <c r="F195" s="3">
        <f>VLOOKUP(Customers!A195,Customers!A194:I1194,3,FALSE)</f>
        <v>0</v>
      </c>
      <c r="G195" s="3" t="str">
        <f>VLOOKUP(worksheet!E195,Customers!A:I,2,)</f>
        <v>Kimberli Mustchin</v>
      </c>
      <c r="H195" s="3" t="str">
        <f>VLOOKUP(E195,Customers!A:I,6,FALSE)</f>
        <v>Mesa</v>
      </c>
      <c r="I195" s="3" t="str">
        <f>VLOOKUP(Customers!A195,Customers!A194:I1194,7,FALSE)</f>
        <v>United States</v>
      </c>
      <c r="J195" s="4" t="s">
        <v>137</v>
      </c>
      <c r="K195" s="3">
        <v>3</v>
      </c>
      <c r="L195" s="5">
        <f>INDEX([1]products!$A$1:$G$49,MATCH([1]orders!$D195,[1]products!$A$1:$A$49,0),MATCH([1]orders!K$1,[1]products!$A$1:$G$1,0))</f>
        <v>1</v>
      </c>
      <c r="M195" s="6">
        <f>INDEX([1]products!$A$1:$G$49,MATCH([1]orders!$D195,[1]products!$A$1:$A$49,0),MATCH([1]orders!L$1,[1]products!$A$1:$G$1,0))</f>
        <v>14.85</v>
      </c>
      <c r="N195" s="6" t="str">
        <f>VLOOKUP(Customers!A195,Customers!A194:I1194,9,FALSE)</f>
        <v>No</v>
      </c>
      <c r="O195" s="25">
        <f t="shared" si="9"/>
        <v>44.55</v>
      </c>
      <c r="P195" t="str">
        <f>VLOOKUP(J195,Products!A:G,2,0)</f>
        <v>Excelsa</v>
      </c>
      <c r="Q195" t="str">
        <f>VLOOKUP(J195,Products!A:G,3,0)</f>
        <v>Light</v>
      </c>
      <c r="R195">
        <v>4.9005000000000001</v>
      </c>
      <c r="S195">
        <f>INDEX(Products!A:G,MATCH(worksheet!J195,Products!A:A,0),MATCH(worksheet!$S$1,Products!$A$1:$G$1,0))</f>
        <v>1.6335</v>
      </c>
      <c r="U195" s="20"/>
    </row>
    <row r="196" spans="1:21" x14ac:dyDescent="0.2">
      <c r="A196" s="1" t="s">
        <v>413</v>
      </c>
      <c r="B196" s="2">
        <v>44398</v>
      </c>
      <c r="C196" s="2" t="str">
        <f t="shared" si="10"/>
        <v>2021</v>
      </c>
      <c r="D196" s="2" t="str">
        <f t="shared" si="11"/>
        <v>July</v>
      </c>
      <c r="E196" s="3" t="s">
        <v>414</v>
      </c>
      <c r="F196" s="3" t="str">
        <f>VLOOKUP(Customers!A196,Customers!A195:I1195,3,FALSE)</f>
        <v>elaird5e@bing.com</v>
      </c>
      <c r="G196" s="3" t="str">
        <f>VLOOKUP(worksheet!E196,Customers!A:I,2,)</f>
        <v>Emlynne Laird</v>
      </c>
      <c r="H196" s="3" t="str">
        <f>VLOOKUP(E196,Customers!A:I,6,FALSE)</f>
        <v>Warren</v>
      </c>
      <c r="I196" s="3" t="str">
        <f>VLOOKUP(Customers!A196,Customers!A195:I1195,7,FALSE)</f>
        <v>United States</v>
      </c>
      <c r="J196" s="4" t="s">
        <v>16</v>
      </c>
      <c r="K196" s="3">
        <v>5</v>
      </c>
      <c r="L196" s="5">
        <f>INDEX([1]products!$A$1:$G$49,MATCH([1]orders!$D196,[1]products!$A$1:$A$49,0),MATCH([1]orders!K$1,[1]products!$A$1:$G$1,0))</f>
        <v>0.5</v>
      </c>
      <c r="M196" s="6">
        <f>INDEX([1]products!$A$1:$G$49,MATCH([1]orders!$D196,[1]products!$A$1:$A$49,0),MATCH([1]orders!L$1,[1]products!$A$1:$G$1,0))</f>
        <v>7.29</v>
      </c>
      <c r="N196" s="6" t="str">
        <f>VLOOKUP(Customers!A196,Customers!A195:I1195,9,FALSE)</f>
        <v>No</v>
      </c>
      <c r="O196" s="25">
        <f t="shared" si="9"/>
        <v>36.450000000000003</v>
      </c>
      <c r="P196" t="str">
        <f>VLOOKUP(J196,Products!A:G,2,0)</f>
        <v>Excelsa</v>
      </c>
      <c r="Q196" t="str">
        <f>VLOOKUP(J196,Products!A:G,3,0)</f>
        <v>Dark</v>
      </c>
      <c r="R196">
        <v>4.0095000000000001</v>
      </c>
      <c r="S196">
        <f>INDEX(Products!A:G,MATCH(worksheet!J196,Products!A:A,0),MATCH(worksheet!$S$1,Products!$A$1:$G$1,0))</f>
        <v>0.80190000000000006</v>
      </c>
      <c r="U196" s="20"/>
    </row>
    <row r="197" spans="1:21" hidden="1" x14ac:dyDescent="0.2">
      <c r="A197" s="1" t="s">
        <v>415</v>
      </c>
      <c r="B197" s="2">
        <v>43683</v>
      </c>
      <c r="C197" s="2" t="str">
        <f t="shared" si="10"/>
        <v>2019</v>
      </c>
      <c r="D197" s="2" t="str">
        <f t="shared" si="11"/>
        <v>August</v>
      </c>
      <c r="E197" s="3" t="s">
        <v>416</v>
      </c>
      <c r="F197" s="3" t="str">
        <f>VLOOKUP(Customers!A197,Customers!A196:I1196,3,FALSE)</f>
        <v>mhowsden5f@infoseek.co.jp</v>
      </c>
      <c r="G197" s="3" t="str">
        <f>VLOOKUP(worksheet!E197,Customers!A:I,2,)</f>
        <v>Marlena Howsden</v>
      </c>
      <c r="H197" s="3" t="str">
        <f>VLOOKUP(E197,Customers!A:I,6,FALSE)</f>
        <v>Memphis</v>
      </c>
      <c r="I197" s="3" t="str">
        <f>VLOOKUP(Customers!A197,Customers!A196:I1196,7,FALSE)</f>
        <v>United States</v>
      </c>
      <c r="J197" s="4" t="s">
        <v>6</v>
      </c>
      <c r="K197" s="3">
        <v>3</v>
      </c>
      <c r="L197" s="5">
        <f>INDEX([1]products!$A$1:$G$49,MATCH([1]orders!$D197,[1]products!$A$1:$A$49,0),MATCH([1]orders!K$1,[1]products!$A$1:$G$1,0))</f>
        <v>1</v>
      </c>
      <c r="M197" s="6">
        <f>INDEX([1]products!$A$1:$G$49,MATCH([1]orders!$D197,[1]products!$A$1:$A$49,0),MATCH([1]orders!L$1,[1]products!$A$1:$G$1,0))</f>
        <v>12.95</v>
      </c>
      <c r="N197" s="6" t="str">
        <f>VLOOKUP(Customers!A197,Customers!A196:I1196,9,FALSE)</f>
        <v>No</v>
      </c>
      <c r="O197" s="25">
        <f t="shared" si="9"/>
        <v>38.849999999999994</v>
      </c>
      <c r="P197" t="str">
        <f>VLOOKUP(J197,Products!A:G,2,0)</f>
        <v>Arabica</v>
      </c>
      <c r="Q197" t="str">
        <f>VLOOKUP(J197,Products!A:G,3,0)</f>
        <v>Light</v>
      </c>
      <c r="R197">
        <v>3.4965000000000002</v>
      </c>
      <c r="S197">
        <f>INDEX(Products!A:G,MATCH(worksheet!J197,Products!A:A,0),MATCH(worksheet!$S$1,Products!$A$1:$G$1,0))</f>
        <v>1.1655</v>
      </c>
      <c r="U197" s="20"/>
    </row>
    <row r="198" spans="1:21" x14ac:dyDescent="0.2">
      <c r="A198" s="1" t="s">
        <v>417</v>
      </c>
      <c r="B198" s="2">
        <v>44339</v>
      </c>
      <c r="C198" s="2" t="str">
        <f t="shared" si="10"/>
        <v>2021</v>
      </c>
      <c r="D198" s="2" t="str">
        <f t="shared" si="11"/>
        <v>May</v>
      </c>
      <c r="E198" s="3" t="s">
        <v>418</v>
      </c>
      <c r="F198" s="3" t="str">
        <f>VLOOKUP(Customers!A198,Customers!A197:I1197,3,FALSE)</f>
        <v>ncuttler5g@parallels.com</v>
      </c>
      <c r="G198" s="3" t="str">
        <f>VLOOKUP(worksheet!E198,Customers!A:I,2,)</f>
        <v>Nealson Cuttler</v>
      </c>
      <c r="H198" s="3" t="str">
        <f>VLOOKUP(E198,Customers!A:I,6,FALSE)</f>
        <v>Washington</v>
      </c>
      <c r="I198" s="3" t="str">
        <f>VLOOKUP(Customers!A198,Customers!A197:I1197,7,FALSE)</f>
        <v>United States</v>
      </c>
      <c r="J198" s="4" t="s">
        <v>176</v>
      </c>
      <c r="K198" s="3">
        <v>6</v>
      </c>
      <c r="L198" s="5">
        <f>INDEX([1]products!$A$1:$G$49,MATCH([1]orders!$D198,[1]products!$A$1:$A$49,0),MATCH([1]orders!K$1,[1]products!$A$1:$G$1,0))</f>
        <v>0.5</v>
      </c>
      <c r="M198" s="6">
        <f>INDEX([1]products!$A$1:$G$49,MATCH([1]orders!$D198,[1]products!$A$1:$A$49,0),MATCH([1]orders!L$1,[1]products!$A$1:$G$1,0))</f>
        <v>8.91</v>
      </c>
      <c r="N198" s="6" t="str">
        <f>VLOOKUP(Customers!A198,Customers!A197:I1197,9,FALSE)</f>
        <v>No</v>
      </c>
      <c r="O198" s="25">
        <f t="shared" si="9"/>
        <v>53.46</v>
      </c>
      <c r="P198" t="str">
        <f>VLOOKUP(J198,Products!A:G,2,0)</f>
        <v>Excelsa</v>
      </c>
      <c r="Q198" t="str">
        <f>VLOOKUP(J198,Products!A:G,3,0)</f>
        <v>Light</v>
      </c>
      <c r="R198">
        <v>5.8805999999999994</v>
      </c>
      <c r="S198">
        <f>INDEX(Products!A:G,MATCH(worksheet!J198,Products!A:A,0),MATCH(worksheet!$S$1,Products!$A$1:$G$1,0))</f>
        <v>0.98009999999999997</v>
      </c>
      <c r="U198" s="20"/>
    </row>
    <row r="199" spans="1:21" x14ac:dyDescent="0.2">
      <c r="A199" s="1" t="s">
        <v>417</v>
      </c>
      <c r="B199" s="2">
        <v>44339</v>
      </c>
      <c r="C199" s="2" t="str">
        <f t="shared" si="10"/>
        <v>2021</v>
      </c>
      <c r="D199" s="2" t="str">
        <f t="shared" si="11"/>
        <v>May</v>
      </c>
      <c r="E199" s="3" t="s">
        <v>418</v>
      </c>
      <c r="F199" s="3" t="str">
        <f>VLOOKUP(Customers!A199,Customers!A198:I1198,3,FALSE)</f>
        <v>cvernham5h@e-recht24.de</v>
      </c>
      <c r="G199" s="3" t="str">
        <f>VLOOKUP(worksheet!E199,Customers!A:I,2,)</f>
        <v>Nealson Cuttler</v>
      </c>
      <c r="H199" s="3" t="str">
        <f>VLOOKUP(E199,Customers!A:I,6,FALSE)</f>
        <v>Washington</v>
      </c>
      <c r="I199" s="3" t="str">
        <f>VLOOKUP(Customers!A199,Customers!A198:I1198,7,FALSE)</f>
        <v>Ireland</v>
      </c>
      <c r="J199" s="4" t="s">
        <v>109</v>
      </c>
      <c r="K199" s="3">
        <v>2</v>
      </c>
      <c r="L199" s="5">
        <f>INDEX([1]products!$A$1:$G$49,MATCH([1]orders!$D199,[1]products!$A$1:$A$49,0),MATCH([1]orders!K$1,[1]products!$A$1:$G$1,0))</f>
        <v>2.5</v>
      </c>
      <c r="M199" s="6">
        <f>INDEX([1]products!$A$1:$G$49,MATCH([1]orders!$D199,[1]products!$A$1:$A$49,0),MATCH([1]orders!L$1,[1]products!$A$1:$G$1,0))</f>
        <v>29.784999999999997</v>
      </c>
      <c r="N199" s="6" t="str">
        <f>VLOOKUP(Customers!A199,Customers!A198:I1198,9,FALSE)</f>
        <v>Yes</v>
      </c>
      <c r="O199" s="25">
        <f t="shared" si="9"/>
        <v>59.569999999999993</v>
      </c>
      <c r="P199" t="str">
        <f>VLOOKUP(J199,Products!A:G,2,0)</f>
        <v>Liberica</v>
      </c>
      <c r="Q199" t="str">
        <f>VLOOKUP(J199,Products!A:G,3,0)</f>
        <v>Dark</v>
      </c>
      <c r="R199">
        <v>7.7440999999999995</v>
      </c>
      <c r="S199">
        <f>INDEX(Products!A:G,MATCH(worksheet!J199,Products!A:A,0),MATCH(worksheet!$S$1,Products!$A$1:$G$1,0))</f>
        <v>3.8720499999999998</v>
      </c>
      <c r="U199" s="20"/>
    </row>
    <row r="200" spans="1:21" x14ac:dyDescent="0.2">
      <c r="A200" s="1" t="s">
        <v>417</v>
      </c>
      <c r="B200" s="2">
        <v>44339</v>
      </c>
      <c r="C200" s="2" t="str">
        <f t="shared" si="10"/>
        <v>2021</v>
      </c>
      <c r="D200" s="2" t="str">
        <f t="shared" si="11"/>
        <v>May</v>
      </c>
      <c r="E200" s="3" t="s">
        <v>418</v>
      </c>
      <c r="F200" s="3" t="str">
        <f>VLOOKUP(Customers!A200,Customers!A199:I1199,3,FALSE)</f>
        <v>jmunnings5i@springer.com</v>
      </c>
      <c r="G200" s="3" t="str">
        <f>VLOOKUP(worksheet!E200,Customers!A:I,2,)</f>
        <v>Nealson Cuttler</v>
      </c>
      <c r="H200" s="3" t="str">
        <f>VLOOKUP(E200,Customers!A:I,6,FALSE)</f>
        <v>Washington</v>
      </c>
      <c r="I200" s="3" t="str">
        <f>VLOOKUP(Customers!A200,Customers!A199:I1199,7,FALSE)</f>
        <v>United States</v>
      </c>
      <c r="J200" s="4" t="s">
        <v>109</v>
      </c>
      <c r="K200" s="3">
        <v>3</v>
      </c>
      <c r="L200" s="5">
        <f>INDEX([1]products!$A$1:$G$49,MATCH([1]orders!$D200,[1]products!$A$1:$A$49,0),MATCH([1]orders!K$1,[1]products!$A$1:$G$1,0))</f>
        <v>2.5</v>
      </c>
      <c r="M200" s="6">
        <f>INDEX([1]products!$A$1:$G$49,MATCH([1]orders!$D200,[1]products!$A$1:$A$49,0),MATCH([1]orders!L$1,[1]products!$A$1:$G$1,0))</f>
        <v>29.784999999999997</v>
      </c>
      <c r="N200" s="6" t="str">
        <f>VLOOKUP(Customers!A200,Customers!A199:I1199,9,FALSE)</f>
        <v>No</v>
      </c>
      <c r="O200" s="25">
        <f t="shared" si="9"/>
        <v>89.35499999999999</v>
      </c>
      <c r="P200" t="str">
        <f>VLOOKUP(J200,Products!A:G,2,0)</f>
        <v>Liberica</v>
      </c>
      <c r="Q200" t="str">
        <f>VLOOKUP(J200,Products!A:G,3,0)</f>
        <v>Dark</v>
      </c>
      <c r="R200">
        <v>11.616149999999999</v>
      </c>
      <c r="S200">
        <f>INDEX(Products!A:G,MATCH(worksheet!J200,Products!A:A,0),MATCH(worksheet!$S$1,Products!$A$1:$G$1,0))</f>
        <v>3.8720499999999998</v>
      </c>
      <c r="U200" s="20"/>
    </row>
    <row r="201" spans="1:21" x14ac:dyDescent="0.2">
      <c r="A201" s="1" t="s">
        <v>417</v>
      </c>
      <c r="B201" s="2">
        <v>44339</v>
      </c>
      <c r="C201" s="2" t="str">
        <f t="shared" si="10"/>
        <v>2021</v>
      </c>
      <c r="D201" s="2" t="str">
        <f t="shared" si="11"/>
        <v>May</v>
      </c>
      <c r="E201" s="3" t="s">
        <v>418</v>
      </c>
      <c r="F201" s="3" t="str">
        <f>VLOOKUP(Customers!A201,Customers!A200:I1200,3,FALSE)</f>
        <v>odautry5j@etsy.com</v>
      </c>
      <c r="G201" s="3" t="str">
        <f>VLOOKUP(worksheet!E201,Customers!A:I,2,)</f>
        <v>Nealson Cuttler</v>
      </c>
      <c r="H201" s="3" t="str">
        <f>VLOOKUP(E201,Customers!A:I,6,FALSE)</f>
        <v>Washington</v>
      </c>
      <c r="I201" s="3" t="str">
        <f>VLOOKUP(Customers!A201,Customers!A200:I1200,7,FALSE)</f>
        <v>United States</v>
      </c>
      <c r="J201" s="4" t="s">
        <v>83</v>
      </c>
      <c r="K201" s="3">
        <v>4</v>
      </c>
      <c r="L201" s="5">
        <f>INDEX([1]products!$A$1:$G$49,MATCH([1]orders!$D201,[1]products!$A$1:$A$49,0),MATCH([1]orders!K$1,[1]products!$A$1:$G$1,0))</f>
        <v>0.5</v>
      </c>
      <c r="M201" s="6">
        <f>INDEX([1]products!$A$1:$G$49,MATCH([1]orders!$D201,[1]products!$A$1:$A$49,0),MATCH([1]orders!L$1,[1]products!$A$1:$G$1,0))</f>
        <v>9.51</v>
      </c>
      <c r="N201" s="6" t="str">
        <f>VLOOKUP(Customers!A201,Customers!A200:I1200,9,FALSE)</f>
        <v>No</v>
      </c>
      <c r="O201" s="25">
        <f t="shared" si="9"/>
        <v>38.04</v>
      </c>
      <c r="P201" t="str">
        <f>VLOOKUP(J201,Products!A:G,2,0)</f>
        <v>Liberica</v>
      </c>
      <c r="Q201" t="str">
        <f>VLOOKUP(J201,Products!A:G,3,0)</f>
        <v>Light</v>
      </c>
      <c r="R201">
        <v>4.9451999999999998</v>
      </c>
      <c r="S201">
        <f>INDEX(Products!A:G,MATCH(worksheet!J201,Products!A:A,0),MATCH(worksheet!$S$1,Products!$A$1:$G$1,0))</f>
        <v>1.2363</v>
      </c>
      <c r="U201" s="20"/>
    </row>
    <row r="202" spans="1:21" x14ac:dyDescent="0.2">
      <c r="A202" s="1" t="s">
        <v>417</v>
      </c>
      <c r="B202" s="2">
        <v>44339</v>
      </c>
      <c r="C202" s="2" t="str">
        <f t="shared" si="10"/>
        <v>2021</v>
      </c>
      <c r="D202" s="2" t="str">
        <f t="shared" si="11"/>
        <v>May</v>
      </c>
      <c r="E202" s="3" t="s">
        <v>418</v>
      </c>
      <c r="F202" s="3" t="str">
        <f>VLOOKUP(Customers!A202,Customers!A201:I1201,3,FALSE)</f>
        <v>idunwoody5k@sourceforge.net</v>
      </c>
      <c r="G202" s="3" t="str">
        <f>VLOOKUP(worksheet!E202,Customers!A:I,2,)</f>
        <v>Nealson Cuttler</v>
      </c>
      <c r="H202" s="3" t="str">
        <f>VLOOKUP(E202,Customers!A:I,6,FALSE)</f>
        <v>Washington</v>
      </c>
      <c r="I202" s="3" t="str">
        <f>VLOOKUP(Customers!A202,Customers!A201:I1201,7,FALSE)</f>
        <v>United Kingdom</v>
      </c>
      <c r="J202" s="4" t="s">
        <v>9</v>
      </c>
      <c r="K202" s="3">
        <v>3</v>
      </c>
      <c r="L202" s="5">
        <f>INDEX([1]products!$A$1:$G$49,MATCH([1]orders!$D202,[1]products!$A$1:$A$49,0),MATCH([1]orders!K$1,[1]products!$A$1:$G$1,0))</f>
        <v>1</v>
      </c>
      <c r="M202" s="6">
        <f>INDEX([1]products!$A$1:$G$49,MATCH([1]orders!$D202,[1]products!$A$1:$A$49,0),MATCH([1]orders!L$1,[1]products!$A$1:$G$1,0))</f>
        <v>13.75</v>
      </c>
      <c r="N202" s="6" t="str">
        <f>VLOOKUP(Customers!A202,Customers!A201:I1201,9,FALSE)</f>
        <v>No</v>
      </c>
      <c r="O202" s="25">
        <f t="shared" si="9"/>
        <v>41.25</v>
      </c>
      <c r="P202" t="str">
        <f>VLOOKUP(J202,Products!A:G,2,0)</f>
        <v>Excelsa</v>
      </c>
      <c r="Q202" t="str">
        <f>VLOOKUP(J202,Products!A:G,3,0)</f>
        <v>Medium</v>
      </c>
      <c r="R202">
        <v>4.5374999999999996</v>
      </c>
      <c r="S202">
        <f>INDEX(Products!A:G,MATCH(worksheet!J202,Products!A:A,0),MATCH(worksheet!$S$1,Products!$A$1:$G$1,0))</f>
        <v>1.5125</v>
      </c>
      <c r="U202" s="20"/>
    </row>
    <row r="203" spans="1:21" x14ac:dyDescent="0.2">
      <c r="A203" s="1" t="s">
        <v>419</v>
      </c>
      <c r="B203" s="2">
        <v>44294</v>
      </c>
      <c r="C203" s="2" t="str">
        <f t="shared" si="10"/>
        <v>2021</v>
      </c>
      <c r="D203" s="2" t="str">
        <f t="shared" si="11"/>
        <v>April</v>
      </c>
      <c r="E203" s="3" t="s">
        <v>420</v>
      </c>
      <c r="F203" s="3">
        <f>VLOOKUP(Customers!A203,Customers!A202:I1202,3,FALSE)</f>
        <v>0</v>
      </c>
      <c r="G203" s="3" t="str">
        <f>VLOOKUP(worksheet!E203,Customers!A:I,2,)</f>
        <v>Adriana Lazarus</v>
      </c>
      <c r="H203" s="3" t="str">
        <f>VLOOKUP(E203,Customers!A:I,6,FALSE)</f>
        <v>Ogden</v>
      </c>
      <c r="I203" s="3" t="str">
        <f>VLOOKUP(Customers!A203,Customers!A202:I1202,7,FALSE)</f>
        <v>United States</v>
      </c>
      <c r="J203" s="4" t="s">
        <v>83</v>
      </c>
      <c r="K203" s="3">
        <v>6</v>
      </c>
      <c r="L203" s="5">
        <f>INDEX([1]products!$A$1:$G$49,MATCH([1]orders!$D203,[1]products!$A$1:$A$49,0),MATCH([1]orders!K$1,[1]products!$A$1:$G$1,0))</f>
        <v>0.5</v>
      </c>
      <c r="M203" s="6">
        <f>INDEX([1]products!$A$1:$G$49,MATCH([1]orders!$D203,[1]products!$A$1:$A$49,0),MATCH([1]orders!L$1,[1]products!$A$1:$G$1,0))</f>
        <v>9.51</v>
      </c>
      <c r="N203" s="6" t="str">
        <f>VLOOKUP(Customers!A203,Customers!A202:I1202,9,FALSE)</f>
        <v>No</v>
      </c>
      <c r="O203" s="25">
        <f t="shared" si="9"/>
        <v>57.06</v>
      </c>
      <c r="P203" t="str">
        <f>VLOOKUP(J203,Products!A:G,2,0)</f>
        <v>Liberica</v>
      </c>
      <c r="Q203" t="str">
        <f>VLOOKUP(J203,Products!A:G,3,0)</f>
        <v>Light</v>
      </c>
      <c r="R203">
        <v>7.4177999999999997</v>
      </c>
      <c r="S203">
        <f>INDEX(Products!A:G,MATCH(worksheet!J203,Products!A:A,0),MATCH(worksheet!$S$1,Products!$A$1:$G$1,0))</f>
        <v>1.2363</v>
      </c>
      <c r="U203" s="20"/>
    </row>
    <row r="204" spans="1:21" x14ac:dyDescent="0.2">
      <c r="A204" s="1" t="s">
        <v>421</v>
      </c>
      <c r="B204" s="2">
        <v>44486</v>
      </c>
      <c r="C204" s="2" t="str">
        <f t="shared" si="10"/>
        <v>2021</v>
      </c>
      <c r="D204" s="2" t="str">
        <f t="shared" si="11"/>
        <v>October</v>
      </c>
      <c r="E204" s="3" t="s">
        <v>422</v>
      </c>
      <c r="F204" s="3" t="str">
        <f>VLOOKUP(Customers!A204,Customers!A203:I1203,3,FALSE)</f>
        <v>tfelip5m@typepad.com</v>
      </c>
      <c r="G204" s="3" t="str">
        <f>VLOOKUP(worksheet!E204,Customers!A:I,2,)</f>
        <v>Tallie felip</v>
      </c>
      <c r="H204" s="3" t="str">
        <f>VLOOKUP(E204,Customers!A:I,6,FALSE)</f>
        <v>Albany</v>
      </c>
      <c r="I204" s="3" t="str">
        <f>VLOOKUP(Customers!A204,Customers!A203:I1203,7,FALSE)</f>
        <v>United States</v>
      </c>
      <c r="J204" s="4" t="s">
        <v>109</v>
      </c>
      <c r="K204" s="3">
        <v>6</v>
      </c>
      <c r="L204" s="5">
        <f>INDEX([1]products!$A$1:$G$49,MATCH([1]orders!$D204,[1]products!$A$1:$A$49,0),MATCH([1]orders!K$1,[1]products!$A$1:$G$1,0))</f>
        <v>2.5</v>
      </c>
      <c r="M204" s="6">
        <f>INDEX([1]products!$A$1:$G$49,MATCH([1]orders!$D204,[1]products!$A$1:$A$49,0),MATCH([1]orders!L$1,[1]products!$A$1:$G$1,0))</f>
        <v>29.784999999999997</v>
      </c>
      <c r="N204" s="6" t="str">
        <f>VLOOKUP(Customers!A204,Customers!A203:I1203,9,FALSE)</f>
        <v>Yes</v>
      </c>
      <c r="O204" s="25">
        <f t="shared" si="9"/>
        <v>178.70999999999998</v>
      </c>
      <c r="P204" t="str">
        <f>VLOOKUP(J204,Products!A:G,2,0)</f>
        <v>Liberica</v>
      </c>
      <c r="Q204" t="str">
        <f>VLOOKUP(J204,Products!A:G,3,0)</f>
        <v>Dark</v>
      </c>
      <c r="R204">
        <v>23.232299999999999</v>
      </c>
      <c r="S204">
        <f>INDEX(Products!A:G,MATCH(worksheet!J204,Products!A:A,0),MATCH(worksheet!$S$1,Products!$A$1:$G$1,0))</f>
        <v>3.8720499999999998</v>
      </c>
      <c r="U204" s="20"/>
    </row>
    <row r="205" spans="1:21" x14ac:dyDescent="0.2">
      <c r="A205" s="1" t="s">
        <v>423</v>
      </c>
      <c r="B205" s="2">
        <v>44608</v>
      </c>
      <c r="C205" s="2" t="str">
        <f t="shared" si="10"/>
        <v>2022</v>
      </c>
      <c r="D205" s="2" t="str">
        <f t="shared" si="11"/>
        <v>February</v>
      </c>
      <c r="E205" s="3" t="s">
        <v>424</v>
      </c>
      <c r="F205" s="3" t="str">
        <f>VLOOKUP(Customers!A205,Customers!A204:I1204,3,FALSE)</f>
        <v>vle5n@disqus.com</v>
      </c>
      <c r="G205" s="3" t="str">
        <f>VLOOKUP(worksheet!E205,Customers!A:I,2,)</f>
        <v>Vanna Le - Count</v>
      </c>
      <c r="H205" s="3" t="str">
        <f>VLOOKUP(E205,Customers!A:I,6,FALSE)</f>
        <v>Spartanburg</v>
      </c>
      <c r="I205" s="3" t="str">
        <f>VLOOKUP(Customers!A205,Customers!A204:I1204,7,FALSE)</f>
        <v>United States</v>
      </c>
      <c r="J205" s="4" t="s">
        <v>19</v>
      </c>
      <c r="K205" s="3">
        <v>1</v>
      </c>
      <c r="L205" s="5">
        <f>INDEX([1]products!$A$1:$G$49,MATCH([1]orders!$D205,[1]products!$A$1:$A$49,0),MATCH([1]orders!K$1,[1]products!$A$1:$G$1,0))</f>
        <v>0.2</v>
      </c>
      <c r="M205" s="6">
        <f>INDEX([1]products!$A$1:$G$49,MATCH([1]orders!$D205,[1]products!$A$1:$A$49,0),MATCH([1]orders!L$1,[1]products!$A$1:$G$1,0))</f>
        <v>4.7549999999999999</v>
      </c>
      <c r="N205" s="6" t="str">
        <f>VLOOKUP(Customers!A205,Customers!A204:I1204,9,FALSE)</f>
        <v>No</v>
      </c>
      <c r="O205" s="25">
        <f t="shared" si="9"/>
        <v>4.7549999999999999</v>
      </c>
      <c r="P205" t="str">
        <f>VLOOKUP(J205,Products!A:G,2,0)</f>
        <v>Liberica</v>
      </c>
      <c r="Q205" t="str">
        <f>VLOOKUP(J205,Products!A:G,3,0)</f>
        <v>Light</v>
      </c>
      <c r="R205">
        <v>0.61814999999999998</v>
      </c>
      <c r="S205">
        <f>INDEX(Products!A:G,MATCH(worksheet!J205,Products!A:A,0),MATCH(worksheet!$S$1,Products!$A$1:$G$1,0))</f>
        <v>0.61814999999999998</v>
      </c>
      <c r="U205" s="20"/>
    </row>
    <row r="206" spans="1:21" x14ac:dyDescent="0.2">
      <c r="A206" s="1" t="s">
        <v>425</v>
      </c>
      <c r="B206" s="2">
        <v>44027</v>
      </c>
      <c r="C206" s="2" t="str">
        <f t="shared" si="10"/>
        <v>2020</v>
      </c>
      <c r="D206" s="2" t="str">
        <f t="shared" si="11"/>
        <v>July</v>
      </c>
      <c r="E206" s="3" t="s">
        <v>426</v>
      </c>
      <c r="F206" s="3">
        <f>VLOOKUP(Customers!A206,Customers!A205:I1205,3,FALSE)</f>
        <v>0</v>
      </c>
      <c r="G206" s="3" t="str">
        <f>VLOOKUP(worksheet!E206,Customers!A:I,2,)</f>
        <v>Sarette Ducarel</v>
      </c>
      <c r="H206" s="3" t="str">
        <f>VLOOKUP(E206,Customers!A:I,6,FALSE)</f>
        <v>Staten Island</v>
      </c>
      <c r="I206" s="3" t="str">
        <f>VLOOKUP(Customers!A206,Customers!A205:I1205,7,FALSE)</f>
        <v>United States</v>
      </c>
      <c r="J206" s="4" t="s">
        <v>9</v>
      </c>
      <c r="K206" s="3">
        <v>6</v>
      </c>
      <c r="L206" s="5">
        <f>INDEX([1]products!$A$1:$G$49,MATCH([1]orders!$D206,[1]products!$A$1:$A$49,0),MATCH([1]orders!K$1,[1]products!$A$1:$G$1,0))</f>
        <v>1</v>
      </c>
      <c r="M206" s="6">
        <f>INDEX([1]products!$A$1:$G$49,MATCH([1]orders!$D206,[1]products!$A$1:$A$49,0),MATCH([1]orders!L$1,[1]products!$A$1:$G$1,0))</f>
        <v>13.75</v>
      </c>
      <c r="N206" s="6" t="str">
        <f>VLOOKUP(Customers!A206,Customers!A205:I1205,9,FALSE)</f>
        <v>No</v>
      </c>
      <c r="O206" s="25">
        <f t="shared" si="9"/>
        <v>82.5</v>
      </c>
      <c r="P206" t="str">
        <f>VLOOKUP(J206,Products!A:G,2,0)</f>
        <v>Excelsa</v>
      </c>
      <c r="Q206" t="str">
        <f>VLOOKUP(J206,Products!A:G,3,0)</f>
        <v>Medium</v>
      </c>
      <c r="R206">
        <v>9.0749999999999993</v>
      </c>
      <c r="S206">
        <f>INDEX(Products!A:G,MATCH(worksheet!J206,Products!A:A,0),MATCH(worksheet!$S$1,Products!$A$1:$G$1,0))</f>
        <v>1.5125</v>
      </c>
      <c r="U206" s="20"/>
    </row>
    <row r="207" spans="1:21" x14ac:dyDescent="0.2">
      <c r="A207" s="1" t="s">
        <v>427</v>
      </c>
      <c r="B207" s="2">
        <v>43883</v>
      </c>
      <c r="C207" s="2" t="str">
        <f t="shared" si="10"/>
        <v>2020</v>
      </c>
      <c r="D207" s="2" t="str">
        <f t="shared" si="11"/>
        <v>February</v>
      </c>
      <c r="E207" s="3" t="s">
        <v>428</v>
      </c>
      <c r="F207" s="3">
        <f>VLOOKUP(Customers!A207,Customers!A206:I1206,3,FALSE)</f>
        <v>0</v>
      </c>
      <c r="G207" s="3" t="str">
        <f>VLOOKUP(worksheet!E207,Customers!A:I,2,)</f>
        <v>Kendra Glison</v>
      </c>
      <c r="H207" s="3" t="str">
        <f>VLOOKUP(E207,Customers!A:I,6,FALSE)</f>
        <v>Washington</v>
      </c>
      <c r="I207" s="3" t="str">
        <f>VLOOKUP(Customers!A207,Customers!A206:I1206,7,FALSE)</f>
        <v>United States</v>
      </c>
      <c r="J207" s="4" t="s">
        <v>101</v>
      </c>
      <c r="K207" s="3">
        <v>3</v>
      </c>
      <c r="L207" s="5">
        <f>INDEX([1]products!$A$1:$G$49,MATCH([1]orders!$D207,[1]products!$A$1:$A$49,0),MATCH([1]orders!K$1,[1]products!$A$1:$G$1,0))</f>
        <v>0.2</v>
      </c>
      <c r="M207" s="6">
        <f>INDEX([1]products!$A$1:$G$49,MATCH([1]orders!$D207,[1]products!$A$1:$A$49,0),MATCH([1]orders!L$1,[1]products!$A$1:$G$1,0))</f>
        <v>2.6849999999999996</v>
      </c>
      <c r="N207" s="6" t="str">
        <f>VLOOKUP(Customers!A207,Customers!A206:I1206,9,FALSE)</f>
        <v>Yes</v>
      </c>
      <c r="O207" s="25">
        <f t="shared" si="9"/>
        <v>8.0549999999999997</v>
      </c>
      <c r="P207" t="str">
        <f>VLOOKUP(J207,Products!A:G,2,0)</f>
        <v>Robusta</v>
      </c>
      <c r="Q207" t="str">
        <f>VLOOKUP(J207,Products!A:G,3,0)</f>
        <v>Dark</v>
      </c>
      <c r="R207">
        <v>0.4832999999999999</v>
      </c>
      <c r="S207">
        <f>INDEX(Products!A:G,MATCH(worksheet!J207,Products!A:A,0),MATCH(worksheet!$S$1,Products!$A$1:$G$1,0))</f>
        <v>0.16109999999999997</v>
      </c>
      <c r="U207" s="20"/>
    </row>
    <row r="208" spans="1:21" hidden="1" x14ac:dyDescent="0.2">
      <c r="A208" s="1" t="s">
        <v>429</v>
      </c>
      <c r="B208" s="2">
        <v>44211</v>
      </c>
      <c r="C208" s="2" t="str">
        <f t="shared" si="10"/>
        <v>2021</v>
      </c>
      <c r="D208" s="2" t="str">
        <f t="shared" si="11"/>
        <v>January</v>
      </c>
      <c r="E208" s="3" t="s">
        <v>430</v>
      </c>
      <c r="F208" s="3" t="str">
        <f>VLOOKUP(Customers!A208,Customers!A207:I1207,3,FALSE)</f>
        <v>npoolman5q@howstuffworks.com</v>
      </c>
      <c r="G208" s="3" t="str">
        <f>VLOOKUP(worksheet!E208,Customers!A:I,2,)</f>
        <v>Nertie Poolman</v>
      </c>
      <c r="H208" s="3" t="str">
        <f>VLOOKUP(E208,Customers!A:I,6,FALSE)</f>
        <v>Charlotte</v>
      </c>
      <c r="I208" s="3" t="str">
        <f>VLOOKUP(Customers!A208,Customers!A207:I1207,7,FALSE)</f>
        <v>United States</v>
      </c>
      <c r="J208" s="4" t="s">
        <v>61</v>
      </c>
      <c r="K208" s="3">
        <v>2</v>
      </c>
      <c r="L208" s="5">
        <f>INDEX([1]products!$A$1:$G$49,MATCH([1]orders!$D208,[1]products!$A$1:$A$49,0),MATCH([1]orders!K$1,[1]products!$A$1:$G$1,0))</f>
        <v>1</v>
      </c>
      <c r="M208" s="6">
        <f>INDEX([1]products!$A$1:$G$49,MATCH([1]orders!$D208,[1]products!$A$1:$A$49,0),MATCH([1]orders!L$1,[1]products!$A$1:$G$1,0))</f>
        <v>11.25</v>
      </c>
      <c r="N208" s="6" t="str">
        <f>VLOOKUP(Customers!A208,Customers!A207:I1207,9,FALSE)</f>
        <v>No</v>
      </c>
      <c r="O208" s="25">
        <f t="shared" si="9"/>
        <v>22.5</v>
      </c>
      <c r="P208" t="str">
        <f>VLOOKUP(J208,Products!A:G,2,0)</f>
        <v>Arabica</v>
      </c>
      <c r="Q208" t="str">
        <f>VLOOKUP(J208,Products!A:G,3,0)</f>
        <v>Medium</v>
      </c>
      <c r="R208">
        <v>2.0249999999999999</v>
      </c>
      <c r="S208">
        <f>INDEX(Products!A:G,MATCH(worksheet!J208,Products!A:A,0),MATCH(worksheet!$S$1,Products!$A$1:$G$1,0))</f>
        <v>1.0125</v>
      </c>
      <c r="U208" s="20"/>
    </row>
    <row r="209" spans="1:21" hidden="1" x14ac:dyDescent="0.2">
      <c r="A209" s="1" t="s">
        <v>431</v>
      </c>
      <c r="B209" s="2">
        <v>44207</v>
      </c>
      <c r="C209" s="2" t="str">
        <f t="shared" si="10"/>
        <v>2021</v>
      </c>
      <c r="D209" s="2" t="str">
        <f t="shared" si="11"/>
        <v>January</v>
      </c>
      <c r="E209" s="3" t="s">
        <v>432</v>
      </c>
      <c r="F209" s="3" t="str">
        <f>VLOOKUP(Customers!A209,Customers!A208:I1208,3,FALSE)</f>
        <v>oduny5r@constantcontact.com</v>
      </c>
      <c r="G209" s="3" t="str">
        <f>VLOOKUP(worksheet!E209,Customers!A:I,2,)</f>
        <v>Orbadiah Duny</v>
      </c>
      <c r="H209" s="3" t="str">
        <f>VLOOKUP(E209,Customers!A:I,6,FALSE)</f>
        <v>Lubbock</v>
      </c>
      <c r="I209" s="3" t="str">
        <f>VLOOKUP(Customers!A209,Customers!A208:I1208,7,FALSE)</f>
        <v>United States</v>
      </c>
      <c r="J209" s="4" t="s">
        <v>67</v>
      </c>
      <c r="K209" s="3">
        <v>6</v>
      </c>
      <c r="L209" s="5">
        <f>INDEX([1]products!$A$1:$G$49,MATCH([1]orders!$D209,[1]products!$A$1:$A$49,0),MATCH([1]orders!K$1,[1]products!$A$1:$G$1,0))</f>
        <v>0.5</v>
      </c>
      <c r="M209" s="6">
        <f>INDEX([1]products!$A$1:$G$49,MATCH([1]orders!$D209,[1]products!$A$1:$A$49,0),MATCH([1]orders!L$1,[1]products!$A$1:$G$1,0))</f>
        <v>6.75</v>
      </c>
      <c r="N209" s="6" t="str">
        <f>VLOOKUP(Customers!A209,Customers!A208:I1208,9,FALSE)</f>
        <v>Yes</v>
      </c>
      <c r="O209" s="25">
        <f t="shared" si="9"/>
        <v>40.5</v>
      </c>
      <c r="P209" t="str">
        <f>VLOOKUP(J209,Products!A:G,2,0)</f>
        <v>Arabica</v>
      </c>
      <c r="Q209" t="str">
        <f>VLOOKUP(J209,Products!A:G,3,0)</f>
        <v>Medium</v>
      </c>
      <c r="R209">
        <v>3.6449999999999996</v>
      </c>
      <c r="S209">
        <f>INDEX(Products!A:G,MATCH(worksheet!J209,Products!A:A,0),MATCH(worksheet!$S$1,Products!$A$1:$G$1,0))</f>
        <v>0.60749999999999993</v>
      </c>
      <c r="U209" s="20"/>
    </row>
    <row r="210" spans="1:21" hidden="1" x14ac:dyDescent="0.2">
      <c r="A210" s="1" t="s">
        <v>433</v>
      </c>
      <c r="B210" s="2">
        <v>44659</v>
      </c>
      <c r="C210" s="2" t="str">
        <f t="shared" si="10"/>
        <v>2022</v>
      </c>
      <c r="D210" s="2" t="str">
        <f t="shared" si="11"/>
        <v>April</v>
      </c>
      <c r="E210" s="3" t="s">
        <v>434</v>
      </c>
      <c r="F210" s="3" t="str">
        <f>VLOOKUP(Customers!A210,Customers!A209:I1209,3,FALSE)</f>
        <v>chalfhide5s@google.ru</v>
      </c>
      <c r="G210" s="3" t="str">
        <f>VLOOKUP(worksheet!E210,Customers!A:I,2,)</f>
        <v>Constance Halfhide</v>
      </c>
      <c r="H210" s="3" t="str">
        <f>VLOOKUP(E210,Customers!A:I,6,FALSE)</f>
        <v>Fermoy</v>
      </c>
      <c r="I210" s="3" t="str">
        <f>VLOOKUP(Customers!A210,Customers!A209:I1209,7,FALSE)</f>
        <v>Ireland</v>
      </c>
      <c r="J210" s="4" t="s">
        <v>16</v>
      </c>
      <c r="K210" s="3">
        <v>4</v>
      </c>
      <c r="L210" s="5">
        <f>INDEX([1]products!$A$1:$G$49,MATCH([1]orders!$D210,[1]products!$A$1:$A$49,0),MATCH([1]orders!K$1,[1]products!$A$1:$G$1,0))</f>
        <v>0.5</v>
      </c>
      <c r="M210" s="6">
        <f>INDEX([1]products!$A$1:$G$49,MATCH([1]orders!$D210,[1]products!$A$1:$A$49,0),MATCH([1]orders!L$1,[1]products!$A$1:$G$1,0))</f>
        <v>7.29</v>
      </c>
      <c r="N210" s="6" t="str">
        <f>VLOOKUP(Customers!A210,Customers!A209:I1209,9,FALSE)</f>
        <v>Yes</v>
      </c>
      <c r="O210" s="25">
        <f t="shared" si="9"/>
        <v>29.16</v>
      </c>
      <c r="P210" t="str">
        <f>VLOOKUP(J210,Products!A:G,2,0)</f>
        <v>Excelsa</v>
      </c>
      <c r="Q210" t="str">
        <f>VLOOKUP(J210,Products!A:G,3,0)</f>
        <v>Dark</v>
      </c>
      <c r="R210">
        <v>3.2076000000000002</v>
      </c>
      <c r="S210">
        <f>INDEX(Products!A:G,MATCH(worksheet!J210,Products!A:A,0),MATCH(worksheet!$S$1,Products!$A$1:$G$1,0))</f>
        <v>0.80190000000000006</v>
      </c>
      <c r="U210" s="20"/>
    </row>
    <row r="211" spans="1:21" hidden="1" x14ac:dyDescent="0.2">
      <c r="A211" s="1" t="s">
        <v>435</v>
      </c>
      <c r="B211" s="2">
        <v>44105</v>
      </c>
      <c r="C211" s="2" t="str">
        <f t="shared" si="10"/>
        <v>2020</v>
      </c>
      <c r="D211" s="2" t="str">
        <f t="shared" si="11"/>
        <v>October</v>
      </c>
      <c r="E211" s="3" t="s">
        <v>436</v>
      </c>
      <c r="F211" s="3" t="str">
        <f>VLOOKUP(Customers!A211,Customers!A210:I1210,3,FALSE)</f>
        <v>fmalecky5t@list-manage.com</v>
      </c>
      <c r="G211" s="3" t="str">
        <f>VLOOKUP(worksheet!E211,Customers!A:I,2,)</f>
        <v>Fransisco Malecky</v>
      </c>
      <c r="H211" s="3" t="str">
        <f>VLOOKUP(E211,Customers!A:I,6,FALSE)</f>
        <v>Whitwell</v>
      </c>
      <c r="I211" s="3" t="str">
        <f>VLOOKUP(Customers!A211,Customers!A210:I1210,7,FALSE)</f>
        <v>United Kingdom</v>
      </c>
      <c r="J211" s="4" t="s">
        <v>67</v>
      </c>
      <c r="K211" s="3">
        <v>1</v>
      </c>
      <c r="L211" s="5">
        <f>INDEX([1]products!$A$1:$G$49,MATCH([1]orders!$D211,[1]products!$A$1:$A$49,0),MATCH([1]orders!K$1,[1]products!$A$1:$G$1,0))</f>
        <v>0.5</v>
      </c>
      <c r="M211" s="6">
        <f>INDEX([1]products!$A$1:$G$49,MATCH([1]orders!$D211,[1]products!$A$1:$A$49,0),MATCH([1]orders!L$1,[1]products!$A$1:$G$1,0))</f>
        <v>6.75</v>
      </c>
      <c r="N211" s="6" t="str">
        <f>VLOOKUP(Customers!A211,Customers!A210:I1210,9,FALSE)</f>
        <v>No</v>
      </c>
      <c r="O211" s="25">
        <f t="shared" si="9"/>
        <v>6.75</v>
      </c>
      <c r="P211" t="str">
        <f>VLOOKUP(J211,Products!A:G,2,0)</f>
        <v>Arabica</v>
      </c>
      <c r="Q211" t="str">
        <f>VLOOKUP(J211,Products!A:G,3,0)</f>
        <v>Medium</v>
      </c>
      <c r="R211">
        <v>0.60749999999999993</v>
      </c>
      <c r="S211">
        <f>INDEX(Products!A:G,MATCH(worksheet!J211,Products!A:A,0),MATCH(worksheet!$S$1,Products!$A$1:$G$1,0))</f>
        <v>0.60749999999999993</v>
      </c>
      <c r="U211" s="20"/>
    </row>
    <row r="212" spans="1:21" hidden="1" x14ac:dyDescent="0.2">
      <c r="A212" s="1" t="s">
        <v>437</v>
      </c>
      <c r="B212" s="2">
        <v>43766</v>
      </c>
      <c r="C212" s="2" t="str">
        <f t="shared" si="10"/>
        <v>2019</v>
      </c>
      <c r="D212" s="2" t="str">
        <f t="shared" si="11"/>
        <v>October</v>
      </c>
      <c r="E212" s="3" t="s">
        <v>438</v>
      </c>
      <c r="F212" s="3" t="str">
        <f>VLOOKUP(Customers!A212,Customers!A211:I1211,3,FALSE)</f>
        <v>aattwater5u@wikia.com</v>
      </c>
      <c r="G212" s="3" t="str">
        <f>VLOOKUP(worksheet!E212,Customers!A:I,2,)</f>
        <v>Anselma Attwater</v>
      </c>
      <c r="H212" s="3" t="str">
        <f>VLOOKUP(E212,Customers!A:I,6,FALSE)</f>
        <v>Charlottesville</v>
      </c>
      <c r="I212" s="3" t="str">
        <f>VLOOKUP(Customers!A212,Customers!A211:I1211,7,FALSE)</f>
        <v>United States</v>
      </c>
      <c r="J212" s="4" t="s">
        <v>13</v>
      </c>
      <c r="K212" s="3">
        <v>4</v>
      </c>
      <c r="L212" s="5">
        <f>INDEX([1]products!$A$1:$G$49,MATCH([1]orders!$D212,[1]products!$A$1:$A$49,0),MATCH([1]orders!K$1,[1]products!$A$1:$G$1,0))</f>
        <v>1</v>
      </c>
      <c r="M212" s="6">
        <f>INDEX([1]products!$A$1:$G$49,MATCH([1]orders!$D212,[1]products!$A$1:$A$49,0),MATCH([1]orders!L$1,[1]products!$A$1:$G$1,0))</f>
        <v>12.95</v>
      </c>
      <c r="N212" s="6" t="str">
        <f>VLOOKUP(Customers!A212,Customers!A211:I1211,9,FALSE)</f>
        <v>Yes</v>
      </c>
      <c r="O212" s="25">
        <f t="shared" si="9"/>
        <v>51.8</v>
      </c>
      <c r="P212" t="str">
        <f>VLOOKUP(J212,Products!A:G,2,0)</f>
        <v>Liberica</v>
      </c>
      <c r="Q212" t="str">
        <f>VLOOKUP(J212,Products!A:G,3,0)</f>
        <v>Dark</v>
      </c>
      <c r="R212">
        <v>6.734</v>
      </c>
      <c r="S212">
        <f>INDEX(Products!A:G,MATCH(worksheet!J212,Products!A:A,0),MATCH(worksheet!$S$1,Products!$A$1:$G$1,0))</f>
        <v>1.6835</v>
      </c>
      <c r="U212" s="20"/>
    </row>
    <row r="213" spans="1:21" x14ac:dyDescent="0.2">
      <c r="A213" s="1" t="s">
        <v>439</v>
      </c>
      <c r="B213" s="2">
        <v>44283</v>
      </c>
      <c r="C213" s="2" t="str">
        <f t="shared" si="10"/>
        <v>2021</v>
      </c>
      <c r="D213" s="2" t="str">
        <f t="shared" si="11"/>
        <v>March</v>
      </c>
      <c r="E213" s="3" t="s">
        <v>440</v>
      </c>
      <c r="F213" s="3" t="str">
        <f>VLOOKUP(Customers!A213,Customers!A212:I1212,3,FALSE)</f>
        <v>mwhellans5v@mapquest.com</v>
      </c>
      <c r="G213" s="3" t="str">
        <f>VLOOKUP(worksheet!E213,Customers!A:I,2,)</f>
        <v>Minette Whellans</v>
      </c>
      <c r="H213" s="3" t="str">
        <f>VLOOKUP(E213,Customers!A:I,6,FALSE)</f>
        <v>New York City</v>
      </c>
      <c r="I213" s="3" t="str">
        <f>VLOOKUP(Customers!A213,Customers!A212:I1212,7,FALSE)</f>
        <v>United States</v>
      </c>
      <c r="J213" s="4" t="s">
        <v>176</v>
      </c>
      <c r="K213" s="3">
        <v>6</v>
      </c>
      <c r="L213" s="5">
        <f>INDEX([1]products!$A$1:$G$49,MATCH([1]orders!$D213,[1]products!$A$1:$A$49,0),MATCH([1]orders!K$1,[1]products!$A$1:$G$1,0))</f>
        <v>0.5</v>
      </c>
      <c r="M213" s="6">
        <f>INDEX([1]products!$A$1:$G$49,MATCH([1]orders!$D213,[1]products!$A$1:$A$49,0),MATCH([1]orders!L$1,[1]products!$A$1:$G$1,0))</f>
        <v>8.91</v>
      </c>
      <c r="N213" s="6" t="str">
        <f>VLOOKUP(Customers!A213,Customers!A212:I1212,9,FALSE)</f>
        <v>No</v>
      </c>
      <c r="O213" s="25">
        <f t="shared" si="9"/>
        <v>53.46</v>
      </c>
      <c r="P213" t="str">
        <f>VLOOKUP(J213,Products!A:G,2,0)</f>
        <v>Excelsa</v>
      </c>
      <c r="Q213" t="str">
        <f>VLOOKUP(J213,Products!A:G,3,0)</f>
        <v>Light</v>
      </c>
      <c r="R213">
        <v>5.8805999999999994</v>
      </c>
      <c r="S213">
        <f>INDEX(Products!A:G,MATCH(worksheet!J213,Products!A:A,0),MATCH(worksheet!$S$1,Products!$A$1:$G$1,0))</f>
        <v>0.98009999999999997</v>
      </c>
      <c r="U213" s="20"/>
    </row>
    <row r="214" spans="1:21" x14ac:dyDescent="0.2">
      <c r="A214" s="1" t="s">
        <v>441</v>
      </c>
      <c r="B214" s="2">
        <v>43921</v>
      </c>
      <c r="C214" s="2" t="str">
        <f t="shared" si="10"/>
        <v>2020</v>
      </c>
      <c r="D214" s="2" t="str">
        <f t="shared" si="11"/>
        <v>March</v>
      </c>
      <c r="E214" s="3" t="s">
        <v>442</v>
      </c>
      <c r="F214" s="3" t="str">
        <f>VLOOKUP(Customers!A214,Customers!A213:I1213,3,FALSE)</f>
        <v>dcamilletti5w@businesswire.com</v>
      </c>
      <c r="G214" s="3" t="str">
        <f>VLOOKUP(worksheet!E214,Customers!A:I,2,)</f>
        <v>Dael Camilletti</v>
      </c>
      <c r="H214" s="3" t="str">
        <f>VLOOKUP(E214,Customers!A:I,6,FALSE)</f>
        <v>Roanoke</v>
      </c>
      <c r="I214" s="3" t="str">
        <f>VLOOKUP(Customers!A214,Customers!A213:I1213,7,FALSE)</f>
        <v>United States</v>
      </c>
      <c r="J214" s="4" t="s">
        <v>51</v>
      </c>
      <c r="K214" s="3">
        <v>4</v>
      </c>
      <c r="L214" s="5">
        <f>INDEX([1]products!$A$1:$G$49,MATCH([1]orders!$D214,[1]products!$A$1:$A$49,0),MATCH([1]orders!K$1,[1]products!$A$1:$G$1,0))</f>
        <v>0.2</v>
      </c>
      <c r="M214" s="6">
        <f>INDEX([1]products!$A$1:$G$49,MATCH([1]orders!$D214,[1]products!$A$1:$A$49,0),MATCH([1]orders!L$1,[1]products!$A$1:$G$1,0))</f>
        <v>3.645</v>
      </c>
      <c r="N214" s="6" t="str">
        <f>VLOOKUP(Customers!A214,Customers!A213:I1213,9,FALSE)</f>
        <v>Yes</v>
      </c>
      <c r="O214" s="25">
        <f t="shared" si="9"/>
        <v>14.58</v>
      </c>
      <c r="P214" t="str">
        <f>VLOOKUP(J214,Products!A:G,2,0)</f>
        <v>Excelsa</v>
      </c>
      <c r="Q214" t="str">
        <f>VLOOKUP(J214,Products!A:G,3,0)</f>
        <v>Dark</v>
      </c>
      <c r="R214">
        <v>1.6038000000000001</v>
      </c>
      <c r="S214">
        <f>INDEX(Products!A:G,MATCH(worksheet!J214,Products!A:A,0),MATCH(worksheet!$S$1,Products!$A$1:$G$1,0))</f>
        <v>0.40095000000000003</v>
      </c>
      <c r="U214" s="20"/>
    </row>
    <row r="215" spans="1:21" x14ac:dyDescent="0.2">
      <c r="A215" s="1" t="s">
        <v>443</v>
      </c>
      <c r="B215" s="2">
        <v>44646</v>
      </c>
      <c r="C215" s="2" t="str">
        <f t="shared" si="10"/>
        <v>2022</v>
      </c>
      <c r="D215" s="2" t="str">
        <f t="shared" si="11"/>
        <v>March</v>
      </c>
      <c r="E215" s="3" t="s">
        <v>444</v>
      </c>
      <c r="F215" s="3" t="str">
        <f>VLOOKUP(Customers!A215,Customers!A214:I1214,3,FALSE)</f>
        <v>egalgey5x@wufoo.com</v>
      </c>
      <c r="G215" s="3" t="str">
        <f>VLOOKUP(worksheet!E215,Customers!A:I,2,)</f>
        <v>Emiline Galgey</v>
      </c>
      <c r="H215" s="3" t="str">
        <f>VLOOKUP(E215,Customers!A:I,6,FALSE)</f>
        <v>New York City</v>
      </c>
      <c r="I215" s="3" t="str">
        <f>VLOOKUP(Customers!A215,Customers!A214:I1214,7,FALSE)</f>
        <v>United States</v>
      </c>
      <c r="J215" s="4" t="s">
        <v>35</v>
      </c>
      <c r="K215" s="3">
        <v>1</v>
      </c>
      <c r="L215" s="5">
        <f>INDEX([1]products!$A$1:$G$49,MATCH([1]orders!$D215,[1]products!$A$1:$A$49,0),MATCH([1]orders!K$1,[1]products!$A$1:$G$1,0))</f>
        <v>2.5</v>
      </c>
      <c r="M215" s="6">
        <f>INDEX([1]products!$A$1:$G$49,MATCH([1]orders!$D215,[1]products!$A$1:$A$49,0),MATCH([1]orders!L$1,[1]products!$A$1:$G$1,0))</f>
        <v>20.584999999999997</v>
      </c>
      <c r="N215" s="6" t="str">
        <f>VLOOKUP(Customers!A215,Customers!A214:I1214,9,FALSE)</f>
        <v>No</v>
      </c>
      <c r="O215" s="25">
        <f t="shared" si="9"/>
        <v>20.584999999999997</v>
      </c>
      <c r="P215" t="str">
        <f>VLOOKUP(J215,Products!A:G,2,0)</f>
        <v>Robusta</v>
      </c>
      <c r="Q215" t="str">
        <f>VLOOKUP(J215,Products!A:G,3,0)</f>
        <v>Dark</v>
      </c>
      <c r="R215">
        <v>1.2350999999999999</v>
      </c>
      <c r="S215">
        <f>INDEX(Products!A:G,MATCH(worksheet!J215,Products!A:A,0),MATCH(worksheet!$S$1,Products!$A$1:$G$1,0))</f>
        <v>1.2350999999999999</v>
      </c>
      <c r="U215" s="20"/>
    </row>
    <row r="216" spans="1:21" hidden="1" x14ac:dyDescent="0.2">
      <c r="A216" s="1" t="s">
        <v>445</v>
      </c>
      <c r="B216" s="2">
        <v>43775</v>
      </c>
      <c r="C216" s="2" t="str">
        <f t="shared" si="10"/>
        <v>2019</v>
      </c>
      <c r="D216" s="2" t="str">
        <f t="shared" si="11"/>
        <v>November</v>
      </c>
      <c r="E216" s="3" t="s">
        <v>446</v>
      </c>
      <c r="F216" s="3" t="str">
        <f>VLOOKUP(Customers!A216,Customers!A215:I1215,3,FALSE)</f>
        <v>mhame5y@newsvine.com</v>
      </c>
      <c r="G216" s="3" t="str">
        <f>VLOOKUP(worksheet!E216,Customers!A:I,2,)</f>
        <v>Murdock Hame</v>
      </c>
      <c r="H216" s="3" t="str">
        <f>VLOOKUP(E216,Customers!A:I,6,FALSE)</f>
        <v>Balally</v>
      </c>
      <c r="I216" s="3" t="str">
        <f>VLOOKUP(Customers!A216,Customers!A215:I1215,7,FALSE)</f>
        <v>Ireland</v>
      </c>
      <c r="J216" s="4" t="s">
        <v>132</v>
      </c>
      <c r="K216" s="3">
        <v>2</v>
      </c>
      <c r="L216" s="5">
        <f>INDEX([1]products!$A$1:$G$49,MATCH([1]orders!$D216,[1]products!$A$1:$A$49,0),MATCH([1]orders!K$1,[1]products!$A$1:$G$1,0))</f>
        <v>1</v>
      </c>
      <c r="M216" s="6">
        <f>INDEX([1]products!$A$1:$G$49,MATCH([1]orders!$D216,[1]products!$A$1:$A$49,0),MATCH([1]orders!L$1,[1]products!$A$1:$G$1,0))</f>
        <v>15.85</v>
      </c>
      <c r="N216" s="6" t="str">
        <f>VLOOKUP(Customers!A216,Customers!A215:I1215,9,FALSE)</f>
        <v>No</v>
      </c>
      <c r="O216" s="25">
        <f t="shared" si="9"/>
        <v>31.7</v>
      </c>
      <c r="P216" t="str">
        <f>VLOOKUP(J216,Products!A:G,2,0)</f>
        <v>Liberica</v>
      </c>
      <c r="Q216" t="str">
        <f>VLOOKUP(J216,Products!A:G,3,0)</f>
        <v>Light</v>
      </c>
      <c r="R216">
        <v>4.1210000000000004</v>
      </c>
      <c r="S216">
        <f>INDEX(Products!A:G,MATCH(worksheet!J216,Products!A:A,0),MATCH(worksheet!$S$1,Products!$A$1:$G$1,0))</f>
        <v>2.0605000000000002</v>
      </c>
      <c r="U216" s="20"/>
    </row>
    <row r="217" spans="1:21" hidden="1" x14ac:dyDescent="0.2">
      <c r="A217" s="1" t="s">
        <v>447</v>
      </c>
      <c r="B217" s="2">
        <v>43829</v>
      </c>
      <c r="C217" s="2" t="str">
        <f t="shared" si="10"/>
        <v>2019</v>
      </c>
      <c r="D217" s="2" t="str">
        <f t="shared" si="11"/>
        <v>December</v>
      </c>
      <c r="E217" s="3" t="s">
        <v>448</v>
      </c>
      <c r="F217" s="3" t="str">
        <f>VLOOKUP(Customers!A217,Customers!A216:I1216,3,FALSE)</f>
        <v>igurnee5z@usnews.com</v>
      </c>
      <c r="G217" s="3" t="str">
        <f>VLOOKUP(worksheet!E217,Customers!A:I,2,)</f>
        <v>Ilka Gurnee</v>
      </c>
      <c r="H217" s="3" t="str">
        <f>VLOOKUP(E217,Customers!A:I,6,FALSE)</f>
        <v>Salt Lake City</v>
      </c>
      <c r="I217" s="3" t="str">
        <f>VLOOKUP(Customers!A217,Customers!A216:I1216,7,FALSE)</f>
        <v>United States</v>
      </c>
      <c r="J217" s="4" t="s">
        <v>38</v>
      </c>
      <c r="K217" s="3">
        <v>6</v>
      </c>
      <c r="L217" s="5">
        <f>INDEX([1]products!$A$1:$G$49,MATCH([1]orders!$D217,[1]products!$A$1:$A$49,0),MATCH([1]orders!K$1,[1]products!$A$1:$G$1,0))</f>
        <v>0.2</v>
      </c>
      <c r="M217" s="6">
        <f>INDEX([1]products!$A$1:$G$49,MATCH([1]orders!$D217,[1]products!$A$1:$A$49,0),MATCH([1]orders!L$1,[1]products!$A$1:$G$1,0))</f>
        <v>3.8849999999999998</v>
      </c>
      <c r="N217" s="6" t="str">
        <f>VLOOKUP(Customers!A217,Customers!A216:I1216,9,FALSE)</f>
        <v>No</v>
      </c>
      <c r="O217" s="25">
        <f t="shared" si="9"/>
        <v>23.31</v>
      </c>
      <c r="P217" t="str">
        <f>VLOOKUP(J217,Products!A:G,2,0)</f>
        <v>Liberica</v>
      </c>
      <c r="Q217" t="str">
        <f>VLOOKUP(J217,Products!A:G,3,0)</f>
        <v>Dark</v>
      </c>
      <c r="R217">
        <v>3.0303</v>
      </c>
      <c r="S217">
        <f>INDEX(Products!A:G,MATCH(worksheet!J217,Products!A:A,0),MATCH(worksheet!$S$1,Products!$A$1:$G$1,0))</f>
        <v>0.50505</v>
      </c>
      <c r="U217" s="20"/>
    </row>
    <row r="218" spans="1:21" hidden="1" x14ac:dyDescent="0.2">
      <c r="A218" s="1" t="s">
        <v>449</v>
      </c>
      <c r="B218" s="2">
        <v>44470</v>
      </c>
      <c r="C218" s="2" t="str">
        <f t="shared" si="10"/>
        <v>2021</v>
      </c>
      <c r="D218" s="2" t="str">
        <f t="shared" si="11"/>
        <v>October</v>
      </c>
      <c r="E218" s="3" t="s">
        <v>450</v>
      </c>
      <c r="F218" s="3" t="str">
        <f>VLOOKUP(Customers!A218,Customers!A217:I1217,3,FALSE)</f>
        <v>asnowding60@comsenz.com</v>
      </c>
      <c r="G218" s="3" t="str">
        <f>VLOOKUP(worksheet!E218,Customers!A:I,2,)</f>
        <v>Alfy Snowding</v>
      </c>
      <c r="H218" s="3" t="str">
        <f>VLOOKUP(E218,Customers!A:I,6,FALSE)</f>
        <v>Toledo</v>
      </c>
      <c r="I218" s="3" t="str">
        <f>VLOOKUP(Customers!A218,Customers!A217:I1217,7,FALSE)</f>
        <v>United States</v>
      </c>
      <c r="J218" s="4" t="s">
        <v>96</v>
      </c>
      <c r="K218" s="3">
        <v>4</v>
      </c>
      <c r="L218" s="5">
        <f>INDEX([1]products!$A$1:$G$49,MATCH([1]orders!$D218,[1]products!$A$1:$A$49,0),MATCH([1]orders!K$1,[1]products!$A$1:$G$1,0))</f>
        <v>1</v>
      </c>
      <c r="M218" s="6">
        <f>INDEX([1]products!$A$1:$G$49,MATCH([1]orders!$D218,[1]products!$A$1:$A$49,0),MATCH([1]orders!L$1,[1]products!$A$1:$G$1,0))</f>
        <v>14.55</v>
      </c>
      <c r="N218" s="6" t="str">
        <f>VLOOKUP(Customers!A218,Customers!A217:I1217,9,FALSE)</f>
        <v>Yes</v>
      </c>
      <c r="O218" s="25">
        <f t="shared" si="9"/>
        <v>58.2</v>
      </c>
      <c r="P218" t="str">
        <f>VLOOKUP(J218,Products!A:G,2,0)</f>
        <v>Liberica</v>
      </c>
      <c r="Q218" t="str">
        <f>VLOOKUP(J218,Products!A:G,3,0)</f>
        <v>Medium</v>
      </c>
      <c r="R218">
        <v>7.5660000000000007</v>
      </c>
      <c r="S218">
        <f>INDEX(Products!A:G,MATCH(worksheet!J218,Products!A:A,0),MATCH(worksheet!$S$1,Products!$A$1:$G$1,0))</f>
        <v>1.8915000000000002</v>
      </c>
      <c r="U218" s="20"/>
    </row>
    <row r="219" spans="1:21" x14ac:dyDescent="0.2">
      <c r="A219" s="1" t="s">
        <v>451</v>
      </c>
      <c r="B219" s="2">
        <v>44174</v>
      </c>
      <c r="C219" s="2" t="str">
        <f t="shared" si="10"/>
        <v>2020</v>
      </c>
      <c r="D219" s="2" t="str">
        <f t="shared" si="11"/>
        <v>December</v>
      </c>
      <c r="E219" s="3" t="s">
        <v>452</v>
      </c>
      <c r="F219" s="3" t="str">
        <f>VLOOKUP(Customers!A219,Customers!A218:I1218,3,FALSE)</f>
        <v>gpoinsett61@berkeley.edu</v>
      </c>
      <c r="G219" s="3" t="str">
        <f>VLOOKUP(worksheet!E219,Customers!A:I,2,)</f>
        <v>Godfry Poinsett</v>
      </c>
      <c r="H219" s="3" t="str">
        <f>VLOOKUP(E219,Customers!A:I,6,FALSE)</f>
        <v>Pasadena</v>
      </c>
      <c r="I219" s="3" t="str">
        <f>VLOOKUP(Customers!A219,Customers!A218:I1218,7,FALSE)</f>
        <v>United States</v>
      </c>
      <c r="J219" s="4" t="s">
        <v>176</v>
      </c>
      <c r="K219" s="3">
        <v>4</v>
      </c>
      <c r="L219" s="5">
        <f>INDEX([1]products!$A$1:$G$49,MATCH([1]orders!$D219,[1]products!$A$1:$A$49,0),MATCH([1]orders!K$1,[1]products!$A$1:$G$1,0))</f>
        <v>0.5</v>
      </c>
      <c r="M219" s="6">
        <f>INDEX([1]products!$A$1:$G$49,MATCH([1]orders!$D219,[1]products!$A$1:$A$49,0),MATCH([1]orders!L$1,[1]products!$A$1:$G$1,0))</f>
        <v>8.91</v>
      </c>
      <c r="N219" s="6" t="str">
        <f>VLOOKUP(Customers!A219,Customers!A218:I1218,9,FALSE)</f>
        <v>No</v>
      </c>
      <c r="O219" s="25">
        <f t="shared" si="9"/>
        <v>35.64</v>
      </c>
      <c r="P219" t="str">
        <f>VLOOKUP(J219,Products!A:G,2,0)</f>
        <v>Excelsa</v>
      </c>
      <c r="Q219" t="str">
        <f>VLOOKUP(J219,Products!A:G,3,0)</f>
        <v>Light</v>
      </c>
      <c r="R219">
        <v>3.9203999999999999</v>
      </c>
      <c r="S219">
        <f>INDEX(Products!A:G,MATCH(worksheet!J219,Products!A:A,0),MATCH(worksheet!$S$1,Products!$A$1:$G$1,0))</f>
        <v>0.98009999999999997</v>
      </c>
      <c r="U219" s="20"/>
    </row>
    <row r="220" spans="1:21" x14ac:dyDescent="0.2">
      <c r="A220" s="1" t="s">
        <v>453</v>
      </c>
      <c r="B220" s="2">
        <v>44317</v>
      </c>
      <c r="C220" s="2" t="str">
        <f t="shared" si="10"/>
        <v>2021</v>
      </c>
      <c r="D220" s="2" t="str">
        <f t="shared" si="11"/>
        <v>May</v>
      </c>
      <c r="E220" s="3" t="s">
        <v>454</v>
      </c>
      <c r="F220" s="3" t="str">
        <f>VLOOKUP(Customers!A220,Customers!A219:I1219,3,FALSE)</f>
        <v>rfurman62@t.co</v>
      </c>
      <c r="G220" s="3" t="str">
        <f>VLOOKUP(worksheet!E220,Customers!A:I,2,)</f>
        <v>Rem Furman</v>
      </c>
      <c r="H220" s="3" t="str">
        <f>VLOOKUP(E220,Customers!A:I,6,FALSE)</f>
        <v>Kinsale</v>
      </c>
      <c r="I220" s="3" t="str">
        <f>VLOOKUP(Customers!A220,Customers!A219:I1219,7,FALSE)</f>
        <v>Ireland</v>
      </c>
      <c r="J220" s="4" t="s">
        <v>61</v>
      </c>
      <c r="K220" s="3">
        <v>5</v>
      </c>
      <c r="L220" s="5">
        <f>INDEX([1]products!$A$1:$G$49,MATCH([1]orders!$D220,[1]products!$A$1:$A$49,0),MATCH([1]orders!K$1,[1]products!$A$1:$G$1,0))</f>
        <v>1</v>
      </c>
      <c r="M220" s="6">
        <f>INDEX([1]products!$A$1:$G$49,MATCH([1]orders!$D220,[1]products!$A$1:$A$49,0),MATCH([1]orders!L$1,[1]products!$A$1:$G$1,0))</f>
        <v>11.25</v>
      </c>
      <c r="N220" s="6" t="str">
        <f>VLOOKUP(Customers!A220,Customers!A219:I1219,9,FALSE)</f>
        <v>Yes</v>
      </c>
      <c r="O220" s="25">
        <f t="shared" si="9"/>
        <v>56.25</v>
      </c>
      <c r="P220" t="str">
        <f>VLOOKUP(J220,Products!A:G,2,0)</f>
        <v>Arabica</v>
      </c>
      <c r="Q220" t="str">
        <f>VLOOKUP(J220,Products!A:G,3,0)</f>
        <v>Medium</v>
      </c>
      <c r="R220">
        <v>5.0625</v>
      </c>
      <c r="S220">
        <f>INDEX(Products!A:G,MATCH(worksheet!J220,Products!A:A,0),MATCH(worksheet!$S$1,Products!$A$1:$G$1,0))</f>
        <v>1.0125</v>
      </c>
      <c r="U220" s="20"/>
    </row>
    <row r="221" spans="1:21" hidden="1" x14ac:dyDescent="0.2">
      <c r="A221" s="1" t="s">
        <v>455</v>
      </c>
      <c r="B221" s="2">
        <v>44777</v>
      </c>
      <c r="C221" s="2" t="str">
        <f t="shared" si="10"/>
        <v>2022</v>
      </c>
      <c r="D221" s="2" t="str">
        <f t="shared" si="11"/>
        <v>August</v>
      </c>
      <c r="E221" s="3" t="s">
        <v>456</v>
      </c>
      <c r="F221" s="3" t="str">
        <f>VLOOKUP(Customers!A221,Customers!A220:I1220,3,FALSE)</f>
        <v>ccrosier63@xrea.com</v>
      </c>
      <c r="G221" s="3" t="str">
        <f>VLOOKUP(worksheet!E221,Customers!A:I,2,)</f>
        <v>Charis Crosier</v>
      </c>
      <c r="H221" s="3" t="str">
        <f>VLOOKUP(E221,Customers!A:I,6,FALSE)</f>
        <v>Lees Summit</v>
      </c>
      <c r="I221" s="3" t="str">
        <f>VLOOKUP(Customers!A221,Customers!A220:I1220,7,FALSE)</f>
        <v>United States</v>
      </c>
      <c r="J221" s="4" t="s">
        <v>182</v>
      </c>
      <c r="K221" s="3">
        <v>3</v>
      </c>
      <c r="L221" s="5">
        <f>INDEX([1]products!$A$1:$G$49,MATCH([1]orders!$D221,[1]products!$A$1:$A$49,0),MATCH([1]orders!K$1,[1]products!$A$1:$G$1,0))</f>
        <v>0.2</v>
      </c>
      <c r="M221" s="6">
        <f>INDEX([1]products!$A$1:$G$49,MATCH([1]orders!$D221,[1]products!$A$1:$A$49,0),MATCH([1]orders!L$1,[1]products!$A$1:$G$1,0))</f>
        <v>3.5849999999999995</v>
      </c>
      <c r="N221" s="6" t="str">
        <f>VLOOKUP(Customers!A221,Customers!A220:I1220,9,FALSE)</f>
        <v>No</v>
      </c>
      <c r="O221" s="25">
        <f t="shared" si="9"/>
        <v>10.754999999999999</v>
      </c>
      <c r="P221" t="str">
        <f>VLOOKUP(J221,Products!A:G,2,0)</f>
        <v>Robusta</v>
      </c>
      <c r="Q221" t="str">
        <f>VLOOKUP(J221,Products!A:G,3,0)</f>
        <v>Light</v>
      </c>
      <c r="R221">
        <v>0.64529999999999987</v>
      </c>
      <c r="S221">
        <f>INDEX(Products!A:G,MATCH(worksheet!J221,Products!A:A,0),MATCH(worksheet!$S$1,Products!$A$1:$G$1,0))</f>
        <v>0.21509999999999996</v>
      </c>
      <c r="U221" s="20"/>
    </row>
    <row r="222" spans="1:21" hidden="1" x14ac:dyDescent="0.2">
      <c r="A222" s="1" t="s">
        <v>455</v>
      </c>
      <c r="B222" s="2">
        <v>44777</v>
      </c>
      <c r="C222" s="2" t="str">
        <f t="shared" si="10"/>
        <v>2022</v>
      </c>
      <c r="D222" s="2" t="str">
        <f t="shared" si="11"/>
        <v>August</v>
      </c>
      <c r="E222" s="3" t="s">
        <v>456</v>
      </c>
      <c r="F222" s="3" t="str">
        <f>VLOOKUP(Customers!A222,Customers!A221:I1221,3,FALSE)</f>
        <v>mpercifull64@netlog.com</v>
      </c>
      <c r="G222" s="3" t="str">
        <f>VLOOKUP(worksheet!E222,Customers!A:I,2,)</f>
        <v>Charis Crosier</v>
      </c>
      <c r="H222" s="3" t="str">
        <f>VLOOKUP(E222,Customers!A:I,6,FALSE)</f>
        <v>Lees Summit</v>
      </c>
      <c r="I222" s="3" t="str">
        <f>VLOOKUP(Customers!A222,Customers!A221:I1221,7,FALSE)</f>
        <v>United States</v>
      </c>
      <c r="J222" s="4" t="s">
        <v>162</v>
      </c>
      <c r="K222" s="3">
        <v>5</v>
      </c>
      <c r="L222" s="5">
        <f>INDEX([1]products!$A$1:$G$49,MATCH([1]orders!$D222,[1]products!$A$1:$A$49,0),MATCH([1]orders!K$1,[1]products!$A$1:$G$1,0))</f>
        <v>0.2</v>
      </c>
      <c r="M222" s="6">
        <f>INDEX([1]products!$A$1:$G$49,MATCH([1]orders!$D222,[1]products!$A$1:$A$49,0),MATCH([1]orders!L$1,[1]products!$A$1:$G$1,0))</f>
        <v>2.9849999999999999</v>
      </c>
      <c r="N222" s="6" t="str">
        <f>VLOOKUP(Customers!A222,Customers!A221:I1221,9,FALSE)</f>
        <v>No</v>
      </c>
      <c r="O222" s="25">
        <f t="shared" si="9"/>
        <v>14.924999999999999</v>
      </c>
      <c r="P222" t="str">
        <f>VLOOKUP(J222,Products!A:G,2,0)</f>
        <v>Robusta</v>
      </c>
      <c r="Q222" t="str">
        <f>VLOOKUP(J222,Products!A:G,3,0)</f>
        <v>Medium</v>
      </c>
      <c r="R222">
        <v>0.89549999999999996</v>
      </c>
      <c r="S222">
        <f>INDEX(Products!A:G,MATCH(worksheet!J222,Products!A:A,0),MATCH(worksheet!$S$1,Products!$A$1:$G$1,0))</f>
        <v>0.17909999999999998</v>
      </c>
      <c r="U222" s="20"/>
    </row>
    <row r="223" spans="1:21" x14ac:dyDescent="0.2">
      <c r="A223" s="1" t="s">
        <v>457</v>
      </c>
      <c r="B223" s="2">
        <v>44513</v>
      </c>
      <c r="C223" s="2" t="str">
        <f t="shared" si="10"/>
        <v>2021</v>
      </c>
      <c r="D223" s="2" t="str">
        <f t="shared" si="11"/>
        <v>November</v>
      </c>
      <c r="E223" s="3" t="s">
        <v>458</v>
      </c>
      <c r="F223" s="3" t="str">
        <f>VLOOKUP(Customers!A223,Customers!A222:I1222,3,FALSE)</f>
        <v>lrushmer65@europa.eu</v>
      </c>
      <c r="G223" s="3" t="str">
        <f>VLOOKUP(worksheet!E223,Customers!A:I,2,)</f>
        <v>Lenka Rushmer</v>
      </c>
      <c r="H223" s="3" t="str">
        <f>VLOOKUP(E223,Customers!A:I,6,FALSE)</f>
        <v>Irvine</v>
      </c>
      <c r="I223" s="3" t="str">
        <f>VLOOKUP(Customers!A223,Customers!A222:I1222,7,FALSE)</f>
        <v>United States</v>
      </c>
      <c r="J223" s="4" t="s">
        <v>6</v>
      </c>
      <c r="K223" s="3">
        <v>6</v>
      </c>
      <c r="L223" s="5">
        <f>INDEX([1]products!$A$1:$G$49,MATCH([1]orders!$D223,[1]products!$A$1:$A$49,0),MATCH([1]orders!K$1,[1]products!$A$1:$G$1,0))</f>
        <v>1</v>
      </c>
      <c r="M223" s="6">
        <f>INDEX([1]products!$A$1:$G$49,MATCH([1]orders!$D223,[1]products!$A$1:$A$49,0),MATCH([1]orders!L$1,[1]products!$A$1:$G$1,0))</f>
        <v>12.95</v>
      </c>
      <c r="N223" s="6" t="str">
        <f>VLOOKUP(Customers!A223,Customers!A222:I1222,9,FALSE)</f>
        <v>Yes</v>
      </c>
      <c r="O223" s="25">
        <f t="shared" si="9"/>
        <v>77.699999999999989</v>
      </c>
      <c r="P223" t="str">
        <f>VLOOKUP(J223,Products!A:G,2,0)</f>
        <v>Arabica</v>
      </c>
      <c r="Q223" t="str">
        <f>VLOOKUP(J223,Products!A:G,3,0)</f>
        <v>Light</v>
      </c>
      <c r="R223">
        <v>6.9930000000000003</v>
      </c>
      <c r="S223">
        <f>INDEX(Products!A:G,MATCH(worksheet!J223,Products!A:A,0),MATCH(worksheet!$S$1,Products!$A$1:$G$1,0))</f>
        <v>1.1655</v>
      </c>
      <c r="U223" s="20"/>
    </row>
    <row r="224" spans="1:21" hidden="1" x14ac:dyDescent="0.2">
      <c r="A224" s="1" t="s">
        <v>459</v>
      </c>
      <c r="B224" s="2">
        <v>44090</v>
      </c>
      <c r="C224" s="2" t="str">
        <f t="shared" si="10"/>
        <v>2020</v>
      </c>
      <c r="D224" s="2" t="str">
        <f t="shared" si="11"/>
        <v>September</v>
      </c>
      <c r="E224" s="3" t="s">
        <v>460</v>
      </c>
      <c r="F224" s="3" t="str">
        <f>VLOOKUP(Customers!A224,Customers!A223:I1223,3,FALSE)</f>
        <v>wedinborough66@github.io</v>
      </c>
      <c r="G224" s="3" t="str">
        <f>VLOOKUP(worksheet!E224,Customers!A:I,2,)</f>
        <v>Waneta Edinborough</v>
      </c>
      <c r="H224" s="3" t="str">
        <f>VLOOKUP(E224,Customers!A:I,6,FALSE)</f>
        <v>Hicksville</v>
      </c>
      <c r="I224" s="3" t="str">
        <f>VLOOKUP(Customers!A224,Customers!A223:I1223,7,FALSE)</f>
        <v>United States</v>
      </c>
      <c r="J224" s="4" t="s">
        <v>123</v>
      </c>
      <c r="K224" s="3">
        <v>3</v>
      </c>
      <c r="L224" s="5">
        <f>INDEX([1]products!$A$1:$G$49,MATCH([1]orders!$D224,[1]products!$A$1:$A$49,0),MATCH([1]orders!K$1,[1]products!$A$1:$G$1,0))</f>
        <v>0.5</v>
      </c>
      <c r="M224" s="6">
        <f>INDEX([1]products!$A$1:$G$49,MATCH([1]orders!$D224,[1]products!$A$1:$A$49,0),MATCH([1]orders!L$1,[1]products!$A$1:$G$1,0))</f>
        <v>7.77</v>
      </c>
      <c r="N224" s="6" t="str">
        <f>VLOOKUP(Customers!A224,Customers!A223:I1223,9,FALSE)</f>
        <v>No</v>
      </c>
      <c r="O224" s="25">
        <f t="shared" si="9"/>
        <v>23.31</v>
      </c>
      <c r="P224" t="str">
        <f>VLOOKUP(J224,Products!A:G,2,0)</f>
        <v>Liberica</v>
      </c>
      <c r="Q224" t="str">
        <f>VLOOKUP(J224,Products!A:G,3,0)</f>
        <v>Dark</v>
      </c>
      <c r="R224">
        <v>3.0303</v>
      </c>
      <c r="S224">
        <f>INDEX(Products!A:G,MATCH(worksheet!J224,Products!A:A,0),MATCH(worksheet!$S$1,Products!$A$1:$G$1,0))</f>
        <v>1.0101</v>
      </c>
      <c r="U224" s="20"/>
    </row>
    <row r="225" spans="1:21" x14ac:dyDescent="0.2">
      <c r="A225" s="1" t="s">
        <v>461</v>
      </c>
      <c r="B225" s="2">
        <v>44109</v>
      </c>
      <c r="C225" s="2" t="str">
        <f t="shared" si="10"/>
        <v>2020</v>
      </c>
      <c r="D225" s="2" t="str">
        <f t="shared" si="11"/>
        <v>October</v>
      </c>
      <c r="E225" s="3" t="s">
        <v>462</v>
      </c>
      <c r="F225" s="3">
        <f>VLOOKUP(Customers!A225,Customers!A224:I1224,3,FALSE)</f>
        <v>0</v>
      </c>
      <c r="G225" s="3" t="str">
        <f>VLOOKUP(worksheet!E225,Customers!A:I,2,)</f>
        <v>Bobbe Piggott</v>
      </c>
      <c r="H225" s="3" t="str">
        <f>VLOOKUP(E225,Customers!A:I,6,FALSE)</f>
        <v>Washington</v>
      </c>
      <c r="I225" s="3" t="str">
        <f>VLOOKUP(Customers!A225,Customers!A224:I1224,7,FALSE)</f>
        <v>United States</v>
      </c>
      <c r="J225" s="4" t="s">
        <v>137</v>
      </c>
      <c r="K225" s="3">
        <v>4</v>
      </c>
      <c r="L225" s="5">
        <f>INDEX([1]products!$A$1:$G$49,MATCH([1]orders!$D225,[1]products!$A$1:$A$49,0),MATCH([1]orders!K$1,[1]products!$A$1:$G$1,0))</f>
        <v>1</v>
      </c>
      <c r="M225" s="6">
        <f>INDEX([1]products!$A$1:$G$49,MATCH([1]orders!$D225,[1]products!$A$1:$A$49,0),MATCH([1]orders!L$1,[1]products!$A$1:$G$1,0))</f>
        <v>14.85</v>
      </c>
      <c r="N225" s="6" t="str">
        <f>VLOOKUP(Customers!A225,Customers!A224:I1224,9,FALSE)</f>
        <v>Yes</v>
      </c>
      <c r="O225" s="25">
        <f t="shared" si="9"/>
        <v>59.4</v>
      </c>
      <c r="P225" t="str">
        <f>VLOOKUP(J225,Products!A:G,2,0)</f>
        <v>Excelsa</v>
      </c>
      <c r="Q225" t="str">
        <f>VLOOKUP(J225,Products!A:G,3,0)</f>
        <v>Light</v>
      </c>
      <c r="R225">
        <v>6.5339999999999998</v>
      </c>
      <c r="S225">
        <f>INDEX(Products!A:G,MATCH(worksheet!J225,Products!A:A,0),MATCH(worksheet!$S$1,Products!$A$1:$G$1,0))</f>
        <v>1.6335</v>
      </c>
      <c r="U225" s="20"/>
    </row>
    <row r="226" spans="1:21" x14ac:dyDescent="0.2">
      <c r="A226" s="1" t="s">
        <v>463</v>
      </c>
      <c r="B226" s="2">
        <v>43836</v>
      </c>
      <c r="C226" s="2" t="str">
        <f t="shared" si="10"/>
        <v>2020</v>
      </c>
      <c r="D226" s="2" t="str">
        <f t="shared" si="11"/>
        <v>January</v>
      </c>
      <c r="E226" s="3" t="s">
        <v>464</v>
      </c>
      <c r="F226" s="3" t="str">
        <f>VLOOKUP(Customers!A226,Customers!A225:I1225,3,FALSE)</f>
        <v>kbromehead68@un.org</v>
      </c>
      <c r="G226" s="3" t="str">
        <f>VLOOKUP(worksheet!E226,Customers!A:I,2,)</f>
        <v>Ketty Bromehead</v>
      </c>
      <c r="H226" s="3" t="str">
        <f>VLOOKUP(E226,Customers!A:I,6,FALSE)</f>
        <v>New York City</v>
      </c>
      <c r="I226" s="3" t="str">
        <f>VLOOKUP(Customers!A226,Customers!A225:I1225,7,FALSE)</f>
        <v>United States</v>
      </c>
      <c r="J226" s="4" t="s">
        <v>109</v>
      </c>
      <c r="K226" s="3">
        <v>4</v>
      </c>
      <c r="L226" s="5">
        <f>INDEX([1]products!$A$1:$G$49,MATCH([1]orders!$D226,[1]products!$A$1:$A$49,0),MATCH([1]orders!K$1,[1]products!$A$1:$G$1,0))</f>
        <v>2.5</v>
      </c>
      <c r="M226" s="6">
        <f>INDEX([1]products!$A$1:$G$49,MATCH([1]orders!$D226,[1]products!$A$1:$A$49,0),MATCH([1]orders!L$1,[1]products!$A$1:$G$1,0))</f>
        <v>29.784999999999997</v>
      </c>
      <c r="N226" s="6" t="str">
        <f>VLOOKUP(Customers!A226,Customers!A225:I1225,9,FALSE)</f>
        <v>Yes</v>
      </c>
      <c r="O226" s="25">
        <f t="shared" si="9"/>
        <v>119.13999999999999</v>
      </c>
      <c r="P226" t="str">
        <f>VLOOKUP(J226,Products!A:G,2,0)</f>
        <v>Liberica</v>
      </c>
      <c r="Q226" t="str">
        <f>VLOOKUP(J226,Products!A:G,3,0)</f>
        <v>Dark</v>
      </c>
      <c r="R226">
        <v>15.488199999999999</v>
      </c>
      <c r="S226">
        <f>INDEX(Products!A:G,MATCH(worksheet!J226,Products!A:A,0),MATCH(worksheet!$S$1,Products!$A$1:$G$1,0))</f>
        <v>3.8720499999999998</v>
      </c>
      <c r="U226" s="20"/>
    </row>
    <row r="227" spans="1:21" x14ac:dyDescent="0.2">
      <c r="A227" s="1" t="s">
        <v>465</v>
      </c>
      <c r="B227" s="2">
        <v>44337</v>
      </c>
      <c r="C227" s="2" t="str">
        <f t="shared" si="10"/>
        <v>2021</v>
      </c>
      <c r="D227" s="2" t="str">
        <f t="shared" si="11"/>
        <v>May</v>
      </c>
      <c r="E227" s="3" t="s">
        <v>466</v>
      </c>
      <c r="F227" s="3" t="str">
        <f>VLOOKUP(Customers!A227,Customers!A226:I1226,3,FALSE)</f>
        <v>ewesterman69@si.edu</v>
      </c>
      <c r="G227" s="3" t="str">
        <f>VLOOKUP(worksheet!E227,Customers!A:I,2,)</f>
        <v>Elsbeth Westerman</v>
      </c>
      <c r="H227" s="3" t="str">
        <f>VLOOKUP(E227,Customers!A:I,6,FALSE)</f>
        <v>Newmarket on Fergus</v>
      </c>
      <c r="I227" s="3" t="str">
        <f>VLOOKUP(Customers!A227,Customers!A226:I1226,7,FALSE)</f>
        <v>Ireland</v>
      </c>
      <c r="J227" s="4" t="s">
        <v>182</v>
      </c>
      <c r="K227" s="3">
        <v>4</v>
      </c>
      <c r="L227" s="5">
        <f>INDEX([1]products!$A$1:$G$49,MATCH([1]orders!$D227,[1]products!$A$1:$A$49,0),MATCH([1]orders!K$1,[1]products!$A$1:$G$1,0))</f>
        <v>0.2</v>
      </c>
      <c r="M227" s="6">
        <f>INDEX([1]products!$A$1:$G$49,MATCH([1]orders!$D227,[1]products!$A$1:$A$49,0),MATCH([1]orders!L$1,[1]products!$A$1:$G$1,0))</f>
        <v>3.5849999999999995</v>
      </c>
      <c r="N227" s="6" t="str">
        <f>VLOOKUP(Customers!A227,Customers!A226:I1226,9,FALSE)</f>
        <v>No</v>
      </c>
      <c r="O227" s="25">
        <f t="shared" si="9"/>
        <v>14.339999999999998</v>
      </c>
      <c r="P227" t="str">
        <f>VLOOKUP(J227,Products!A:G,2,0)</f>
        <v>Robusta</v>
      </c>
      <c r="Q227" t="str">
        <f>VLOOKUP(J227,Products!A:G,3,0)</f>
        <v>Light</v>
      </c>
      <c r="R227">
        <v>0.86039999999999983</v>
      </c>
      <c r="S227">
        <f>INDEX(Products!A:G,MATCH(worksheet!J227,Products!A:A,0),MATCH(worksheet!$S$1,Products!$A$1:$G$1,0))</f>
        <v>0.21509999999999996</v>
      </c>
      <c r="U227" s="20"/>
    </row>
    <row r="228" spans="1:21" x14ac:dyDescent="0.2">
      <c r="A228" s="1" t="s">
        <v>467</v>
      </c>
      <c r="B228" s="2">
        <v>43887</v>
      </c>
      <c r="C228" s="2" t="str">
        <f t="shared" si="10"/>
        <v>2020</v>
      </c>
      <c r="D228" s="2" t="str">
        <f t="shared" si="11"/>
        <v>February</v>
      </c>
      <c r="E228" s="3" t="s">
        <v>468</v>
      </c>
      <c r="F228" s="3" t="str">
        <f>VLOOKUP(Customers!A228,Customers!A227:I1227,3,FALSE)</f>
        <v>ahutchens6a@amazonaws.com</v>
      </c>
      <c r="G228" s="3" t="str">
        <f>VLOOKUP(worksheet!E228,Customers!A:I,2,)</f>
        <v>Anabelle Hutchens</v>
      </c>
      <c r="H228" s="3" t="str">
        <f>VLOOKUP(E228,Customers!A:I,6,FALSE)</f>
        <v>Shawnee Mission</v>
      </c>
      <c r="I228" s="3" t="str">
        <f>VLOOKUP(Customers!A228,Customers!A227:I1227,7,FALSE)</f>
        <v>United States</v>
      </c>
      <c r="J228" s="4" t="s">
        <v>171</v>
      </c>
      <c r="K228" s="3">
        <v>5</v>
      </c>
      <c r="L228" s="5">
        <f>INDEX([1]products!$A$1:$G$49,MATCH([1]orders!$D228,[1]products!$A$1:$A$49,0),MATCH([1]orders!K$1,[1]products!$A$1:$G$1,0))</f>
        <v>2.5</v>
      </c>
      <c r="M228" s="6">
        <f>INDEX([1]products!$A$1:$G$49,MATCH([1]orders!$D228,[1]products!$A$1:$A$49,0),MATCH([1]orders!L$1,[1]products!$A$1:$G$1,0))</f>
        <v>25.874999999999996</v>
      </c>
      <c r="N228" s="6" t="str">
        <f>VLOOKUP(Customers!A228,Customers!A227:I1227,9,FALSE)</f>
        <v>No</v>
      </c>
      <c r="O228" s="25">
        <f t="shared" si="9"/>
        <v>129.37499999999997</v>
      </c>
      <c r="P228" t="str">
        <f>VLOOKUP(J228,Products!A:G,2,0)</f>
        <v>Arabica</v>
      </c>
      <c r="Q228" t="str">
        <f>VLOOKUP(J228,Products!A:G,3,0)</f>
        <v>Medium</v>
      </c>
      <c r="R228">
        <v>11.643749999999997</v>
      </c>
      <c r="S228">
        <f>INDEX(Products!A:G,MATCH(worksheet!J228,Products!A:A,0),MATCH(worksheet!$S$1,Products!$A$1:$G$1,0))</f>
        <v>2.3287499999999994</v>
      </c>
      <c r="U228" s="20"/>
    </row>
    <row r="229" spans="1:21" x14ac:dyDescent="0.2">
      <c r="A229" s="1" t="s">
        <v>469</v>
      </c>
      <c r="B229" s="2">
        <v>43880</v>
      </c>
      <c r="C229" s="2" t="str">
        <f t="shared" si="10"/>
        <v>2020</v>
      </c>
      <c r="D229" s="2" t="str">
        <f t="shared" si="11"/>
        <v>February</v>
      </c>
      <c r="E229" s="3" t="s">
        <v>470</v>
      </c>
      <c r="F229" s="3" t="str">
        <f>VLOOKUP(Customers!A229,Customers!A228:I1228,3,FALSE)</f>
        <v>nwyvill6b@naver.com</v>
      </c>
      <c r="G229" s="3" t="str">
        <f>VLOOKUP(worksheet!E229,Customers!A:I,2,)</f>
        <v>Noak Wyvill</v>
      </c>
      <c r="H229" s="3" t="str">
        <f>VLOOKUP(E229,Customers!A:I,6,FALSE)</f>
        <v>Edinburgh</v>
      </c>
      <c r="I229" s="3" t="str">
        <f>VLOOKUP(Customers!A229,Customers!A228:I1228,7,FALSE)</f>
        <v>United Kingdom</v>
      </c>
      <c r="J229" s="4" t="s">
        <v>101</v>
      </c>
      <c r="K229" s="3">
        <v>6</v>
      </c>
      <c r="L229" s="5">
        <f>INDEX([1]products!$A$1:$G$49,MATCH([1]orders!$D229,[1]products!$A$1:$A$49,0),MATCH([1]orders!K$1,[1]products!$A$1:$G$1,0))</f>
        <v>0.2</v>
      </c>
      <c r="M229" s="6">
        <f>INDEX([1]products!$A$1:$G$49,MATCH([1]orders!$D229,[1]products!$A$1:$A$49,0),MATCH([1]orders!L$1,[1]products!$A$1:$G$1,0))</f>
        <v>2.6849999999999996</v>
      </c>
      <c r="N229" s="6" t="str">
        <f>VLOOKUP(Customers!A229,Customers!A228:I1228,9,FALSE)</f>
        <v>Yes</v>
      </c>
      <c r="O229" s="25">
        <f t="shared" si="9"/>
        <v>16.11</v>
      </c>
      <c r="P229" t="str">
        <f>VLOOKUP(J229,Products!A:G,2,0)</f>
        <v>Robusta</v>
      </c>
      <c r="Q229" t="str">
        <f>VLOOKUP(J229,Products!A:G,3,0)</f>
        <v>Dark</v>
      </c>
      <c r="R229">
        <v>0.96659999999999979</v>
      </c>
      <c r="S229">
        <f>INDEX(Products!A:G,MATCH(worksheet!J229,Products!A:A,0),MATCH(worksheet!$S$1,Products!$A$1:$G$1,0))</f>
        <v>0.16109999999999997</v>
      </c>
      <c r="U229" s="20"/>
    </row>
    <row r="230" spans="1:21" x14ac:dyDescent="0.2">
      <c r="A230" s="1" t="s">
        <v>471</v>
      </c>
      <c r="B230" s="2">
        <v>44376</v>
      </c>
      <c r="C230" s="2" t="str">
        <f t="shared" si="10"/>
        <v>2021</v>
      </c>
      <c r="D230" s="2" t="str">
        <f t="shared" si="11"/>
        <v>June</v>
      </c>
      <c r="E230" s="3" t="s">
        <v>472</v>
      </c>
      <c r="F230" s="3" t="str">
        <f>VLOOKUP(Customers!A230,Customers!A229:I1229,3,FALSE)</f>
        <v>bmathon6c@barnesandnoble.com</v>
      </c>
      <c r="G230" s="3" t="str">
        <f>VLOOKUP(worksheet!E230,Customers!A:I,2,)</f>
        <v>Beltran Mathon</v>
      </c>
      <c r="H230" s="3" t="str">
        <f>VLOOKUP(E230,Customers!A:I,6,FALSE)</f>
        <v>Sacramento</v>
      </c>
      <c r="I230" s="3" t="str">
        <f>VLOOKUP(Customers!A230,Customers!A229:I1229,7,FALSE)</f>
        <v>United States</v>
      </c>
      <c r="J230" s="4" t="s">
        <v>182</v>
      </c>
      <c r="K230" s="3">
        <v>5</v>
      </c>
      <c r="L230" s="5">
        <f>INDEX([1]products!$A$1:$G$49,MATCH([1]orders!$D230,[1]products!$A$1:$A$49,0),MATCH([1]orders!K$1,[1]products!$A$1:$G$1,0))</f>
        <v>0.2</v>
      </c>
      <c r="M230" s="6">
        <f>INDEX([1]products!$A$1:$G$49,MATCH([1]orders!$D230,[1]products!$A$1:$A$49,0),MATCH([1]orders!L$1,[1]products!$A$1:$G$1,0))</f>
        <v>3.5849999999999995</v>
      </c>
      <c r="N230" s="6" t="str">
        <f>VLOOKUP(Customers!A230,Customers!A229:I1229,9,FALSE)</f>
        <v>No</v>
      </c>
      <c r="O230" s="25">
        <f t="shared" si="9"/>
        <v>17.924999999999997</v>
      </c>
      <c r="P230" t="str">
        <f>VLOOKUP(J230,Products!A:G,2,0)</f>
        <v>Robusta</v>
      </c>
      <c r="Q230" t="str">
        <f>VLOOKUP(J230,Products!A:G,3,0)</f>
        <v>Light</v>
      </c>
      <c r="R230">
        <v>1.0754999999999999</v>
      </c>
      <c r="S230">
        <f>INDEX(Products!A:G,MATCH(worksheet!J230,Products!A:A,0),MATCH(worksheet!$S$1,Products!$A$1:$G$1,0))</f>
        <v>0.21509999999999996</v>
      </c>
      <c r="U230" s="20"/>
    </row>
    <row r="231" spans="1:21" hidden="1" x14ac:dyDescent="0.2">
      <c r="A231" s="1" t="s">
        <v>473</v>
      </c>
      <c r="B231" s="2">
        <v>44282</v>
      </c>
      <c r="C231" s="2" t="str">
        <f t="shared" si="10"/>
        <v>2021</v>
      </c>
      <c r="D231" s="2" t="str">
        <f t="shared" si="11"/>
        <v>March</v>
      </c>
      <c r="E231" s="3" t="s">
        <v>474</v>
      </c>
      <c r="F231" s="3" t="str">
        <f>VLOOKUP(Customers!A231,Customers!A230:I1230,3,FALSE)</f>
        <v>kstreight6d@about.com</v>
      </c>
      <c r="G231" s="3" t="str">
        <f>VLOOKUP(worksheet!E231,Customers!A:I,2,)</f>
        <v>Kristos Streight</v>
      </c>
      <c r="H231" s="3" t="str">
        <f>VLOOKUP(E231,Customers!A:I,6,FALSE)</f>
        <v>Wilkes Barre</v>
      </c>
      <c r="I231" s="3" t="str">
        <f>VLOOKUP(Customers!A231,Customers!A230:I1230,7,FALSE)</f>
        <v>United States</v>
      </c>
      <c r="J231" s="4" t="s">
        <v>77</v>
      </c>
      <c r="K231" s="3">
        <v>2</v>
      </c>
      <c r="L231" s="5">
        <f>INDEX([1]products!$A$1:$G$49,MATCH([1]orders!$D231,[1]products!$A$1:$A$49,0),MATCH([1]orders!K$1,[1]products!$A$1:$G$1,0))</f>
        <v>0.2</v>
      </c>
      <c r="M231" s="6">
        <f>INDEX([1]products!$A$1:$G$49,MATCH([1]orders!$D231,[1]products!$A$1:$A$49,0),MATCH([1]orders!L$1,[1]products!$A$1:$G$1,0))</f>
        <v>4.3650000000000002</v>
      </c>
      <c r="N231" s="6" t="str">
        <f>VLOOKUP(Customers!A231,Customers!A230:I1230,9,FALSE)</f>
        <v>No</v>
      </c>
      <c r="O231" s="25">
        <f t="shared" si="9"/>
        <v>8.73</v>
      </c>
      <c r="P231" t="str">
        <f>VLOOKUP(J231,Products!A:G,2,0)</f>
        <v>Liberica</v>
      </c>
      <c r="Q231" t="str">
        <f>VLOOKUP(J231,Products!A:G,3,0)</f>
        <v>Medium</v>
      </c>
      <c r="R231">
        <v>1.1349</v>
      </c>
      <c r="S231">
        <f>INDEX(Products!A:G,MATCH(worksheet!J231,Products!A:A,0),MATCH(worksheet!$S$1,Products!$A$1:$G$1,0))</f>
        <v>0.56745000000000001</v>
      </c>
      <c r="U231" s="20"/>
    </row>
    <row r="232" spans="1:21" x14ac:dyDescent="0.2">
      <c r="A232" s="1" t="s">
        <v>475</v>
      </c>
      <c r="B232" s="2">
        <v>44496</v>
      </c>
      <c r="C232" s="2" t="str">
        <f t="shared" si="10"/>
        <v>2021</v>
      </c>
      <c r="D232" s="2" t="str">
        <f t="shared" si="11"/>
        <v>October</v>
      </c>
      <c r="E232" s="3" t="s">
        <v>476</v>
      </c>
      <c r="F232" s="3" t="str">
        <f>VLOOKUP(Customers!A232,Customers!A231:I1231,3,FALSE)</f>
        <v>pcutchie6e@globo.com</v>
      </c>
      <c r="G232" s="3" t="str">
        <f>VLOOKUP(worksheet!E232,Customers!A:I,2,)</f>
        <v>Portie Cutchie</v>
      </c>
      <c r="H232" s="3" t="str">
        <f>VLOOKUP(E232,Customers!A:I,6,FALSE)</f>
        <v>Greensboro</v>
      </c>
      <c r="I232" s="3" t="str">
        <f>VLOOKUP(Customers!A232,Customers!A231:I1231,7,FALSE)</f>
        <v>United States</v>
      </c>
      <c r="J232" s="4" t="s">
        <v>171</v>
      </c>
      <c r="K232" s="3">
        <v>2</v>
      </c>
      <c r="L232" s="5">
        <f>INDEX([1]products!$A$1:$G$49,MATCH([1]orders!$D232,[1]products!$A$1:$A$49,0),MATCH([1]orders!K$1,[1]products!$A$1:$G$1,0))</f>
        <v>2.5</v>
      </c>
      <c r="M232" s="6">
        <f>INDEX([1]products!$A$1:$G$49,MATCH([1]orders!$D232,[1]products!$A$1:$A$49,0),MATCH([1]orders!L$1,[1]products!$A$1:$G$1,0))</f>
        <v>25.874999999999996</v>
      </c>
      <c r="N232" s="6" t="str">
        <f>VLOOKUP(Customers!A232,Customers!A231:I1231,9,FALSE)</f>
        <v>No</v>
      </c>
      <c r="O232" s="25">
        <f t="shared" si="9"/>
        <v>51.749999999999993</v>
      </c>
      <c r="P232" t="str">
        <f>VLOOKUP(J232,Products!A:G,2,0)</f>
        <v>Arabica</v>
      </c>
      <c r="Q232" t="str">
        <f>VLOOKUP(J232,Products!A:G,3,0)</f>
        <v>Medium</v>
      </c>
      <c r="R232">
        <v>4.6574999999999989</v>
      </c>
      <c r="S232">
        <f>INDEX(Products!A:G,MATCH(worksheet!J232,Products!A:A,0),MATCH(worksheet!$S$1,Products!$A$1:$G$1,0))</f>
        <v>2.3287499999999994</v>
      </c>
      <c r="U232" s="20"/>
    </row>
    <row r="233" spans="1:21" x14ac:dyDescent="0.2">
      <c r="A233" s="1" t="s">
        <v>477</v>
      </c>
      <c r="B233" s="2">
        <v>43628</v>
      </c>
      <c r="C233" s="2" t="str">
        <f t="shared" si="10"/>
        <v>2019</v>
      </c>
      <c r="D233" s="2" t="str">
        <f t="shared" si="11"/>
        <v>June</v>
      </c>
      <c r="E233" s="3" t="s">
        <v>478</v>
      </c>
      <c r="F233" s="3">
        <f>VLOOKUP(Customers!A233,Customers!A232:I1232,3,FALSE)</f>
        <v>0</v>
      </c>
      <c r="G233" s="3" t="str">
        <f>VLOOKUP(worksheet!E233,Customers!A:I,2,)</f>
        <v>Sinclare Edsell</v>
      </c>
      <c r="H233" s="3" t="str">
        <f>VLOOKUP(E233,Customers!A:I,6,FALSE)</f>
        <v>Newark</v>
      </c>
      <c r="I233" s="3" t="str">
        <f>VLOOKUP(Customers!A233,Customers!A232:I1232,7,FALSE)</f>
        <v>United States</v>
      </c>
      <c r="J233" s="4" t="s">
        <v>77</v>
      </c>
      <c r="K233" s="3">
        <v>2</v>
      </c>
      <c r="L233" s="5">
        <f>INDEX([1]products!$A$1:$G$49,MATCH([1]orders!$D233,[1]products!$A$1:$A$49,0),MATCH([1]orders!K$1,[1]products!$A$1:$G$1,0))</f>
        <v>0.2</v>
      </c>
      <c r="M233" s="6">
        <f>INDEX([1]products!$A$1:$G$49,MATCH([1]orders!$D233,[1]products!$A$1:$A$49,0),MATCH([1]orders!L$1,[1]products!$A$1:$G$1,0))</f>
        <v>4.3650000000000002</v>
      </c>
      <c r="N233" s="6" t="str">
        <f>VLOOKUP(Customers!A233,Customers!A232:I1232,9,FALSE)</f>
        <v>Yes</v>
      </c>
      <c r="O233" s="25">
        <f t="shared" si="9"/>
        <v>8.73</v>
      </c>
      <c r="P233" t="str">
        <f>VLOOKUP(J233,Products!A:G,2,0)</f>
        <v>Liberica</v>
      </c>
      <c r="Q233" t="str">
        <f>VLOOKUP(J233,Products!A:G,3,0)</f>
        <v>Medium</v>
      </c>
      <c r="R233">
        <v>1.1349</v>
      </c>
      <c r="S233">
        <f>INDEX(Products!A:G,MATCH(worksheet!J233,Products!A:A,0),MATCH(worksheet!$S$1,Products!$A$1:$G$1,0))</f>
        <v>0.56745000000000001</v>
      </c>
      <c r="U233" s="20"/>
    </row>
    <row r="234" spans="1:21" x14ac:dyDescent="0.2">
      <c r="A234" s="1" t="s">
        <v>479</v>
      </c>
      <c r="B234" s="2">
        <v>44010</v>
      </c>
      <c r="C234" s="2" t="str">
        <f t="shared" si="10"/>
        <v>2020</v>
      </c>
      <c r="D234" s="2" t="str">
        <f t="shared" si="11"/>
        <v>June</v>
      </c>
      <c r="E234" s="3" t="s">
        <v>480</v>
      </c>
      <c r="F234" s="3" t="str">
        <f>VLOOKUP(Customers!A234,Customers!A233:I1233,3,FALSE)</f>
        <v>cgheraldi6g@opera.com</v>
      </c>
      <c r="G234" s="3" t="str">
        <f>VLOOKUP(worksheet!E234,Customers!A:I,2,)</f>
        <v>Conny Gheraldi</v>
      </c>
      <c r="H234" s="3" t="str">
        <f>VLOOKUP(E234,Customers!A:I,6,FALSE)</f>
        <v>Kinloch</v>
      </c>
      <c r="I234" s="3" t="str">
        <f>VLOOKUP(Customers!A234,Customers!A233:I1233,7,FALSE)</f>
        <v>United Kingdom</v>
      </c>
      <c r="J234" s="4" t="s">
        <v>19</v>
      </c>
      <c r="K234" s="3">
        <v>5</v>
      </c>
      <c r="L234" s="5">
        <f>INDEX([1]products!$A$1:$G$49,MATCH([1]orders!$D234,[1]products!$A$1:$A$49,0),MATCH([1]orders!K$1,[1]products!$A$1:$G$1,0))</f>
        <v>0.2</v>
      </c>
      <c r="M234" s="6">
        <f>INDEX([1]products!$A$1:$G$49,MATCH([1]orders!$D234,[1]products!$A$1:$A$49,0),MATCH([1]orders!L$1,[1]products!$A$1:$G$1,0))</f>
        <v>4.7549999999999999</v>
      </c>
      <c r="N234" s="6" t="str">
        <f>VLOOKUP(Customers!A234,Customers!A233:I1233,9,FALSE)</f>
        <v>No</v>
      </c>
      <c r="O234" s="25">
        <f t="shared" si="9"/>
        <v>23.774999999999999</v>
      </c>
      <c r="P234" t="str">
        <f>VLOOKUP(J234,Products!A:G,2,0)</f>
        <v>Liberica</v>
      </c>
      <c r="Q234" t="str">
        <f>VLOOKUP(J234,Products!A:G,3,0)</f>
        <v>Light</v>
      </c>
      <c r="R234">
        <v>3.0907499999999999</v>
      </c>
      <c r="S234">
        <f>INDEX(Products!A:G,MATCH(worksheet!J234,Products!A:A,0),MATCH(worksheet!$S$1,Products!$A$1:$G$1,0))</f>
        <v>0.61814999999999998</v>
      </c>
      <c r="U234" s="20"/>
    </row>
    <row r="235" spans="1:21" x14ac:dyDescent="0.2">
      <c r="A235" s="1" t="s">
        <v>481</v>
      </c>
      <c r="B235" s="2">
        <v>44278</v>
      </c>
      <c r="C235" s="2" t="str">
        <f t="shared" si="10"/>
        <v>2021</v>
      </c>
      <c r="D235" s="2" t="str">
        <f t="shared" si="11"/>
        <v>March</v>
      </c>
      <c r="E235" s="3" t="s">
        <v>482</v>
      </c>
      <c r="F235" s="3" t="str">
        <f>VLOOKUP(Customers!A235,Customers!A234:I1234,3,FALSE)</f>
        <v>bkenwell6h@over-blog.com</v>
      </c>
      <c r="G235" s="3" t="str">
        <f>VLOOKUP(worksheet!E235,Customers!A:I,2,)</f>
        <v>Beryle Kenwell</v>
      </c>
      <c r="H235" s="3" t="str">
        <f>VLOOKUP(E235,Customers!A:I,6,FALSE)</f>
        <v>Honolulu</v>
      </c>
      <c r="I235" s="3" t="str">
        <f>VLOOKUP(Customers!A235,Customers!A234:I1234,7,FALSE)</f>
        <v>United States</v>
      </c>
      <c r="J235" s="4" t="s">
        <v>64</v>
      </c>
      <c r="K235" s="3">
        <v>5</v>
      </c>
      <c r="L235" s="5">
        <f>INDEX([1]products!$A$1:$G$49,MATCH([1]orders!$D235,[1]products!$A$1:$A$49,0),MATCH([1]orders!K$1,[1]products!$A$1:$G$1,0))</f>
        <v>0.2</v>
      </c>
      <c r="M235" s="6">
        <f>INDEX([1]products!$A$1:$G$49,MATCH([1]orders!$D235,[1]products!$A$1:$A$49,0),MATCH([1]orders!L$1,[1]products!$A$1:$G$1,0))</f>
        <v>4.125</v>
      </c>
      <c r="N235" s="6" t="str">
        <f>VLOOKUP(Customers!A235,Customers!A234:I1234,9,FALSE)</f>
        <v>No</v>
      </c>
      <c r="O235" s="25">
        <f t="shared" si="9"/>
        <v>20.625</v>
      </c>
      <c r="P235" t="str">
        <f>VLOOKUP(J235,Products!A:G,2,0)</f>
        <v>Excelsa</v>
      </c>
      <c r="Q235" t="str">
        <f>VLOOKUP(J235,Products!A:G,3,0)</f>
        <v>Medium</v>
      </c>
      <c r="R235">
        <v>2.2687499999999998</v>
      </c>
      <c r="S235">
        <f>INDEX(Products!A:G,MATCH(worksheet!J235,Products!A:A,0),MATCH(worksheet!$S$1,Products!$A$1:$G$1,0))</f>
        <v>0.45374999999999999</v>
      </c>
      <c r="U235" s="20"/>
    </row>
    <row r="236" spans="1:21" x14ac:dyDescent="0.2">
      <c r="A236" s="1" t="s">
        <v>483</v>
      </c>
      <c r="B236" s="2">
        <v>44602</v>
      </c>
      <c r="C236" s="2" t="str">
        <f t="shared" si="10"/>
        <v>2022</v>
      </c>
      <c r="D236" s="2" t="str">
        <f t="shared" si="11"/>
        <v>February</v>
      </c>
      <c r="E236" s="3" t="s">
        <v>484</v>
      </c>
      <c r="F236" s="3" t="str">
        <f>VLOOKUP(Customers!A236,Customers!A235:I1235,3,FALSE)</f>
        <v>tsutty6i@google.es</v>
      </c>
      <c r="G236" s="3" t="str">
        <f>VLOOKUP(worksheet!E236,Customers!A:I,2,)</f>
        <v>Tomas Sutty</v>
      </c>
      <c r="H236" s="3" t="str">
        <f>VLOOKUP(E236,Customers!A:I,6,FALSE)</f>
        <v>New York City</v>
      </c>
      <c r="I236" s="3" t="str">
        <f>VLOOKUP(Customers!A236,Customers!A235:I1235,7,FALSE)</f>
        <v>United States</v>
      </c>
      <c r="J236" s="4" t="s">
        <v>104</v>
      </c>
      <c r="K236" s="3">
        <v>1</v>
      </c>
      <c r="L236" s="5">
        <f>INDEX([1]products!$A$1:$G$49,MATCH([1]orders!$D236,[1]products!$A$1:$A$49,0),MATCH([1]orders!K$1,[1]products!$A$1:$G$1,0))</f>
        <v>2.5</v>
      </c>
      <c r="M236" s="6">
        <f>INDEX([1]products!$A$1:$G$49,MATCH([1]orders!$D236,[1]products!$A$1:$A$49,0),MATCH([1]orders!L$1,[1]products!$A$1:$G$1,0))</f>
        <v>36.454999999999998</v>
      </c>
      <c r="N236" s="6" t="str">
        <f>VLOOKUP(Customers!A236,Customers!A235:I1235,9,FALSE)</f>
        <v>No</v>
      </c>
      <c r="O236" s="25">
        <f t="shared" si="9"/>
        <v>36.454999999999998</v>
      </c>
      <c r="P236" t="str">
        <f>VLOOKUP(J236,Products!A:G,2,0)</f>
        <v>Liberica</v>
      </c>
      <c r="Q236" t="str">
        <f>VLOOKUP(J236,Products!A:G,3,0)</f>
        <v>Light</v>
      </c>
      <c r="R236">
        <v>4.7391499999999995</v>
      </c>
      <c r="S236">
        <f>INDEX(Products!A:G,MATCH(worksheet!J236,Products!A:A,0),MATCH(worksheet!$S$1,Products!$A$1:$G$1,0))</f>
        <v>4.7391499999999995</v>
      </c>
      <c r="U236" s="20"/>
    </row>
    <row r="237" spans="1:21" x14ac:dyDescent="0.2">
      <c r="A237" s="1" t="s">
        <v>485</v>
      </c>
      <c r="B237" s="2">
        <v>43571</v>
      </c>
      <c r="C237" s="2" t="str">
        <f t="shared" si="10"/>
        <v>2019</v>
      </c>
      <c r="D237" s="2" t="str">
        <f t="shared" si="11"/>
        <v>April</v>
      </c>
      <c r="E237" s="3" t="s">
        <v>486</v>
      </c>
      <c r="F237" s="3">
        <f>VLOOKUP(Customers!A237,Customers!A236:I1236,3,FALSE)</f>
        <v>0</v>
      </c>
      <c r="G237" s="3" t="str">
        <f>VLOOKUP(worksheet!E237,Customers!A:I,2,)</f>
        <v>Samuele Ales0</v>
      </c>
      <c r="H237" s="3" t="str">
        <f>VLOOKUP(E237,Customers!A:I,6,FALSE)</f>
        <v>Ballinroad</v>
      </c>
      <c r="I237" s="3" t="str">
        <f>VLOOKUP(Customers!A237,Customers!A236:I1236,7,FALSE)</f>
        <v>Ireland</v>
      </c>
      <c r="J237" s="4" t="s">
        <v>104</v>
      </c>
      <c r="K237" s="3">
        <v>5</v>
      </c>
      <c r="L237" s="5">
        <f>INDEX([1]products!$A$1:$G$49,MATCH([1]orders!$D237,[1]products!$A$1:$A$49,0),MATCH([1]orders!K$1,[1]products!$A$1:$G$1,0))</f>
        <v>2.5</v>
      </c>
      <c r="M237" s="6">
        <f>INDEX([1]products!$A$1:$G$49,MATCH([1]orders!$D237,[1]products!$A$1:$A$49,0),MATCH([1]orders!L$1,[1]products!$A$1:$G$1,0))</f>
        <v>36.454999999999998</v>
      </c>
      <c r="N237" s="6" t="str">
        <f>VLOOKUP(Customers!A237,Customers!A236:I1236,9,FALSE)</f>
        <v>No</v>
      </c>
      <c r="O237" s="25">
        <f t="shared" si="9"/>
        <v>182.27499999999998</v>
      </c>
      <c r="P237" t="str">
        <f>VLOOKUP(J237,Products!A:G,2,0)</f>
        <v>Liberica</v>
      </c>
      <c r="Q237" t="str">
        <f>VLOOKUP(J237,Products!A:G,3,0)</f>
        <v>Light</v>
      </c>
      <c r="R237">
        <v>23.695749999999997</v>
      </c>
      <c r="S237">
        <f>INDEX(Products!A:G,MATCH(worksheet!J237,Products!A:A,0),MATCH(worksheet!$S$1,Products!$A$1:$G$1,0))</f>
        <v>4.7391499999999995</v>
      </c>
      <c r="U237" s="20"/>
    </row>
    <row r="238" spans="1:21" x14ac:dyDescent="0.2">
      <c r="A238" s="1" t="s">
        <v>487</v>
      </c>
      <c r="B238" s="2">
        <v>43873</v>
      </c>
      <c r="C238" s="2" t="str">
        <f t="shared" si="10"/>
        <v>2020</v>
      </c>
      <c r="D238" s="2" t="str">
        <f t="shared" si="11"/>
        <v>February</v>
      </c>
      <c r="E238" s="3" t="s">
        <v>488</v>
      </c>
      <c r="F238" s="3" t="str">
        <f>VLOOKUP(Customers!A238,Customers!A237:I1237,3,FALSE)</f>
        <v>charce6k@cafepress.com</v>
      </c>
      <c r="G238" s="3" t="str">
        <f>VLOOKUP(worksheet!E238,Customers!A:I,2,)</f>
        <v>Carlie Harce</v>
      </c>
      <c r="H238" s="3" t="str">
        <f>VLOOKUP(E238,Customers!A:I,6,FALSE)</f>
        <v>D煤n Laoghaire</v>
      </c>
      <c r="I238" s="3" t="str">
        <f>VLOOKUP(Customers!A238,Customers!A237:I1237,7,FALSE)</f>
        <v>Ireland</v>
      </c>
      <c r="J238" s="4" t="s">
        <v>109</v>
      </c>
      <c r="K238" s="3">
        <v>3</v>
      </c>
      <c r="L238" s="5">
        <f>INDEX([1]products!$A$1:$G$49,MATCH([1]orders!$D238,[1]products!$A$1:$A$49,0),MATCH([1]orders!K$1,[1]products!$A$1:$G$1,0))</f>
        <v>2.5</v>
      </c>
      <c r="M238" s="6">
        <f>INDEX([1]products!$A$1:$G$49,MATCH([1]orders!$D238,[1]products!$A$1:$A$49,0),MATCH([1]orders!L$1,[1]products!$A$1:$G$1,0))</f>
        <v>29.784999999999997</v>
      </c>
      <c r="N238" s="6" t="str">
        <f>VLOOKUP(Customers!A238,Customers!A237:I1237,9,FALSE)</f>
        <v>No</v>
      </c>
      <c r="O238" s="25">
        <f t="shared" si="9"/>
        <v>89.35499999999999</v>
      </c>
      <c r="P238" t="str">
        <f>VLOOKUP(J238,Products!A:G,2,0)</f>
        <v>Liberica</v>
      </c>
      <c r="Q238" t="str">
        <f>VLOOKUP(J238,Products!A:G,3,0)</f>
        <v>Dark</v>
      </c>
      <c r="R238">
        <v>11.616149999999999</v>
      </c>
      <c r="S238">
        <f>INDEX(Products!A:G,MATCH(worksheet!J238,Products!A:A,0),MATCH(worksheet!$S$1,Products!$A$1:$G$1,0))</f>
        <v>3.8720499999999998</v>
      </c>
      <c r="U238" s="20"/>
    </row>
    <row r="239" spans="1:21" x14ac:dyDescent="0.2">
      <c r="A239" s="1" t="s">
        <v>489</v>
      </c>
      <c r="B239" s="2">
        <v>44563</v>
      </c>
      <c r="C239" s="2" t="str">
        <f t="shared" si="10"/>
        <v>2022</v>
      </c>
      <c r="D239" s="2" t="str">
        <f t="shared" si="11"/>
        <v>January</v>
      </c>
      <c r="E239" s="3" t="s">
        <v>490</v>
      </c>
      <c r="F239" s="3">
        <f>VLOOKUP(Customers!A239,Customers!A238:I1238,3,FALSE)</f>
        <v>0</v>
      </c>
      <c r="G239" s="3" t="str">
        <f>VLOOKUP(worksheet!E239,Customers!A:I,2,)</f>
        <v>Craggy Bril</v>
      </c>
      <c r="H239" s="3" t="str">
        <f>VLOOKUP(E239,Customers!A:I,6,FALSE)</f>
        <v>Cincinnati</v>
      </c>
      <c r="I239" s="3" t="str">
        <f>VLOOKUP(Customers!A239,Customers!A238:I1238,7,FALSE)</f>
        <v>United States</v>
      </c>
      <c r="J239" s="4" t="s">
        <v>182</v>
      </c>
      <c r="K239" s="3">
        <v>1</v>
      </c>
      <c r="L239" s="5">
        <f>INDEX([1]products!$A$1:$G$49,MATCH([1]orders!$D239,[1]products!$A$1:$A$49,0),MATCH([1]orders!K$1,[1]products!$A$1:$G$1,0))</f>
        <v>0.2</v>
      </c>
      <c r="M239" s="6">
        <f>INDEX([1]products!$A$1:$G$49,MATCH([1]orders!$D239,[1]products!$A$1:$A$49,0),MATCH([1]orders!L$1,[1]products!$A$1:$G$1,0))</f>
        <v>3.5849999999999995</v>
      </c>
      <c r="N239" s="6" t="str">
        <f>VLOOKUP(Customers!A239,Customers!A238:I1238,9,FALSE)</f>
        <v>Yes</v>
      </c>
      <c r="O239" s="25">
        <f t="shared" si="9"/>
        <v>3.5849999999999995</v>
      </c>
      <c r="P239" t="str">
        <f>VLOOKUP(J239,Products!A:G,2,0)</f>
        <v>Robusta</v>
      </c>
      <c r="Q239" t="str">
        <f>VLOOKUP(J239,Products!A:G,3,0)</f>
        <v>Light</v>
      </c>
      <c r="R239">
        <v>0.21509999999999996</v>
      </c>
      <c r="S239">
        <f>INDEX(Products!A:G,MATCH(worksheet!J239,Products!A:A,0),MATCH(worksheet!$S$1,Products!$A$1:$G$1,0))</f>
        <v>0.21509999999999996</v>
      </c>
      <c r="U239" s="20"/>
    </row>
    <row r="240" spans="1:21" x14ac:dyDescent="0.2">
      <c r="A240" s="1" t="s">
        <v>491</v>
      </c>
      <c r="B240" s="2">
        <v>44172</v>
      </c>
      <c r="C240" s="2" t="str">
        <f t="shared" si="10"/>
        <v>2020</v>
      </c>
      <c r="D240" s="2" t="str">
        <f t="shared" si="11"/>
        <v>December</v>
      </c>
      <c r="E240" s="3" t="s">
        <v>492</v>
      </c>
      <c r="F240" s="3" t="str">
        <f>VLOOKUP(Customers!A240,Customers!A239:I1239,3,FALSE)</f>
        <v>fdrysdale6m@symantec.com</v>
      </c>
      <c r="G240" s="3" t="str">
        <f>VLOOKUP(worksheet!E240,Customers!A:I,2,)</f>
        <v>Friederike Drysdale</v>
      </c>
      <c r="H240" s="3" t="str">
        <f>VLOOKUP(E240,Customers!A:I,6,FALSE)</f>
        <v>Midland</v>
      </c>
      <c r="I240" s="3" t="str">
        <f>VLOOKUP(Customers!A240,Customers!A239:I1239,7,FALSE)</f>
        <v>United States</v>
      </c>
      <c r="J240" s="4" t="s">
        <v>41</v>
      </c>
      <c r="K240" s="3">
        <v>2</v>
      </c>
      <c r="L240" s="5">
        <f>INDEX([1]products!$A$1:$G$49,MATCH([1]orders!$D240,[1]products!$A$1:$A$49,0),MATCH([1]orders!K$1,[1]products!$A$1:$G$1,0))</f>
        <v>2.5</v>
      </c>
      <c r="M240" s="6">
        <f>INDEX([1]products!$A$1:$G$49,MATCH([1]orders!$D240,[1]products!$A$1:$A$49,0),MATCH([1]orders!L$1,[1]products!$A$1:$G$1,0))</f>
        <v>22.884999999999998</v>
      </c>
      <c r="N240" s="6" t="str">
        <f>VLOOKUP(Customers!A240,Customers!A239:I1239,9,FALSE)</f>
        <v>Yes</v>
      </c>
      <c r="O240" s="25">
        <f t="shared" si="9"/>
        <v>45.769999999999996</v>
      </c>
      <c r="P240" t="str">
        <f>VLOOKUP(J240,Products!A:G,2,0)</f>
        <v>Robusta</v>
      </c>
      <c r="Q240" t="str">
        <f>VLOOKUP(J240,Products!A:G,3,0)</f>
        <v>Medium</v>
      </c>
      <c r="R240">
        <v>2.7461999999999995</v>
      </c>
      <c r="S240">
        <f>INDEX(Products!A:G,MATCH(worksheet!J240,Products!A:A,0),MATCH(worksheet!$S$1,Products!$A$1:$G$1,0))</f>
        <v>1.3730999999999998</v>
      </c>
      <c r="U240" s="20"/>
    </row>
    <row r="241" spans="1:21" x14ac:dyDescent="0.2">
      <c r="A241" s="1" t="s">
        <v>493</v>
      </c>
      <c r="B241" s="2">
        <v>43881</v>
      </c>
      <c r="C241" s="2" t="str">
        <f t="shared" si="10"/>
        <v>2020</v>
      </c>
      <c r="D241" s="2" t="str">
        <f t="shared" si="11"/>
        <v>February</v>
      </c>
      <c r="E241" s="3" t="s">
        <v>494</v>
      </c>
      <c r="F241" s="3" t="str">
        <f>VLOOKUP(Customers!A241,Customers!A240:I1240,3,FALSE)</f>
        <v>dmagowan6n@fc2.com</v>
      </c>
      <c r="G241" s="3" t="str">
        <f>VLOOKUP(worksheet!E241,Customers!A:I,2,)</f>
        <v>Devon Magowan</v>
      </c>
      <c r="H241" s="3" t="str">
        <f>VLOOKUP(E241,Customers!A:I,6,FALSE)</f>
        <v>Cheyenne</v>
      </c>
      <c r="I241" s="3" t="str">
        <f>VLOOKUP(Customers!A241,Customers!A240:I1240,7,FALSE)</f>
        <v>United States</v>
      </c>
      <c r="J241" s="4" t="s">
        <v>137</v>
      </c>
      <c r="K241" s="3">
        <v>4</v>
      </c>
      <c r="L241" s="5">
        <f>INDEX([1]products!$A$1:$G$49,MATCH([1]orders!$D241,[1]products!$A$1:$A$49,0),MATCH([1]orders!K$1,[1]products!$A$1:$G$1,0))</f>
        <v>1</v>
      </c>
      <c r="M241" s="6">
        <f>INDEX([1]products!$A$1:$G$49,MATCH([1]orders!$D241,[1]products!$A$1:$A$49,0),MATCH([1]orders!L$1,[1]products!$A$1:$G$1,0))</f>
        <v>14.85</v>
      </c>
      <c r="N241" s="6" t="str">
        <f>VLOOKUP(Customers!A241,Customers!A240:I1240,9,FALSE)</f>
        <v>No</v>
      </c>
      <c r="O241" s="25">
        <f t="shared" si="9"/>
        <v>59.4</v>
      </c>
      <c r="P241" t="str">
        <f>VLOOKUP(J241,Products!A:G,2,0)</f>
        <v>Excelsa</v>
      </c>
      <c r="Q241" t="str">
        <f>VLOOKUP(J241,Products!A:G,3,0)</f>
        <v>Light</v>
      </c>
      <c r="R241">
        <v>6.5339999999999998</v>
      </c>
      <c r="S241">
        <f>INDEX(Products!A:G,MATCH(worksheet!J241,Products!A:A,0),MATCH(worksheet!$S$1,Products!$A$1:$G$1,0))</f>
        <v>1.6335</v>
      </c>
      <c r="U241" s="20"/>
    </row>
    <row r="242" spans="1:21" x14ac:dyDescent="0.2">
      <c r="A242" s="1" t="s">
        <v>495</v>
      </c>
      <c r="B242" s="2">
        <v>43993</v>
      </c>
      <c r="C242" s="2" t="str">
        <f t="shared" si="10"/>
        <v>2020</v>
      </c>
      <c r="D242" s="2" t="str">
        <f t="shared" si="11"/>
        <v>June</v>
      </c>
      <c r="E242" s="3" t="s">
        <v>496</v>
      </c>
      <c r="F242" s="3">
        <f>VLOOKUP(Customers!A242,Customers!A241:I1241,3,FALSE)</f>
        <v>0</v>
      </c>
      <c r="G242" s="3" t="str">
        <f>VLOOKUP(worksheet!E242,Customers!A:I,2,)</f>
        <v>Codi Littrell</v>
      </c>
      <c r="H242" s="3" t="str">
        <f>VLOOKUP(E242,Customers!A:I,6,FALSE)</f>
        <v>Atlanta</v>
      </c>
      <c r="I242" s="3" t="str">
        <f>VLOOKUP(Customers!A242,Customers!A241:I1241,7,FALSE)</f>
        <v>United States</v>
      </c>
      <c r="J242" s="4" t="s">
        <v>171</v>
      </c>
      <c r="K242" s="3">
        <v>6</v>
      </c>
      <c r="L242" s="5">
        <f>INDEX([1]products!$A$1:$G$49,MATCH([1]orders!$D242,[1]products!$A$1:$A$49,0),MATCH([1]orders!K$1,[1]products!$A$1:$G$1,0))</f>
        <v>2.5</v>
      </c>
      <c r="M242" s="6">
        <f>INDEX([1]products!$A$1:$G$49,MATCH([1]orders!$D242,[1]products!$A$1:$A$49,0),MATCH([1]orders!L$1,[1]products!$A$1:$G$1,0))</f>
        <v>25.874999999999996</v>
      </c>
      <c r="N242" s="6" t="str">
        <f>VLOOKUP(Customers!A242,Customers!A241:I1241,9,FALSE)</f>
        <v>Yes</v>
      </c>
      <c r="O242" s="25">
        <f t="shared" si="9"/>
        <v>155.24999999999997</v>
      </c>
      <c r="P242" t="str">
        <f>VLOOKUP(J242,Products!A:G,2,0)</f>
        <v>Arabica</v>
      </c>
      <c r="Q242" t="str">
        <f>VLOOKUP(J242,Products!A:G,3,0)</f>
        <v>Medium</v>
      </c>
      <c r="R242">
        <v>13.972499999999997</v>
      </c>
      <c r="S242">
        <f>INDEX(Products!A:G,MATCH(worksheet!J242,Products!A:A,0),MATCH(worksheet!$S$1,Products!$A$1:$G$1,0))</f>
        <v>2.3287499999999994</v>
      </c>
      <c r="U242" s="20"/>
    </row>
    <row r="243" spans="1:21" hidden="1" x14ac:dyDescent="0.2">
      <c r="A243" s="1" t="s">
        <v>497</v>
      </c>
      <c r="B243" s="2">
        <v>44082</v>
      </c>
      <c r="C243" s="2" t="str">
        <f t="shared" si="10"/>
        <v>2020</v>
      </c>
      <c r="D243" s="2" t="str">
        <f t="shared" si="11"/>
        <v>September</v>
      </c>
      <c r="E243" s="3" t="s">
        <v>498</v>
      </c>
      <c r="F243" s="3">
        <f>VLOOKUP(Customers!A243,Customers!A242:I1242,3,FALSE)</f>
        <v>0</v>
      </c>
      <c r="G243" s="3" t="str">
        <f>VLOOKUP(worksheet!E243,Customers!A:I,2,)</f>
        <v>Christel Speak</v>
      </c>
      <c r="H243" s="3" t="str">
        <f>VLOOKUP(E243,Customers!A:I,6,FALSE)</f>
        <v>Duluth</v>
      </c>
      <c r="I243" s="3" t="str">
        <f>VLOOKUP(Customers!A243,Customers!A242:I1242,7,FALSE)</f>
        <v>United States</v>
      </c>
      <c r="J243" s="4" t="s">
        <v>41</v>
      </c>
      <c r="K243" s="3">
        <v>2</v>
      </c>
      <c r="L243" s="5">
        <f>INDEX([1]products!$A$1:$G$49,MATCH([1]orders!$D243,[1]products!$A$1:$A$49,0),MATCH([1]orders!K$1,[1]products!$A$1:$G$1,0))</f>
        <v>2.5</v>
      </c>
      <c r="M243" s="6">
        <f>INDEX([1]products!$A$1:$G$49,MATCH([1]orders!$D243,[1]products!$A$1:$A$49,0),MATCH([1]orders!L$1,[1]products!$A$1:$G$1,0))</f>
        <v>22.884999999999998</v>
      </c>
      <c r="N243" s="6" t="str">
        <f>VLOOKUP(Customers!A243,Customers!A242:I1242,9,FALSE)</f>
        <v>No</v>
      </c>
      <c r="O243" s="25">
        <f t="shared" si="9"/>
        <v>45.769999999999996</v>
      </c>
      <c r="P243" t="str">
        <f>VLOOKUP(J243,Products!A:G,2,0)</f>
        <v>Robusta</v>
      </c>
      <c r="Q243" t="str">
        <f>VLOOKUP(J243,Products!A:G,3,0)</f>
        <v>Medium</v>
      </c>
      <c r="R243">
        <v>2.7461999999999995</v>
      </c>
      <c r="S243">
        <f>INDEX(Products!A:G,MATCH(worksheet!J243,Products!A:A,0),MATCH(worksheet!$S$1,Products!$A$1:$G$1,0))</f>
        <v>1.3730999999999998</v>
      </c>
      <c r="U243" s="20"/>
    </row>
    <row r="244" spans="1:21" x14ac:dyDescent="0.2">
      <c r="A244" s="1" t="s">
        <v>499</v>
      </c>
      <c r="B244" s="2">
        <v>43918</v>
      </c>
      <c r="C244" s="2" t="str">
        <f t="shared" si="10"/>
        <v>2020</v>
      </c>
      <c r="D244" s="2" t="str">
        <f t="shared" si="11"/>
        <v>March</v>
      </c>
      <c r="E244" s="3" t="s">
        <v>500</v>
      </c>
      <c r="F244" s="3" t="str">
        <f>VLOOKUP(Customers!A244,Customers!A243:I1243,3,FALSE)</f>
        <v>srushbrooke6q@youku.com</v>
      </c>
      <c r="G244" s="3" t="str">
        <f>VLOOKUP(worksheet!E244,Customers!A:I,2,)</f>
        <v>Sibella Rushbrooke</v>
      </c>
      <c r="H244" s="3" t="str">
        <f>VLOOKUP(E244,Customers!A:I,6,FALSE)</f>
        <v>Sacramento</v>
      </c>
      <c r="I244" s="3" t="str">
        <f>VLOOKUP(Customers!A244,Customers!A243:I1243,7,FALSE)</f>
        <v>United States</v>
      </c>
      <c r="J244" s="4" t="s">
        <v>245</v>
      </c>
      <c r="K244" s="3">
        <v>3</v>
      </c>
      <c r="L244" s="5">
        <f>INDEX([1]products!$A$1:$G$49,MATCH([1]orders!$D244,[1]products!$A$1:$A$49,0),MATCH([1]orders!K$1,[1]products!$A$1:$G$1,0))</f>
        <v>1</v>
      </c>
      <c r="M244" s="6">
        <f>INDEX([1]products!$A$1:$G$49,MATCH([1]orders!$D244,[1]products!$A$1:$A$49,0),MATCH([1]orders!L$1,[1]products!$A$1:$G$1,0))</f>
        <v>12.15</v>
      </c>
      <c r="N244" s="6" t="str">
        <f>VLOOKUP(Customers!A244,Customers!A243:I1243,9,FALSE)</f>
        <v>Yes</v>
      </c>
      <c r="O244" s="25">
        <f t="shared" si="9"/>
        <v>36.450000000000003</v>
      </c>
      <c r="P244" t="str">
        <f>VLOOKUP(J244,Products!A:G,2,0)</f>
        <v>Excelsa</v>
      </c>
      <c r="Q244" t="str">
        <f>VLOOKUP(J244,Products!A:G,3,0)</f>
        <v>Dark</v>
      </c>
      <c r="R244">
        <v>4.0095000000000001</v>
      </c>
      <c r="S244">
        <f>INDEX(Products!A:G,MATCH(worksheet!J244,Products!A:A,0),MATCH(worksheet!$S$1,Products!$A$1:$G$1,0))</f>
        <v>1.3365</v>
      </c>
      <c r="U244" s="20"/>
    </row>
    <row r="245" spans="1:21" hidden="1" x14ac:dyDescent="0.2">
      <c r="A245" s="1" t="s">
        <v>501</v>
      </c>
      <c r="B245" s="2">
        <v>44114</v>
      </c>
      <c r="C245" s="2" t="str">
        <f t="shared" si="10"/>
        <v>2020</v>
      </c>
      <c r="D245" s="2" t="str">
        <f t="shared" si="11"/>
        <v>October</v>
      </c>
      <c r="E245" s="3" t="s">
        <v>502</v>
      </c>
      <c r="F245" s="3" t="str">
        <f>VLOOKUP(Customers!A245,Customers!A244:I1244,3,FALSE)</f>
        <v>tdrynan6r@deviantart.com</v>
      </c>
      <c r="G245" s="3" t="str">
        <f>VLOOKUP(worksheet!E245,Customers!A:I,2,)</f>
        <v>Tammie Drynan</v>
      </c>
      <c r="H245" s="3" t="str">
        <f>VLOOKUP(E245,Customers!A:I,6,FALSE)</f>
        <v>Tampa</v>
      </c>
      <c r="I245" s="3" t="str">
        <f>VLOOKUP(Customers!A245,Customers!A244:I1244,7,FALSE)</f>
        <v>United States</v>
      </c>
      <c r="J245" s="4" t="s">
        <v>16</v>
      </c>
      <c r="K245" s="3">
        <v>4</v>
      </c>
      <c r="L245" s="5">
        <f>INDEX([1]products!$A$1:$G$49,MATCH([1]orders!$D245,[1]products!$A$1:$A$49,0),MATCH([1]orders!K$1,[1]products!$A$1:$G$1,0))</f>
        <v>0.5</v>
      </c>
      <c r="M245" s="6">
        <f>INDEX([1]products!$A$1:$G$49,MATCH([1]orders!$D245,[1]products!$A$1:$A$49,0),MATCH([1]orders!L$1,[1]products!$A$1:$G$1,0))</f>
        <v>7.29</v>
      </c>
      <c r="N245" s="6" t="str">
        <f>VLOOKUP(Customers!A245,Customers!A244:I1244,9,FALSE)</f>
        <v>Yes</v>
      </c>
      <c r="O245" s="25">
        <f t="shared" si="9"/>
        <v>29.16</v>
      </c>
      <c r="P245" t="str">
        <f>VLOOKUP(J245,Products!A:G,2,0)</f>
        <v>Excelsa</v>
      </c>
      <c r="Q245" t="str">
        <f>VLOOKUP(J245,Products!A:G,3,0)</f>
        <v>Dark</v>
      </c>
      <c r="R245">
        <v>3.2076000000000002</v>
      </c>
      <c r="S245">
        <f>INDEX(Products!A:G,MATCH(worksheet!J245,Products!A:A,0),MATCH(worksheet!$S$1,Products!$A$1:$G$1,0))</f>
        <v>0.80190000000000006</v>
      </c>
      <c r="U245" s="20"/>
    </row>
    <row r="246" spans="1:21" x14ac:dyDescent="0.2">
      <c r="A246" s="1" t="s">
        <v>503</v>
      </c>
      <c r="B246" s="2">
        <v>44702</v>
      </c>
      <c r="C246" s="2" t="str">
        <f t="shared" si="10"/>
        <v>2022</v>
      </c>
      <c r="D246" s="2" t="str">
        <f t="shared" si="11"/>
        <v>May</v>
      </c>
      <c r="E246" s="3" t="s">
        <v>504</v>
      </c>
      <c r="F246" s="3" t="str">
        <f>VLOOKUP(Customers!A246,Customers!A245:I1245,3,FALSE)</f>
        <v>eyurkov6s@hud.gov</v>
      </c>
      <c r="G246" s="3" t="str">
        <f>VLOOKUP(worksheet!E246,Customers!A:I,2,)</f>
        <v>Effie Yurkov</v>
      </c>
      <c r="H246" s="3" t="str">
        <f>VLOOKUP(E246,Customers!A:I,6,FALSE)</f>
        <v>Honolulu</v>
      </c>
      <c r="I246" s="3" t="str">
        <f>VLOOKUP(Customers!A246,Customers!A245:I1245,7,FALSE)</f>
        <v>United States</v>
      </c>
      <c r="J246" s="4" t="s">
        <v>197</v>
      </c>
      <c r="K246" s="3">
        <v>4</v>
      </c>
      <c r="L246" s="5">
        <f>INDEX([1]products!$A$1:$G$49,MATCH([1]orders!$D246,[1]products!$A$1:$A$49,0),MATCH([1]orders!K$1,[1]products!$A$1:$G$1,0))</f>
        <v>2.5</v>
      </c>
      <c r="M246" s="6">
        <f>INDEX([1]products!$A$1:$G$49,MATCH([1]orders!$D246,[1]products!$A$1:$A$49,0),MATCH([1]orders!L$1,[1]products!$A$1:$G$1,0))</f>
        <v>33.464999999999996</v>
      </c>
      <c r="N246" s="6" t="str">
        <f>VLOOKUP(Customers!A246,Customers!A245:I1245,9,FALSE)</f>
        <v>No</v>
      </c>
      <c r="O246" s="25">
        <f t="shared" si="9"/>
        <v>133.85999999999999</v>
      </c>
      <c r="P246" t="str">
        <f>VLOOKUP(J246,Products!A:G,2,0)</f>
        <v>Liberica</v>
      </c>
      <c r="Q246" t="str">
        <f>VLOOKUP(J246,Products!A:G,3,0)</f>
        <v>Medium</v>
      </c>
      <c r="R246">
        <v>17.401799999999998</v>
      </c>
      <c r="S246">
        <f>INDEX(Products!A:G,MATCH(worksheet!J246,Products!A:A,0),MATCH(worksheet!$S$1,Products!$A$1:$G$1,0))</f>
        <v>4.3504499999999995</v>
      </c>
      <c r="U246" s="20"/>
    </row>
    <row r="247" spans="1:21" x14ac:dyDescent="0.2">
      <c r="A247" s="1" t="s">
        <v>505</v>
      </c>
      <c r="B247" s="2">
        <v>43951</v>
      </c>
      <c r="C247" s="2" t="str">
        <f t="shared" si="10"/>
        <v>2020</v>
      </c>
      <c r="D247" s="2" t="str">
        <f t="shared" si="11"/>
        <v>April</v>
      </c>
      <c r="E247" s="3" t="s">
        <v>506</v>
      </c>
      <c r="F247" s="3" t="str">
        <f>VLOOKUP(Customers!A247,Customers!A246:I1246,3,FALSE)</f>
        <v>lmallan6t@state.gov</v>
      </c>
      <c r="G247" s="3" t="str">
        <f>VLOOKUP(worksheet!E247,Customers!A:I,2,)</f>
        <v>Lexie Mallan</v>
      </c>
      <c r="H247" s="3" t="str">
        <f>VLOOKUP(E247,Customers!A:I,6,FALSE)</f>
        <v>Baton Rouge</v>
      </c>
      <c r="I247" s="3" t="str">
        <f>VLOOKUP(Customers!A247,Customers!A246:I1246,7,FALSE)</f>
        <v>United States</v>
      </c>
      <c r="J247" s="4" t="s">
        <v>19</v>
      </c>
      <c r="K247" s="3">
        <v>5</v>
      </c>
      <c r="L247" s="5">
        <f>INDEX([1]products!$A$1:$G$49,MATCH([1]orders!$D247,[1]products!$A$1:$A$49,0),MATCH([1]orders!K$1,[1]products!$A$1:$G$1,0))</f>
        <v>0.2</v>
      </c>
      <c r="M247" s="6">
        <f>INDEX([1]products!$A$1:$G$49,MATCH([1]orders!$D247,[1]products!$A$1:$A$49,0),MATCH([1]orders!L$1,[1]products!$A$1:$G$1,0))</f>
        <v>4.7549999999999999</v>
      </c>
      <c r="N247" s="6" t="str">
        <f>VLOOKUP(Customers!A247,Customers!A246:I1246,9,FALSE)</f>
        <v>Yes</v>
      </c>
      <c r="O247" s="25">
        <f t="shared" si="9"/>
        <v>23.774999999999999</v>
      </c>
      <c r="P247" t="str">
        <f>VLOOKUP(J247,Products!A:G,2,0)</f>
        <v>Liberica</v>
      </c>
      <c r="Q247" t="str">
        <f>VLOOKUP(J247,Products!A:G,3,0)</f>
        <v>Light</v>
      </c>
      <c r="R247">
        <v>3.0907499999999999</v>
      </c>
      <c r="S247">
        <f>INDEX(Products!A:G,MATCH(worksheet!J247,Products!A:A,0),MATCH(worksheet!$S$1,Products!$A$1:$G$1,0))</f>
        <v>0.61814999999999998</v>
      </c>
      <c r="U247" s="20"/>
    </row>
    <row r="248" spans="1:21" x14ac:dyDescent="0.2">
      <c r="A248" s="1" t="s">
        <v>507</v>
      </c>
      <c r="B248" s="2">
        <v>44542</v>
      </c>
      <c r="C248" s="2" t="str">
        <f t="shared" si="10"/>
        <v>2021</v>
      </c>
      <c r="D248" s="2" t="str">
        <f t="shared" si="11"/>
        <v>December</v>
      </c>
      <c r="E248" s="3" t="s">
        <v>508</v>
      </c>
      <c r="F248" s="3" t="str">
        <f>VLOOKUP(Customers!A248,Customers!A247:I1247,3,FALSE)</f>
        <v>gbentjens6u@netlog.com</v>
      </c>
      <c r="G248" s="3" t="str">
        <f>VLOOKUP(worksheet!E248,Customers!A:I,2,)</f>
        <v>Georgena Bentjens</v>
      </c>
      <c r="H248" s="3" t="str">
        <f>VLOOKUP(E248,Customers!A:I,6,FALSE)</f>
        <v>Newbiggin</v>
      </c>
      <c r="I248" s="3" t="str">
        <f>VLOOKUP(Customers!A248,Customers!A247:I1247,7,FALSE)</f>
        <v>United Kingdom</v>
      </c>
      <c r="J248" s="4" t="s">
        <v>13</v>
      </c>
      <c r="K248" s="3">
        <v>3</v>
      </c>
      <c r="L248" s="5">
        <f>INDEX([1]products!$A$1:$G$49,MATCH([1]orders!$D248,[1]products!$A$1:$A$49,0),MATCH([1]orders!K$1,[1]products!$A$1:$G$1,0))</f>
        <v>1</v>
      </c>
      <c r="M248" s="6">
        <f>INDEX([1]products!$A$1:$G$49,MATCH([1]orders!$D248,[1]products!$A$1:$A$49,0),MATCH([1]orders!L$1,[1]products!$A$1:$G$1,0))</f>
        <v>12.95</v>
      </c>
      <c r="N248" s="6" t="str">
        <f>VLOOKUP(Customers!A248,Customers!A247:I1247,9,FALSE)</f>
        <v>No</v>
      </c>
      <c r="O248" s="25">
        <f t="shared" si="9"/>
        <v>38.849999999999994</v>
      </c>
      <c r="P248" t="str">
        <f>VLOOKUP(J248,Products!A:G,2,0)</f>
        <v>Liberica</v>
      </c>
      <c r="Q248" t="str">
        <f>VLOOKUP(J248,Products!A:G,3,0)</f>
        <v>Dark</v>
      </c>
      <c r="R248">
        <v>5.0504999999999995</v>
      </c>
      <c r="S248">
        <f>INDEX(Products!A:G,MATCH(worksheet!J248,Products!A:A,0),MATCH(worksheet!$S$1,Products!$A$1:$G$1,0))</f>
        <v>1.6835</v>
      </c>
      <c r="U248" s="20"/>
    </row>
    <row r="249" spans="1:21" x14ac:dyDescent="0.2">
      <c r="A249" s="1" t="s">
        <v>509</v>
      </c>
      <c r="B249" s="2">
        <v>44131</v>
      </c>
      <c r="C249" s="2" t="str">
        <f t="shared" si="10"/>
        <v>2020</v>
      </c>
      <c r="D249" s="2" t="str">
        <f t="shared" si="11"/>
        <v>October</v>
      </c>
      <c r="E249" s="3" t="s">
        <v>510</v>
      </c>
      <c r="F249" s="3">
        <f>VLOOKUP(Customers!A249,Customers!A248:I1248,3,FALSE)</f>
        <v>0</v>
      </c>
      <c r="G249" s="3" t="str">
        <f>VLOOKUP(worksheet!E249,Customers!A:I,2,)</f>
        <v>Delmar Beasant</v>
      </c>
      <c r="H249" s="3" t="str">
        <f>VLOOKUP(E249,Customers!A:I,6,FALSE)</f>
        <v>Kilkenny</v>
      </c>
      <c r="I249" s="3" t="str">
        <f>VLOOKUP(Customers!A249,Customers!A248:I1248,7,FALSE)</f>
        <v>Ireland</v>
      </c>
      <c r="J249" s="4" t="s">
        <v>182</v>
      </c>
      <c r="K249" s="3">
        <v>6</v>
      </c>
      <c r="L249" s="5">
        <f>INDEX([1]products!$A$1:$G$49,MATCH([1]orders!$D249,[1]products!$A$1:$A$49,0),MATCH([1]orders!K$1,[1]products!$A$1:$G$1,0))</f>
        <v>0.2</v>
      </c>
      <c r="M249" s="6">
        <f>INDEX([1]products!$A$1:$G$49,MATCH([1]orders!$D249,[1]products!$A$1:$A$49,0),MATCH([1]orders!L$1,[1]products!$A$1:$G$1,0))</f>
        <v>3.5849999999999995</v>
      </c>
      <c r="N249" s="6" t="str">
        <f>VLOOKUP(Customers!A249,Customers!A248:I1248,9,FALSE)</f>
        <v>Yes</v>
      </c>
      <c r="O249" s="25">
        <f t="shared" si="9"/>
        <v>21.509999999999998</v>
      </c>
      <c r="P249" t="str">
        <f>VLOOKUP(J249,Products!A:G,2,0)</f>
        <v>Robusta</v>
      </c>
      <c r="Q249" t="str">
        <f>VLOOKUP(J249,Products!A:G,3,0)</f>
        <v>Light</v>
      </c>
      <c r="R249">
        <v>1.2905999999999997</v>
      </c>
      <c r="S249">
        <f>INDEX(Products!A:G,MATCH(worksheet!J249,Products!A:A,0),MATCH(worksheet!$S$1,Products!$A$1:$G$1,0))</f>
        <v>0.21509999999999996</v>
      </c>
      <c r="U249" s="20"/>
    </row>
    <row r="250" spans="1:21" x14ac:dyDescent="0.2">
      <c r="A250" s="1" t="s">
        <v>511</v>
      </c>
      <c r="B250" s="2">
        <v>44019</v>
      </c>
      <c r="C250" s="2" t="str">
        <f t="shared" si="10"/>
        <v>2020</v>
      </c>
      <c r="D250" s="2" t="str">
        <f t="shared" si="11"/>
        <v>July</v>
      </c>
      <c r="E250" s="3" t="s">
        <v>512</v>
      </c>
      <c r="F250" s="3" t="str">
        <f>VLOOKUP(Customers!A250,Customers!A249:I1249,3,FALSE)</f>
        <v>lentwistle6w@omniture.com</v>
      </c>
      <c r="G250" s="3" t="str">
        <f>VLOOKUP(worksheet!E250,Customers!A:I,2,)</f>
        <v>Lyn Entwistle</v>
      </c>
      <c r="H250" s="3" t="str">
        <f>VLOOKUP(E250,Customers!A:I,6,FALSE)</f>
        <v>Minneapolis</v>
      </c>
      <c r="I250" s="3" t="str">
        <f>VLOOKUP(Customers!A250,Customers!A249:I1249,7,FALSE)</f>
        <v>United States</v>
      </c>
      <c r="J250" s="4" t="s">
        <v>27</v>
      </c>
      <c r="K250" s="3">
        <v>1</v>
      </c>
      <c r="L250" s="5">
        <f>INDEX([1]products!$A$1:$G$49,MATCH([1]orders!$D250,[1]products!$A$1:$A$49,0),MATCH([1]orders!K$1,[1]products!$A$1:$G$1,0))</f>
        <v>1</v>
      </c>
      <c r="M250" s="6">
        <f>INDEX([1]products!$A$1:$G$49,MATCH([1]orders!$D250,[1]products!$A$1:$A$49,0),MATCH([1]orders!L$1,[1]products!$A$1:$G$1,0))</f>
        <v>9.9499999999999993</v>
      </c>
      <c r="N250" s="6" t="str">
        <f>VLOOKUP(Customers!A250,Customers!A249:I1249,9,FALSE)</f>
        <v>Yes</v>
      </c>
      <c r="O250" s="25">
        <f t="shared" si="9"/>
        <v>9.9499999999999993</v>
      </c>
      <c r="P250" t="str">
        <f>VLOOKUP(J250,Products!A:G,2,0)</f>
        <v>Arabica</v>
      </c>
      <c r="Q250" t="str">
        <f>VLOOKUP(J250,Products!A:G,3,0)</f>
        <v>Dark</v>
      </c>
      <c r="R250">
        <v>0.89549999999999985</v>
      </c>
      <c r="S250">
        <f>INDEX(Products!A:G,MATCH(worksheet!J250,Products!A:A,0),MATCH(worksheet!$S$1,Products!$A$1:$G$1,0))</f>
        <v>0.89549999999999985</v>
      </c>
      <c r="U250" s="20"/>
    </row>
    <row r="251" spans="1:21" hidden="1" x14ac:dyDescent="0.2">
      <c r="A251" s="1" t="s">
        <v>513</v>
      </c>
      <c r="B251" s="2">
        <v>43861</v>
      </c>
      <c r="C251" s="2" t="str">
        <f t="shared" si="10"/>
        <v>2020</v>
      </c>
      <c r="D251" s="2" t="str">
        <f t="shared" si="11"/>
        <v>January</v>
      </c>
      <c r="E251" s="3" t="s">
        <v>514</v>
      </c>
      <c r="F251" s="3">
        <f>VLOOKUP(Customers!A251,Customers!A250:I1250,3,FALSE)</f>
        <v>0</v>
      </c>
      <c r="G251" s="3" t="str">
        <f>VLOOKUP(worksheet!E251,Customers!A:I,2,)</f>
        <v>Zacharias Kiffe</v>
      </c>
      <c r="H251" s="3" t="str">
        <f>VLOOKUP(E251,Customers!A:I,6,FALSE)</f>
        <v>Milwaukee</v>
      </c>
      <c r="I251" s="3" t="str">
        <f>VLOOKUP(Customers!A251,Customers!A250:I1250,7,FALSE)</f>
        <v>United States</v>
      </c>
      <c r="J251" s="4" t="s">
        <v>132</v>
      </c>
      <c r="K251" s="3">
        <v>1</v>
      </c>
      <c r="L251" s="5">
        <f>INDEX([1]products!$A$1:$G$49,MATCH([1]orders!$D251,[1]products!$A$1:$A$49,0),MATCH([1]orders!K$1,[1]products!$A$1:$G$1,0))</f>
        <v>1</v>
      </c>
      <c r="M251" s="6">
        <f>INDEX([1]products!$A$1:$G$49,MATCH([1]orders!$D251,[1]products!$A$1:$A$49,0),MATCH([1]orders!L$1,[1]products!$A$1:$G$1,0))</f>
        <v>15.85</v>
      </c>
      <c r="N251" s="6" t="str">
        <f>VLOOKUP(Customers!A251,Customers!A250:I1250,9,FALSE)</f>
        <v>No</v>
      </c>
      <c r="O251" s="25">
        <f t="shared" si="9"/>
        <v>15.85</v>
      </c>
      <c r="P251" t="str">
        <f>VLOOKUP(J251,Products!A:G,2,0)</f>
        <v>Liberica</v>
      </c>
      <c r="Q251" t="str">
        <f>VLOOKUP(J251,Products!A:G,3,0)</f>
        <v>Light</v>
      </c>
      <c r="R251">
        <v>2.0605000000000002</v>
      </c>
      <c r="S251">
        <f>INDEX(Products!A:G,MATCH(worksheet!J251,Products!A:A,0),MATCH(worksheet!$S$1,Products!$A$1:$G$1,0))</f>
        <v>2.0605000000000002</v>
      </c>
      <c r="U251" s="20"/>
    </row>
    <row r="252" spans="1:21" hidden="1" x14ac:dyDescent="0.2">
      <c r="A252" s="1" t="s">
        <v>515</v>
      </c>
      <c r="B252" s="2">
        <v>43879</v>
      </c>
      <c r="C252" s="2" t="str">
        <f t="shared" si="10"/>
        <v>2020</v>
      </c>
      <c r="D252" s="2" t="str">
        <f t="shared" si="11"/>
        <v>February</v>
      </c>
      <c r="E252" s="3" t="s">
        <v>516</v>
      </c>
      <c r="F252" s="3" t="str">
        <f>VLOOKUP(Customers!A252,Customers!A251:I1251,3,FALSE)</f>
        <v>macott6y@pagesperso-orange.fr</v>
      </c>
      <c r="G252" s="3" t="str">
        <f>VLOOKUP(worksheet!E252,Customers!A:I,2,)</f>
        <v>Mercedes Acott</v>
      </c>
      <c r="H252" s="3" t="str">
        <f>VLOOKUP(E252,Customers!A:I,6,FALSE)</f>
        <v>Charlotte</v>
      </c>
      <c r="I252" s="3" t="str">
        <f>VLOOKUP(Customers!A252,Customers!A251:I1251,7,FALSE)</f>
        <v>United States</v>
      </c>
      <c r="J252" s="4" t="s">
        <v>162</v>
      </c>
      <c r="K252" s="3">
        <v>1</v>
      </c>
      <c r="L252" s="5">
        <f>INDEX([1]products!$A$1:$G$49,MATCH([1]orders!$D252,[1]products!$A$1:$A$49,0),MATCH([1]orders!K$1,[1]products!$A$1:$G$1,0))</f>
        <v>0.2</v>
      </c>
      <c r="M252" s="6">
        <f>INDEX([1]products!$A$1:$G$49,MATCH([1]orders!$D252,[1]products!$A$1:$A$49,0),MATCH([1]orders!L$1,[1]products!$A$1:$G$1,0))</f>
        <v>2.9849999999999999</v>
      </c>
      <c r="N252" s="6" t="str">
        <f>VLOOKUP(Customers!A252,Customers!A251:I1251,9,FALSE)</f>
        <v>Yes</v>
      </c>
      <c r="O252" s="25">
        <f t="shared" si="9"/>
        <v>2.9849999999999999</v>
      </c>
      <c r="P252" t="str">
        <f>VLOOKUP(J252,Products!A:G,2,0)</f>
        <v>Robusta</v>
      </c>
      <c r="Q252" t="str">
        <f>VLOOKUP(J252,Products!A:G,3,0)</f>
        <v>Medium</v>
      </c>
      <c r="R252">
        <v>0.17909999999999998</v>
      </c>
      <c r="S252">
        <f>INDEX(Products!A:G,MATCH(worksheet!J252,Products!A:A,0),MATCH(worksheet!$S$1,Products!$A$1:$G$1,0))</f>
        <v>0.17909999999999998</v>
      </c>
      <c r="U252" s="20"/>
    </row>
    <row r="253" spans="1:21" x14ac:dyDescent="0.2">
      <c r="A253" s="1" t="s">
        <v>517</v>
      </c>
      <c r="B253" s="2">
        <v>44360</v>
      </c>
      <c r="C253" s="2" t="str">
        <f t="shared" si="10"/>
        <v>2021</v>
      </c>
      <c r="D253" s="2" t="str">
        <f t="shared" si="11"/>
        <v>June</v>
      </c>
      <c r="E253" s="3" t="s">
        <v>518</v>
      </c>
      <c r="F253" s="3" t="str">
        <f>VLOOKUP(Customers!A253,Customers!A252:I1252,3,FALSE)</f>
        <v>cheaviside6z@rediff.com</v>
      </c>
      <c r="G253" s="3" t="str">
        <f>VLOOKUP(worksheet!E253,Customers!A:I,2,)</f>
        <v>Connor Heaviside</v>
      </c>
      <c r="H253" s="3" t="str">
        <f>VLOOKUP(E253,Customers!A:I,6,FALSE)</f>
        <v>Phoenix</v>
      </c>
      <c r="I253" s="3" t="str">
        <f>VLOOKUP(Customers!A253,Customers!A252:I1252,7,FALSE)</f>
        <v>United States</v>
      </c>
      <c r="J253" s="4" t="s">
        <v>9</v>
      </c>
      <c r="K253" s="3">
        <v>5</v>
      </c>
      <c r="L253" s="5">
        <f>INDEX([1]products!$A$1:$G$49,MATCH([1]orders!$D253,[1]products!$A$1:$A$49,0),MATCH([1]orders!K$1,[1]products!$A$1:$G$1,0))</f>
        <v>1</v>
      </c>
      <c r="M253" s="6">
        <f>INDEX([1]products!$A$1:$G$49,MATCH([1]orders!$D253,[1]products!$A$1:$A$49,0),MATCH([1]orders!L$1,[1]products!$A$1:$G$1,0))</f>
        <v>13.75</v>
      </c>
      <c r="N253" s="6" t="str">
        <f>VLOOKUP(Customers!A253,Customers!A252:I1252,9,FALSE)</f>
        <v>Yes</v>
      </c>
      <c r="O253" s="25">
        <f t="shared" si="9"/>
        <v>68.75</v>
      </c>
      <c r="P253" t="str">
        <f>VLOOKUP(J253,Products!A:G,2,0)</f>
        <v>Excelsa</v>
      </c>
      <c r="Q253" t="str">
        <f>VLOOKUP(J253,Products!A:G,3,0)</f>
        <v>Medium</v>
      </c>
      <c r="R253">
        <v>7.5625</v>
      </c>
      <c r="S253">
        <f>INDEX(Products!A:G,MATCH(worksheet!J253,Products!A:A,0),MATCH(worksheet!$S$1,Products!$A$1:$G$1,0))</f>
        <v>1.5125</v>
      </c>
      <c r="U253" s="20"/>
    </row>
    <row r="254" spans="1:21" hidden="1" x14ac:dyDescent="0.2">
      <c r="A254" s="1" t="s">
        <v>519</v>
      </c>
      <c r="B254" s="2">
        <v>44779</v>
      </c>
      <c r="C254" s="2" t="str">
        <f t="shared" si="10"/>
        <v>2022</v>
      </c>
      <c r="D254" s="2" t="str">
        <f t="shared" si="11"/>
        <v>August</v>
      </c>
      <c r="E254" s="3" t="s">
        <v>520</v>
      </c>
      <c r="F254" s="3">
        <f>VLOOKUP(Customers!A254,Customers!A253:I1253,3,FALSE)</f>
        <v>0</v>
      </c>
      <c r="G254" s="3" t="str">
        <f>VLOOKUP(worksheet!E254,Customers!A:I,2,)</f>
        <v>Devy Bulbrook</v>
      </c>
      <c r="H254" s="3" t="str">
        <f>VLOOKUP(E254,Customers!A:I,6,FALSE)</f>
        <v>Jamaica</v>
      </c>
      <c r="I254" s="3" t="str">
        <f>VLOOKUP(Customers!A254,Customers!A253:I1253,7,FALSE)</f>
        <v>United States</v>
      </c>
      <c r="J254" s="4" t="s">
        <v>27</v>
      </c>
      <c r="K254" s="3">
        <v>3</v>
      </c>
      <c r="L254" s="5">
        <f>INDEX([1]products!$A$1:$G$49,MATCH([1]orders!$D254,[1]products!$A$1:$A$49,0),MATCH([1]orders!K$1,[1]products!$A$1:$G$1,0))</f>
        <v>1</v>
      </c>
      <c r="M254" s="6">
        <f>INDEX([1]products!$A$1:$G$49,MATCH([1]orders!$D254,[1]products!$A$1:$A$49,0),MATCH([1]orders!L$1,[1]products!$A$1:$G$1,0))</f>
        <v>9.9499999999999993</v>
      </c>
      <c r="N254" s="6" t="str">
        <f>VLOOKUP(Customers!A254,Customers!A253:I1253,9,FALSE)</f>
        <v>No</v>
      </c>
      <c r="O254" s="25">
        <f t="shared" si="9"/>
        <v>29.849999999999998</v>
      </c>
      <c r="P254" t="str">
        <f>VLOOKUP(J254,Products!A:G,2,0)</f>
        <v>Arabica</v>
      </c>
      <c r="Q254" t="str">
        <f>VLOOKUP(J254,Products!A:G,3,0)</f>
        <v>Dark</v>
      </c>
      <c r="R254">
        <v>2.6864999999999997</v>
      </c>
      <c r="S254">
        <f>INDEX(Products!A:G,MATCH(worksheet!J254,Products!A:A,0),MATCH(worksheet!$S$1,Products!$A$1:$G$1,0))</f>
        <v>0.89549999999999985</v>
      </c>
      <c r="U254" s="20"/>
    </row>
    <row r="255" spans="1:21" x14ac:dyDescent="0.2">
      <c r="A255" s="1" t="s">
        <v>521</v>
      </c>
      <c r="B255" s="2">
        <v>44523</v>
      </c>
      <c r="C255" s="2" t="str">
        <f t="shared" si="10"/>
        <v>2021</v>
      </c>
      <c r="D255" s="2" t="str">
        <f t="shared" si="11"/>
        <v>November</v>
      </c>
      <c r="E255" s="3" t="s">
        <v>522</v>
      </c>
      <c r="F255" s="3" t="str">
        <f>VLOOKUP(Customers!A255,Customers!A254:I1254,3,FALSE)</f>
        <v>lkernan71@wsj.com</v>
      </c>
      <c r="G255" s="3" t="str">
        <f>VLOOKUP(worksheet!E255,Customers!A:I,2,)</f>
        <v>Leia Kernan</v>
      </c>
      <c r="H255" s="3" t="str">
        <f>VLOOKUP(E255,Customers!A:I,6,FALSE)</f>
        <v>Champaign</v>
      </c>
      <c r="I255" s="3" t="str">
        <f>VLOOKUP(Customers!A255,Customers!A254:I1254,7,FALSE)</f>
        <v>United States</v>
      </c>
      <c r="J255" s="4" t="s">
        <v>96</v>
      </c>
      <c r="K255" s="3">
        <v>4</v>
      </c>
      <c r="L255" s="5">
        <f>INDEX([1]products!$A$1:$G$49,MATCH([1]orders!$D255,[1]products!$A$1:$A$49,0),MATCH([1]orders!K$1,[1]products!$A$1:$G$1,0))</f>
        <v>1</v>
      </c>
      <c r="M255" s="6">
        <f>INDEX([1]products!$A$1:$G$49,MATCH([1]orders!$D255,[1]products!$A$1:$A$49,0),MATCH([1]orders!L$1,[1]products!$A$1:$G$1,0))</f>
        <v>14.55</v>
      </c>
      <c r="N255" s="6" t="str">
        <f>VLOOKUP(Customers!A255,Customers!A254:I1254,9,FALSE)</f>
        <v>No</v>
      </c>
      <c r="O255" s="25">
        <f t="shared" si="9"/>
        <v>58.2</v>
      </c>
      <c r="P255" t="str">
        <f>VLOOKUP(J255,Products!A:G,2,0)</f>
        <v>Liberica</v>
      </c>
      <c r="Q255" t="str">
        <f>VLOOKUP(J255,Products!A:G,3,0)</f>
        <v>Medium</v>
      </c>
      <c r="R255">
        <v>7.5660000000000007</v>
      </c>
      <c r="S255">
        <f>INDEX(Products!A:G,MATCH(worksheet!J255,Products!A:A,0),MATCH(worksheet!$S$1,Products!$A$1:$G$1,0))</f>
        <v>1.8915000000000002</v>
      </c>
      <c r="U255" s="20"/>
    </row>
    <row r="256" spans="1:21" x14ac:dyDescent="0.2">
      <c r="A256" s="1" t="s">
        <v>523</v>
      </c>
      <c r="B256" s="2">
        <v>44482</v>
      </c>
      <c r="C256" s="2" t="str">
        <f t="shared" si="10"/>
        <v>2021</v>
      </c>
      <c r="D256" s="2" t="str">
        <f t="shared" si="11"/>
        <v>October</v>
      </c>
      <c r="E256" s="3" t="s">
        <v>524</v>
      </c>
      <c r="F256" s="3" t="str">
        <f>VLOOKUP(Customers!A256,Customers!A255:I1255,3,FALSE)</f>
        <v>rmclae72@dailymotion.com</v>
      </c>
      <c r="G256" s="3" t="str">
        <f>VLOOKUP(worksheet!E256,Customers!A:I,2,)</f>
        <v>Rosaline McLae</v>
      </c>
      <c r="H256" s="3" t="str">
        <f>VLOOKUP(E256,Customers!A:I,6,FALSE)</f>
        <v>Swindon</v>
      </c>
      <c r="I256" s="3" t="str">
        <f>VLOOKUP(Customers!A256,Customers!A255:I1255,7,FALSE)</f>
        <v>United Kingdom</v>
      </c>
      <c r="J256" s="4" t="s">
        <v>157</v>
      </c>
      <c r="K256" s="3">
        <v>4</v>
      </c>
      <c r="L256" s="5">
        <f>INDEX([1]products!$A$1:$G$49,MATCH([1]orders!$D256,[1]products!$A$1:$A$49,0),MATCH([1]orders!K$1,[1]products!$A$1:$G$1,0))</f>
        <v>0.5</v>
      </c>
      <c r="M256" s="6">
        <f>INDEX([1]products!$A$1:$G$49,MATCH([1]orders!$D256,[1]products!$A$1:$A$49,0),MATCH([1]orders!L$1,[1]products!$A$1:$G$1,0))</f>
        <v>7.169999999999999</v>
      </c>
      <c r="N256" s="6" t="str">
        <f>VLOOKUP(Customers!A256,Customers!A255:I1255,9,FALSE)</f>
        <v>No</v>
      </c>
      <c r="O256" s="25">
        <f t="shared" si="9"/>
        <v>28.679999999999996</v>
      </c>
      <c r="P256" t="str">
        <f>VLOOKUP(J256,Products!A:G,2,0)</f>
        <v>Robusta</v>
      </c>
      <c r="Q256" t="str">
        <f>VLOOKUP(J256,Products!A:G,3,0)</f>
        <v>Light</v>
      </c>
      <c r="R256">
        <v>1.7207999999999997</v>
      </c>
      <c r="S256">
        <f>INDEX(Products!A:G,MATCH(worksheet!J256,Products!A:A,0),MATCH(worksheet!$S$1,Products!$A$1:$G$1,0))</f>
        <v>0.43019999999999992</v>
      </c>
      <c r="U256" s="20"/>
    </row>
    <row r="257" spans="1:21" x14ac:dyDescent="0.2">
      <c r="A257" s="1" t="s">
        <v>525</v>
      </c>
      <c r="B257" s="2">
        <v>44439</v>
      </c>
      <c r="C257" s="2" t="str">
        <f t="shared" si="10"/>
        <v>2021</v>
      </c>
      <c r="D257" s="2" t="str">
        <f t="shared" si="11"/>
        <v>August</v>
      </c>
      <c r="E257" s="3" t="s">
        <v>526</v>
      </c>
      <c r="F257" s="3" t="str">
        <f>VLOOKUP(Customers!A257,Customers!A256:I1256,3,FALSE)</f>
        <v>cblowfelde73@ustream.tv</v>
      </c>
      <c r="G257" s="3" t="str">
        <f>VLOOKUP(worksheet!E257,Customers!A:I,2,)</f>
        <v>Cleve Blowfelde</v>
      </c>
      <c r="H257" s="3" t="str">
        <f>VLOOKUP(E257,Customers!A:I,6,FALSE)</f>
        <v>Tucson</v>
      </c>
      <c r="I257" s="3" t="str">
        <f>VLOOKUP(Customers!A257,Customers!A256:I1256,7,FALSE)</f>
        <v>United States</v>
      </c>
      <c r="J257" s="4" t="s">
        <v>157</v>
      </c>
      <c r="K257" s="3">
        <v>3</v>
      </c>
      <c r="L257" s="5">
        <f>INDEX([1]products!$A$1:$G$49,MATCH([1]orders!$D257,[1]products!$A$1:$A$49,0),MATCH([1]orders!K$1,[1]products!$A$1:$G$1,0))</f>
        <v>0.5</v>
      </c>
      <c r="M257" s="6">
        <f>INDEX([1]products!$A$1:$G$49,MATCH([1]orders!$D257,[1]products!$A$1:$A$49,0),MATCH([1]orders!L$1,[1]products!$A$1:$G$1,0))</f>
        <v>7.169999999999999</v>
      </c>
      <c r="N257" s="6" t="str">
        <f>VLOOKUP(Customers!A257,Customers!A256:I1256,9,FALSE)</f>
        <v>No</v>
      </c>
      <c r="O257" s="25">
        <f t="shared" si="9"/>
        <v>21.509999999999998</v>
      </c>
      <c r="P257" t="str">
        <f>VLOOKUP(J257,Products!A:G,2,0)</f>
        <v>Robusta</v>
      </c>
      <c r="Q257" t="str">
        <f>VLOOKUP(J257,Products!A:G,3,0)</f>
        <v>Light</v>
      </c>
      <c r="R257">
        <v>1.2905999999999997</v>
      </c>
      <c r="S257">
        <f>INDEX(Products!A:G,MATCH(worksheet!J257,Products!A:A,0),MATCH(worksheet!$S$1,Products!$A$1:$G$1,0))</f>
        <v>0.43019999999999992</v>
      </c>
      <c r="U257" s="20"/>
    </row>
    <row r="258" spans="1:21" hidden="1" x14ac:dyDescent="0.2">
      <c r="A258" s="1" t="s">
        <v>527</v>
      </c>
      <c r="B258" s="2">
        <v>43846</v>
      </c>
      <c r="C258" s="2" t="str">
        <f t="shared" si="10"/>
        <v>2020</v>
      </c>
      <c r="D258" s="2" t="str">
        <f t="shared" si="11"/>
        <v>January</v>
      </c>
      <c r="E258" s="3" t="s">
        <v>514</v>
      </c>
      <c r="F258" s="3" t="str">
        <f>VLOOKUP(Customers!A258,Customers!A257:I1257,3,FALSE)</f>
        <v>zkiffe74@cyberchimps.com</v>
      </c>
      <c r="G258" s="3" t="str">
        <f>VLOOKUP(worksheet!E258,Customers!A:I,2,)</f>
        <v>Zacharias Kiffe</v>
      </c>
      <c r="H258" s="3" t="str">
        <f>VLOOKUP(E258,Customers!A:I,6,FALSE)</f>
        <v>Milwaukee</v>
      </c>
      <c r="I258" s="3" t="str">
        <f>VLOOKUP(Customers!A258,Customers!A257:I1257,7,FALSE)</f>
        <v>United States</v>
      </c>
      <c r="J258" s="4" t="s">
        <v>78</v>
      </c>
      <c r="K258" s="3">
        <v>2</v>
      </c>
      <c r="L258" s="5">
        <f>INDEX([1]products!$A$1:$G$49,MATCH([1]orders!$D258,[1]products!$A$1:$A$49,0),MATCH([1]orders!K$1,[1]products!$A$1:$G$1,0))</f>
        <v>0.5</v>
      </c>
      <c r="M258" s="6">
        <f>INDEX([1]products!$A$1:$G$49,MATCH([1]orders!$D258,[1]products!$A$1:$A$49,0),MATCH([1]orders!L$1,[1]products!$A$1:$G$1,0))</f>
        <v>8.73</v>
      </c>
      <c r="N258" s="6" t="str">
        <f>VLOOKUP(Customers!A258,Customers!A257:I1257,9,FALSE)</f>
        <v>Yes</v>
      </c>
      <c r="O258" s="25">
        <f t="shared" ref="O258:O321" si="12">K258*M258</f>
        <v>17.46</v>
      </c>
      <c r="P258" t="str">
        <f>VLOOKUP(J258,Products!A:G,2,0)</f>
        <v>Liberica</v>
      </c>
      <c r="Q258" t="str">
        <f>VLOOKUP(J258,Products!A:G,3,0)</f>
        <v>Medium</v>
      </c>
      <c r="R258">
        <v>2.2698</v>
      </c>
      <c r="S258">
        <f>INDEX(Products!A:G,MATCH(worksheet!J258,Products!A:A,0),MATCH(worksheet!$S$1,Products!$A$1:$G$1,0))</f>
        <v>1.1349</v>
      </c>
      <c r="U258" s="20"/>
    </row>
    <row r="259" spans="1:21" x14ac:dyDescent="0.2">
      <c r="A259" s="1" t="s">
        <v>528</v>
      </c>
      <c r="B259" s="2">
        <v>44676</v>
      </c>
      <c r="C259" s="2" t="str">
        <f t="shared" ref="C259:C322" si="13">TEXT(B259,"YYYY")</f>
        <v>2022</v>
      </c>
      <c r="D259" s="2" t="str">
        <f t="shared" ref="D259:D322" si="14">TEXT(B259,"mmmm")</f>
        <v>April</v>
      </c>
      <c r="E259" s="3" t="s">
        <v>529</v>
      </c>
      <c r="F259" s="3" t="str">
        <f>VLOOKUP(Customers!A259,Customers!A258:I1258,3,FALSE)</f>
        <v>docalleran75@ucla.edu</v>
      </c>
      <c r="G259" s="3" t="str">
        <f>VLOOKUP(worksheet!E259,Customers!A:I,2,)</f>
        <v>Denyse O'Calleran</v>
      </c>
      <c r="H259" s="3" t="str">
        <f>VLOOKUP(E259,Customers!A:I,6,FALSE)</f>
        <v>Pompano Beach</v>
      </c>
      <c r="I259" s="3" t="str">
        <f>VLOOKUP(Customers!A259,Customers!A258:I1258,7,FALSE)</f>
        <v>United States</v>
      </c>
      <c r="J259" s="4" t="s">
        <v>530</v>
      </c>
      <c r="K259" s="3">
        <v>1</v>
      </c>
      <c r="L259" s="5">
        <f>INDEX([1]products!$A$1:$G$49,MATCH([1]orders!$D259,[1]products!$A$1:$A$49,0),MATCH([1]orders!K$1,[1]products!$A$1:$G$1,0))</f>
        <v>2.5</v>
      </c>
      <c r="M259" s="6">
        <f>INDEX([1]products!$A$1:$G$49,MATCH([1]orders!$D259,[1]products!$A$1:$A$49,0),MATCH([1]orders!L$1,[1]products!$A$1:$G$1,0))</f>
        <v>27.945</v>
      </c>
      <c r="N259" s="6" t="str">
        <f>VLOOKUP(Customers!A259,Customers!A258:I1258,9,FALSE)</f>
        <v>Yes</v>
      </c>
      <c r="O259" s="25">
        <f t="shared" si="12"/>
        <v>27.945</v>
      </c>
      <c r="P259" t="str">
        <f>VLOOKUP(J259,Products!A:G,2,0)</f>
        <v>Excelsa</v>
      </c>
      <c r="Q259" t="str">
        <f>VLOOKUP(J259,Products!A:G,3,0)</f>
        <v>Dark</v>
      </c>
      <c r="R259">
        <v>3.07395</v>
      </c>
      <c r="S259">
        <f>INDEX(Products!A:G,MATCH(worksheet!J259,Products!A:A,0),MATCH(worksheet!$S$1,Products!$A$1:$G$1,0))</f>
        <v>3.07395</v>
      </c>
      <c r="U259" s="20"/>
    </row>
    <row r="260" spans="1:21" hidden="1" x14ac:dyDescent="0.2">
      <c r="A260" s="1" t="s">
        <v>531</v>
      </c>
      <c r="B260" s="2">
        <v>44513</v>
      </c>
      <c r="C260" s="2" t="str">
        <f t="shared" si="13"/>
        <v>2021</v>
      </c>
      <c r="D260" s="2" t="str">
        <f t="shared" si="14"/>
        <v>November</v>
      </c>
      <c r="E260" s="3" t="s">
        <v>532</v>
      </c>
      <c r="F260" s="3" t="str">
        <f>VLOOKUP(Customers!A260,Customers!A259:I1259,3,FALSE)</f>
        <v>ccromwell76@desdev.cn</v>
      </c>
      <c r="G260" s="3" t="str">
        <f>VLOOKUP(worksheet!E260,Customers!A:I,2,)</f>
        <v>Cobby Cromwell</v>
      </c>
      <c r="H260" s="3" t="str">
        <f>VLOOKUP(E260,Customers!A:I,6,FALSE)</f>
        <v>Whittier</v>
      </c>
      <c r="I260" s="3" t="str">
        <f>VLOOKUP(Customers!A260,Customers!A259:I1259,7,FALSE)</f>
        <v>United States</v>
      </c>
      <c r="J260" s="4" t="s">
        <v>530</v>
      </c>
      <c r="K260" s="3">
        <v>5</v>
      </c>
      <c r="L260" s="5">
        <f>INDEX([1]products!$A$1:$G$49,MATCH([1]orders!$D260,[1]products!$A$1:$A$49,0),MATCH([1]orders!K$1,[1]products!$A$1:$G$1,0))</f>
        <v>2.5</v>
      </c>
      <c r="M260" s="6">
        <f>INDEX([1]products!$A$1:$G$49,MATCH([1]orders!$D260,[1]products!$A$1:$A$49,0),MATCH([1]orders!L$1,[1]products!$A$1:$G$1,0))</f>
        <v>27.945</v>
      </c>
      <c r="N260" s="6" t="str">
        <f>VLOOKUP(Customers!A260,Customers!A259:I1259,9,FALSE)</f>
        <v>No</v>
      </c>
      <c r="O260" s="25">
        <f t="shared" si="12"/>
        <v>139.72499999999999</v>
      </c>
      <c r="P260" t="str">
        <f>VLOOKUP(J260,Products!A:G,2,0)</f>
        <v>Excelsa</v>
      </c>
      <c r="Q260" t="str">
        <f>VLOOKUP(J260,Products!A:G,3,0)</f>
        <v>Dark</v>
      </c>
      <c r="R260">
        <v>15.36975</v>
      </c>
      <c r="S260">
        <f>INDEX(Products!A:G,MATCH(worksheet!J260,Products!A:A,0),MATCH(worksheet!$S$1,Products!$A$1:$G$1,0))</f>
        <v>3.07395</v>
      </c>
      <c r="U260" s="20"/>
    </row>
    <row r="261" spans="1:21" hidden="1" x14ac:dyDescent="0.2">
      <c r="A261" s="1" t="s">
        <v>533</v>
      </c>
      <c r="B261" s="2">
        <v>44355</v>
      </c>
      <c r="C261" s="2" t="str">
        <f t="shared" si="13"/>
        <v>2021</v>
      </c>
      <c r="D261" s="2" t="str">
        <f t="shared" si="14"/>
        <v>June</v>
      </c>
      <c r="E261" s="3" t="s">
        <v>534</v>
      </c>
      <c r="F261" s="3" t="str">
        <f>VLOOKUP(Customers!A261,Customers!A260:I1260,3,FALSE)</f>
        <v>ihay77@lulu.com</v>
      </c>
      <c r="G261" s="3" t="str">
        <f>VLOOKUP(worksheet!E261,Customers!A:I,2,)</f>
        <v>Irv Hay</v>
      </c>
      <c r="H261" s="3" t="str">
        <f>VLOOKUP(E261,Customers!A:I,6,FALSE)</f>
        <v>Sheffield</v>
      </c>
      <c r="I261" s="3" t="str">
        <f>VLOOKUP(Customers!A261,Customers!A260:I1260,7,FALSE)</f>
        <v>United Kingdom</v>
      </c>
      <c r="J261" s="4" t="s">
        <v>162</v>
      </c>
      <c r="K261" s="3">
        <v>2</v>
      </c>
      <c r="L261" s="5">
        <f>INDEX([1]products!$A$1:$G$49,MATCH([1]orders!$D261,[1]products!$A$1:$A$49,0),MATCH([1]orders!K$1,[1]products!$A$1:$G$1,0))</f>
        <v>0.2</v>
      </c>
      <c r="M261" s="6">
        <f>INDEX([1]products!$A$1:$G$49,MATCH([1]orders!$D261,[1]products!$A$1:$A$49,0),MATCH([1]orders!L$1,[1]products!$A$1:$G$1,0))</f>
        <v>2.9849999999999999</v>
      </c>
      <c r="N261" s="6" t="str">
        <f>VLOOKUP(Customers!A261,Customers!A260:I1260,9,FALSE)</f>
        <v>No</v>
      </c>
      <c r="O261" s="25">
        <f t="shared" si="12"/>
        <v>5.97</v>
      </c>
      <c r="P261" t="str">
        <f>VLOOKUP(J261,Products!A:G,2,0)</f>
        <v>Robusta</v>
      </c>
      <c r="Q261" t="str">
        <f>VLOOKUP(J261,Products!A:G,3,0)</f>
        <v>Medium</v>
      </c>
      <c r="R261">
        <v>0.35819999999999996</v>
      </c>
      <c r="S261">
        <f>INDEX(Products!A:G,MATCH(worksheet!J261,Products!A:A,0),MATCH(worksheet!$S$1,Products!$A$1:$G$1,0))</f>
        <v>0.17909999999999998</v>
      </c>
      <c r="U261" s="20"/>
    </row>
    <row r="262" spans="1:21" x14ac:dyDescent="0.2">
      <c r="A262" s="1" t="s">
        <v>535</v>
      </c>
      <c r="B262" s="2">
        <v>44156</v>
      </c>
      <c r="C262" s="2" t="str">
        <f t="shared" si="13"/>
        <v>2020</v>
      </c>
      <c r="D262" s="2" t="str">
        <f t="shared" si="14"/>
        <v>November</v>
      </c>
      <c r="E262" s="3" t="s">
        <v>536</v>
      </c>
      <c r="F262" s="3" t="str">
        <f>VLOOKUP(Customers!A262,Customers!A261:I1261,3,FALSE)</f>
        <v>ttaffarello78@sciencedaily.com</v>
      </c>
      <c r="G262" s="3" t="str">
        <f>VLOOKUP(worksheet!E262,Customers!A:I,2,)</f>
        <v>Tani Taffarello</v>
      </c>
      <c r="H262" s="3" t="str">
        <f>VLOOKUP(E262,Customers!A:I,6,FALSE)</f>
        <v>Saint Louis</v>
      </c>
      <c r="I262" s="3" t="str">
        <f>VLOOKUP(Customers!A262,Customers!A261:I1261,7,FALSE)</f>
        <v>United States</v>
      </c>
      <c r="J262" s="4" t="s">
        <v>10</v>
      </c>
      <c r="K262" s="3">
        <v>1</v>
      </c>
      <c r="L262" s="5">
        <f>INDEX([1]products!$A$1:$G$49,MATCH([1]orders!$D262,[1]products!$A$1:$A$49,0),MATCH([1]orders!K$1,[1]products!$A$1:$G$1,0))</f>
        <v>2.5</v>
      </c>
      <c r="M262" s="6">
        <f>INDEX([1]products!$A$1:$G$49,MATCH([1]orders!$D262,[1]products!$A$1:$A$49,0),MATCH([1]orders!L$1,[1]products!$A$1:$G$1,0))</f>
        <v>27.484999999999996</v>
      </c>
      <c r="N262" s="6" t="str">
        <f>VLOOKUP(Customers!A262,Customers!A261:I1261,9,FALSE)</f>
        <v>Yes</v>
      </c>
      <c r="O262" s="25">
        <f t="shared" si="12"/>
        <v>27.484999999999996</v>
      </c>
      <c r="P262" t="str">
        <f>VLOOKUP(J262,Products!A:G,2,0)</f>
        <v>Robusta</v>
      </c>
      <c r="Q262" t="str">
        <f>VLOOKUP(J262,Products!A:G,3,0)</f>
        <v>Light</v>
      </c>
      <c r="R262">
        <v>1.6490999999999998</v>
      </c>
      <c r="S262">
        <f>INDEX(Products!A:G,MATCH(worksheet!J262,Products!A:A,0),MATCH(worksheet!$S$1,Products!$A$1:$G$1,0))</f>
        <v>1.6490999999999998</v>
      </c>
      <c r="U262" s="20"/>
    </row>
    <row r="263" spans="1:21" hidden="1" x14ac:dyDescent="0.2">
      <c r="A263" s="1" t="s">
        <v>537</v>
      </c>
      <c r="B263" s="2">
        <v>43538</v>
      </c>
      <c r="C263" s="2" t="str">
        <f t="shared" si="13"/>
        <v>2019</v>
      </c>
      <c r="D263" s="2" t="str">
        <f t="shared" si="14"/>
        <v>March</v>
      </c>
      <c r="E263" s="3" t="s">
        <v>538</v>
      </c>
      <c r="F263" s="3" t="str">
        <f>VLOOKUP(Customers!A263,Customers!A262:I1262,3,FALSE)</f>
        <v>mcanty79@jigsy.com</v>
      </c>
      <c r="G263" s="3" t="str">
        <f>VLOOKUP(worksheet!E263,Customers!A:I,2,)</f>
        <v>Monique Canty</v>
      </c>
      <c r="H263" s="3" t="str">
        <f>VLOOKUP(E263,Customers!A:I,6,FALSE)</f>
        <v>Erie</v>
      </c>
      <c r="I263" s="3" t="str">
        <f>VLOOKUP(Customers!A263,Customers!A262:I1262,7,FALSE)</f>
        <v>United States</v>
      </c>
      <c r="J263" s="4" t="s">
        <v>189</v>
      </c>
      <c r="K263" s="3">
        <v>5</v>
      </c>
      <c r="L263" s="5">
        <f>INDEX([1]products!$A$1:$G$49,MATCH([1]orders!$D263,[1]products!$A$1:$A$49,0),MATCH([1]orders!K$1,[1]products!$A$1:$G$1,0))</f>
        <v>1</v>
      </c>
      <c r="M263" s="6">
        <f>INDEX([1]products!$A$1:$G$49,MATCH([1]orders!$D263,[1]products!$A$1:$A$49,0),MATCH([1]orders!L$1,[1]products!$A$1:$G$1,0))</f>
        <v>11.95</v>
      </c>
      <c r="N263" s="6" t="str">
        <f>VLOOKUP(Customers!A263,Customers!A262:I1262,9,FALSE)</f>
        <v>Yes</v>
      </c>
      <c r="O263" s="25">
        <f t="shared" si="12"/>
        <v>59.75</v>
      </c>
      <c r="P263" t="str">
        <f>VLOOKUP(J263,Products!A:G,2,0)</f>
        <v>Robusta</v>
      </c>
      <c r="Q263" t="str">
        <f>VLOOKUP(J263,Products!A:G,3,0)</f>
        <v>Light</v>
      </c>
      <c r="R263">
        <v>3.585</v>
      </c>
      <c r="S263">
        <f>INDEX(Products!A:G,MATCH(worksheet!J263,Products!A:A,0),MATCH(worksheet!$S$1,Products!$A$1:$G$1,0))</f>
        <v>0.71699999999999997</v>
      </c>
      <c r="U263" s="20"/>
    </row>
    <row r="264" spans="1:21" hidden="1" x14ac:dyDescent="0.2">
      <c r="A264" s="1" t="s">
        <v>539</v>
      </c>
      <c r="B264" s="2">
        <v>43693</v>
      </c>
      <c r="C264" s="2" t="str">
        <f t="shared" si="13"/>
        <v>2019</v>
      </c>
      <c r="D264" s="2" t="str">
        <f t="shared" si="14"/>
        <v>August</v>
      </c>
      <c r="E264" s="3" t="s">
        <v>540</v>
      </c>
      <c r="F264" s="3" t="str">
        <f>VLOOKUP(Customers!A264,Customers!A263:I1263,3,FALSE)</f>
        <v>jkopke7a@auda.org.au</v>
      </c>
      <c r="G264" s="3" t="str">
        <f>VLOOKUP(worksheet!E264,Customers!A:I,2,)</f>
        <v>Javier Kopke</v>
      </c>
      <c r="H264" s="3" t="str">
        <f>VLOOKUP(E264,Customers!A:I,6,FALSE)</f>
        <v>Tacoma</v>
      </c>
      <c r="I264" s="3" t="str">
        <f>VLOOKUP(Customers!A264,Customers!A263:I1263,7,FALSE)</f>
        <v>United States</v>
      </c>
      <c r="J264" s="4" t="s">
        <v>9</v>
      </c>
      <c r="K264" s="3">
        <v>3</v>
      </c>
      <c r="L264" s="5">
        <f>INDEX([1]products!$A$1:$G$49,MATCH([1]orders!$D264,[1]products!$A$1:$A$49,0),MATCH([1]orders!K$1,[1]products!$A$1:$G$1,0))</f>
        <v>1</v>
      </c>
      <c r="M264" s="6">
        <f>INDEX([1]products!$A$1:$G$49,MATCH([1]orders!$D264,[1]products!$A$1:$A$49,0),MATCH([1]orders!L$1,[1]products!$A$1:$G$1,0))</f>
        <v>13.75</v>
      </c>
      <c r="N264" s="6" t="str">
        <f>VLOOKUP(Customers!A264,Customers!A263:I1263,9,FALSE)</f>
        <v>No</v>
      </c>
      <c r="O264" s="25">
        <f t="shared" si="12"/>
        <v>41.25</v>
      </c>
      <c r="P264" t="str">
        <f>VLOOKUP(J264,Products!A:G,2,0)</f>
        <v>Excelsa</v>
      </c>
      <c r="Q264" t="str">
        <f>VLOOKUP(J264,Products!A:G,3,0)</f>
        <v>Medium</v>
      </c>
      <c r="R264">
        <v>4.5374999999999996</v>
      </c>
      <c r="S264">
        <f>INDEX(Products!A:G,MATCH(worksheet!J264,Products!A:A,0),MATCH(worksheet!$S$1,Products!$A$1:$G$1,0))</f>
        <v>1.5125</v>
      </c>
      <c r="U264" s="20"/>
    </row>
    <row r="265" spans="1:21" x14ac:dyDescent="0.2">
      <c r="A265" s="1" t="s">
        <v>541</v>
      </c>
      <c r="B265" s="2">
        <v>43577</v>
      </c>
      <c r="C265" s="2" t="str">
        <f t="shared" si="13"/>
        <v>2019</v>
      </c>
      <c r="D265" s="2" t="str">
        <f t="shared" si="14"/>
        <v>April</v>
      </c>
      <c r="E265" s="3" t="s">
        <v>542</v>
      </c>
      <c r="F265" s="3">
        <f>VLOOKUP(Customers!A265,Customers!A264:I1264,3,FALSE)</f>
        <v>0</v>
      </c>
      <c r="G265" s="3" t="str">
        <f>VLOOKUP(worksheet!E265,Customers!A:I,2,)</f>
        <v>Mar McIver</v>
      </c>
      <c r="H265" s="3" t="str">
        <f>VLOOKUP(E265,Customers!A:I,6,FALSE)</f>
        <v>Richmond</v>
      </c>
      <c r="I265" s="3" t="str">
        <f>VLOOKUP(Customers!A265,Customers!A264:I1264,7,FALSE)</f>
        <v>United States</v>
      </c>
      <c r="J265" s="4" t="s">
        <v>197</v>
      </c>
      <c r="K265" s="3">
        <v>4</v>
      </c>
      <c r="L265" s="5">
        <f>INDEX([1]products!$A$1:$G$49,MATCH([1]orders!$D265,[1]products!$A$1:$A$49,0),MATCH([1]orders!K$1,[1]products!$A$1:$G$1,0))</f>
        <v>2.5</v>
      </c>
      <c r="M265" s="6">
        <f>INDEX([1]products!$A$1:$G$49,MATCH([1]orders!$D265,[1]products!$A$1:$A$49,0),MATCH([1]orders!L$1,[1]products!$A$1:$G$1,0))</f>
        <v>33.464999999999996</v>
      </c>
      <c r="N265" s="6" t="str">
        <f>VLOOKUP(Customers!A265,Customers!A264:I1264,9,FALSE)</f>
        <v>No</v>
      </c>
      <c r="O265" s="25">
        <f t="shared" si="12"/>
        <v>133.85999999999999</v>
      </c>
      <c r="P265" t="str">
        <f>VLOOKUP(J265,Products!A:G,2,0)</f>
        <v>Liberica</v>
      </c>
      <c r="Q265" t="str">
        <f>VLOOKUP(J265,Products!A:G,3,0)</f>
        <v>Medium</v>
      </c>
      <c r="R265">
        <v>17.401799999999998</v>
      </c>
      <c r="S265">
        <f>INDEX(Products!A:G,MATCH(worksheet!J265,Products!A:A,0),MATCH(worksheet!$S$1,Products!$A$1:$G$1,0))</f>
        <v>4.3504499999999995</v>
      </c>
      <c r="U265" s="20"/>
    </row>
    <row r="266" spans="1:21" x14ac:dyDescent="0.2">
      <c r="A266" s="1" t="s">
        <v>543</v>
      </c>
      <c r="B266" s="2">
        <v>44683</v>
      </c>
      <c r="C266" s="2" t="str">
        <f t="shared" si="13"/>
        <v>2022</v>
      </c>
      <c r="D266" s="2" t="str">
        <f t="shared" si="14"/>
        <v>May</v>
      </c>
      <c r="E266" s="3" t="s">
        <v>544</v>
      </c>
      <c r="F266" s="3">
        <f>VLOOKUP(Customers!A266,Customers!A265:I1265,3,FALSE)</f>
        <v>0</v>
      </c>
      <c r="G266" s="3" t="str">
        <f>VLOOKUP(worksheet!E266,Customers!A:I,2,)</f>
        <v>Arabella Fransewich</v>
      </c>
      <c r="H266" s="3" t="str">
        <f>VLOOKUP(E266,Customers!A:I,6,FALSE)</f>
        <v>Kinsealy-Drinan</v>
      </c>
      <c r="I266" s="3" t="str">
        <f>VLOOKUP(Customers!A266,Customers!A265:I1265,7,FALSE)</f>
        <v>Ireland</v>
      </c>
      <c r="J266" s="4" t="s">
        <v>189</v>
      </c>
      <c r="K266" s="3">
        <v>5</v>
      </c>
      <c r="L266" s="5">
        <f>INDEX([1]products!$A$1:$G$49,MATCH([1]orders!$D266,[1]products!$A$1:$A$49,0),MATCH([1]orders!K$1,[1]products!$A$1:$G$1,0))</f>
        <v>1</v>
      </c>
      <c r="M266" s="6">
        <f>INDEX([1]products!$A$1:$G$49,MATCH([1]orders!$D266,[1]products!$A$1:$A$49,0),MATCH([1]orders!L$1,[1]products!$A$1:$G$1,0))</f>
        <v>11.95</v>
      </c>
      <c r="N266" s="6" t="str">
        <f>VLOOKUP(Customers!A266,Customers!A265:I1265,9,FALSE)</f>
        <v>Yes</v>
      </c>
      <c r="O266" s="25">
        <f t="shared" si="12"/>
        <v>59.75</v>
      </c>
      <c r="P266" t="str">
        <f>VLOOKUP(J266,Products!A:G,2,0)</f>
        <v>Robusta</v>
      </c>
      <c r="Q266" t="str">
        <f>VLOOKUP(J266,Products!A:G,3,0)</f>
        <v>Light</v>
      </c>
      <c r="R266">
        <v>3.585</v>
      </c>
      <c r="S266">
        <f>INDEX(Products!A:G,MATCH(worksheet!J266,Products!A:A,0),MATCH(worksheet!$S$1,Products!$A$1:$G$1,0))</f>
        <v>0.71699999999999997</v>
      </c>
      <c r="U266" s="20"/>
    </row>
    <row r="267" spans="1:21" hidden="1" x14ac:dyDescent="0.2">
      <c r="A267" s="1" t="s">
        <v>545</v>
      </c>
      <c r="B267" s="2">
        <v>43872</v>
      </c>
      <c r="C267" s="2" t="str">
        <f t="shared" si="13"/>
        <v>2020</v>
      </c>
      <c r="D267" s="2" t="str">
        <f t="shared" si="14"/>
        <v>February</v>
      </c>
      <c r="E267" s="3" t="s">
        <v>546</v>
      </c>
      <c r="F267" s="3" t="str">
        <f>VLOOKUP(Customers!A267,Customers!A266:I1266,3,FALSE)</f>
        <v>vhellmore7d@bbc.co.uk</v>
      </c>
      <c r="G267" s="3" t="str">
        <f>VLOOKUP(worksheet!E267,Customers!A:I,2,)</f>
        <v>Violette Hellmore</v>
      </c>
      <c r="H267" s="3" t="str">
        <f>VLOOKUP(E267,Customers!A:I,6,FALSE)</f>
        <v>Little Rock</v>
      </c>
      <c r="I267" s="3" t="str">
        <f>VLOOKUP(Customers!A267,Customers!A266:I1266,7,FALSE)</f>
        <v>United States</v>
      </c>
      <c r="J267" s="4" t="s">
        <v>72</v>
      </c>
      <c r="K267" s="3">
        <v>1</v>
      </c>
      <c r="L267" s="5">
        <f>INDEX([1]products!$A$1:$G$49,MATCH([1]orders!$D267,[1]products!$A$1:$A$49,0),MATCH([1]orders!K$1,[1]products!$A$1:$G$1,0))</f>
        <v>0.5</v>
      </c>
      <c r="M267" s="6">
        <f>INDEX([1]products!$A$1:$G$49,MATCH([1]orders!$D267,[1]products!$A$1:$A$49,0),MATCH([1]orders!L$1,[1]products!$A$1:$G$1,0))</f>
        <v>5.97</v>
      </c>
      <c r="N267" s="6" t="str">
        <f>VLOOKUP(Customers!A267,Customers!A266:I1266,9,FALSE)</f>
        <v>Yes</v>
      </c>
      <c r="O267" s="25">
        <f t="shared" si="12"/>
        <v>5.97</v>
      </c>
      <c r="P267" t="str">
        <f>VLOOKUP(J267,Products!A:G,2,0)</f>
        <v>Arabica</v>
      </c>
      <c r="Q267" t="str">
        <f>VLOOKUP(J267,Products!A:G,3,0)</f>
        <v>Dark</v>
      </c>
      <c r="R267">
        <v>0.5373</v>
      </c>
      <c r="S267">
        <f>INDEX(Products!A:G,MATCH(worksheet!J267,Products!A:A,0),MATCH(worksheet!$S$1,Products!$A$1:$G$1,0))</f>
        <v>0.5373</v>
      </c>
      <c r="U267" s="20"/>
    </row>
    <row r="268" spans="1:21" x14ac:dyDescent="0.2">
      <c r="A268" s="1" t="s">
        <v>547</v>
      </c>
      <c r="B268" s="2">
        <v>44283</v>
      </c>
      <c r="C268" s="2" t="str">
        <f t="shared" si="13"/>
        <v>2021</v>
      </c>
      <c r="D268" s="2" t="str">
        <f t="shared" si="14"/>
        <v>March</v>
      </c>
      <c r="E268" s="3" t="s">
        <v>548</v>
      </c>
      <c r="F268" s="3" t="str">
        <f>VLOOKUP(Customers!A268,Customers!A267:I1267,3,FALSE)</f>
        <v>mseawright7e@nbcnews.com</v>
      </c>
      <c r="G268" s="3" t="str">
        <f>VLOOKUP(worksheet!E268,Customers!A:I,2,)</f>
        <v>Myles Seawright</v>
      </c>
      <c r="H268" s="3" t="str">
        <f>VLOOKUP(E268,Customers!A:I,6,FALSE)</f>
        <v>Newton</v>
      </c>
      <c r="I268" s="3" t="str">
        <f>VLOOKUP(Customers!A268,Customers!A267:I1267,7,FALSE)</f>
        <v>United Kingdom</v>
      </c>
      <c r="J268" s="4" t="s">
        <v>245</v>
      </c>
      <c r="K268" s="3">
        <v>2</v>
      </c>
      <c r="L268" s="5">
        <f>INDEX([1]products!$A$1:$G$49,MATCH([1]orders!$D268,[1]products!$A$1:$A$49,0),MATCH([1]orders!K$1,[1]products!$A$1:$G$1,0))</f>
        <v>1</v>
      </c>
      <c r="M268" s="6">
        <f>INDEX([1]products!$A$1:$G$49,MATCH([1]orders!$D268,[1]products!$A$1:$A$49,0),MATCH([1]orders!L$1,[1]products!$A$1:$G$1,0))</f>
        <v>12.15</v>
      </c>
      <c r="N268" s="6" t="str">
        <f>VLOOKUP(Customers!A268,Customers!A267:I1267,9,FALSE)</f>
        <v>No</v>
      </c>
      <c r="O268" s="25">
        <f t="shared" si="12"/>
        <v>24.3</v>
      </c>
      <c r="P268" t="str">
        <f>VLOOKUP(J268,Products!A:G,2,0)</f>
        <v>Excelsa</v>
      </c>
      <c r="Q268" t="str">
        <f>VLOOKUP(J268,Products!A:G,3,0)</f>
        <v>Dark</v>
      </c>
      <c r="R268">
        <v>2.673</v>
      </c>
      <c r="S268">
        <f>INDEX(Products!A:G,MATCH(worksheet!J268,Products!A:A,0),MATCH(worksheet!$S$1,Products!$A$1:$G$1,0))</f>
        <v>1.3365</v>
      </c>
      <c r="U268" s="20"/>
    </row>
    <row r="269" spans="1:21" hidden="1" x14ac:dyDescent="0.2">
      <c r="A269" s="1" t="s">
        <v>549</v>
      </c>
      <c r="B269" s="2">
        <v>44324</v>
      </c>
      <c r="C269" s="2" t="str">
        <f t="shared" si="13"/>
        <v>2021</v>
      </c>
      <c r="D269" s="2" t="str">
        <f t="shared" si="14"/>
        <v>May</v>
      </c>
      <c r="E269" s="3" t="s">
        <v>550</v>
      </c>
      <c r="F269" s="3" t="str">
        <f>VLOOKUP(Customers!A269,Customers!A268:I1268,3,FALSE)</f>
        <v>snortheast7f@mashable.com</v>
      </c>
      <c r="G269" s="3" t="str">
        <f>VLOOKUP(worksheet!E269,Customers!A:I,2,)</f>
        <v>Silvana Northeast</v>
      </c>
      <c r="H269" s="3" t="str">
        <f>VLOOKUP(E269,Customers!A:I,6,FALSE)</f>
        <v>Sparks</v>
      </c>
      <c r="I269" s="3" t="str">
        <f>VLOOKUP(Customers!A269,Customers!A268:I1268,7,FALSE)</f>
        <v>United States</v>
      </c>
      <c r="J269" s="4" t="s">
        <v>51</v>
      </c>
      <c r="K269" s="3">
        <v>6</v>
      </c>
      <c r="L269" s="5">
        <f>INDEX([1]products!$A$1:$G$49,MATCH([1]orders!$D269,[1]products!$A$1:$A$49,0),MATCH([1]orders!K$1,[1]products!$A$1:$G$1,0))</f>
        <v>0.2</v>
      </c>
      <c r="M269" s="6">
        <f>INDEX([1]products!$A$1:$G$49,MATCH([1]orders!$D269,[1]products!$A$1:$A$49,0),MATCH([1]orders!L$1,[1]products!$A$1:$G$1,0))</f>
        <v>3.645</v>
      </c>
      <c r="N269" s="6" t="str">
        <f>VLOOKUP(Customers!A269,Customers!A268:I1268,9,FALSE)</f>
        <v>Yes</v>
      </c>
      <c r="O269" s="25">
        <f t="shared" si="12"/>
        <v>21.87</v>
      </c>
      <c r="P269" t="str">
        <f>VLOOKUP(J269,Products!A:G,2,0)</f>
        <v>Excelsa</v>
      </c>
      <c r="Q269" t="str">
        <f>VLOOKUP(J269,Products!A:G,3,0)</f>
        <v>Dark</v>
      </c>
      <c r="R269">
        <v>2.4057000000000004</v>
      </c>
      <c r="S269">
        <f>INDEX(Products!A:G,MATCH(worksheet!J269,Products!A:A,0),MATCH(worksheet!$S$1,Products!$A$1:$G$1,0))</f>
        <v>0.40095000000000003</v>
      </c>
      <c r="U269" s="20"/>
    </row>
    <row r="270" spans="1:21" hidden="1" x14ac:dyDescent="0.2">
      <c r="A270" s="1" t="s">
        <v>551</v>
      </c>
      <c r="B270" s="2">
        <v>43790</v>
      </c>
      <c r="C270" s="2" t="str">
        <f t="shared" si="13"/>
        <v>2019</v>
      </c>
      <c r="D270" s="2" t="str">
        <f t="shared" si="14"/>
        <v>November</v>
      </c>
      <c r="E270" s="3" t="s">
        <v>438</v>
      </c>
      <c r="F270" s="3">
        <f>VLOOKUP(Customers!A270,Customers!A269:I1269,3,FALSE)</f>
        <v>0</v>
      </c>
      <c r="G270" s="3" t="str">
        <f>VLOOKUP(worksheet!E270,Customers!A:I,2,)</f>
        <v>Anselma Attwater</v>
      </c>
      <c r="H270" s="3" t="str">
        <f>VLOOKUP(E270,Customers!A:I,6,FALSE)</f>
        <v>Charlottesville</v>
      </c>
      <c r="I270" s="3" t="str">
        <f>VLOOKUP(Customers!A270,Customers!A269:I1269,7,FALSE)</f>
        <v>United States</v>
      </c>
      <c r="J270" s="4" t="s">
        <v>27</v>
      </c>
      <c r="K270" s="3">
        <v>2</v>
      </c>
      <c r="L270" s="5">
        <f>INDEX([1]products!$A$1:$G$49,MATCH([1]orders!$D270,[1]products!$A$1:$A$49,0),MATCH([1]orders!K$1,[1]products!$A$1:$G$1,0))</f>
        <v>1</v>
      </c>
      <c r="M270" s="6">
        <f>INDEX([1]products!$A$1:$G$49,MATCH([1]orders!$D270,[1]products!$A$1:$A$49,0),MATCH([1]orders!L$1,[1]products!$A$1:$G$1,0))</f>
        <v>9.9499999999999993</v>
      </c>
      <c r="N270" s="6" t="str">
        <f>VLOOKUP(Customers!A270,Customers!A269:I1269,9,FALSE)</f>
        <v>Yes</v>
      </c>
      <c r="O270" s="25">
        <f t="shared" si="12"/>
        <v>19.899999999999999</v>
      </c>
      <c r="P270" t="str">
        <f>VLOOKUP(J270,Products!A:G,2,0)</f>
        <v>Arabica</v>
      </c>
      <c r="Q270" t="str">
        <f>VLOOKUP(J270,Products!A:G,3,0)</f>
        <v>Dark</v>
      </c>
      <c r="R270">
        <v>1.7909999999999997</v>
      </c>
      <c r="S270">
        <f>INDEX(Products!A:G,MATCH(worksheet!J270,Products!A:A,0),MATCH(worksheet!$S$1,Products!$A$1:$G$1,0))</f>
        <v>0.89549999999999985</v>
      </c>
      <c r="U270" s="20"/>
    </row>
    <row r="271" spans="1:21" x14ac:dyDescent="0.2">
      <c r="A271" s="1" t="s">
        <v>552</v>
      </c>
      <c r="B271" s="2">
        <v>44333</v>
      </c>
      <c r="C271" s="2" t="str">
        <f t="shared" si="13"/>
        <v>2021</v>
      </c>
      <c r="D271" s="2" t="str">
        <f t="shared" si="14"/>
        <v>May</v>
      </c>
      <c r="E271" s="3" t="s">
        <v>553</v>
      </c>
      <c r="F271" s="3" t="str">
        <f>VLOOKUP(Customers!A271,Customers!A270:I1270,3,FALSE)</f>
        <v>mfearon7h@reverbnation.com</v>
      </c>
      <c r="G271" s="3" t="str">
        <f>VLOOKUP(worksheet!E271,Customers!A:I,2,)</f>
        <v>Monica Fearon</v>
      </c>
      <c r="H271" s="3" t="str">
        <f>VLOOKUP(E271,Customers!A:I,6,FALSE)</f>
        <v>Denton</v>
      </c>
      <c r="I271" s="3" t="str">
        <f>VLOOKUP(Customers!A271,Customers!A270:I1270,7,FALSE)</f>
        <v>United States</v>
      </c>
      <c r="J271" s="4" t="s">
        <v>54</v>
      </c>
      <c r="K271" s="3">
        <v>2</v>
      </c>
      <c r="L271" s="5">
        <f>INDEX([1]products!$A$1:$G$49,MATCH([1]orders!$D271,[1]products!$A$1:$A$49,0),MATCH([1]orders!K$1,[1]products!$A$1:$G$1,0))</f>
        <v>0.2</v>
      </c>
      <c r="M271" s="6">
        <f>INDEX([1]products!$A$1:$G$49,MATCH([1]orders!$D271,[1]products!$A$1:$A$49,0),MATCH([1]orders!L$1,[1]products!$A$1:$G$1,0))</f>
        <v>2.9849999999999999</v>
      </c>
      <c r="N271" s="6" t="str">
        <f>VLOOKUP(Customers!A271,Customers!A270:I1270,9,FALSE)</f>
        <v>No</v>
      </c>
      <c r="O271" s="25">
        <f t="shared" si="12"/>
        <v>5.97</v>
      </c>
      <c r="P271" t="str">
        <f>VLOOKUP(J271,Products!A:G,2,0)</f>
        <v>Arabica</v>
      </c>
      <c r="Q271" t="str">
        <f>VLOOKUP(J271,Products!A:G,3,0)</f>
        <v>Dark</v>
      </c>
      <c r="R271">
        <v>0.5373</v>
      </c>
      <c r="S271">
        <f>INDEX(Products!A:G,MATCH(worksheet!J271,Products!A:A,0),MATCH(worksheet!$S$1,Products!$A$1:$G$1,0))</f>
        <v>0.26865</v>
      </c>
      <c r="U271" s="20"/>
    </row>
    <row r="272" spans="1:21" hidden="1" x14ac:dyDescent="0.2">
      <c r="A272" s="1" t="s">
        <v>554</v>
      </c>
      <c r="B272" s="2">
        <v>43655</v>
      </c>
      <c r="C272" s="2" t="str">
        <f t="shared" si="13"/>
        <v>2019</v>
      </c>
      <c r="D272" s="2" t="str">
        <f t="shared" si="14"/>
        <v>July</v>
      </c>
      <c r="E272" s="3" t="s">
        <v>555</v>
      </c>
      <c r="F272" s="3">
        <f>VLOOKUP(Customers!A272,Customers!A271:I1271,3,FALSE)</f>
        <v>0</v>
      </c>
      <c r="G272" s="3" t="str">
        <f>VLOOKUP(worksheet!E272,Customers!A:I,2,)</f>
        <v>Barney Chisnell</v>
      </c>
      <c r="H272" s="3" t="str">
        <f>VLOOKUP(E272,Customers!A:I,6,FALSE)</f>
        <v>Tullamore</v>
      </c>
      <c r="I272" s="3" t="str">
        <f>VLOOKUP(Customers!A272,Customers!A271:I1271,7,FALSE)</f>
        <v>Ireland</v>
      </c>
      <c r="J272" s="4" t="s">
        <v>16</v>
      </c>
      <c r="K272" s="3">
        <v>1</v>
      </c>
      <c r="L272" s="5">
        <f>INDEX([1]products!$A$1:$G$49,MATCH([1]orders!$D272,[1]products!$A$1:$A$49,0),MATCH([1]orders!K$1,[1]products!$A$1:$G$1,0))</f>
        <v>0.5</v>
      </c>
      <c r="M272" s="6">
        <f>INDEX([1]products!$A$1:$G$49,MATCH([1]orders!$D272,[1]products!$A$1:$A$49,0),MATCH([1]orders!L$1,[1]products!$A$1:$G$1,0))</f>
        <v>7.29</v>
      </c>
      <c r="N272" s="6" t="str">
        <f>VLOOKUP(Customers!A272,Customers!A271:I1271,9,FALSE)</f>
        <v>Yes</v>
      </c>
      <c r="O272" s="25">
        <f t="shared" si="12"/>
        <v>7.29</v>
      </c>
      <c r="P272" t="str">
        <f>VLOOKUP(J272,Products!A:G,2,0)</f>
        <v>Excelsa</v>
      </c>
      <c r="Q272" t="str">
        <f>VLOOKUP(J272,Products!A:G,3,0)</f>
        <v>Dark</v>
      </c>
      <c r="R272">
        <v>0.80190000000000006</v>
      </c>
      <c r="S272">
        <f>INDEX(Products!A:G,MATCH(worksheet!J272,Products!A:A,0),MATCH(worksheet!$S$1,Products!$A$1:$G$1,0))</f>
        <v>0.80190000000000006</v>
      </c>
      <c r="U272" s="20"/>
    </row>
    <row r="273" spans="1:21" hidden="1" x14ac:dyDescent="0.2">
      <c r="A273" s="1" t="s">
        <v>556</v>
      </c>
      <c r="B273" s="2">
        <v>43971</v>
      </c>
      <c r="C273" s="2" t="str">
        <f t="shared" si="13"/>
        <v>2020</v>
      </c>
      <c r="D273" s="2" t="str">
        <f t="shared" si="14"/>
        <v>May</v>
      </c>
      <c r="E273" s="3" t="s">
        <v>557</v>
      </c>
      <c r="F273" s="3" t="str">
        <f>VLOOKUP(Customers!A273,Customers!A272:I1272,3,FALSE)</f>
        <v>jsisneros7j@a8.net</v>
      </c>
      <c r="G273" s="3" t="str">
        <f>VLOOKUP(worksheet!E273,Customers!A:I,2,)</f>
        <v>Jasper Sisneros</v>
      </c>
      <c r="H273" s="3" t="str">
        <f>VLOOKUP(E273,Customers!A:I,6,FALSE)</f>
        <v>Raleigh</v>
      </c>
      <c r="I273" s="3" t="str">
        <f>VLOOKUP(Customers!A273,Customers!A272:I1272,7,FALSE)</f>
        <v>United States</v>
      </c>
      <c r="J273" s="4" t="s">
        <v>54</v>
      </c>
      <c r="K273" s="3">
        <v>4</v>
      </c>
      <c r="L273" s="5">
        <f>INDEX([1]products!$A$1:$G$49,MATCH([1]orders!$D273,[1]products!$A$1:$A$49,0),MATCH([1]orders!K$1,[1]products!$A$1:$G$1,0))</f>
        <v>0.2</v>
      </c>
      <c r="M273" s="6">
        <f>INDEX([1]products!$A$1:$G$49,MATCH([1]orders!$D273,[1]products!$A$1:$A$49,0),MATCH([1]orders!L$1,[1]products!$A$1:$G$1,0))</f>
        <v>2.9849999999999999</v>
      </c>
      <c r="N273" s="6" t="str">
        <f>VLOOKUP(Customers!A273,Customers!A272:I1272,9,FALSE)</f>
        <v>Yes</v>
      </c>
      <c r="O273" s="25">
        <f t="shared" si="12"/>
        <v>11.94</v>
      </c>
      <c r="P273" t="str">
        <f>VLOOKUP(J273,Products!A:G,2,0)</f>
        <v>Arabica</v>
      </c>
      <c r="Q273" t="str">
        <f>VLOOKUP(J273,Products!A:G,3,0)</f>
        <v>Dark</v>
      </c>
      <c r="R273">
        <v>1.0746</v>
      </c>
      <c r="S273">
        <f>INDEX(Products!A:G,MATCH(worksheet!J273,Products!A:A,0),MATCH(worksheet!$S$1,Products!$A$1:$G$1,0))</f>
        <v>0.26865</v>
      </c>
      <c r="U273" s="20"/>
    </row>
    <row r="274" spans="1:21" x14ac:dyDescent="0.2">
      <c r="A274" s="1" t="s">
        <v>558</v>
      </c>
      <c r="B274" s="2">
        <v>44435</v>
      </c>
      <c r="C274" s="2" t="str">
        <f t="shared" si="13"/>
        <v>2021</v>
      </c>
      <c r="D274" s="2" t="str">
        <f t="shared" si="14"/>
        <v>August</v>
      </c>
      <c r="E274" s="3" t="s">
        <v>559</v>
      </c>
      <c r="F274" s="3" t="str">
        <f>VLOOKUP(Customers!A274,Customers!A273:I1273,3,FALSE)</f>
        <v>zcarlson7k@bigcartel.com</v>
      </c>
      <c r="G274" s="3" t="str">
        <f>VLOOKUP(worksheet!E274,Customers!A:I,2,)</f>
        <v>Zachariah Carlson</v>
      </c>
      <c r="H274" s="3" t="str">
        <f>VLOOKUP(E274,Customers!A:I,6,FALSE)</f>
        <v>Shankill</v>
      </c>
      <c r="I274" s="3" t="str">
        <f>VLOOKUP(Customers!A274,Customers!A273:I1273,7,FALSE)</f>
        <v>Ireland</v>
      </c>
      <c r="J274" s="4" t="s">
        <v>189</v>
      </c>
      <c r="K274" s="3">
        <v>6</v>
      </c>
      <c r="L274" s="5">
        <f>INDEX([1]products!$A$1:$G$49,MATCH([1]orders!$D274,[1]products!$A$1:$A$49,0),MATCH([1]orders!K$1,[1]products!$A$1:$G$1,0))</f>
        <v>1</v>
      </c>
      <c r="M274" s="6">
        <f>INDEX([1]products!$A$1:$G$49,MATCH([1]orders!$D274,[1]products!$A$1:$A$49,0),MATCH([1]orders!L$1,[1]products!$A$1:$G$1,0))</f>
        <v>11.95</v>
      </c>
      <c r="N274" s="6" t="str">
        <f>VLOOKUP(Customers!A274,Customers!A273:I1273,9,FALSE)</f>
        <v>Yes</v>
      </c>
      <c r="O274" s="25">
        <f t="shared" si="12"/>
        <v>71.699999999999989</v>
      </c>
      <c r="P274" t="str">
        <f>VLOOKUP(J274,Products!A:G,2,0)</f>
        <v>Robusta</v>
      </c>
      <c r="Q274" t="str">
        <f>VLOOKUP(J274,Products!A:G,3,0)</f>
        <v>Light</v>
      </c>
      <c r="R274">
        <v>4.3019999999999996</v>
      </c>
      <c r="S274">
        <f>INDEX(Products!A:G,MATCH(worksheet!J274,Products!A:A,0),MATCH(worksheet!$S$1,Products!$A$1:$G$1,0))</f>
        <v>0.71699999999999997</v>
      </c>
      <c r="U274" s="20"/>
    </row>
    <row r="275" spans="1:21" x14ac:dyDescent="0.2">
      <c r="A275" s="1" t="s">
        <v>560</v>
      </c>
      <c r="B275" s="2">
        <v>44681</v>
      </c>
      <c r="C275" s="2" t="str">
        <f t="shared" si="13"/>
        <v>2022</v>
      </c>
      <c r="D275" s="2" t="str">
        <f t="shared" si="14"/>
        <v>April</v>
      </c>
      <c r="E275" s="3" t="s">
        <v>561</v>
      </c>
      <c r="F275" s="3" t="str">
        <f>VLOOKUP(Customers!A275,Customers!A274:I1274,3,FALSE)</f>
        <v>wmaddox7l@timesonline.co.uk</v>
      </c>
      <c r="G275" s="3" t="str">
        <f>VLOOKUP(worksheet!E275,Customers!A:I,2,)</f>
        <v>Warner Maddox</v>
      </c>
      <c r="H275" s="3" t="str">
        <f>VLOOKUP(E275,Customers!A:I,6,FALSE)</f>
        <v>New York City</v>
      </c>
      <c r="I275" s="3" t="str">
        <f>VLOOKUP(Customers!A275,Customers!A274:I1274,7,FALSE)</f>
        <v>United States</v>
      </c>
      <c r="J275" s="4" t="s">
        <v>115</v>
      </c>
      <c r="K275" s="3">
        <v>2</v>
      </c>
      <c r="L275" s="5">
        <f>INDEX([1]products!$A$1:$G$49,MATCH([1]orders!$D275,[1]products!$A$1:$A$49,0),MATCH([1]orders!K$1,[1]products!$A$1:$G$1,0))</f>
        <v>0.2</v>
      </c>
      <c r="M275" s="6">
        <f>INDEX([1]products!$A$1:$G$49,MATCH([1]orders!$D275,[1]products!$A$1:$A$49,0),MATCH([1]orders!L$1,[1]products!$A$1:$G$1,0))</f>
        <v>3.8849999999999998</v>
      </c>
      <c r="N275" s="6" t="str">
        <f>VLOOKUP(Customers!A275,Customers!A274:I1274,9,FALSE)</f>
        <v>No</v>
      </c>
      <c r="O275" s="25">
        <f t="shared" si="12"/>
        <v>7.77</v>
      </c>
      <c r="P275" t="str">
        <f>VLOOKUP(J275,Products!A:G,2,0)</f>
        <v>Arabica</v>
      </c>
      <c r="Q275" t="str">
        <f>VLOOKUP(J275,Products!A:G,3,0)</f>
        <v>Light</v>
      </c>
      <c r="R275">
        <v>0.69929999999999992</v>
      </c>
      <c r="S275">
        <f>INDEX(Products!A:G,MATCH(worksheet!J275,Products!A:A,0),MATCH(worksheet!$S$1,Products!$A$1:$G$1,0))</f>
        <v>0.34964999999999996</v>
      </c>
      <c r="U275" s="20"/>
    </row>
    <row r="276" spans="1:21" hidden="1" x14ac:dyDescent="0.2">
      <c r="A276" s="1" t="s">
        <v>562</v>
      </c>
      <c r="B276" s="2">
        <v>43985</v>
      </c>
      <c r="C276" s="2" t="str">
        <f t="shared" si="13"/>
        <v>2020</v>
      </c>
      <c r="D276" s="2" t="str">
        <f t="shared" si="14"/>
        <v>June</v>
      </c>
      <c r="E276" s="3" t="s">
        <v>563</v>
      </c>
      <c r="F276" s="3" t="str">
        <f>VLOOKUP(Customers!A276,Customers!A275:I1275,3,FALSE)</f>
        <v>dhedlestone7m@craigslist.org</v>
      </c>
      <c r="G276" s="3" t="str">
        <f>VLOOKUP(worksheet!E276,Customers!A:I,2,)</f>
        <v>Donnie Hedlestone</v>
      </c>
      <c r="H276" s="3" t="str">
        <f>VLOOKUP(E276,Customers!A:I,6,FALSE)</f>
        <v>Stamford</v>
      </c>
      <c r="I276" s="3" t="str">
        <f>VLOOKUP(Customers!A276,Customers!A275:I1275,7,FALSE)</f>
        <v>United States</v>
      </c>
      <c r="J276" s="4" t="s">
        <v>171</v>
      </c>
      <c r="K276" s="3">
        <v>1</v>
      </c>
      <c r="L276" s="5">
        <f>INDEX([1]products!$A$1:$G$49,MATCH([1]orders!$D276,[1]products!$A$1:$A$49,0),MATCH([1]orders!K$1,[1]products!$A$1:$G$1,0))</f>
        <v>2.5</v>
      </c>
      <c r="M276" s="6">
        <f>INDEX([1]products!$A$1:$G$49,MATCH([1]orders!$D276,[1]products!$A$1:$A$49,0),MATCH([1]orders!L$1,[1]products!$A$1:$G$1,0))</f>
        <v>25.874999999999996</v>
      </c>
      <c r="N276" s="6" t="str">
        <f>VLOOKUP(Customers!A276,Customers!A275:I1275,9,FALSE)</f>
        <v>No</v>
      </c>
      <c r="O276" s="25">
        <f t="shared" si="12"/>
        <v>25.874999999999996</v>
      </c>
      <c r="P276" t="str">
        <f>VLOOKUP(J276,Products!A:G,2,0)</f>
        <v>Arabica</v>
      </c>
      <c r="Q276" t="str">
        <f>VLOOKUP(J276,Products!A:G,3,0)</f>
        <v>Medium</v>
      </c>
      <c r="R276">
        <v>2.3287499999999994</v>
      </c>
      <c r="S276">
        <f>INDEX(Products!A:G,MATCH(worksheet!J276,Products!A:A,0),MATCH(worksheet!$S$1,Products!$A$1:$G$1,0))</f>
        <v>2.3287499999999994</v>
      </c>
      <c r="U276" s="20"/>
    </row>
    <row r="277" spans="1:21" hidden="1" x14ac:dyDescent="0.2">
      <c r="A277" s="1" t="s">
        <v>564</v>
      </c>
      <c r="B277" s="2">
        <v>44725</v>
      </c>
      <c r="C277" s="2" t="str">
        <f t="shared" si="13"/>
        <v>2022</v>
      </c>
      <c r="D277" s="2" t="str">
        <f t="shared" si="14"/>
        <v>June</v>
      </c>
      <c r="E277" s="3" t="s">
        <v>565</v>
      </c>
      <c r="F277" s="3" t="str">
        <f>VLOOKUP(Customers!A277,Customers!A276:I1276,3,FALSE)</f>
        <v>tcrowthe7n@europa.eu</v>
      </c>
      <c r="G277" s="3" t="str">
        <f>VLOOKUP(worksheet!E277,Customers!A:I,2,)</f>
        <v>Teddi Crowthe</v>
      </c>
      <c r="H277" s="3" t="str">
        <f>VLOOKUP(E277,Customers!A:I,6,FALSE)</f>
        <v>Toledo</v>
      </c>
      <c r="I277" s="3" t="str">
        <f>VLOOKUP(Customers!A277,Customers!A276:I1276,7,FALSE)</f>
        <v>United States</v>
      </c>
      <c r="J277" s="4" t="s">
        <v>30</v>
      </c>
      <c r="K277" s="3">
        <v>6</v>
      </c>
      <c r="L277" s="5">
        <f>INDEX([1]products!$A$1:$G$49,MATCH([1]orders!$D277,[1]products!$A$1:$A$49,0),MATCH([1]orders!K$1,[1]products!$A$1:$G$1,0))</f>
        <v>2.5</v>
      </c>
      <c r="M277" s="6">
        <f>INDEX([1]products!$A$1:$G$49,MATCH([1]orders!$D277,[1]products!$A$1:$A$49,0),MATCH([1]orders!L$1,[1]products!$A$1:$G$1,0))</f>
        <v>34.154999999999994</v>
      </c>
      <c r="N277" s="6" t="str">
        <f>VLOOKUP(Customers!A277,Customers!A276:I1276,9,FALSE)</f>
        <v>No</v>
      </c>
      <c r="O277" s="25">
        <f t="shared" si="12"/>
        <v>204.92999999999995</v>
      </c>
      <c r="P277" t="str">
        <f>VLOOKUP(J277,Products!A:G,2,0)</f>
        <v>Excelsa</v>
      </c>
      <c r="Q277" t="str">
        <f>VLOOKUP(J277,Products!A:G,3,0)</f>
        <v>Light</v>
      </c>
      <c r="R277">
        <v>22.542299999999997</v>
      </c>
      <c r="S277">
        <f>INDEX(Products!A:G,MATCH(worksheet!J277,Products!A:A,0),MATCH(worksheet!$S$1,Products!$A$1:$G$1,0))</f>
        <v>3.7570499999999996</v>
      </c>
      <c r="U277" s="20"/>
    </row>
    <row r="278" spans="1:21" x14ac:dyDescent="0.2">
      <c r="A278" s="1" t="s">
        <v>566</v>
      </c>
      <c r="B278" s="2">
        <v>43992</v>
      </c>
      <c r="C278" s="2" t="str">
        <f t="shared" si="13"/>
        <v>2020</v>
      </c>
      <c r="D278" s="2" t="str">
        <f t="shared" si="14"/>
        <v>June</v>
      </c>
      <c r="E278" s="3" t="s">
        <v>567</v>
      </c>
      <c r="F278" s="3" t="str">
        <f>VLOOKUP(Customers!A278,Customers!A277:I1277,3,FALSE)</f>
        <v>dbury7o@tinyurl.com</v>
      </c>
      <c r="G278" s="3" t="str">
        <f>VLOOKUP(worksheet!E278,Customers!A:I,2,)</f>
        <v>Dorelia Bury</v>
      </c>
      <c r="H278" s="3" t="str">
        <f>VLOOKUP(E278,Customers!A:I,6,FALSE)</f>
        <v>Castleblayney</v>
      </c>
      <c r="I278" s="3" t="str">
        <f>VLOOKUP(Customers!A278,Customers!A277:I1277,7,FALSE)</f>
        <v>Ireland</v>
      </c>
      <c r="J278" s="4" t="s">
        <v>10</v>
      </c>
      <c r="K278" s="3">
        <v>4</v>
      </c>
      <c r="L278" s="5">
        <f>INDEX([1]products!$A$1:$G$49,MATCH([1]orders!$D278,[1]products!$A$1:$A$49,0),MATCH([1]orders!K$1,[1]products!$A$1:$G$1,0))</f>
        <v>2.5</v>
      </c>
      <c r="M278" s="6">
        <f>INDEX([1]products!$A$1:$G$49,MATCH([1]orders!$D278,[1]products!$A$1:$A$49,0),MATCH([1]orders!L$1,[1]products!$A$1:$G$1,0))</f>
        <v>27.484999999999996</v>
      </c>
      <c r="N278" s="6" t="str">
        <f>VLOOKUP(Customers!A278,Customers!A277:I1277,9,FALSE)</f>
        <v>Yes</v>
      </c>
      <c r="O278" s="25">
        <f t="shared" si="12"/>
        <v>109.93999999999998</v>
      </c>
      <c r="P278" t="str">
        <f>VLOOKUP(J278,Products!A:G,2,0)</f>
        <v>Robusta</v>
      </c>
      <c r="Q278" t="str">
        <f>VLOOKUP(J278,Products!A:G,3,0)</f>
        <v>Light</v>
      </c>
      <c r="R278">
        <v>6.5963999999999992</v>
      </c>
      <c r="S278">
        <f>INDEX(Products!A:G,MATCH(worksheet!J278,Products!A:A,0),MATCH(worksheet!$S$1,Products!$A$1:$G$1,0))</f>
        <v>1.6490999999999998</v>
      </c>
      <c r="U278" s="20"/>
    </row>
    <row r="279" spans="1:21" hidden="1" x14ac:dyDescent="0.2">
      <c r="A279" s="1" t="s">
        <v>568</v>
      </c>
      <c r="B279" s="2">
        <v>44183</v>
      </c>
      <c r="C279" s="2" t="str">
        <f t="shared" si="13"/>
        <v>2020</v>
      </c>
      <c r="D279" s="2" t="str">
        <f t="shared" si="14"/>
        <v>December</v>
      </c>
      <c r="E279" s="3" t="s">
        <v>569</v>
      </c>
      <c r="F279" s="3" t="str">
        <f>VLOOKUP(Customers!A279,Customers!A278:I1278,3,FALSE)</f>
        <v>gbroadbear7p@omniture.com</v>
      </c>
      <c r="G279" s="3" t="str">
        <f>VLOOKUP(worksheet!E279,Customers!A:I,2,)</f>
        <v>Gussy Broadbear</v>
      </c>
      <c r="H279" s="3" t="str">
        <f>VLOOKUP(E279,Customers!A:I,6,FALSE)</f>
        <v>Columbia</v>
      </c>
      <c r="I279" s="3" t="str">
        <f>VLOOKUP(Customers!A279,Customers!A278:I1278,7,FALSE)</f>
        <v>United States</v>
      </c>
      <c r="J279" s="4" t="s">
        <v>137</v>
      </c>
      <c r="K279" s="3">
        <v>6</v>
      </c>
      <c r="L279" s="5">
        <f>INDEX([1]products!$A$1:$G$49,MATCH([1]orders!$D279,[1]products!$A$1:$A$49,0),MATCH([1]orders!K$1,[1]products!$A$1:$G$1,0))</f>
        <v>1</v>
      </c>
      <c r="M279" s="6">
        <f>INDEX([1]products!$A$1:$G$49,MATCH([1]orders!$D279,[1]products!$A$1:$A$49,0),MATCH([1]orders!L$1,[1]products!$A$1:$G$1,0))</f>
        <v>14.85</v>
      </c>
      <c r="N279" s="6" t="str">
        <f>VLOOKUP(Customers!A279,Customers!A278:I1278,9,FALSE)</f>
        <v>No</v>
      </c>
      <c r="O279" s="25">
        <f t="shared" si="12"/>
        <v>89.1</v>
      </c>
      <c r="P279" t="str">
        <f>VLOOKUP(J279,Products!A:G,2,0)</f>
        <v>Excelsa</v>
      </c>
      <c r="Q279" t="str">
        <f>VLOOKUP(J279,Products!A:G,3,0)</f>
        <v>Light</v>
      </c>
      <c r="R279">
        <v>9.8010000000000002</v>
      </c>
      <c r="S279">
        <f>INDEX(Products!A:G,MATCH(worksheet!J279,Products!A:A,0),MATCH(worksheet!$S$1,Products!$A$1:$G$1,0))</f>
        <v>1.6335</v>
      </c>
      <c r="U279" s="20"/>
    </row>
    <row r="280" spans="1:21" x14ac:dyDescent="0.2">
      <c r="A280" s="1" t="s">
        <v>570</v>
      </c>
      <c r="B280" s="2">
        <v>43708</v>
      </c>
      <c r="C280" s="2" t="str">
        <f t="shared" si="13"/>
        <v>2019</v>
      </c>
      <c r="D280" s="2" t="str">
        <f t="shared" si="14"/>
        <v>August</v>
      </c>
      <c r="E280" s="3" t="s">
        <v>571</v>
      </c>
      <c r="F280" s="3" t="str">
        <f>VLOOKUP(Customers!A280,Customers!A279:I1279,3,FALSE)</f>
        <v>epalfrey7q@devhub.com</v>
      </c>
      <c r="G280" s="3" t="str">
        <f>VLOOKUP(worksheet!E280,Customers!A:I,2,)</f>
        <v>Emlynne Palfrey</v>
      </c>
      <c r="H280" s="3" t="str">
        <f>VLOOKUP(E280,Customers!A:I,6,FALSE)</f>
        <v>Fort Wayne</v>
      </c>
      <c r="I280" s="3" t="str">
        <f>VLOOKUP(Customers!A280,Customers!A279:I1279,7,FALSE)</f>
        <v>United States</v>
      </c>
      <c r="J280" s="4" t="s">
        <v>115</v>
      </c>
      <c r="K280" s="3">
        <v>2</v>
      </c>
      <c r="L280" s="5">
        <f>INDEX([1]products!$A$1:$G$49,MATCH([1]orders!$D280,[1]products!$A$1:$A$49,0),MATCH([1]orders!K$1,[1]products!$A$1:$G$1,0))</f>
        <v>0.2</v>
      </c>
      <c r="M280" s="6">
        <f>INDEX([1]products!$A$1:$G$49,MATCH([1]orders!$D280,[1]products!$A$1:$A$49,0),MATCH([1]orders!L$1,[1]products!$A$1:$G$1,0))</f>
        <v>3.8849999999999998</v>
      </c>
      <c r="N280" s="6" t="str">
        <f>VLOOKUP(Customers!A280,Customers!A279:I1279,9,FALSE)</f>
        <v>Yes</v>
      </c>
      <c r="O280" s="25">
        <f t="shared" si="12"/>
        <v>7.77</v>
      </c>
      <c r="P280" t="str">
        <f>VLOOKUP(J280,Products!A:G,2,0)</f>
        <v>Arabica</v>
      </c>
      <c r="Q280" t="str">
        <f>VLOOKUP(J280,Products!A:G,3,0)</f>
        <v>Light</v>
      </c>
      <c r="R280">
        <v>0.69929999999999992</v>
      </c>
      <c r="S280">
        <f>INDEX(Products!A:G,MATCH(worksheet!J280,Products!A:A,0),MATCH(worksheet!$S$1,Products!$A$1:$G$1,0))</f>
        <v>0.34964999999999996</v>
      </c>
      <c r="U280" s="20"/>
    </row>
    <row r="281" spans="1:21" x14ac:dyDescent="0.2">
      <c r="A281" s="1" t="s">
        <v>572</v>
      </c>
      <c r="B281" s="2">
        <v>43521</v>
      </c>
      <c r="C281" s="2" t="str">
        <f t="shared" si="13"/>
        <v>2019</v>
      </c>
      <c r="D281" s="2" t="str">
        <f t="shared" si="14"/>
        <v>February</v>
      </c>
      <c r="E281" s="3" t="s">
        <v>573</v>
      </c>
      <c r="F281" s="3" t="str">
        <f>VLOOKUP(Customers!A281,Customers!A280:I1280,3,FALSE)</f>
        <v>pmetrick7r@rakuten.co.jp</v>
      </c>
      <c r="G281" s="3" t="str">
        <f>VLOOKUP(worksheet!E281,Customers!A:I,2,)</f>
        <v>Parsifal Metrick</v>
      </c>
      <c r="H281" s="3" t="str">
        <f>VLOOKUP(E281,Customers!A:I,6,FALSE)</f>
        <v>Saint Louis</v>
      </c>
      <c r="I281" s="3" t="str">
        <f>VLOOKUP(Customers!A281,Customers!A280:I1280,7,FALSE)</f>
        <v>United States</v>
      </c>
      <c r="J281" s="4" t="s">
        <v>197</v>
      </c>
      <c r="K281" s="3">
        <v>1</v>
      </c>
      <c r="L281" s="5">
        <f>INDEX([1]products!$A$1:$G$49,MATCH([1]orders!$D281,[1]products!$A$1:$A$49,0),MATCH([1]orders!K$1,[1]products!$A$1:$G$1,0))</f>
        <v>2.5</v>
      </c>
      <c r="M281" s="6">
        <f>INDEX([1]products!$A$1:$G$49,MATCH([1]orders!$D281,[1]products!$A$1:$A$49,0),MATCH([1]orders!L$1,[1]products!$A$1:$G$1,0))</f>
        <v>33.464999999999996</v>
      </c>
      <c r="N281" s="6" t="str">
        <f>VLOOKUP(Customers!A281,Customers!A280:I1280,9,FALSE)</f>
        <v>Yes</v>
      </c>
      <c r="O281" s="25">
        <f t="shared" si="12"/>
        <v>33.464999999999996</v>
      </c>
      <c r="P281" t="str">
        <f>VLOOKUP(J281,Products!A:G,2,0)</f>
        <v>Liberica</v>
      </c>
      <c r="Q281" t="str">
        <f>VLOOKUP(J281,Products!A:G,3,0)</f>
        <v>Medium</v>
      </c>
      <c r="R281">
        <v>4.3504499999999995</v>
      </c>
      <c r="S281">
        <f>INDEX(Products!A:G,MATCH(worksheet!J281,Products!A:A,0),MATCH(worksheet!$S$1,Products!$A$1:$G$1,0))</f>
        <v>4.3504499999999995</v>
      </c>
      <c r="U281" s="20"/>
    </row>
    <row r="282" spans="1:21" x14ac:dyDescent="0.2">
      <c r="A282" s="1" t="s">
        <v>574</v>
      </c>
      <c r="B282" s="2">
        <v>44234</v>
      </c>
      <c r="C282" s="2" t="str">
        <f t="shared" si="13"/>
        <v>2021</v>
      </c>
      <c r="D282" s="2" t="str">
        <f t="shared" si="14"/>
        <v>February</v>
      </c>
      <c r="E282" s="3" t="s">
        <v>575</v>
      </c>
      <c r="F282" s="3">
        <f>VLOOKUP(Customers!A282,Customers!A281:I1281,3,FALSE)</f>
        <v>0</v>
      </c>
      <c r="G282" s="3" t="str">
        <f>VLOOKUP(worksheet!E282,Customers!A:I,2,)</f>
        <v>Christopher Grieveson</v>
      </c>
      <c r="H282" s="3" t="str">
        <f>VLOOKUP(E282,Customers!A:I,6,FALSE)</f>
        <v>Portland</v>
      </c>
      <c r="I282" s="3" t="str">
        <f>VLOOKUP(Customers!A282,Customers!A281:I1281,7,FALSE)</f>
        <v>United States</v>
      </c>
      <c r="J282" s="4" t="s">
        <v>3</v>
      </c>
      <c r="K282" s="3">
        <v>5</v>
      </c>
      <c r="L282" s="5">
        <f>INDEX([1]products!$A$1:$G$49,MATCH([1]orders!$D282,[1]products!$A$1:$A$49,0),MATCH([1]orders!K$1,[1]products!$A$1:$G$1,0))</f>
        <v>0.5</v>
      </c>
      <c r="M282" s="6">
        <f>INDEX([1]products!$A$1:$G$49,MATCH([1]orders!$D282,[1]products!$A$1:$A$49,0),MATCH([1]orders!L$1,[1]products!$A$1:$G$1,0))</f>
        <v>8.25</v>
      </c>
      <c r="N282" s="6" t="str">
        <f>VLOOKUP(Customers!A282,Customers!A281:I1281,9,FALSE)</f>
        <v>Yes</v>
      </c>
      <c r="O282" s="25">
        <f t="shared" si="12"/>
        <v>41.25</v>
      </c>
      <c r="P282" t="str">
        <f>VLOOKUP(J282,Products!A:G,2,0)</f>
        <v>Excelsa</v>
      </c>
      <c r="Q282" t="str">
        <f>VLOOKUP(J282,Products!A:G,3,0)</f>
        <v>Medium</v>
      </c>
      <c r="R282">
        <v>4.5374999999999996</v>
      </c>
      <c r="S282">
        <f>INDEX(Products!A:G,MATCH(worksheet!J282,Products!A:A,0),MATCH(worksheet!$S$1,Products!$A$1:$G$1,0))</f>
        <v>0.90749999999999997</v>
      </c>
      <c r="U282" s="20"/>
    </row>
    <row r="283" spans="1:21" hidden="1" x14ac:dyDescent="0.2">
      <c r="A283" s="1" t="s">
        <v>576</v>
      </c>
      <c r="B283" s="2">
        <v>44210</v>
      </c>
      <c r="C283" s="2" t="str">
        <f t="shared" si="13"/>
        <v>2021</v>
      </c>
      <c r="D283" s="2" t="str">
        <f t="shared" si="14"/>
        <v>January</v>
      </c>
      <c r="E283" s="3" t="s">
        <v>577</v>
      </c>
      <c r="F283" s="3" t="str">
        <f>VLOOKUP(Customers!A283,Customers!A282:I1282,3,FALSE)</f>
        <v>kkarby7t@sbwire.com</v>
      </c>
      <c r="G283" s="3" t="str">
        <f>VLOOKUP(worksheet!E283,Customers!A:I,2,)</f>
        <v>Karlan Karby</v>
      </c>
      <c r="H283" s="3" t="str">
        <f>VLOOKUP(E283,Customers!A:I,6,FALSE)</f>
        <v>Boulder</v>
      </c>
      <c r="I283" s="3" t="str">
        <f>VLOOKUP(Customers!A283,Customers!A282:I1282,7,FALSE)</f>
        <v>United States</v>
      </c>
      <c r="J283" s="4" t="s">
        <v>137</v>
      </c>
      <c r="K283" s="3">
        <v>4</v>
      </c>
      <c r="L283" s="5">
        <f>INDEX([1]products!$A$1:$G$49,MATCH([1]orders!$D283,[1]products!$A$1:$A$49,0),MATCH([1]orders!K$1,[1]products!$A$1:$G$1,0))</f>
        <v>1</v>
      </c>
      <c r="M283" s="6">
        <f>INDEX([1]products!$A$1:$G$49,MATCH([1]orders!$D283,[1]products!$A$1:$A$49,0),MATCH([1]orders!L$1,[1]products!$A$1:$G$1,0))</f>
        <v>14.85</v>
      </c>
      <c r="N283" s="6" t="str">
        <f>VLOOKUP(Customers!A283,Customers!A282:I1282,9,FALSE)</f>
        <v>Yes</v>
      </c>
      <c r="O283" s="25">
        <f t="shared" si="12"/>
        <v>59.4</v>
      </c>
      <c r="P283" t="str">
        <f>VLOOKUP(J283,Products!A:G,2,0)</f>
        <v>Excelsa</v>
      </c>
      <c r="Q283" t="str">
        <f>VLOOKUP(J283,Products!A:G,3,0)</f>
        <v>Light</v>
      </c>
      <c r="R283">
        <v>6.5339999999999998</v>
      </c>
      <c r="S283">
        <f>INDEX(Products!A:G,MATCH(worksheet!J283,Products!A:A,0),MATCH(worksheet!$S$1,Products!$A$1:$G$1,0))</f>
        <v>1.6335</v>
      </c>
      <c r="U283" s="20"/>
    </row>
    <row r="284" spans="1:21" x14ac:dyDescent="0.2">
      <c r="A284" s="1" t="s">
        <v>578</v>
      </c>
      <c r="B284" s="2">
        <v>43520</v>
      </c>
      <c r="C284" s="2" t="str">
        <f t="shared" si="13"/>
        <v>2019</v>
      </c>
      <c r="D284" s="2" t="str">
        <f t="shared" si="14"/>
        <v>February</v>
      </c>
      <c r="E284" s="3" t="s">
        <v>579</v>
      </c>
      <c r="F284" s="3" t="str">
        <f>VLOOKUP(Customers!A284,Customers!A283:I1283,3,FALSE)</f>
        <v>fcrumpe7u@ftc.gov</v>
      </c>
      <c r="G284" s="3" t="str">
        <f>VLOOKUP(worksheet!E284,Customers!A:I,2,)</f>
        <v>Flory Crumpe</v>
      </c>
      <c r="H284" s="3" t="str">
        <f>VLOOKUP(E284,Customers!A:I,6,FALSE)</f>
        <v>Norton</v>
      </c>
      <c r="I284" s="3" t="str">
        <f>VLOOKUP(Customers!A284,Customers!A283:I1283,7,FALSE)</f>
        <v>United Kingdom</v>
      </c>
      <c r="J284" s="4" t="s">
        <v>192</v>
      </c>
      <c r="K284" s="3">
        <v>1</v>
      </c>
      <c r="L284" s="5">
        <f>INDEX([1]products!$A$1:$G$49,MATCH([1]orders!$D284,[1]products!$A$1:$A$49,0),MATCH([1]orders!K$1,[1]products!$A$1:$G$1,0))</f>
        <v>0.5</v>
      </c>
      <c r="M284" s="6">
        <f>INDEX([1]products!$A$1:$G$49,MATCH([1]orders!$D284,[1]products!$A$1:$A$49,0),MATCH([1]orders!L$1,[1]products!$A$1:$G$1,0))</f>
        <v>7.77</v>
      </c>
      <c r="N284" s="6" t="str">
        <f>VLOOKUP(Customers!A284,Customers!A283:I1283,9,FALSE)</f>
        <v>No</v>
      </c>
      <c r="O284" s="25">
        <f t="shared" si="12"/>
        <v>7.77</v>
      </c>
      <c r="P284" t="str">
        <f>VLOOKUP(J284,Products!A:G,2,0)</f>
        <v>Arabica</v>
      </c>
      <c r="Q284" t="str">
        <f>VLOOKUP(J284,Products!A:G,3,0)</f>
        <v>Light</v>
      </c>
      <c r="R284">
        <v>0.69929999999999992</v>
      </c>
      <c r="S284">
        <f>INDEX(Products!A:G,MATCH(worksheet!J284,Products!A:A,0),MATCH(worksheet!$S$1,Products!$A$1:$G$1,0))</f>
        <v>0.69929999999999992</v>
      </c>
      <c r="U284" s="20"/>
    </row>
    <row r="285" spans="1:21" hidden="1" x14ac:dyDescent="0.2">
      <c r="A285" s="1" t="s">
        <v>580</v>
      </c>
      <c r="B285" s="2">
        <v>43639</v>
      </c>
      <c r="C285" s="2" t="str">
        <f t="shared" si="13"/>
        <v>2019</v>
      </c>
      <c r="D285" s="2" t="str">
        <f t="shared" si="14"/>
        <v>June</v>
      </c>
      <c r="E285" s="3" t="s">
        <v>581</v>
      </c>
      <c r="F285" s="3" t="str">
        <f>VLOOKUP(Customers!A285,Customers!A284:I1284,3,FALSE)</f>
        <v>achatto7v@sakura.ne.jp</v>
      </c>
      <c r="G285" s="3" t="str">
        <f>VLOOKUP(worksheet!E285,Customers!A:I,2,)</f>
        <v>Amity Chatto</v>
      </c>
      <c r="H285" s="3" t="str">
        <f>VLOOKUP(E285,Customers!A:I,6,FALSE)</f>
        <v>Sheffield</v>
      </c>
      <c r="I285" s="3" t="str">
        <f>VLOOKUP(Customers!A285,Customers!A284:I1284,7,FALSE)</f>
        <v>United Kingdom</v>
      </c>
      <c r="J285" s="4" t="s">
        <v>146</v>
      </c>
      <c r="K285" s="3">
        <v>1</v>
      </c>
      <c r="L285" s="5">
        <f>INDEX([1]products!$A$1:$G$49,MATCH([1]orders!$D285,[1]products!$A$1:$A$49,0),MATCH([1]orders!K$1,[1]products!$A$1:$G$1,0))</f>
        <v>0.5</v>
      </c>
      <c r="M285" s="6">
        <f>INDEX([1]products!$A$1:$G$49,MATCH([1]orders!$D285,[1]products!$A$1:$A$49,0),MATCH([1]orders!L$1,[1]products!$A$1:$G$1,0))</f>
        <v>5.3699999999999992</v>
      </c>
      <c r="N285" s="6" t="str">
        <f>VLOOKUP(Customers!A285,Customers!A284:I1284,9,FALSE)</f>
        <v>Yes</v>
      </c>
      <c r="O285" s="25">
        <f t="shared" si="12"/>
        <v>5.3699999999999992</v>
      </c>
      <c r="P285" t="str">
        <f>VLOOKUP(J285,Products!A:G,2,0)</f>
        <v>Robusta</v>
      </c>
      <c r="Q285" t="str">
        <f>VLOOKUP(J285,Products!A:G,3,0)</f>
        <v>Dark</v>
      </c>
      <c r="R285">
        <v>0.32219999999999993</v>
      </c>
      <c r="S285">
        <f>INDEX(Products!A:G,MATCH(worksheet!J285,Products!A:A,0),MATCH(worksheet!$S$1,Products!$A$1:$G$1,0))</f>
        <v>0.32219999999999993</v>
      </c>
      <c r="U285" s="20"/>
    </row>
    <row r="286" spans="1:21" hidden="1" x14ac:dyDescent="0.2">
      <c r="A286" s="1" t="s">
        <v>582</v>
      </c>
      <c r="B286" s="2">
        <v>43960</v>
      </c>
      <c r="C286" s="2" t="str">
        <f t="shared" si="13"/>
        <v>2020</v>
      </c>
      <c r="D286" s="2" t="str">
        <f t="shared" si="14"/>
        <v>May</v>
      </c>
      <c r="E286" s="3" t="s">
        <v>583</v>
      </c>
      <c r="F286" s="3">
        <f>VLOOKUP(Customers!A286,Customers!A285:I1285,3,FALSE)</f>
        <v>0</v>
      </c>
      <c r="G286" s="3" t="str">
        <f>VLOOKUP(worksheet!E286,Customers!A:I,2,)</f>
        <v>Nanine McCarthy</v>
      </c>
      <c r="H286" s="3" t="str">
        <f>VLOOKUP(E286,Customers!A:I,6,FALSE)</f>
        <v>Louisville</v>
      </c>
      <c r="I286" s="3" t="str">
        <f>VLOOKUP(Customers!A286,Customers!A285:I1285,7,FALSE)</f>
        <v>United States</v>
      </c>
      <c r="J286" s="4" t="s">
        <v>112</v>
      </c>
      <c r="K286" s="3">
        <v>3</v>
      </c>
      <c r="L286" s="5">
        <f>INDEX([1]products!$A$1:$G$49,MATCH([1]orders!$D286,[1]products!$A$1:$A$49,0),MATCH([1]orders!K$1,[1]products!$A$1:$G$1,0))</f>
        <v>2.5</v>
      </c>
      <c r="M286" s="6">
        <f>INDEX([1]products!$A$1:$G$49,MATCH([1]orders!$D286,[1]products!$A$1:$A$49,0),MATCH([1]orders!L$1,[1]products!$A$1:$G$1,0))</f>
        <v>31.624999999999996</v>
      </c>
      <c r="N286" s="6" t="str">
        <f>VLOOKUP(Customers!A286,Customers!A285:I1285,9,FALSE)</f>
        <v>No</v>
      </c>
      <c r="O286" s="25">
        <f t="shared" si="12"/>
        <v>94.874999999999986</v>
      </c>
      <c r="P286" t="str">
        <f>VLOOKUP(J286,Products!A:G,2,0)</f>
        <v>Excelsa</v>
      </c>
      <c r="Q286" t="str">
        <f>VLOOKUP(J286,Products!A:G,3,0)</f>
        <v>Medium</v>
      </c>
      <c r="R286">
        <v>10.436249999999999</v>
      </c>
      <c r="S286">
        <f>INDEX(Products!A:G,MATCH(worksheet!J286,Products!A:A,0),MATCH(worksheet!$S$1,Products!$A$1:$G$1,0))</f>
        <v>3.4787499999999998</v>
      </c>
      <c r="U286" s="20"/>
    </row>
    <row r="287" spans="1:21" hidden="1" x14ac:dyDescent="0.2">
      <c r="A287" s="1" t="s">
        <v>584</v>
      </c>
      <c r="B287" s="2">
        <v>44030</v>
      </c>
      <c r="C287" s="2" t="str">
        <f t="shared" si="13"/>
        <v>2020</v>
      </c>
      <c r="D287" s="2" t="str">
        <f t="shared" si="14"/>
        <v>July</v>
      </c>
      <c r="E287" s="3" t="s">
        <v>585</v>
      </c>
      <c r="F287" s="3">
        <f>VLOOKUP(Customers!A287,Customers!A286:I1286,3,FALSE)</f>
        <v>0</v>
      </c>
      <c r="G287" s="3" t="str">
        <f>VLOOKUP(worksheet!E287,Customers!A:I,2,)</f>
        <v>Lyndsey Megany</v>
      </c>
      <c r="H287" s="3" t="str">
        <f>VLOOKUP(E287,Customers!A:I,6,FALSE)</f>
        <v>Buffalo</v>
      </c>
      <c r="I287" s="3" t="str">
        <f>VLOOKUP(Customers!A287,Customers!A286:I1286,7,FALSE)</f>
        <v>United States</v>
      </c>
      <c r="J287" s="4" t="s">
        <v>104</v>
      </c>
      <c r="K287" s="3">
        <v>1</v>
      </c>
      <c r="L287" s="5">
        <f>INDEX([1]products!$A$1:$G$49,MATCH([1]orders!$D287,[1]products!$A$1:$A$49,0),MATCH([1]orders!K$1,[1]products!$A$1:$G$1,0))</f>
        <v>2.5</v>
      </c>
      <c r="M287" s="6">
        <f>INDEX([1]products!$A$1:$G$49,MATCH([1]orders!$D287,[1]products!$A$1:$A$49,0),MATCH([1]orders!L$1,[1]products!$A$1:$G$1,0))</f>
        <v>36.454999999999998</v>
      </c>
      <c r="N287" s="6" t="str">
        <f>VLOOKUP(Customers!A287,Customers!A286:I1286,9,FALSE)</f>
        <v>No</v>
      </c>
      <c r="O287" s="25">
        <f t="shared" si="12"/>
        <v>36.454999999999998</v>
      </c>
      <c r="P287" t="str">
        <f>VLOOKUP(J287,Products!A:G,2,0)</f>
        <v>Liberica</v>
      </c>
      <c r="Q287" t="str">
        <f>VLOOKUP(J287,Products!A:G,3,0)</f>
        <v>Light</v>
      </c>
      <c r="R287">
        <v>4.7391499999999995</v>
      </c>
      <c r="S287">
        <f>INDEX(Products!A:G,MATCH(worksheet!J287,Products!A:A,0),MATCH(worksheet!$S$1,Products!$A$1:$G$1,0))</f>
        <v>4.7391499999999995</v>
      </c>
      <c r="U287" s="20"/>
    </row>
    <row r="288" spans="1:21" x14ac:dyDescent="0.2">
      <c r="A288" s="1" t="s">
        <v>586</v>
      </c>
      <c r="B288" s="2">
        <v>43755</v>
      </c>
      <c r="C288" s="2" t="str">
        <f t="shared" si="13"/>
        <v>2019</v>
      </c>
      <c r="D288" s="2" t="str">
        <f t="shared" si="14"/>
        <v>October</v>
      </c>
      <c r="E288" s="3" t="s">
        <v>587</v>
      </c>
      <c r="F288" s="3" t="str">
        <f>VLOOKUP(Customers!A288,Customers!A287:I1287,3,FALSE)</f>
        <v>bmergue7y@umn.edu</v>
      </c>
      <c r="G288" s="3" t="str">
        <f>VLOOKUP(worksheet!E288,Customers!A:I,2,)</f>
        <v>Byram Mergue</v>
      </c>
      <c r="H288" s="3" t="str">
        <f>VLOOKUP(E288,Customers!A:I,6,FALSE)</f>
        <v>Canton</v>
      </c>
      <c r="I288" s="3" t="str">
        <f>VLOOKUP(Customers!A288,Customers!A287:I1287,7,FALSE)</f>
        <v>United States</v>
      </c>
      <c r="J288" s="4" t="s">
        <v>44</v>
      </c>
      <c r="K288" s="3">
        <v>4</v>
      </c>
      <c r="L288" s="5">
        <f>INDEX([1]products!$A$1:$G$49,MATCH([1]orders!$D288,[1]products!$A$1:$A$49,0),MATCH([1]orders!K$1,[1]products!$A$1:$G$1,0))</f>
        <v>0.2</v>
      </c>
      <c r="M288" s="6">
        <f>INDEX([1]products!$A$1:$G$49,MATCH([1]orders!$D288,[1]products!$A$1:$A$49,0),MATCH([1]orders!L$1,[1]products!$A$1:$G$1,0))</f>
        <v>3.375</v>
      </c>
      <c r="N288" s="6" t="str">
        <f>VLOOKUP(Customers!A288,Customers!A287:I1287,9,FALSE)</f>
        <v>Yes</v>
      </c>
      <c r="O288" s="25">
        <f t="shared" si="12"/>
        <v>13.5</v>
      </c>
      <c r="P288" t="str">
        <f>VLOOKUP(J288,Products!A:G,2,0)</f>
        <v>Arabica</v>
      </c>
      <c r="Q288" t="str">
        <f>VLOOKUP(J288,Products!A:G,3,0)</f>
        <v>Medium</v>
      </c>
      <c r="R288">
        <v>1.2149999999999999</v>
      </c>
      <c r="S288">
        <f>INDEX(Products!A:G,MATCH(worksheet!J288,Products!A:A,0),MATCH(worksheet!$S$1,Products!$A$1:$G$1,0))</f>
        <v>0.30374999999999996</v>
      </c>
      <c r="U288" s="20"/>
    </row>
    <row r="289" spans="1:21" x14ac:dyDescent="0.2">
      <c r="A289" s="1" t="s">
        <v>588</v>
      </c>
      <c r="B289" s="2">
        <v>44697</v>
      </c>
      <c r="C289" s="2" t="str">
        <f t="shared" si="13"/>
        <v>2022</v>
      </c>
      <c r="D289" s="2" t="str">
        <f t="shared" si="14"/>
        <v>May</v>
      </c>
      <c r="E289" s="3" t="s">
        <v>589</v>
      </c>
      <c r="F289" s="3" t="str">
        <f>VLOOKUP(Customers!A289,Customers!A288:I1288,3,FALSE)</f>
        <v>kpatise7z@jigsy.com</v>
      </c>
      <c r="G289" s="3" t="str">
        <f>VLOOKUP(worksheet!E289,Customers!A:I,2,)</f>
        <v>Kerr Patise</v>
      </c>
      <c r="H289" s="3" t="str">
        <f>VLOOKUP(E289,Customers!A:I,6,FALSE)</f>
        <v>Boston</v>
      </c>
      <c r="I289" s="3" t="str">
        <f>VLOOKUP(Customers!A289,Customers!A288:I1288,7,FALSE)</f>
        <v>United States</v>
      </c>
      <c r="J289" s="4" t="s">
        <v>182</v>
      </c>
      <c r="K289" s="3">
        <v>4</v>
      </c>
      <c r="L289" s="5">
        <f>INDEX([1]products!$A$1:$G$49,MATCH([1]orders!$D289,[1]products!$A$1:$A$49,0),MATCH([1]orders!K$1,[1]products!$A$1:$G$1,0))</f>
        <v>0.2</v>
      </c>
      <c r="M289" s="6">
        <f>INDEX([1]products!$A$1:$G$49,MATCH([1]orders!$D289,[1]products!$A$1:$A$49,0),MATCH([1]orders!L$1,[1]products!$A$1:$G$1,0))</f>
        <v>3.5849999999999995</v>
      </c>
      <c r="N289" s="6" t="str">
        <f>VLOOKUP(Customers!A289,Customers!A288:I1288,9,FALSE)</f>
        <v>No</v>
      </c>
      <c r="O289" s="25">
        <f t="shared" si="12"/>
        <v>14.339999999999998</v>
      </c>
      <c r="P289" t="str">
        <f>VLOOKUP(J289,Products!A:G,2,0)</f>
        <v>Robusta</v>
      </c>
      <c r="Q289" t="str">
        <f>VLOOKUP(J289,Products!A:G,3,0)</f>
        <v>Light</v>
      </c>
      <c r="R289">
        <v>0.86039999999999983</v>
      </c>
      <c r="S289">
        <f>INDEX(Products!A:G,MATCH(worksheet!J289,Products!A:A,0),MATCH(worksheet!$S$1,Products!$A$1:$G$1,0))</f>
        <v>0.21509999999999996</v>
      </c>
      <c r="U289" s="20"/>
    </row>
    <row r="290" spans="1:21" x14ac:dyDescent="0.2">
      <c r="A290" s="1" t="s">
        <v>590</v>
      </c>
      <c r="B290" s="2">
        <v>44279</v>
      </c>
      <c r="C290" s="2" t="str">
        <f t="shared" si="13"/>
        <v>2021</v>
      </c>
      <c r="D290" s="2" t="str">
        <f t="shared" si="14"/>
        <v>March</v>
      </c>
      <c r="E290" s="3" t="s">
        <v>591</v>
      </c>
      <c r="F290" s="3">
        <f>VLOOKUP(Customers!A290,Customers!A289:I1289,3,FALSE)</f>
        <v>0</v>
      </c>
      <c r="G290" s="3" t="str">
        <f>VLOOKUP(worksheet!E290,Customers!A:I,2,)</f>
        <v>Mathew Goulter</v>
      </c>
      <c r="H290" s="3" t="str">
        <f>VLOOKUP(E290,Customers!A:I,6,FALSE)</f>
        <v>Kinlough</v>
      </c>
      <c r="I290" s="3" t="str">
        <f>VLOOKUP(Customers!A290,Customers!A289:I1289,7,FALSE)</f>
        <v>Ireland</v>
      </c>
      <c r="J290" s="4" t="s">
        <v>3</v>
      </c>
      <c r="K290" s="3">
        <v>1</v>
      </c>
      <c r="L290" s="5">
        <f>INDEX([1]products!$A$1:$G$49,MATCH([1]orders!$D290,[1]products!$A$1:$A$49,0),MATCH([1]orders!K$1,[1]products!$A$1:$G$1,0))</f>
        <v>0.5</v>
      </c>
      <c r="M290" s="6">
        <f>INDEX([1]products!$A$1:$G$49,MATCH([1]orders!$D290,[1]products!$A$1:$A$49,0),MATCH([1]orders!L$1,[1]products!$A$1:$G$1,0))</f>
        <v>8.25</v>
      </c>
      <c r="N290" s="6" t="str">
        <f>VLOOKUP(Customers!A290,Customers!A289:I1289,9,FALSE)</f>
        <v>Yes</v>
      </c>
      <c r="O290" s="25">
        <f t="shared" si="12"/>
        <v>8.25</v>
      </c>
      <c r="P290" t="str">
        <f>VLOOKUP(J290,Products!A:G,2,0)</f>
        <v>Excelsa</v>
      </c>
      <c r="Q290" t="str">
        <f>VLOOKUP(J290,Products!A:G,3,0)</f>
        <v>Medium</v>
      </c>
      <c r="R290">
        <v>0.90749999999999997</v>
      </c>
      <c r="S290">
        <f>INDEX(Products!A:G,MATCH(worksheet!J290,Products!A:A,0),MATCH(worksheet!$S$1,Products!$A$1:$G$1,0))</f>
        <v>0.90749999999999997</v>
      </c>
      <c r="U290" s="20"/>
    </row>
    <row r="291" spans="1:21" x14ac:dyDescent="0.2">
      <c r="A291" s="1" t="s">
        <v>592</v>
      </c>
      <c r="B291" s="2">
        <v>43772</v>
      </c>
      <c r="C291" s="2" t="str">
        <f t="shared" si="13"/>
        <v>2019</v>
      </c>
      <c r="D291" s="2" t="str">
        <f t="shared" si="14"/>
        <v>November</v>
      </c>
      <c r="E291" s="3" t="s">
        <v>593</v>
      </c>
      <c r="F291" s="3">
        <f>VLOOKUP(Customers!A291,Customers!A290:I1290,3,FALSE)</f>
        <v>0</v>
      </c>
      <c r="G291" s="3" t="str">
        <f>VLOOKUP(worksheet!E291,Customers!A:I,2,)</f>
        <v>Marris Grcic</v>
      </c>
      <c r="H291" s="3" t="str">
        <f>VLOOKUP(E291,Customers!A:I,6,FALSE)</f>
        <v>Lynchburg</v>
      </c>
      <c r="I291" s="3" t="str">
        <f>VLOOKUP(Customers!A291,Customers!A290:I1290,7,FALSE)</f>
        <v>United States</v>
      </c>
      <c r="J291" s="4" t="s">
        <v>101</v>
      </c>
      <c r="K291" s="3">
        <v>5</v>
      </c>
      <c r="L291" s="5">
        <f>INDEX([1]products!$A$1:$G$49,MATCH([1]orders!$D291,[1]products!$A$1:$A$49,0),MATCH([1]orders!K$1,[1]products!$A$1:$G$1,0))</f>
        <v>0.2</v>
      </c>
      <c r="M291" s="6">
        <f>INDEX([1]products!$A$1:$G$49,MATCH([1]orders!$D291,[1]products!$A$1:$A$49,0),MATCH([1]orders!L$1,[1]products!$A$1:$G$1,0))</f>
        <v>2.6849999999999996</v>
      </c>
      <c r="N291" s="6" t="str">
        <f>VLOOKUP(Customers!A291,Customers!A290:I1290,9,FALSE)</f>
        <v>Yes</v>
      </c>
      <c r="O291" s="25">
        <f t="shared" si="12"/>
        <v>13.424999999999997</v>
      </c>
      <c r="P291" t="str">
        <f>VLOOKUP(J291,Products!A:G,2,0)</f>
        <v>Robusta</v>
      </c>
      <c r="Q291" t="str">
        <f>VLOOKUP(J291,Products!A:G,3,0)</f>
        <v>Dark</v>
      </c>
      <c r="R291">
        <v>0.80549999999999988</v>
      </c>
      <c r="S291">
        <f>INDEX(Products!A:G,MATCH(worksheet!J291,Products!A:A,0),MATCH(worksheet!$S$1,Products!$A$1:$G$1,0))</f>
        <v>0.16109999999999997</v>
      </c>
      <c r="U291" s="20"/>
    </row>
    <row r="292" spans="1:21" x14ac:dyDescent="0.2">
      <c r="A292" s="1" t="s">
        <v>594</v>
      </c>
      <c r="B292" s="2">
        <v>44497</v>
      </c>
      <c r="C292" s="2" t="str">
        <f t="shared" si="13"/>
        <v>2021</v>
      </c>
      <c r="D292" s="2" t="str">
        <f t="shared" si="14"/>
        <v>October</v>
      </c>
      <c r="E292" s="3" t="s">
        <v>595</v>
      </c>
      <c r="F292" s="3" t="str">
        <f>VLOOKUP(Customers!A292,Customers!A291:I1291,3,FALSE)</f>
        <v>dduke82@vkontakte.ru</v>
      </c>
      <c r="G292" s="3" t="str">
        <f>VLOOKUP(worksheet!E292,Customers!A:I,2,)</f>
        <v>Domeniga Duke</v>
      </c>
      <c r="H292" s="3" t="str">
        <f>VLOOKUP(E292,Customers!A:I,6,FALSE)</f>
        <v>Los Angeles</v>
      </c>
      <c r="I292" s="3" t="str">
        <f>VLOOKUP(Customers!A292,Customers!A291:I1291,7,FALSE)</f>
        <v>United States</v>
      </c>
      <c r="J292" s="4" t="s">
        <v>27</v>
      </c>
      <c r="K292" s="3">
        <v>5</v>
      </c>
      <c r="L292" s="5">
        <f>INDEX([1]products!$A$1:$G$49,MATCH([1]orders!$D292,[1]products!$A$1:$A$49,0),MATCH([1]orders!K$1,[1]products!$A$1:$G$1,0))</f>
        <v>1</v>
      </c>
      <c r="M292" s="6">
        <f>INDEX([1]products!$A$1:$G$49,MATCH([1]orders!$D292,[1]products!$A$1:$A$49,0),MATCH([1]orders!L$1,[1]products!$A$1:$G$1,0))</f>
        <v>9.9499999999999993</v>
      </c>
      <c r="N292" s="6" t="str">
        <f>VLOOKUP(Customers!A292,Customers!A291:I1291,9,FALSE)</f>
        <v>No</v>
      </c>
      <c r="O292" s="25">
        <f t="shared" si="12"/>
        <v>49.75</v>
      </c>
      <c r="P292" t="str">
        <f>VLOOKUP(J292,Products!A:G,2,0)</f>
        <v>Arabica</v>
      </c>
      <c r="Q292" t="str">
        <f>VLOOKUP(J292,Products!A:G,3,0)</f>
        <v>Dark</v>
      </c>
      <c r="R292">
        <v>4.4774999999999991</v>
      </c>
      <c r="S292">
        <f>INDEX(Products!A:G,MATCH(worksheet!J292,Products!A:A,0),MATCH(worksheet!$S$1,Products!$A$1:$G$1,0))</f>
        <v>0.89549999999999985</v>
      </c>
      <c r="U292" s="20"/>
    </row>
    <row r="293" spans="1:21" x14ac:dyDescent="0.2">
      <c r="A293" s="1" t="s">
        <v>596</v>
      </c>
      <c r="B293" s="2">
        <v>44181</v>
      </c>
      <c r="C293" s="2" t="str">
        <f t="shared" si="13"/>
        <v>2020</v>
      </c>
      <c r="D293" s="2" t="str">
        <f t="shared" si="14"/>
        <v>December</v>
      </c>
      <c r="E293" s="3" t="s">
        <v>597</v>
      </c>
      <c r="F293" s="3">
        <f>VLOOKUP(Customers!A293,Customers!A292:I1292,3,FALSE)</f>
        <v>0</v>
      </c>
      <c r="G293" s="3" t="str">
        <f>VLOOKUP(worksheet!E293,Customers!A:I,2,)</f>
        <v>Violante Skouling</v>
      </c>
      <c r="H293" s="3" t="str">
        <f>VLOOKUP(E293,Customers!A:I,6,FALSE)</f>
        <v>Drumcondra</v>
      </c>
      <c r="I293" s="3" t="str">
        <f>VLOOKUP(Customers!A293,Customers!A292:I1292,7,FALSE)</f>
        <v>Ireland</v>
      </c>
      <c r="J293" s="4" t="s">
        <v>3</v>
      </c>
      <c r="K293" s="3">
        <v>2</v>
      </c>
      <c r="L293" s="5">
        <f>INDEX([1]products!$A$1:$G$49,MATCH([1]orders!$D293,[1]products!$A$1:$A$49,0),MATCH([1]orders!K$1,[1]products!$A$1:$G$1,0))</f>
        <v>0.5</v>
      </c>
      <c r="M293" s="6">
        <f>INDEX([1]products!$A$1:$G$49,MATCH([1]orders!$D293,[1]products!$A$1:$A$49,0),MATCH([1]orders!L$1,[1]products!$A$1:$G$1,0))</f>
        <v>8.25</v>
      </c>
      <c r="N293" s="6" t="str">
        <f>VLOOKUP(Customers!A293,Customers!A292:I1292,9,FALSE)</f>
        <v>No</v>
      </c>
      <c r="O293" s="25">
        <f t="shared" si="12"/>
        <v>16.5</v>
      </c>
      <c r="P293" t="str">
        <f>VLOOKUP(J293,Products!A:G,2,0)</f>
        <v>Excelsa</v>
      </c>
      <c r="Q293" t="str">
        <f>VLOOKUP(J293,Products!A:G,3,0)</f>
        <v>Medium</v>
      </c>
      <c r="R293">
        <v>1.8149999999999999</v>
      </c>
      <c r="S293">
        <f>INDEX(Products!A:G,MATCH(worksheet!J293,Products!A:A,0),MATCH(worksheet!$S$1,Products!$A$1:$G$1,0))</f>
        <v>0.90749999999999997</v>
      </c>
      <c r="U293" s="20"/>
    </row>
    <row r="294" spans="1:21" x14ac:dyDescent="0.2">
      <c r="A294" s="1" t="s">
        <v>598</v>
      </c>
      <c r="B294" s="2">
        <v>44529</v>
      </c>
      <c r="C294" s="2" t="str">
        <f t="shared" si="13"/>
        <v>2021</v>
      </c>
      <c r="D294" s="2" t="str">
        <f t="shared" si="14"/>
        <v>November</v>
      </c>
      <c r="E294" s="3" t="s">
        <v>599</v>
      </c>
      <c r="F294" s="3" t="str">
        <f>VLOOKUP(Customers!A294,Customers!A293:I1293,3,FALSE)</f>
        <v>ihussey84@mapy.cz</v>
      </c>
      <c r="G294" s="3" t="str">
        <f>VLOOKUP(worksheet!E294,Customers!A:I,2,)</f>
        <v>Isidore Hussey</v>
      </c>
      <c r="H294" s="3" t="str">
        <f>VLOOKUP(E294,Customers!A:I,6,FALSE)</f>
        <v>Birmingham</v>
      </c>
      <c r="I294" s="3" t="str">
        <f>VLOOKUP(Customers!A294,Customers!A293:I1293,7,FALSE)</f>
        <v>United States</v>
      </c>
      <c r="J294" s="4" t="s">
        <v>72</v>
      </c>
      <c r="K294" s="3">
        <v>3</v>
      </c>
      <c r="L294" s="5">
        <f>INDEX([1]products!$A$1:$G$49,MATCH([1]orders!$D294,[1]products!$A$1:$A$49,0),MATCH([1]orders!K$1,[1]products!$A$1:$G$1,0))</f>
        <v>0.5</v>
      </c>
      <c r="M294" s="6">
        <f>INDEX([1]products!$A$1:$G$49,MATCH([1]orders!$D294,[1]products!$A$1:$A$49,0),MATCH([1]orders!L$1,[1]products!$A$1:$G$1,0))</f>
        <v>5.97</v>
      </c>
      <c r="N294" s="6" t="str">
        <f>VLOOKUP(Customers!A294,Customers!A293:I1293,9,FALSE)</f>
        <v>No</v>
      </c>
      <c r="O294" s="25">
        <f t="shared" si="12"/>
        <v>17.91</v>
      </c>
      <c r="P294" t="str">
        <f>VLOOKUP(J294,Products!A:G,2,0)</f>
        <v>Arabica</v>
      </c>
      <c r="Q294" t="str">
        <f>VLOOKUP(J294,Products!A:G,3,0)</f>
        <v>Dark</v>
      </c>
      <c r="R294">
        <v>1.6118999999999999</v>
      </c>
      <c r="S294">
        <f>INDEX(Products!A:G,MATCH(worksheet!J294,Products!A:A,0),MATCH(worksheet!$S$1,Products!$A$1:$G$1,0))</f>
        <v>0.5373</v>
      </c>
      <c r="U294" s="20"/>
    </row>
    <row r="295" spans="1:21" x14ac:dyDescent="0.2">
      <c r="A295" s="1" t="s">
        <v>600</v>
      </c>
      <c r="B295" s="2">
        <v>44275</v>
      </c>
      <c r="C295" s="2" t="str">
        <f t="shared" si="13"/>
        <v>2021</v>
      </c>
      <c r="D295" s="2" t="str">
        <f t="shared" si="14"/>
        <v>March</v>
      </c>
      <c r="E295" s="3" t="s">
        <v>601</v>
      </c>
      <c r="F295" s="3" t="str">
        <f>VLOOKUP(Customers!A295,Customers!A294:I1294,3,FALSE)</f>
        <v>cpinkerton85@upenn.edu</v>
      </c>
      <c r="G295" s="3" t="str">
        <f>VLOOKUP(worksheet!E295,Customers!A:I,2,)</f>
        <v>Cassie Pinkerton</v>
      </c>
      <c r="H295" s="3" t="str">
        <f>VLOOKUP(E295,Customers!A:I,6,FALSE)</f>
        <v>Alexandria</v>
      </c>
      <c r="I295" s="3" t="str">
        <f>VLOOKUP(Customers!A295,Customers!A294:I1294,7,FALSE)</f>
        <v>United States</v>
      </c>
      <c r="J295" s="4" t="s">
        <v>72</v>
      </c>
      <c r="K295" s="3">
        <v>5</v>
      </c>
      <c r="L295" s="5">
        <f>INDEX([1]products!$A$1:$G$49,MATCH([1]orders!$D295,[1]products!$A$1:$A$49,0),MATCH([1]orders!K$1,[1]products!$A$1:$G$1,0))</f>
        <v>0.5</v>
      </c>
      <c r="M295" s="6">
        <f>INDEX([1]products!$A$1:$G$49,MATCH([1]orders!$D295,[1]products!$A$1:$A$49,0),MATCH([1]orders!L$1,[1]products!$A$1:$G$1,0))</f>
        <v>5.97</v>
      </c>
      <c r="N295" s="6" t="str">
        <f>VLOOKUP(Customers!A295,Customers!A294:I1294,9,FALSE)</f>
        <v>No</v>
      </c>
      <c r="O295" s="25">
        <f t="shared" si="12"/>
        <v>29.849999999999998</v>
      </c>
      <c r="P295" t="str">
        <f>VLOOKUP(J295,Products!A:G,2,0)</f>
        <v>Arabica</v>
      </c>
      <c r="Q295" t="str">
        <f>VLOOKUP(J295,Products!A:G,3,0)</f>
        <v>Dark</v>
      </c>
      <c r="R295">
        <v>2.6865000000000001</v>
      </c>
      <c r="S295">
        <f>INDEX(Products!A:G,MATCH(worksheet!J295,Products!A:A,0),MATCH(worksheet!$S$1,Products!$A$1:$G$1,0))</f>
        <v>0.5373</v>
      </c>
      <c r="U295" s="20"/>
    </row>
    <row r="296" spans="1:21" x14ac:dyDescent="0.2">
      <c r="A296" s="1" t="s">
        <v>602</v>
      </c>
      <c r="B296" s="2">
        <v>44659</v>
      </c>
      <c r="C296" s="2" t="str">
        <f t="shared" si="13"/>
        <v>2022</v>
      </c>
      <c r="D296" s="2" t="str">
        <f t="shared" si="14"/>
        <v>April</v>
      </c>
      <c r="E296" s="3" t="s">
        <v>603</v>
      </c>
      <c r="F296" s="3">
        <f>VLOOKUP(Customers!A296,Customers!A295:I1295,3,FALSE)</f>
        <v>0</v>
      </c>
      <c r="G296" s="3" t="str">
        <f>VLOOKUP(worksheet!E296,Customers!A:I,2,)</f>
        <v>Micki Fero</v>
      </c>
      <c r="H296" s="3" t="str">
        <f>VLOOKUP(E296,Customers!A:I,6,FALSE)</f>
        <v>Danbury</v>
      </c>
      <c r="I296" s="3" t="str">
        <f>VLOOKUP(Customers!A296,Customers!A295:I1295,7,FALSE)</f>
        <v>United States</v>
      </c>
      <c r="J296" s="4" t="s">
        <v>137</v>
      </c>
      <c r="K296" s="3">
        <v>3</v>
      </c>
      <c r="L296" s="5">
        <f>INDEX([1]products!$A$1:$G$49,MATCH([1]orders!$D296,[1]products!$A$1:$A$49,0),MATCH([1]orders!K$1,[1]products!$A$1:$G$1,0))</f>
        <v>1</v>
      </c>
      <c r="M296" s="6">
        <f>INDEX([1]products!$A$1:$G$49,MATCH([1]orders!$D296,[1]products!$A$1:$A$49,0),MATCH([1]orders!L$1,[1]products!$A$1:$G$1,0))</f>
        <v>14.85</v>
      </c>
      <c r="N296" s="6" t="str">
        <f>VLOOKUP(Customers!A296,Customers!A295:I1295,9,FALSE)</f>
        <v>No</v>
      </c>
      <c r="O296" s="25">
        <f t="shared" si="12"/>
        <v>44.55</v>
      </c>
      <c r="P296" t="str">
        <f>VLOOKUP(J296,Products!A:G,2,0)</f>
        <v>Excelsa</v>
      </c>
      <c r="Q296" t="str">
        <f>VLOOKUP(J296,Products!A:G,3,0)</f>
        <v>Light</v>
      </c>
      <c r="R296">
        <v>4.9005000000000001</v>
      </c>
      <c r="S296">
        <f>INDEX(Products!A:G,MATCH(worksheet!J296,Products!A:A,0),MATCH(worksheet!$S$1,Products!$A$1:$G$1,0))</f>
        <v>1.6335</v>
      </c>
      <c r="U296" s="20"/>
    </row>
    <row r="297" spans="1:21" x14ac:dyDescent="0.2">
      <c r="A297" s="1" t="s">
        <v>604</v>
      </c>
      <c r="B297" s="2">
        <v>44057</v>
      </c>
      <c r="C297" s="2" t="str">
        <f t="shared" si="13"/>
        <v>2020</v>
      </c>
      <c r="D297" s="2" t="str">
        <f t="shared" si="14"/>
        <v>August</v>
      </c>
      <c r="E297" s="3" t="s">
        <v>605</v>
      </c>
      <c r="F297" s="3">
        <f>VLOOKUP(Customers!A297,Customers!A296:I1296,3,FALSE)</f>
        <v>0</v>
      </c>
      <c r="G297" s="3" t="str">
        <f>VLOOKUP(worksheet!E297,Customers!A:I,2,)</f>
        <v>Cybill Graddell</v>
      </c>
      <c r="H297" s="3" t="str">
        <f>VLOOKUP(E297,Customers!A:I,6,FALSE)</f>
        <v>Albany</v>
      </c>
      <c r="I297" s="3" t="str">
        <f>VLOOKUP(Customers!A297,Customers!A296:I1296,7,FALSE)</f>
        <v>United States</v>
      </c>
      <c r="J297" s="4" t="s">
        <v>9</v>
      </c>
      <c r="K297" s="3">
        <v>2</v>
      </c>
      <c r="L297" s="5">
        <f>INDEX([1]products!$A$1:$G$49,MATCH([1]orders!$D297,[1]products!$A$1:$A$49,0),MATCH([1]orders!K$1,[1]products!$A$1:$G$1,0))</f>
        <v>1</v>
      </c>
      <c r="M297" s="6">
        <f>INDEX([1]products!$A$1:$G$49,MATCH([1]orders!$D297,[1]products!$A$1:$A$49,0),MATCH([1]orders!L$1,[1]products!$A$1:$G$1,0))</f>
        <v>13.75</v>
      </c>
      <c r="N297" s="6" t="str">
        <f>VLOOKUP(Customers!A297,Customers!A296:I1296,9,FALSE)</f>
        <v>No</v>
      </c>
      <c r="O297" s="25">
        <f t="shared" si="12"/>
        <v>27.5</v>
      </c>
      <c r="P297" t="str">
        <f>VLOOKUP(J297,Products!A:G,2,0)</f>
        <v>Excelsa</v>
      </c>
      <c r="Q297" t="str">
        <f>VLOOKUP(J297,Products!A:G,3,0)</f>
        <v>Medium</v>
      </c>
      <c r="R297">
        <v>3.0249999999999999</v>
      </c>
      <c r="S297">
        <f>INDEX(Products!A:G,MATCH(worksheet!J297,Products!A:A,0),MATCH(worksheet!$S$1,Products!$A$1:$G$1,0))</f>
        <v>1.5125</v>
      </c>
      <c r="U297" s="20"/>
    </row>
    <row r="298" spans="1:21" x14ac:dyDescent="0.2">
      <c r="A298" s="1" t="s">
        <v>606</v>
      </c>
      <c r="B298" s="2">
        <v>43597</v>
      </c>
      <c r="C298" s="2" t="str">
        <f t="shared" si="13"/>
        <v>2019</v>
      </c>
      <c r="D298" s="2" t="str">
        <f t="shared" si="14"/>
        <v>May</v>
      </c>
      <c r="E298" s="3" t="s">
        <v>607</v>
      </c>
      <c r="F298" s="3" t="str">
        <f>VLOOKUP(Customers!A298,Customers!A297:I1297,3,FALSE)</f>
        <v>dvizor88@furl.net</v>
      </c>
      <c r="G298" s="3" t="str">
        <f>VLOOKUP(worksheet!E298,Customers!A:I,2,)</f>
        <v>Dorian Vizor</v>
      </c>
      <c r="H298" s="3" t="str">
        <f>VLOOKUP(E298,Customers!A:I,6,FALSE)</f>
        <v>Naples</v>
      </c>
      <c r="I298" s="3" t="str">
        <f>VLOOKUP(Customers!A298,Customers!A297:I1297,7,FALSE)</f>
        <v>United States</v>
      </c>
      <c r="J298" s="4" t="s">
        <v>22</v>
      </c>
      <c r="K298" s="3">
        <v>6</v>
      </c>
      <c r="L298" s="5">
        <f>INDEX([1]products!$A$1:$G$49,MATCH([1]orders!$D298,[1]products!$A$1:$A$49,0),MATCH([1]orders!K$1,[1]products!$A$1:$G$1,0))</f>
        <v>0.5</v>
      </c>
      <c r="M298" s="6">
        <f>INDEX([1]products!$A$1:$G$49,MATCH([1]orders!$D298,[1]products!$A$1:$A$49,0),MATCH([1]orders!L$1,[1]products!$A$1:$G$1,0))</f>
        <v>5.97</v>
      </c>
      <c r="N298" s="6" t="str">
        <f>VLOOKUP(Customers!A298,Customers!A297:I1297,9,FALSE)</f>
        <v>Yes</v>
      </c>
      <c r="O298" s="25">
        <f t="shared" si="12"/>
        <v>35.82</v>
      </c>
      <c r="P298" t="str">
        <f>VLOOKUP(J298,Products!A:G,2,0)</f>
        <v>Robusta</v>
      </c>
      <c r="Q298" t="str">
        <f>VLOOKUP(J298,Products!A:G,3,0)</f>
        <v>Medium</v>
      </c>
      <c r="R298">
        <v>2.1491999999999996</v>
      </c>
      <c r="S298">
        <f>INDEX(Products!A:G,MATCH(worksheet!J298,Products!A:A,0),MATCH(worksheet!$S$1,Products!$A$1:$G$1,0))</f>
        <v>0.35819999999999996</v>
      </c>
      <c r="U298" s="20"/>
    </row>
    <row r="299" spans="1:21" hidden="1" x14ac:dyDescent="0.2">
      <c r="A299" s="1" t="s">
        <v>608</v>
      </c>
      <c r="B299" s="2">
        <v>44258</v>
      </c>
      <c r="C299" s="2" t="str">
        <f t="shared" si="13"/>
        <v>2021</v>
      </c>
      <c r="D299" s="2" t="str">
        <f t="shared" si="14"/>
        <v>March</v>
      </c>
      <c r="E299" s="3" t="s">
        <v>609</v>
      </c>
      <c r="F299" s="3" t="str">
        <f>VLOOKUP(Customers!A299,Customers!A298:I1298,3,FALSE)</f>
        <v>esedgebeer89@oaic.gov.au</v>
      </c>
      <c r="G299" s="3" t="str">
        <f>VLOOKUP(worksheet!E299,Customers!A:I,2,)</f>
        <v>Eddi Sedgebeer</v>
      </c>
      <c r="H299" s="3" t="str">
        <f>VLOOKUP(E299,Customers!A:I,6,FALSE)</f>
        <v>Miami Beach</v>
      </c>
      <c r="I299" s="3" t="str">
        <f>VLOOKUP(Customers!A299,Customers!A298:I1298,7,FALSE)</f>
        <v>United States</v>
      </c>
      <c r="J299" s="4" t="s">
        <v>146</v>
      </c>
      <c r="K299" s="3">
        <v>3</v>
      </c>
      <c r="L299" s="5">
        <f>INDEX([1]products!$A$1:$G$49,MATCH([1]orders!$D299,[1]products!$A$1:$A$49,0),MATCH([1]orders!K$1,[1]products!$A$1:$G$1,0))</f>
        <v>0.5</v>
      </c>
      <c r="M299" s="6">
        <f>INDEX([1]products!$A$1:$G$49,MATCH([1]orders!$D299,[1]products!$A$1:$A$49,0),MATCH([1]orders!L$1,[1]products!$A$1:$G$1,0))</f>
        <v>5.3699999999999992</v>
      </c>
      <c r="N299" s="6" t="str">
        <f>VLOOKUP(Customers!A299,Customers!A298:I1298,9,FALSE)</f>
        <v>Yes</v>
      </c>
      <c r="O299" s="25">
        <f t="shared" si="12"/>
        <v>16.11</v>
      </c>
      <c r="P299" t="str">
        <f>VLOOKUP(J299,Products!A:G,2,0)</f>
        <v>Robusta</v>
      </c>
      <c r="Q299" t="str">
        <f>VLOOKUP(J299,Products!A:G,3,0)</f>
        <v>Dark</v>
      </c>
      <c r="R299">
        <v>0.96659999999999979</v>
      </c>
      <c r="S299">
        <f>INDEX(Products!A:G,MATCH(worksheet!J299,Products!A:A,0),MATCH(worksheet!$S$1,Products!$A$1:$G$1,0))</f>
        <v>0.32219999999999993</v>
      </c>
      <c r="U299" s="20"/>
    </row>
    <row r="300" spans="1:21" x14ac:dyDescent="0.2">
      <c r="A300" s="1" t="s">
        <v>610</v>
      </c>
      <c r="B300" s="2">
        <v>43872</v>
      </c>
      <c r="C300" s="2" t="str">
        <f t="shared" si="13"/>
        <v>2020</v>
      </c>
      <c r="D300" s="2" t="str">
        <f t="shared" si="14"/>
        <v>February</v>
      </c>
      <c r="E300" s="3" t="s">
        <v>611</v>
      </c>
      <c r="F300" s="3" t="str">
        <f>VLOOKUP(Customers!A300,Customers!A299:I1299,3,FALSE)</f>
        <v>klestrange8a@lulu.com</v>
      </c>
      <c r="G300" s="3" t="str">
        <f>VLOOKUP(worksheet!E300,Customers!A:I,2,)</f>
        <v>Ken Lestrange</v>
      </c>
      <c r="H300" s="3" t="str">
        <f>VLOOKUP(E300,Customers!A:I,6,FALSE)</f>
        <v>Atlanta</v>
      </c>
      <c r="I300" s="3" t="str">
        <f>VLOOKUP(Customers!A300,Customers!A299:I1299,7,FALSE)</f>
        <v>United States</v>
      </c>
      <c r="J300" s="4" t="s">
        <v>254</v>
      </c>
      <c r="K300" s="3">
        <v>6</v>
      </c>
      <c r="L300" s="5">
        <f>INDEX([1]products!$A$1:$G$49,MATCH([1]orders!$D300,[1]products!$A$1:$A$49,0),MATCH([1]orders!K$1,[1]products!$A$1:$G$1,0))</f>
        <v>0.2</v>
      </c>
      <c r="M300" s="6">
        <f>INDEX([1]products!$A$1:$G$49,MATCH([1]orders!$D300,[1]products!$A$1:$A$49,0),MATCH([1]orders!L$1,[1]products!$A$1:$G$1,0))</f>
        <v>4.4550000000000001</v>
      </c>
      <c r="N300" s="6" t="str">
        <f>VLOOKUP(Customers!A300,Customers!A299:I1299,9,FALSE)</f>
        <v>Yes</v>
      </c>
      <c r="O300" s="25">
        <f t="shared" si="12"/>
        <v>26.73</v>
      </c>
      <c r="P300" t="str">
        <f>VLOOKUP(J300,Products!A:G,2,0)</f>
        <v>Excelsa</v>
      </c>
      <c r="Q300" t="str">
        <f>VLOOKUP(J300,Products!A:G,3,0)</f>
        <v>Light</v>
      </c>
      <c r="R300">
        <v>2.9402999999999997</v>
      </c>
      <c r="S300">
        <f>INDEX(Products!A:G,MATCH(worksheet!J300,Products!A:A,0),MATCH(worksheet!$S$1,Products!$A$1:$G$1,0))</f>
        <v>0.49004999999999999</v>
      </c>
      <c r="U300" s="20"/>
    </row>
    <row r="301" spans="1:21" hidden="1" x14ac:dyDescent="0.2">
      <c r="A301" s="1" t="s">
        <v>612</v>
      </c>
      <c r="B301" s="2">
        <v>43582</v>
      </c>
      <c r="C301" s="2" t="str">
        <f t="shared" si="13"/>
        <v>2019</v>
      </c>
      <c r="D301" s="2" t="str">
        <f t="shared" si="14"/>
        <v>April</v>
      </c>
      <c r="E301" s="3" t="s">
        <v>613</v>
      </c>
      <c r="F301" s="3" t="str">
        <f>VLOOKUP(Customers!A301,Customers!A300:I1300,3,FALSE)</f>
        <v>ltanti8b@techcrunch.com</v>
      </c>
      <c r="G301" s="3" t="str">
        <f>VLOOKUP(worksheet!E301,Customers!A:I,2,)</f>
        <v>Lacee Tanti</v>
      </c>
      <c r="H301" s="3" t="str">
        <f>VLOOKUP(E301,Customers!A:I,6,FALSE)</f>
        <v>Corpus Christi</v>
      </c>
      <c r="I301" s="3" t="str">
        <f>VLOOKUP(Customers!A301,Customers!A300:I1300,7,FALSE)</f>
        <v>United States</v>
      </c>
      <c r="J301" s="4" t="s">
        <v>30</v>
      </c>
      <c r="K301" s="3">
        <v>6</v>
      </c>
      <c r="L301" s="5">
        <f>INDEX([1]products!$A$1:$G$49,MATCH([1]orders!$D301,[1]products!$A$1:$A$49,0),MATCH([1]orders!K$1,[1]products!$A$1:$G$1,0))</f>
        <v>2.5</v>
      </c>
      <c r="M301" s="6">
        <f>INDEX([1]products!$A$1:$G$49,MATCH([1]orders!$D301,[1]products!$A$1:$A$49,0),MATCH([1]orders!L$1,[1]products!$A$1:$G$1,0))</f>
        <v>34.154999999999994</v>
      </c>
      <c r="N301" s="6" t="str">
        <f>VLOOKUP(Customers!A301,Customers!A300:I1300,9,FALSE)</f>
        <v>Yes</v>
      </c>
      <c r="O301" s="25">
        <f t="shared" si="12"/>
        <v>204.92999999999995</v>
      </c>
      <c r="P301" t="str">
        <f>VLOOKUP(J301,Products!A:G,2,0)</f>
        <v>Excelsa</v>
      </c>
      <c r="Q301" t="str">
        <f>VLOOKUP(J301,Products!A:G,3,0)</f>
        <v>Light</v>
      </c>
      <c r="R301">
        <v>22.542299999999997</v>
      </c>
      <c r="S301">
        <f>INDEX(Products!A:G,MATCH(worksheet!J301,Products!A:A,0),MATCH(worksheet!$S$1,Products!$A$1:$G$1,0))</f>
        <v>3.7570499999999996</v>
      </c>
      <c r="U301" s="20"/>
    </row>
    <row r="302" spans="1:21" x14ac:dyDescent="0.2">
      <c r="A302" s="1" t="s">
        <v>614</v>
      </c>
      <c r="B302" s="2">
        <v>44646</v>
      </c>
      <c r="C302" s="2" t="str">
        <f t="shared" si="13"/>
        <v>2022</v>
      </c>
      <c r="D302" s="2" t="str">
        <f t="shared" si="14"/>
        <v>March</v>
      </c>
      <c r="E302" s="3" t="s">
        <v>615</v>
      </c>
      <c r="F302" s="3" t="str">
        <f>VLOOKUP(Customers!A302,Customers!A301:I1301,3,FALSE)</f>
        <v>ade8c@1und1.de</v>
      </c>
      <c r="G302" s="3" t="str">
        <f>VLOOKUP(worksheet!E302,Customers!A:I,2,)</f>
        <v>Arel De Lasci</v>
      </c>
      <c r="H302" s="3" t="str">
        <f>VLOOKUP(E302,Customers!A:I,6,FALSE)</f>
        <v>Honolulu</v>
      </c>
      <c r="I302" s="3" t="str">
        <f>VLOOKUP(Customers!A302,Customers!A301:I1301,7,FALSE)</f>
        <v>United States</v>
      </c>
      <c r="J302" s="4" t="s">
        <v>6</v>
      </c>
      <c r="K302" s="3">
        <v>3</v>
      </c>
      <c r="L302" s="5">
        <f>INDEX([1]products!$A$1:$G$49,MATCH([1]orders!$D302,[1]products!$A$1:$A$49,0),MATCH([1]orders!K$1,[1]products!$A$1:$G$1,0))</f>
        <v>1</v>
      </c>
      <c r="M302" s="6">
        <f>INDEX([1]products!$A$1:$G$49,MATCH([1]orders!$D302,[1]products!$A$1:$A$49,0),MATCH([1]orders!L$1,[1]products!$A$1:$G$1,0))</f>
        <v>12.95</v>
      </c>
      <c r="N302" s="6" t="str">
        <f>VLOOKUP(Customers!A302,Customers!A301:I1301,9,FALSE)</f>
        <v>Yes</v>
      </c>
      <c r="O302" s="25">
        <f t="shared" si="12"/>
        <v>38.849999999999994</v>
      </c>
      <c r="P302" t="str">
        <f>VLOOKUP(J302,Products!A:G,2,0)</f>
        <v>Arabica</v>
      </c>
      <c r="Q302" t="str">
        <f>VLOOKUP(J302,Products!A:G,3,0)</f>
        <v>Light</v>
      </c>
      <c r="R302">
        <v>3.4965000000000002</v>
      </c>
      <c r="S302">
        <f>INDEX(Products!A:G,MATCH(worksheet!J302,Products!A:A,0),MATCH(worksheet!$S$1,Products!$A$1:$G$1,0))</f>
        <v>1.1655</v>
      </c>
      <c r="U302" s="20"/>
    </row>
    <row r="303" spans="1:21" x14ac:dyDescent="0.2">
      <c r="A303" s="1" t="s">
        <v>616</v>
      </c>
      <c r="B303" s="2">
        <v>44102</v>
      </c>
      <c r="C303" s="2" t="str">
        <f t="shared" si="13"/>
        <v>2020</v>
      </c>
      <c r="D303" s="2" t="str">
        <f t="shared" si="14"/>
        <v>September</v>
      </c>
      <c r="E303" s="3" t="s">
        <v>617</v>
      </c>
      <c r="F303" s="3" t="str">
        <f>VLOOKUP(Customers!A303,Customers!A302:I1302,3,FALSE)</f>
        <v>tjedrachowicz8d@acquirethisname.com</v>
      </c>
      <c r="G303" s="3" t="str">
        <f>VLOOKUP(worksheet!E303,Customers!A:I,2,)</f>
        <v>Trescha Jedrachowicz</v>
      </c>
      <c r="H303" s="3" t="str">
        <f>VLOOKUP(E303,Customers!A:I,6,FALSE)</f>
        <v>Austin</v>
      </c>
      <c r="I303" s="3" t="str">
        <f>VLOOKUP(Customers!A303,Customers!A302:I1302,7,FALSE)</f>
        <v>United States</v>
      </c>
      <c r="J303" s="4" t="s">
        <v>38</v>
      </c>
      <c r="K303" s="3">
        <v>4</v>
      </c>
      <c r="L303" s="5">
        <f>INDEX([1]products!$A$1:$G$49,MATCH([1]orders!$D303,[1]products!$A$1:$A$49,0),MATCH([1]orders!K$1,[1]products!$A$1:$G$1,0))</f>
        <v>0.2</v>
      </c>
      <c r="M303" s="6">
        <f>INDEX([1]products!$A$1:$G$49,MATCH([1]orders!$D303,[1]products!$A$1:$A$49,0),MATCH([1]orders!L$1,[1]products!$A$1:$G$1,0))</f>
        <v>3.8849999999999998</v>
      </c>
      <c r="N303" s="6" t="str">
        <f>VLOOKUP(Customers!A303,Customers!A302:I1302,9,FALSE)</f>
        <v>Yes</v>
      </c>
      <c r="O303" s="25">
        <f t="shared" si="12"/>
        <v>15.54</v>
      </c>
      <c r="P303" t="str">
        <f>VLOOKUP(J303,Products!A:G,2,0)</f>
        <v>Liberica</v>
      </c>
      <c r="Q303" t="str">
        <f>VLOOKUP(J303,Products!A:G,3,0)</f>
        <v>Dark</v>
      </c>
      <c r="R303">
        <v>2.0202</v>
      </c>
      <c r="S303">
        <f>INDEX(Products!A:G,MATCH(worksheet!J303,Products!A:A,0),MATCH(worksheet!$S$1,Products!$A$1:$G$1,0))</f>
        <v>0.50505</v>
      </c>
      <c r="U303" s="20"/>
    </row>
    <row r="304" spans="1:21" hidden="1" x14ac:dyDescent="0.2">
      <c r="A304" s="1" t="s">
        <v>618</v>
      </c>
      <c r="B304" s="2">
        <v>43762</v>
      </c>
      <c r="C304" s="2" t="str">
        <f t="shared" si="13"/>
        <v>2019</v>
      </c>
      <c r="D304" s="2" t="str">
        <f t="shared" si="14"/>
        <v>October</v>
      </c>
      <c r="E304" s="3" t="s">
        <v>619</v>
      </c>
      <c r="F304" s="3" t="str">
        <f>VLOOKUP(Customers!A304,Customers!A303:I1303,3,FALSE)</f>
        <v>pstonner8e@moonfruit.com</v>
      </c>
      <c r="G304" s="3" t="str">
        <f>VLOOKUP(worksheet!E304,Customers!A:I,2,)</f>
        <v>Perkin Stonner</v>
      </c>
      <c r="H304" s="3" t="str">
        <f>VLOOKUP(E304,Customers!A:I,6,FALSE)</f>
        <v>Baltimore</v>
      </c>
      <c r="I304" s="3" t="str">
        <f>VLOOKUP(Customers!A304,Customers!A303:I1303,7,FALSE)</f>
        <v>United States</v>
      </c>
      <c r="J304" s="4" t="s">
        <v>67</v>
      </c>
      <c r="K304" s="3">
        <v>1</v>
      </c>
      <c r="L304" s="5">
        <f>INDEX([1]products!$A$1:$G$49,MATCH([1]orders!$D304,[1]products!$A$1:$A$49,0),MATCH([1]orders!K$1,[1]products!$A$1:$G$1,0))</f>
        <v>0.5</v>
      </c>
      <c r="M304" s="6">
        <f>INDEX([1]products!$A$1:$G$49,MATCH([1]orders!$D304,[1]products!$A$1:$A$49,0),MATCH([1]orders!L$1,[1]products!$A$1:$G$1,0))</f>
        <v>6.75</v>
      </c>
      <c r="N304" s="6" t="str">
        <f>VLOOKUP(Customers!A304,Customers!A303:I1303,9,FALSE)</f>
        <v>No</v>
      </c>
      <c r="O304" s="25">
        <f t="shared" si="12"/>
        <v>6.75</v>
      </c>
      <c r="P304" t="str">
        <f>VLOOKUP(J304,Products!A:G,2,0)</f>
        <v>Arabica</v>
      </c>
      <c r="Q304" t="str">
        <f>VLOOKUP(J304,Products!A:G,3,0)</f>
        <v>Medium</v>
      </c>
      <c r="R304">
        <v>0.60749999999999993</v>
      </c>
      <c r="S304">
        <f>INDEX(Products!A:G,MATCH(worksheet!J304,Products!A:A,0),MATCH(worksheet!$S$1,Products!$A$1:$G$1,0))</f>
        <v>0.60749999999999993</v>
      </c>
      <c r="U304" s="20"/>
    </row>
    <row r="305" spans="1:21" x14ac:dyDescent="0.2">
      <c r="A305" s="1" t="s">
        <v>620</v>
      </c>
      <c r="B305" s="2">
        <v>44412</v>
      </c>
      <c r="C305" s="2" t="str">
        <f t="shared" si="13"/>
        <v>2021</v>
      </c>
      <c r="D305" s="2" t="str">
        <f t="shared" si="14"/>
        <v>August</v>
      </c>
      <c r="E305" s="3" t="s">
        <v>621</v>
      </c>
      <c r="F305" s="3" t="str">
        <f>VLOOKUP(Customers!A305,Customers!A304:I1304,3,FALSE)</f>
        <v>dtingly8f@goo.ne.jp</v>
      </c>
      <c r="G305" s="3" t="str">
        <f>VLOOKUP(worksheet!E305,Customers!A:I,2,)</f>
        <v>Darrin Tingly</v>
      </c>
      <c r="H305" s="3" t="str">
        <f>VLOOKUP(E305,Customers!A:I,6,FALSE)</f>
        <v>Lexington</v>
      </c>
      <c r="I305" s="3" t="str">
        <f>VLOOKUP(Customers!A305,Customers!A304:I1304,7,FALSE)</f>
        <v>United States</v>
      </c>
      <c r="J305" s="4" t="s">
        <v>530</v>
      </c>
      <c r="K305" s="3">
        <v>4</v>
      </c>
      <c r="L305" s="5">
        <f>INDEX([1]products!$A$1:$G$49,MATCH([1]orders!$D305,[1]products!$A$1:$A$49,0),MATCH([1]orders!K$1,[1]products!$A$1:$G$1,0))</f>
        <v>2.5</v>
      </c>
      <c r="M305" s="6">
        <f>INDEX([1]products!$A$1:$G$49,MATCH([1]orders!$D305,[1]products!$A$1:$A$49,0),MATCH([1]orders!L$1,[1]products!$A$1:$G$1,0))</f>
        <v>27.945</v>
      </c>
      <c r="N305" s="6" t="str">
        <f>VLOOKUP(Customers!A305,Customers!A304:I1304,9,FALSE)</f>
        <v>Yes</v>
      </c>
      <c r="O305" s="25">
        <f t="shared" si="12"/>
        <v>111.78</v>
      </c>
      <c r="P305" t="str">
        <f>VLOOKUP(J305,Products!A:G,2,0)</f>
        <v>Excelsa</v>
      </c>
      <c r="Q305" t="str">
        <f>VLOOKUP(J305,Products!A:G,3,0)</f>
        <v>Dark</v>
      </c>
      <c r="R305">
        <v>12.2958</v>
      </c>
      <c r="S305">
        <f>INDEX(Products!A:G,MATCH(worksheet!J305,Products!A:A,0),MATCH(worksheet!$S$1,Products!$A$1:$G$1,0))</f>
        <v>3.07395</v>
      </c>
      <c r="U305" s="20"/>
    </row>
    <row r="306" spans="1:21" hidden="1" x14ac:dyDescent="0.2">
      <c r="A306" s="1" t="s">
        <v>622</v>
      </c>
      <c r="B306" s="2">
        <v>43828</v>
      </c>
      <c r="C306" s="2" t="str">
        <f t="shared" si="13"/>
        <v>2019</v>
      </c>
      <c r="D306" s="2" t="str">
        <f t="shared" si="14"/>
        <v>December</v>
      </c>
      <c r="E306" s="3" t="s">
        <v>623</v>
      </c>
      <c r="F306" s="3" t="str">
        <f>VLOOKUP(Customers!A306,Customers!A305:I1305,3,FALSE)</f>
        <v>rwhife8g@360.cn</v>
      </c>
      <c r="G306" s="3" t="str">
        <f>VLOOKUP(worksheet!E306,Customers!A:I,2,)</f>
        <v>Claudetta Rushe</v>
      </c>
      <c r="H306" s="3" t="str">
        <f>VLOOKUP(E306,Customers!A:I,6,FALSE)</f>
        <v>Charlotte</v>
      </c>
      <c r="I306" s="3" t="str">
        <f>VLOOKUP(Customers!A306,Customers!A305:I1305,7,FALSE)</f>
        <v>United States</v>
      </c>
      <c r="J306" s="4" t="s">
        <v>115</v>
      </c>
      <c r="K306" s="3">
        <v>1</v>
      </c>
      <c r="L306" s="5">
        <f>INDEX([1]products!$A$1:$G$49,MATCH([1]orders!$D306,[1]products!$A$1:$A$49,0),MATCH([1]orders!K$1,[1]products!$A$1:$G$1,0))</f>
        <v>0.2</v>
      </c>
      <c r="M306" s="6">
        <f>INDEX([1]products!$A$1:$G$49,MATCH([1]orders!$D306,[1]products!$A$1:$A$49,0),MATCH([1]orders!L$1,[1]products!$A$1:$G$1,0))</f>
        <v>3.8849999999999998</v>
      </c>
      <c r="N306" s="6" t="str">
        <f>VLOOKUP(Customers!A306,Customers!A305:I1305,9,FALSE)</f>
        <v>Yes</v>
      </c>
      <c r="O306" s="25">
        <f t="shared" si="12"/>
        <v>3.8849999999999998</v>
      </c>
      <c r="P306" t="str">
        <f>VLOOKUP(J306,Products!A:G,2,0)</f>
        <v>Arabica</v>
      </c>
      <c r="Q306" t="str">
        <f>VLOOKUP(J306,Products!A:G,3,0)</f>
        <v>Light</v>
      </c>
      <c r="R306">
        <v>0.34964999999999996</v>
      </c>
      <c r="S306">
        <f>INDEX(Products!A:G,MATCH(worksheet!J306,Products!A:A,0),MATCH(worksheet!$S$1,Products!$A$1:$G$1,0))</f>
        <v>0.34964999999999996</v>
      </c>
      <c r="U306" s="20"/>
    </row>
    <row r="307" spans="1:21" x14ac:dyDescent="0.2">
      <c r="A307" s="1" t="s">
        <v>624</v>
      </c>
      <c r="B307" s="2">
        <v>43796</v>
      </c>
      <c r="C307" s="2" t="str">
        <f t="shared" si="13"/>
        <v>2019</v>
      </c>
      <c r="D307" s="2" t="str">
        <f t="shared" si="14"/>
        <v>November</v>
      </c>
      <c r="E307" s="3" t="s">
        <v>625</v>
      </c>
      <c r="F307" s="3" t="str">
        <f>VLOOKUP(Customers!A307,Customers!A306:I1306,3,FALSE)</f>
        <v>bchecci8h@usa.gov</v>
      </c>
      <c r="G307" s="3" t="str">
        <f>VLOOKUP(worksheet!E307,Customers!A:I,2,)</f>
        <v>Benn Checci</v>
      </c>
      <c r="H307" s="3" t="str">
        <f>VLOOKUP(E307,Customers!A:I,6,FALSE)</f>
        <v>Eaton</v>
      </c>
      <c r="I307" s="3" t="str">
        <f>VLOOKUP(Customers!A307,Customers!A306:I1306,7,FALSE)</f>
        <v>United Kingdom</v>
      </c>
      <c r="J307" s="4" t="s">
        <v>77</v>
      </c>
      <c r="K307" s="3">
        <v>5</v>
      </c>
      <c r="L307" s="5">
        <f>INDEX([1]products!$A$1:$G$49,MATCH([1]orders!$D307,[1]products!$A$1:$A$49,0),MATCH([1]orders!K$1,[1]products!$A$1:$G$1,0))</f>
        <v>0.2</v>
      </c>
      <c r="M307" s="6">
        <f>INDEX([1]products!$A$1:$G$49,MATCH([1]orders!$D307,[1]products!$A$1:$A$49,0),MATCH([1]orders!L$1,[1]products!$A$1:$G$1,0))</f>
        <v>4.3650000000000002</v>
      </c>
      <c r="N307" s="6" t="str">
        <f>VLOOKUP(Customers!A307,Customers!A306:I1306,9,FALSE)</f>
        <v>No</v>
      </c>
      <c r="O307" s="25">
        <f t="shared" si="12"/>
        <v>21.825000000000003</v>
      </c>
      <c r="P307" t="str">
        <f>VLOOKUP(J307,Products!A:G,2,0)</f>
        <v>Liberica</v>
      </c>
      <c r="Q307" t="str">
        <f>VLOOKUP(J307,Products!A:G,3,0)</f>
        <v>Medium</v>
      </c>
      <c r="R307">
        <v>2.83725</v>
      </c>
      <c r="S307">
        <f>INDEX(Products!A:G,MATCH(worksheet!J307,Products!A:A,0),MATCH(worksheet!$S$1,Products!$A$1:$G$1,0))</f>
        <v>0.56745000000000001</v>
      </c>
      <c r="U307" s="20"/>
    </row>
    <row r="308" spans="1:21" x14ac:dyDescent="0.2">
      <c r="A308" s="1" t="s">
        <v>626</v>
      </c>
      <c r="B308" s="2">
        <v>43890</v>
      </c>
      <c r="C308" s="2" t="str">
        <f t="shared" si="13"/>
        <v>2020</v>
      </c>
      <c r="D308" s="2" t="str">
        <f t="shared" si="14"/>
        <v>February</v>
      </c>
      <c r="E308" s="3" t="s">
        <v>627</v>
      </c>
      <c r="F308" s="3" t="str">
        <f>VLOOKUP(Customers!A308,Customers!A307:I1307,3,FALSE)</f>
        <v>jbagot8i@mac.com</v>
      </c>
      <c r="G308" s="3" t="str">
        <f>VLOOKUP(worksheet!E308,Customers!A:I,2,)</f>
        <v>Janifer Bagot</v>
      </c>
      <c r="H308" s="3" t="str">
        <f>VLOOKUP(E308,Customers!A:I,6,FALSE)</f>
        <v>Lincoln</v>
      </c>
      <c r="I308" s="3" t="str">
        <f>VLOOKUP(Customers!A308,Customers!A307:I1307,7,FALSE)</f>
        <v>United States</v>
      </c>
      <c r="J308" s="4" t="s">
        <v>162</v>
      </c>
      <c r="K308" s="3">
        <v>5</v>
      </c>
      <c r="L308" s="5">
        <f>INDEX([1]products!$A$1:$G$49,MATCH([1]orders!$D308,[1]products!$A$1:$A$49,0),MATCH([1]orders!K$1,[1]products!$A$1:$G$1,0))</f>
        <v>0.2</v>
      </c>
      <c r="M308" s="6">
        <f>INDEX([1]products!$A$1:$G$49,MATCH([1]orders!$D308,[1]products!$A$1:$A$49,0),MATCH([1]orders!L$1,[1]products!$A$1:$G$1,0))</f>
        <v>2.9849999999999999</v>
      </c>
      <c r="N308" s="6" t="str">
        <f>VLOOKUP(Customers!A308,Customers!A307:I1307,9,FALSE)</f>
        <v>No</v>
      </c>
      <c r="O308" s="25">
        <f t="shared" si="12"/>
        <v>14.924999999999999</v>
      </c>
      <c r="P308" t="str">
        <f>VLOOKUP(J308,Products!A:G,2,0)</f>
        <v>Robusta</v>
      </c>
      <c r="Q308" t="str">
        <f>VLOOKUP(J308,Products!A:G,3,0)</f>
        <v>Medium</v>
      </c>
      <c r="R308">
        <v>0.89549999999999996</v>
      </c>
      <c r="S308">
        <f>INDEX(Products!A:G,MATCH(worksheet!J308,Products!A:A,0),MATCH(worksheet!$S$1,Products!$A$1:$G$1,0))</f>
        <v>0.17909999999999998</v>
      </c>
      <c r="U308" s="20"/>
    </row>
    <row r="309" spans="1:21" x14ac:dyDescent="0.2">
      <c r="A309" s="1" t="s">
        <v>628</v>
      </c>
      <c r="B309" s="2">
        <v>44227</v>
      </c>
      <c r="C309" s="2" t="str">
        <f t="shared" si="13"/>
        <v>2021</v>
      </c>
      <c r="D309" s="2" t="str">
        <f t="shared" si="14"/>
        <v>January</v>
      </c>
      <c r="E309" s="3" t="s">
        <v>629</v>
      </c>
      <c r="F309" s="3" t="str">
        <f>VLOOKUP(Customers!A309,Customers!A308:I1308,3,FALSE)</f>
        <v>ebeeble8j@soundcloud.com</v>
      </c>
      <c r="G309" s="3" t="str">
        <f>VLOOKUP(worksheet!E309,Customers!A:I,2,)</f>
        <v>Ermin Beeble</v>
      </c>
      <c r="H309" s="3" t="str">
        <f>VLOOKUP(E309,Customers!A:I,6,FALSE)</f>
        <v>Cincinnati</v>
      </c>
      <c r="I309" s="3" t="str">
        <f>VLOOKUP(Customers!A309,Customers!A308:I1308,7,FALSE)</f>
        <v>United States</v>
      </c>
      <c r="J309" s="4" t="s">
        <v>61</v>
      </c>
      <c r="K309" s="3">
        <v>3</v>
      </c>
      <c r="L309" s="5">
        <f>INDEX([1]products!$A$1:$G$49,MATCH([1]orders!$D309,[1]products!$A$1:$A$49,0),MATCH([1]orders!K$1,[1]products!$A$1:$G$1,0))</f>
        <v>1</v>
      </c>
      <c r="M309" s="6">
        <f>INDEX([1]products!$A$1:$G$49,MATCH([1]orders!$D309,[1]products!$A$1:$A$49,0),MATCH([1]orders!L$1,[1]products!$A$1:$G$1,0))</f>
        <v>11.25</v>
      </c>
      <c r="N309" s="6" t="str">
        <f>VLOOKUP(Customers!A309,Customers!A308:I1308,9,FALSE)</f>
        <v>Yes</v>
      </c>
      <c r="O309" s="25">
        <f t="shared" si="12"/>
        <v>33.75</v>
      </c>
      <c r="P309" t="str">
        <f>VLOOKUP(J309,Products!A:G,2,0)</f>
        <v>Arabica</v>
      </c>
      <c r="Q309" t="str">
        <f>VLOOKUP(J309,Products!A:G,3,0)</f>
        <v>Medium</v>
      </c>
      <c r="R309">
        <v>3.0374999999999996</v>
      </c>
      <c r="S309">
        <f>INDEX(Products!A:G,MATCH(worksheet!J309,Products!A:A,0),MATCH(worksheet!$S$1,Products!$A$1:$G$1,0))</f>
        <v>1.0125</v>
      </c>
      <c r="U309" s="20"/>
    </row>
    <row r="310" spans="1:21" hidden="1" x14ac:dyDescent="0.2">
      <c r="A310" s="1" t="s">
        <v>630</v>
      </c>
      <c r="B310" s="2">
        <v>44729</v>
      </c>
      <c r="C310" s="2" t="str">
        <f t="shared" si="13"/>
        <v>2022</v>
      </c>
      <c r="D310" s="2" t="str">
        <f t="shared" si="14"/>
        <v>June</v>
      </c>
      <c r="E310" s="3" t="s">
        <v>631</v>
      </c>
      <c r="F310" s="3" t="str">
        <f>VLOOKUP(Customers!A310,Customers!A309:I1309,3,FALSE)</f>
        <v>cfluin8k@flickr.com</v>
      </c>
      <c r="G310" s="3" t="str">
        <f>VLOOKUP(worksheet!E310,Customers!A:I,2,)</f>
        <v>Cos Fluin</v>
      </c>
      <c r="H310" s="3" t="str">
        <f>VLOOKUP(E310,Customers!A:I,6,FALSE)</f>
        <v>Sheffield</v>
      </c>
      <c r="I310" s="3" t="str">
        <f>VLOOKUP(Customers!A310,Customers!A309:I1309,7,FALSE)</f>
        <v>United Kingdom</v>
      </c>
      <c r="J310" s="4" t="s">
        <v>61</v>
      </c>
      <c r="K310" s="3">
        <v>3</v>
      </c>
      <c r="L310" s="5">
        <f>INDEX([1]products!$A$1:$G$49,MATCH([1]orders!$D310,[1]products!$A$1:$A$49,0),MATCH([1]orders!K$1,[1]products!$A$1:$G$1,0))</f>
        <v>1</v>
      </c>
      <c r="M310" s="6">
        <f>INDEX([1]products!$A$1:$G$49,MATCH([1]orders!$D310,[1]products!$A$1:$A$49,0),MATCH([1]orders!L$1,[1]products!$A$1:$G$1,0))</f>
        <v>11.25</v>
      </c>
      <c r="N310" s="6" t="str">
        <f>VLOOKUP(Customers!A310,Customers!A309:I1309,9,FALSE)</f>
        <v>No</v>
      </c>
      <c r="O310" s="25">
        <f t="shared" si="12"/>
        <v>33.75</v>
      </c>
      <c r="P310" t="str">
        <f>VLOOKUP(J310,Products!A:G,2,0)</f>
        <v>Arabica</v>
      </c>
      <c r="Q310" t="str">
        <f>VLOOKUP(J310,Products!A:G,3,0)</f>
        <v>Medium</v>
      </c>
      <c r="R310">
        <v>3.0374999999999996</v>
      </c>
      <c r="S310">
        <f>INDEX(Products!A:G,MATCH(worksheet!J310,Products!A:A,0),MATCH(worksheet!$S$1,Products!$A$1:$G$1,0))</f>
        <v>1.0125</v>
      </c>
      <c r="U310" s="20"/>
    </row>
    <row r="311" spans="1:21" hidden="1" x14ac:dyDescent="0.2">
      <c r="A311" s="1" t="s">
        <v>632</v>
      </c>
      <c r="B311" s="2">
        <v>43864</v>
      </c>
      <c r="C311" s="2" t="str">
        <f t="shared" si="13"/>
        <v>2020</v>
      </c>
      <c r="D311" s="2" t="str">
        <f t="shared" si="14"/>
        <v>February</v>
      </c>
      <c r="E311" s="3" t="s">
        <v>633</v>
      </c>
      <c r="F311" s="3" t="str">
        <f>VLOOKUP(Customers!A311,Customers!A310:I1310,3,FALSE)</f>
        <v>ebletsor8l@vinaora.com</v>
      </c>
      <c r="G311" s="3" t="str">
        <f>VLOOKUP(worksheet!E311,Customers!A:I,2,)</f>
        <v>Eveleen Bletsor</v>
      </c>
      <c r="H311" s="3" t="str">
        <f>VLOOKUP(E311,Customers!A:I,6,FALSE)</f>
        <v>West Hartford</v>
      </c>
      <c r="I311" s="3" t="str">
        <f>VLOOKUP(Customers!A311,Customers!A310:I1310,7,FALSE)</f>
        <v>United States</v>
      </c>
      <c r="J311" s="4" t="s">
        <v>77</v>
      </c>
      <c r="K311" s="3">
        <v>6</v>
      </c>
      <c r="L311" s="5">
        <f>INDEX([1]products!$A$1:$G$49,MATCH([1]orders!$D311,[1]products!$A$1:$A$49,0),MATCH([1]orders!K$1,[1]products!$A$1:$G$1,0))</f>
        <v>0.2</v>
      </c>
      <c r="M311" s="6">
        <f>INDEX([1]products!$A$1:$G$49,MATCH([1]orders!$D311,[1]products!$A$1:$A$49,0),MATCH([1]orders!L$1,[1]products!$A$1:$G$1,0))</f>
        <v>4.3650000000000002</v>
      </c>
      <c r="N311" s="6" t="str">
        <f>VLOOKUP(Customers!A311,Customers!A310:I1310,9,FALSE)</f>
        <v>Yes</v>
      </c>
      <c r="O311" s="25">
        <f t="shared" si="12"/>
        <v>26.19</v>
      </c>
      <c r="P311" t="str">
        <f>VLOOKUP(J311,Products!A:G,2,0)</f>
        <v>Liberica</v>
      </c>
      <c r="Q311" t="str">
        <f>VLOOKUP(J311,Products!A:G,3,0)</f>
        <v>Medium</v>
      </c>
      <c r="R311">
        <v>3.4047000000000001</v>
      </c>
      <c r="S311">
        <f>INDEX(Products!A:G,MATCH(worksheet!J311,Products!A:A,0),MATCH(worksheet!$S$1,Products!$A$1:$G$1,0))</f>
        <v>0.56745000000000001</v>
      </c>
      <c r="U311" s="20"/>
    </row>
    <row r="312" spans="1:21" hidden="1" x14ac:dyDescent="0.2">
      <c r="A312" s="1" t="s">
        <v>634</v>
      </c>
      <c r="B312" s="2">
        <v>44586</v>
      </c>
      <c r="C312" s="2" t="str">
        <f t="shared" si="13"/>
        <v>2022</v>
      </c>
      <c r="D312" s="2" t="str">
        <f t="shared" si="14"/>
        <v>January</v>
      </c>
      <c r="E312" s="3" t="s">
        <v>635</v>
      </c>
      <c r="F312" s="3" t="str">
        <f>VLOOKUP(Customers!A312,Customers!A311:I1311,3,FALSE)</f>
        <v>pbrydell8m@bloglovin.com</v>
      </c>
      <c r="G312" s="3" t="str">
        <f>VLOOKUP(worksheet!E312,Customers!A:I,2,)</f>
        <v>Paola Brydell</v>
      </c>
      <c r="H312" s="3" t="str">
        <f>VLOOKUP(E312,Customers!A:I,6,FALSE)</f>
        <v>Listowel</v>
      </c>
      <c r="I312" s="3" t="str">
        <f>VLOOKUP(Customers!A312,Customers!A311:I1311,7,FALSE)</f>
        <v>Ireland</v>
      </c>
      <c r="J312" s="4" t="s">
        <v>137</v>
      </c>
      <c r="K312" s="3">
        <v>1</v>
      </c>
      <c r="L312" s="5">
        <f>INDEX([1]products!$A$1:$G$49,MATCH([1]orders!$D312,[1]products!$A$1:$A$49,0),MATCH([1]orders!K$1,[1]products!$A$1:$G$1,0))</f>
        <v>1</v>
      </c>
      <c r="M312" s="6">
        <f>INDEX([1]products!$A$1:$G$49,MATCH([1]orders!$D312,[1]products!$A$1:$A$49,0),MATCH([1]orders!L$1,[1]products!$A$1:$G$1,0))</f>
        <v>14.85</v>
      </c>
      <c r="N312" s="6" t="str">
        <f>VLOOKUP(Customers!A312,Customers!A311:I1311,9,FALSE)</f>
        <v>No</v>
      </c>
      <c r="O312" s="25">
        <f t="shared" si="12"/>
        <v>14.85</v>
      </c>
      <c r="P312" t="str">
        <f>VLOOKUP(J312,Products!A:G,2,0)</f>
        <v>Excelsa</v>
      </c>
      <c r="Q312" t="str">
        <f>VLOOKUP(J312,Products!A:G,3,0)</f>
        <v>Light</v>
      </c>
      <c r="R312">
        <v>1.6335</v>
      </c>
      <c r="S312">
        <f>INDEX(Products!A:G,MATCH(worksheet!J312,Products!A:A,0),MATCH(worksheet!$S$1,Products!$A$1:$G$1,0))</f>
        <v>1.6335</v>
      </c>
      <c r="U312" s="20"/>
    </row>
    <row r="313" spans="1:21" hidden="1" x14ac:dyDescent="0.2">
      <c r="A313" s="1" t="s">
        <v>636</v>
      </c>
      <c r="B313" s="2">
        <v>43951</v>
      </c>
      <c r="C313" s="2" t="str">
        <f t="shared" si="13"/>
        <v>2020</v>
      </c>
      <c r="D313" s="2" t="str">
        <f t="shared" si="14"/>
        <v>April</v>
      </c>
      <c r="E313" s="3" t="s">
        <v>623</v>
      </c>
      <c r="F313" s="3" t="str">
        <f>VLOOKUP(Customers!A313,Customers!A312:I1312,3,FALSE)</f>
        <v>crushe8n@about.me</v>
      </c>
      <c r="G313" s="3" t="str">
        <f>VLOOKUP(worksheet!E313,Customers!A:I,2,)</f>
        <v>Claudetta Rushe</v>
      </c>
      <c r="H313" s="3" t="str">
        <f>VLOOKUP(E313,Customers!A:I,6,FALSE)</f>
        <v>Charlotte</v>
      </c>
      <c r="I313" s="3" t="str">
        <f>VLOOKUP(Customers!A313,Customers!A312:I1312,7,FALSE)</f>
        <v>United States</v>
      </c>
      <c r="J313" s="4" t="s">
        <v>112</v>
      </c>
      <c r="K313" s="3">
        <v>6</v>
      </c>
      <c r="L313" s="5">
        <f>INDEX([1]products!$A$1:$G$49,MATCH([1]orders!$D313,[1]products!$A$1:$A$49,0),MATCH([1]orders!K$1,[1]products!$A$1:$G$1,0))</f>
        <v>2.5</v>
      </c>
      <c r="M313" s="6">
        <f>INDEX([1]products!$A$1:$G$49,MATCH([1]orders!$D313,[1]products!$A$1:$A$49,0),MATCH([1]orders!L$1,[1]products!$A$1:$G$1,0))</f>
        <v>31.624999999999996</v>
      </c>
      <c r="N313" s="6" t="str">
        <f>VLOOKUP(Customers!A313,Customers!A312:I1312,9,FALSE)</f>
        <v>Yes</v>
      </c>
      <c r="O313" s="25">
        <f t="shared" si="12"/>
        <v>189.74999999999997</v>
      </c>
      <c r="P313" t="str">
        <f>VLOOKUP(J313,Products!A:G,2,0)</f>
        <v>Excelsa</v>
      </c>
      <c r="Q313" t="str">
        <f>VLOOKUP(J313,Products!A:G,3,0)</f>
        <v>Medium</v>
      </c>
      <c r="R313">
        <v>20.872499999999999</v>
      </c>
      <c r="S313">
        <f>INDEX(Products!A:G,MATCH(worksheet!J313,Products!A:A,0),MATCH(worksheet!$S$1,Products!$A$1:$G$1,0))</f>
        <v>3.4787499999999998</v>
      </c>
      <c r="U313" s="20"/>
    </row>
    <row r="314" spans="1:21" x14ac:dyDescent="0.2">
      <c r="A314" s="1" t="s">
        <v>637</v>
      </c>
      <c r="B314" s="2">
        <v>44317</v>
      </c>
      <c r="C314" s="2" t="str">
        <f t="shared" si="13"/>
        <v>2021</v>
      </c>
      <c r="D314" s="2" t="str">
        <f t="shared" si="14"/>
        <v>May</v>
      </c>
      <c r="E314" s="3" t="s">
        <v>638</v>
      </c>
      <c r="F314" s="3" t="str">
        <f>VLOOKUP(Customers!A314,Customers!A313:I1313,3,FALSE)</f>
        <v>nleethem8o@mac.com</v>
      </c>
      <c r="G314" s="3" t="str">
        <f>VLOOKUP(worksheet!E314,Customers!A:I,2,)</f>
        <v>Natka Leethem</v>
      </c>
      <c r="H314" s="3" t="str">
        <f>VLOOKUP(E314,Customers!A:I,6,FALSE)</f>
        <v>Alexandria</v>
      </c>
      <c r="I314" s="3" t="str">
        <f>VLOOKUP(Customers!A314,Customers!A313:I1313,7,FALSE)</f>
        <v>United States</v>
      </c>
      <c r="J314" s="4" t="s">
        <v>22</v>
      </c>
      <c r="K314" s="3">
        <v>1</v>
      </c>
      <c r="L314" s="5">
        <f>INDEX([1]products!$A$1:$G$49,MATCH([1]orders!$D314,[1]products!$A$1:$A$49,0),MATCH([1]orders!K$1,[1]products!$A$1:$G$1,0))</f>
        <v>0.5</v>
      </c>
      <c r="M314" s="6">
        <f>INDEX([1]products!$A$1:$G$49,MATCH([1]orders!$D314,[1]products!$A$1:$A$49,0),MATCH([1]orders!L$1,[1]products!$A$1:$G$1,0))</f>
        <v>5.97</v>
      </c>
      <c r="N314" s="6" t="str">
        <f>VLOOKUP(Customers!A314,Customers!A313:I1313,9,FALSE)</f>
        <v>Yes</v>
      </c>
      <c r="O314" s="25">
        <f t="shared" si="12"/>
        <v>5.97</v>
      </c>
      <c r="P314" t="str">
        <f>VLOOKUP(J314,Products!A:G,2,0)</f>
        <v>Robusta</v>
      </c>
      <c r="Q314" t="str">
        <f>VLOOKUP(J314,Products!A:G,3,0)</f>
        <v>Medium</v>
      </c>
      <c r="R314">
        <v>0.35819999999999996</v>
      </c>
      <c r="S314">
        <f>INDEX(Products!A:G,MATCH(worksheet!J314,Products!A:A,0),MATCH(worksheet!$S$1,Products!$A$1:$G$1,0))</f>
        <v>0.35819999999999996</v>
      </c>
      <c r="U314" s="20"/>
    </row>
    <row r="315" spans="1:21" hidden="1" x14ac:dyDescent="0.2">
      <c r="A315" s="1" t="s">
        <v>639</v>
      </c>
      <c r="B315" s="2">
        <v>44497</v>
      </c>
      <c r="C315" s="2" t="str">
        <f t="shared" si="13"/>
        <v>2021</v>
      </c>
      <c r="D315" s="2" t="str">
        <f t="shared" si="14"/>
        <v>October</v>
      </c>
      <c r="E315" s="3" t="s">
        <v>640</v>
      </c>
      <c r="F315" s="3" t="str">
        <f>VLOOKUP(Customers!A315,Customers!A314:I1314,3,FALSE)</f>
        <v>anesfield8p@people.com.cn</v>
      </c>
      <c r="G315" s="3" t="str">
        <f>VLOOKUP(worksheet!E315,Customers!A:I,2,)</f>
        <v>Ailene Nesfield</v>
      </c>
      <c r="H315" s="3" t="str">
        <f>VLOOKUP(E315,Customers!A:I,6,FALSE)</f>
        <v>Belfast</v>
      </c>
      <c r="I315" s="3" t="str">
        <f>VLOOKUP(Customers!A315,Customers!A314:I1314,7,FALSE)</f>
        <v>United Kingdom</v>
      </c>
      <c r="J315" s="4" t="s">
        <v>2</v>
      </c>
      <c r="K315" s="3">
        <v>3</v>
      </c>
      <c r="L315" s="5">
        <f>INDEX([1]products!$A$1:$G$49,MATCH([1]orders!$D315,[1]products!$A$1:$A$49,0),MATCH([1]orders!K$1,[1]products!$A$1:$G$1,0))</f>
        <v>1</v>
      </c>
      <c r="M315" s="6">
        <f>INDEX([1]products!$A$1:$G$49,MATCH([1]orders!$D315,[1]products!$A$1:$A$49,0),MATCH([1]orders!L$1,[1]products!$A$1:$G$1,0))</f>
        <v>9.9499999999999993</v>
      </c>
      <c r="N315" s="6" t="str">
        <f>VLOOKUP(Customers!A315,Customers!A314:I1314,9,FALSE)</f>
        <v>Yes</v>
      </c>
      <c r="O315" s="25">
        <f t="shared" si="12"/>
        <v>29.849999999999998</v>
      </c>
      <c r="P315" t="str">
        <f>VLOOKUP(J315,Products!A:G,2,0)</f>
        <v>Robusta</v>
      </c>
      <c r="Q315" t="str">
        <f>VLOOKUP(J315,Products!A:G,3,0)</f>
        <v>Medium</v>
      </c>
      <c r="R315">
        <v>1.7909999999999999</v>
      </c>
      <c r="S315">
        <f>INDEX(Products!A:G,MATCH(worksheet!J315,Products!A:A,0),MATCH(worksheet!$S$1,Products!$A$1:$G$1,0))</f>
        <v>0.59699999999999998</v>
      </c>
      <c r="U315" s="20"/>
    </row>
    <row r="316" spans="1:21" hidden="1" x14ac:dyDescent="0.2">
      <c r="A316" s="1" t="s">
        <v>641</v>
      </c>
      <c r="B316" s="2">
        <v>44437</v>
      </c>
      <c r="C316" s="2" t="str">
        <f t="shared" si="13"/>
        <v>2021</v>
      </c>
      <c r="D316" s="2" t="str">
        <f t="shared" si="14"/>
        <v>August</v>
      </c>
      <c r="E316" s="3" t="s">
        <v>642</v>
      </c>
      <c r="F316" s="3">
        <f>VLOOKUP(Customers!A316,Customers!A315:I1315,3,FALSE)</f>
        <v>0</v>
      </c>
      <c r="G316" s="3" t="str">
        <f>VLOOKUP(worksheet!E316,Customers!A:I,2,)</f>
        <v>Stacy Pickworth</v>
      </c>
      <c r="H316" s="3" t="str">
        <f>VLOOKUP(E316,Customers!A:I,6,FALSE)</f>
        <v>Las Vegas</v>
      </c>
      <c r="I316" s="3" t="str">
        <f>VLOOKUP(Customers!A316,Customers!A315:I1315,7,FALSE)</f>
        <v>United States</v>
      </c>
      <c r="J316" s="4" t="s">
        <v>179</v>
      </c>
      <c r="K316" s="3">
        <v>5</v>
      </c>
      <c r="L316" s="5">
        <f>INDEX([1]products!$A$1:$G$49,MATCH([1]orders!$D316,[1]products!$A$1:$A$49,0),MATCH([1]orders!K$1,[1]products!$A$1:$G$1,0))</f>
        <v>1</v>
      </c>
      <c r="M316" s="6">
        <f>INDEX([1]products!$A$1:$G$49,MATCH([1]orders!$D316,[1]products!$A$1:$A$49,0),MATCH([1]orders!L$1,[1]products!$A$1:$G$1,0))</f>
        <v>8.9499999999999993</v>
      </c>
      <c r="N316" s="6" t="str">
        <f>VLOOKUP(Customers!A316,Customers!A315:I1315,9,FALSE)</f>
        <v>No</v>
      </c>
      <c r="O316" s="25">
        <f t="shared" si="12"/>
        <v>44.75</v>
      </c>
      <c r="P316" t="str">
        <f>VLOOKUP(J316,Products!A:G,2,0)</f>
        <v>Robusta</v>
      </c>
      <c r="Q316" t="str">
        <f>VLOOKUP(J316,Products!A:G,3,0)</f>
        <v>Dark</v>
      </c>
      <c r="R316">
        <v>2.6849999999999996</v>
      </c>
      <c r="S316">
        <f>INDEX(Products!A:G,MATCH(worksheet!J316,Products!A:A,0),MATCH(worksheet!$S$1,Products!$A$1:$G$1,0))</f>
        <v>0.53699999999999992</v>
      </c>
      <c r="U316" s="20"/>
    </row>
    <row r="317" spans="1:21" x14ac:dyDescent="0.2">
      <c r="A317" s="1" t="s">
        <v>643</v>
      </c>
      <c r="B317" s="2">
        <v>43826</v>
      </c>
      <c r="C317" s="2" t="str">
        <f t="shared" si="13"/>
        <v>2019</v>
      </c>
      <c r="D317" s="2" t="str">
        <f t="shared" si="14"/>
        <v>December</v>
      </c>
      <c r="E317" s="3" t="s">
        <v>644</v>
      </c>
      <c r="F317" s="3" t="str">
        <f>VLOOKUP(Customers!A317,Customers!A316:I1316,3,FALSE)</f>
        <v>mbrockway8r@ibm.com</v>
      </c>
      <c r="G317" s="3" t="str">
        <f>VLOOKUP(worksheet!E317,Customers!A:I,2,)</f>
        <v>Melli Brockway</v>
      </c>
      <c r="H317" s="3" t="str">
        <f>VLOOKUP(E317,Customers!A:I,6,FALSE)</f>
        <v>Des Moines</v>
      </c>
      <c r="I317" s="3" t="str">
        <f>VLOOKUP(Customers!A317,Customers!A316:I1316,7,FALSE)</f>
        <v>United States</v>
      </c>
      <c r="J317" s="4" t="s">
        <v>30</v>
      </c>
      <c r="K317" s="3">
        <v>1</v>
      </c>
      <c r="L317" s="5">
        <f>INDEX([1]products!$A$1:$G$49,MATCH([1]orders!$D317,[1]products!$A$1:$A$49,0),MATCH([1]orders!K$1,[1]products!$A$1:$G$1,0))</f>
        <v>2.5</v>
      </c>
      <c r="M317" s="6">
        <f>INDEX([1]products!$A$1:$G$49,MATCH([1]orders!$D317,[1]products!$A$1:$A$49,0),MATCH([1]orders!L$1,[1]products!$A$1:$G$1,0))</f>
        <v>34.154999999999994</v>
      </c>
      <c r="N317" s="6" t="str">
        <f>VLOOKUP(Customers!A317,Customers!A316:I1316,9,FALSE)</f>
        <v>Yes</v>
      </c>
      <c r="O317" s="25">
        <f t="shared" si="12"/>
        <v>34.154999999999994</v>
      </c>
      <c r="P317" t="str">
        <f>VLOOKUP(J317,Products!A:G,2,0)</f>
        <v>Excelsa</v>
      </c>
      <c r="Q317" t="str">
        <f>VLOOKUP(J317,Products!A:G,3,0)</f>
        <v>Light</v>
      </c>
      <c r="R317">
        <v>3.7570499999999996</v>
      </c>
      <c r="S317">
        <f>INDEX(Products!A:G,MATCH(worksheet!J317,Products!A:A,0),MATCH(worksheet!$S$1,Products!$A$1:$G$1,0))</f>
        <v>3.7570499999999996</v>
      </c>
      <c r="U317" s="20"/>
    </row>
    <row r="318" spans="1:21" hidden="1" x14ac:dyDescent="0.2">
      <c r="A318" s="1" t="s">
        <v>645</v>
      </c>
      <c r="B318" s="2">
        <v>43641</v>
      </c>
      <c r="C318" s="2" t="str">
        <f t="shared" si="13"/>
        <v>2019</v>
      </c>
      <c r="D318" s="2" t="str">
        <f t="shared" si="14"/>
        <v>June</v>
      </c>
      <c r="E318" s="3" t="s">
        <v>646</v>
      </c>
      <c r="F318" s="3" t="str">
        <f>VLOOKUP(Customers!A318,Customers!A317:I1317,3,FALSE)</f>
        <v>nlush8s@dedecms.com</v>
      </c>
      <c r="G318" s="3" t="str">
        <f>VLOOKUP(worksheet!E318,Customers!A:I,2,)</f>
        <v>Nanny Lush</v>
      </c>
      <c r="H318" s="3" t="str">
        <f>VLOOKUP(E318,Customers!A:I,6,FALSE)</f>
        <v>Ballivor</v>
      </c>
      <c r="I318" s="3" t="str">
        <f>VLOOKUP(Customers!A318,Customers!A317:I1317,7,FALSE)</f>
        <v>Ireland</v>
      </c>
      <c r="J318" s="4" t="s">
        <v>30</v>
      </c>
      <c r="K318" s="3">
        <v>6</v>
      </c>
      <c r="L318" s="5">
        <f>INDEX([1]products!$A$1:$G$49,MATCH([1]orders!$D318,[1]products!$A$1:$A$49,0),MATCH([1]orders!K$1,[1]products!$A$1:$G$1,0))</f>
        <v>2.5</v>
      </c>
      <c r="M318" s="6">
        <f>INDEX([1]products!$A$1:$G$49,MATCH([1]orders!$D318,[1]products!$A$1:$A$49,0),MATCH([1]orders!L$1,[1]products!$A$1:$G$1,0))</f>
        <v>34.154999999999994</v>
      </c>
      <c r="N318" s="6" t="str">
        <f>VLOOKUP(Customers!A318,Customers!A317:I1317,9,FALSE)</f>
        <v>No</v>
      </c>
      <c r="O318" s="25">
        <f t="shared" si="12"/>
        <v>204.92999999999995</v>
      </c>
      <c r="P318" t="str">
        <f>VLOOKUP(J318,Products!A:G,2,0)</f>
        <v>Excelsa</v>
      </c>
      <c r="Q318" t="str">
        <f>VLOOKUP(J318,Products!A:G,3,0)</f>
        <v>Light</v>
      </c>
      <c r="R318">
        <v>22.542299999999997</v>
      </c>
      <c r="S318">
        <f>INDEX(Products!A:G,MATCH(worksheet!J318,Products!A:A,0),MATCH(worksheet!$S$1,Products!$A$1:$G$1,0))</f>
        <v>3.7570499999999996</v>
      </c>
      <c r="U318" s="20"/>
    </row>
    <row r="319" spans="1:21" x14ac:dyDescent="0.2">
      <c r="A319" s="1" t="s">
        <v>647</v>
      </c>
      <c r="B319" s="2">
        <v>43526</v>
      </c>
      <c r="C319" s="2" t="str">
        <f t="shared" si="13"/>
        <v>2019</v>
      </c>
      <c r="D319" s="2" t="str">
        <f t="shared" si="14"/>
        <v>March</v>
      </c>
      <c r="E319" s="3" t="s">
        <v>648</v>
      </c>
      <c r="F319" s="3" t="str">
        <f>VLOOKUP(Customers!A319,Customers!A318:I1318,3,FALSE)</f>
        <v>smcmillian8t@csmonitor.com</v>
      </c>
      <c r="G319" s="3" t="str">
        <f>VLOOKUP(worksheet!E319,Customers!A:I,2,)</f>
        <v>Selma McMillian</v>
      </c>
      <c r="H319" s="3" t="str">
        <f>VLOOKUP(E319,Customers!A:I,6,FALSE)</f>
        <v>Akron</v>
      </c>
      <c r="I319" s="3" t="str">
        <f>VLOOKUP(Customers!A319,Customers!A318:I1318,7,FALSE)</f>
        <v>United States</v>
      </c>
      <c r="J319" s="4" t="s">
        <v>16</v>
      </c>
      <c r="K319" s="3">
        <v>3</v>
      </c>
      <c r="L319" s="5">
        <f>INDEX([1]products!$A$1:$G$49,MATCH([1]orders!$D319,[1]products!$A$1:$A$49,0),MATCH([1]orders!K$1,[1]products!$A$1:$G$1,0))</f>
        <v>0.5</v>
      </c>
      <c r="M319" s="6">
        <f>INDEX([1]products!$A$1:$G$49,MATCH([1]orders!$D319,[1]products!$A$1:$A$49,0),MATCH([1]orders!L$1,[1]products!$A$1:$G$1,0))</f>
        <v>7.29</v>
      </c>
      <c r="N319" s="6" t="str">
        <f>VLOOKUP(Customers!A319,Customers!A318:I1318,9,FALSE)</f>
        <v>No</v>
      </c>
      <c r="O319" s="25">
        <f t="shared" si="12"/>
        <v>21.87</v>
      </c>
      <c r="P319" t="str">
        <f>VLOOKUP(J319,Products!A:G,2,0)</f>
        <v>Excelsa</v>
      </c>
      <c r="Q319" t="str">
        <f>VLOOKUP(J319,Products!A:G,3,0)</f>
        <v>Dark</v>
      </c>
      <c r="R319">
        <v>2.4057000000000004</v>
      </c>
      <c r="S319">
        <f>INDEX(Products!A:G,MATCH(worksheet!J319,Products!A:A,0),MATCH(worksheet!$S$1,Products!$A$1:$G$1,0))</f>
        <v>0.80190000000000006</v>
      </c>
      <c r="U319" s="20"/>
    </row>
    <row r="320" spans="1:21" hidden="1" x14ac:dyDescent="0.2">
      <c r="A320" s="1" t="s">
        <v>649</v>
      </c>
      <c r="B320" s="2">
        <v>44563</v>
      </c>
      <c r="C320" s="2" t="str">
        <f t="shared" si="13"/>
        <v>2022</v>
      </c>
      <c r="D320" s="2" t="str">
        <f t="shared" si="14"/>
        <v>January</v>
      </c>
      <c r="E320" s="3" t="s">
        <v>650</v>
      </c>
      <c r="F320" s="3" t="str">
        <f>VLOOKUP(Customers!A320,Customers!A319:I1319,3,FALSE)</f>
        <v>tbennison8u@google.cn</v>
      </c>
      <c r="G320" s="3" t="str">
        <f>VLOOKUP(worksheet!E320,Customers!A:I,2,)</f>
        <v>Tess Bennison</v>
      </c>
      <c r="H320" s="3" t="str">
        <f>VLOOKUP(E320,Customers!A:I,6,FALSE)</f>
        <v>West Palm Beach</v>
      </c>
      <c r="I320" s="3" t="str">
        <f>VLOOKUP(Customers!A320,Customers!A319:I1319,7,FALSE)</f>
        <v>United States</v>
      </c>
      <c r="J320" s="4" t="s">
        <v>171</v>
      </c>
      <c r="K320" s="3">
        <v>2</v>
      </c>
      <c r="L320" s="5">
        <f>INDEX([1]products!$A$1:$G$49,MATCH([1]orders!$D320,[1]products!$A$1:$A$49,0),MATCH([1]orders!K$1,[1]products!$A$1:$G$1,0))</f>
        <v>2.5</v>
      </c>
      <c r="M320" s="6">
        <f>INDEX([1]products!$A$1:$G$49,MATCH([1]orders!$D320,[1]products!$A$1:$A$49,0),MATCH([1]orders!L$1,[1]products!$A$1:$G$1,0))</f>
        <v>25.874999999999996</v>
      </c>
      <c r="N320" s="6" t="str">
        <f>VLOOKUP(Customers!A320,Customers!A319:I1319,9,FALSE)</f>
        <v>Yes</v>
      </c>
      <c r="O320" s="25">
        <f t="shared" si="12"/>
        <v>51.749999999999993</v>
      </c>
      <c r="P320" t="str">
        <f>VLOOKUP(J320,Products!A:G,2,0)</f>
        <v>Arabica</v>
      </c>
      <c r="Q320" t="str">
        <f>VLOOKUP(J320,Products!A:G,3,0)</f>
        <v>Medium</v>
      </c>
      <c r="R320">
        <v>4.6574999999999989</v>
      </c>
      <c r="S320">
        <f>INDEX(Products!A:G,MATCH(worksheet!J320,Products!A:A,0),MATCH(worksheet!$S$1,Products!$A$1:$G$1,0))</f>
        <v>2.3287499999999994</v>
      </c>
      <c r="U320" s="20"/>
    </row>
    <row r="321" spans="1:21" x14ac:dyDescent="0.2">
      <c r="A321" s="1" t="s">
        <v>651</v>
      </c>
      <c r="B321" s="2">
        <v>43676</v>
      </c>
      <c r="C321" s="2" t="str">
        <f t="shared" si="13"/>
        <v>2019</v>
      </c>
      <c r="D321" s="2" t="str">
        <f t="shared" si="14"/>
        <v>July</v>
      </c>
      <c r="E321" s="3" t="s">
        <v>652</v>
      </c>
      <c r="F321" s="3" t="str">
        <f>VLOOKUP(Customers!A321,Customers!A320:I1320,3,FALSE)</f>
        <v>gtweed8v@yolasite.com</v>
      </c>
      <c r="G321" s="3" t="str">
        <f>VLOOKUP(worksheet!E321,Customers!A:I,2,)</f>
        <v>Gabie Tweed</v>
      </c>
      <c r="H321" s="3" t="str">
        <f>VLOOKUP(E321,Customers!A:I,6,FALSE)</f>
        <v>Fresno</v>
      </c>
      <c r="I321" s="3" t="str">
        <f>VLOOKUP(Customers!A321,Customers!A320:I1320,7,FALSE)</f>
        <v>United States</v>
      </c>
      <c r="J321" s="4" t="s">
        <v>64</v>
      </c>
      <c r="K321" s="3">
        <v>2</v>
      </c>
      <c r="L321" s="5">
        <f>INDEX([1]products!$A$1:$G$49,MATCH([1]orders!$D321,[1]products!$A$1:$A$49,0),MATCH([1]orders!K$1,[1]products!$A$1:$G$1,0))</f>
        <v>0.2</v>
      </c>
      <c r="M321" s="6">
        <f>INDEX([1]products!$A$1:$G$49,MATCH([1]orders!$D321,[1]products!$A$1:$A$49,0),MATCH([1]orders!L$1,[1]products!$A$1:$G$1,0))</f>
        <v>4.125</v>
      </c>
      <c r="N321" s="6" t="str">
        <f>VLOOKUP(Customers!A321,Customers!A320:I1320,9,FALSE)</f>
        <v>Yes</v>
      </c>
      <c r="O321" s="25">
        <f t="shared" si="12"/>
        <v>8.25</v>
      </c>
      <c r="P321" t="str">
        <f>VLOOKUP(J321,Products!A:G,2,0)</f>
        <v>Excelsa</v>
      </c>
      <c r="Q321" t="str">
        <f>VLOOKUP(J321,Products!A:G,3,0)</f>
        <v>Medium</v>
      </c>
      <c r="R321">
        <v>0.90749999999999997</v>
      </c>
      <c r="S321">
        <f>INDEX(Products!A:G,MATCH(worksheet!J321,Products!A:A,0),MATCH(worksheet!$S$1,Products!$A$1:$G$1,0))</f>
        <v>0.45374999999999999</v>
      </c>
      <c r="U321" s="20"/>
    </row>
    <row r="322" spans="1:21" x14ac:dyDescent="0.2">
      <c r="A322" s="1" t="s">
        <v>651</v>
      </c>
      <c r="B322" s="2">
        <v>43676</v>
      </c>
      <c r="C322" s="2" t="str">
        <f t="shared" si="13"/>
        <v>2019</v>
      </c>
      <c r="D322" s="2" t="str">
        <f t="shared" si="14"/>
        <v>July</v>
      </c>
      <c r="E322" s="3" t="s">
        <v>652</v>
      </c>
      <c r="F322" s="3" t="str">
        <f>VLOOKUP(Customers!A322,Customers!A321:I1321,3,FALSE)</f>
        <v>fcusick8w@hatena.ne.jp</v>
      </c>
      <c r="G322" s="3" t="str">
        <f>VLOOKUP(worksheet!E322,Customers!A:I,2,)</f>
        <v>Gabie Tweed</v>
      </c>
      <c r="H322" s="3" t="str">
        <f>VLOOKUP(E322,Customers!A:I,6,FALSE)</f>
        <v>Fresno</v>
      </c>
      <c r="I322" s="3" t="str">
        <f>VLOOKUP(Customers!A322,Customers!A321:I1321,7,FALSE)</f>
        <v>United States</v>
      </c>
      <c r="J322" s="4" t="s">
        <v>115</v>
      </c>
      <c r="K322" s="3">
        <v>5</v>
      </c>
      <c r="L322" s="5">
        <f>INDEX([1]products!$A$1:$G$49,MATCH([1]orders!$D322,[1]products!$A$1:$A$49,0),MATCH([1]orders!K$1,[1]products!$A$1:$G$1,0))</f>
        <v>0.2</v>
      </c>
      <c r="M322" s="6">
        <f>INDEX([1]products!$A$1:$G$49,MATCH([1]orders!$D322,[1]products!$A$1:$A$49,0),MATCH([1]orders!L$1,[1]products!$A$1:$G$1,0))</f>
        <v>3.8849999999999998</v>
      </c>
      <c r="N322" s="6" t="str">
        <f>VLOOKUP(Customers!A322,Customers!A321:I1321,9,FALSE)</f>
        <v>Yes</v>
      </c>
      <c r="O322" s="25">
        <f t="shared" ref="O322:O385" si="15">K322*M322</f>
        <v>19.424999999999997</v>
      </c>
      <c r="P322" t="str">
        <f>VLOOKUP(J322,Products!A:G,2,0)</f>
        <v>Arabica</v>
      </c>
      <c r="Q322" t="str">
        <f>VLOOKUP(J322,Products!A:G,3,0)</f>
        <v>Light</v>
      </c>
      <c r="R322">
        <v>1.7482499999999999</v>
      </c>
      <c r="S322">
        <f>INDEX(Products!A:G,MATCH(worksheet!J322,Products!A:A,0),MATCH(worksheet!$S$1,Products!$A$1:$G$1,0))</f>
        <v>0.34964999999999996</v>
      </c>
      <c r="U322" s="20"/>
    </row>
    <row r="323" spans="1:21" x14ac:dyDescent="0.2">
      <c r="A323" s="1" t="s">
        <v>653</v>
      </c>
      <c r="B323" s="2">
        <v>44170</v>
      </c>
      <c r="C323" s="2" t="str">
        <f t="shared" ref="C323:C386" si="16">TEXT(B323,"YYYY")</f>
        <v>2020</v>
      </c>
      <c r="D323" s="2" t="str">
        <f t="shared" ref="D323:D386" si="17">TEXT(B323,"mmmm")</f>
        <v>December</v>
      </c>
      <c r="E323" s="3" t="s">
        <v>654</v>
      </c>
      <c r="F323" s="3" t="str">
        <f>VLOOKUP(Customers!A323,Customers!A322:I1322,3,FALSE)</f>
        <v>ggoggin8x@wix.com</v>
      </c>
      <c r="G323" s="3" t="str">
        <f>VLOOKUP(worksheet!E323,Customers!A:I,2,)</f>
        <v>Gaile Goggin</v>
      </c>
      <c r="H323" s="3" t="str">
        <f>VLOOKUP(E323,Customers!A:I,6,FALSE)</f>
        <v>Sandyford</v>
      </c>
      <c r="I323" s="3" t="str">
        <f>VLOOKUP(Customers!A323,Customers!A322:I1322,7,FALSE)</f>
        <v>Ireland</v>
      </c>
      <c r="J323" s="4" t="s">
        <v>44</v>
      </c>
      <c r="K323" s="3">
        <v>6</v>
      </c>
      <c r="L323" s="5">
        <f>INDEX([1]products!$A$1:$G$49,MATCH([1]orders!$D323,[1]products!$A$1:$A$49,0),MATCH([1]orders!K$1,[1]products!$A$1:$G$1,0))</f>
        <v>0.2</v>
      </c>
      <c r="M323" s="6">
        <f>INDEX([1]products!$A$1:$G$49,MATCH([1]orders!$D323,[1]products!$A$1:$A$49,0),MATCH([1]orders!L$1,[1]products!$A$1:$G$1,0))</f>
        <v>3.375</v>
      </c>
      <c r="N323" s="6" t="str">
        <f>VLOOKUP(Customers!A323,Customers!A322:I1322,9,FALSE)</f>
        <v>Yes</v>
      </c>
      <c r="O323" s="25">
        <f t="shared" si="15"/>
        <v>20.25</v>
      </c>
      <c r="P323" t="str">
        <f>VLOOKUP(J323,Products!A:G,2,0)</f>
        <v>Arabica</v>
      </c>
      <c r="Q323" t="str">
        <f>VLOOKUP(J323,Products!A:G,3,0)</f>
        <v>Medium</v>
      </c>
      <c r="R323">
        <v>1.8224999999999998</v>
      </c>
      <c r="S323">
        <f>INDEX(Products!A:G,MATCH(worksheet!J323,Products!A:A,0),MATCH(worksheet!$S$1,Products!$A$1:$G$1,0))</f>
        <v>0.30374999999999996</v>
      </c>
      <c r="U323" s="20"/>
    </row>
    <row r="324" spans="1:21" x14ac:dyDescent="0.2">
      <c r="A324" s="1" t="s">
        <v>655</v>
      </c>
      <c r="B324" s="2">
        <v>44182</v>
      </c>
      <c r="C324" s="2" t="str">
        <f t="shared" si="16"/>
        <v>2020</v>
      </c>
      <c r="D324" s="2" t="str">
        <f t="shared" si="17"/>
        <v>December</v>
      </c>
      <c r="E324" s="3" t="s">
        <v>656</v>
      </c>
      <c r="F324" s="3" t="str">
        <f>VLOOKUP(Customers!A324,Customers!A323:I1323,3,FALSE)</f>
        <v>sjeyness8y@biglobe.ne.jp</v>
      </c>
      <c r="G324" s="3" t="str">
        <f>VLOOKUP(worksheet!E324,Customers!A:I,2,)</f>
        <v>Skylar Jeyness</v>
      </c>
      <c r="H324" s="3" t="str">
        <f>VLOOKUP(E324,Customers!A:I,6,FALSE)</f>
        <v>Dublin</v>
      </c>
      <c r="I324" s="3" t="str">
        <f>VLOOKUP(Customers!A324,Customers!A323:I1323,7,FALSE)</f>
        <v>Ireland</v>
      </c>
      <c r="J324" s="4" t="s">
        <v>123</v>
      </c>
      <c r="K324" s="3">
        <v>3</v>
      </c>
      <c r="L324" s="5">
        <f>INDEX([1]products!$A$1:$G$49,MATCH([1]orders!$D324,[1]products!$A$1:$A$49,0),MATCH([1]orders!K$1,[1]products!$A$1:$G$1,0))</f>
        <v>0.5</v>
      </c>
      <c r="M324" s="6">
        <f>INDEX([1]products!$A$1:$G$49,MATCH([1]orders!$D324,[1]products!$A$1:$A$49,0),MATCH([1]orders!L$1,[1]products!$A$1:$G$1,0))</f>
        <v>7.77</v>
      </c>
      <c r="N324" s="6" t="str">
        <f>VLOOKUP(Customers!A324,Customers!A323:I1323,9,FALSE)</f>
        <v>No</v>
      </c>
      <c r="O324" s="25">
        <f t="shared" si="15"/>
        <v>23.31</v>
      </c>
      <c r="P324" t="str">
        <f>VLOOKUP(J324,Products!A:G,2,0)</f>
        <v>Liberica</v>
      </c>
      <c r="Q324" t="str">
        <f>VLOOKUP(J324,Products!A:G,3,0)</f>
        <v>Dark</v>
      </c>
      <c r="R324">
        <v>3.0303</v>
      </c>
      <c r="S324">
        <f>INDEX(Products!A:G,MATCH(worksheet!J324,Products!A:A,0),MATCH(worksheet!$S$1,Products!$A$1:$G$1,0))</f>
        <v>1.0101</v>
      </c>
      <c r="U324" s="20"/>
    </row>
    <row r="325" spans="1:21" x14ac:dyDescent="0.2">
      <c r="A325" s="1" t="s">
        <v>657</v>
      </c>
      <c r="B325" s="2">
        <v>44373</v>
      </c>
      <c r="C325" s="2" t="str">
        <f t="shared" si="16"/>
        <v>2021</v>
      </c>
      <c r="D325" s="2" t="str">
        <f t="shared" si="17"/>
        <v>June</v>
      </c>
      <c r="E325" s="3" t="s">
        <v>658</v>
      </c>
      <c r="F325" s="3" t="str">
        <f>VLOOKUP(Customers!A325,Customers!A324:I1324,3,FALSE)</f>
        <v>dbonhome8z@shinystat.com</v>
      </c>
      <c r="G325" s="3" t="str">
        <f>VLOOKUP(worksheet!E325,Customers!A:I,2,)</f>
        <v>Donica Bonhome</v>
      </c>
      <c r="H325" s="3" t="str">
        <f>VLOOKUP(E325,Customers!A:I,6,FALSE)</f>
        <v>Knoxville</v>
      </c>
      <c r="I325" s="3" t="str">
        <f>VLOOKUP(Customers!A325,Customers!A324:I1324,7,FALSE)</f>
        <v>United States</v>
      </c>
      <c r="J325" s="4" t="s">
        <v>51</v>
      </c>
      <c r="K325" s="3">
        <v>5</v>
      </c>
      <c r="L325" s="5">
        <f>INDEX([1]products!$A$1:$G$49,MATCH([1]orders!$D325,[1]products!$A$1:$A$49,0),MATCH([1]orders!K$1,[1]products!$A$1:$G$1,0))</f>
        <v>0.2</v>
      </c>
      <c r="M325" s="6">
        <f>INDEX([1]products!$A$1:$G$49,MATCH([1]orders!$D325,[1]products!$A$1:$A$49,0),MATCH([1]orders!L$1,[1]products!$A$1:$G$1,0))</f>
        <v>3.645</v>
      </c>
      <c r="N325" s="6" t="str">
        <f>VLOOKUP(Customers!A325,Customers!A324:I1324,9,FALSE)</f>
        <v>Yes</v>
      </c>
      <c r="O325" s="25">
        <f t="shared" si="15"/>
        <v>18.225000000000001</v>
      </c>
      <c r="P325" t="str">
        <f>VLOOKUP(J325,Products!A:G,2,0)</f>
        <v>Excelsa</v>
      </c>
      <c r="Q325" t="str">
        <f>VLOOKUP(J325,Products!A:G,3,0)</f>
        <v>Dark</v>
      </c>
      <c r="R325">
        <v>2.00475</v>
      </c>
      <c r="S325">
        <f>INDEX(Products!A:G,MATCH(worksheet!J325,Products!A:A,0),MATCH(worksheet!$S$1,Products!$A$1:$G$1,0))</f>
        <v>0.40095000000000003</v>
      </c>
      <c r="U325" s="20"/>
    </row>
    <row r="326" spans="1:21" x14ac:dyDescent="0.2">
      <c r="A326" s="1" t="s">
        <v>659</v>
      </c>
      <c r="B326" s="2">
        <v>43666</v>
      </c>
      <c r="C326" s="2" t="str">
        <f t="shared" si="16"/>
        <v>2019</v>
      </c>
      <c r="D326" s="2" t="str">
        <f t="shared" si="17"/>
        <v>July</v>
      </c>
      <c r="E326" s="3" t="s">
        <v>660</v>
      </c>
      <c r="F326" s="3">
        <f>VLOOKUP(Customers!A326,Customers!A325:I1325,3,FALSE)</f>
        <v>0</v>
      </c>
      <c r="G326" s="3" t="str">
        <f>VLOOKUP(worksheet!E326,Customers!A:I,2,)</f>
        <v>Diena Peetermann</v>
      </c>
      <c r="H326" s="3" t="str">
        <f>VLOOKUP(E326,Customers!A:I,6,FALSE)</f>
        <v>Shawnee Mission</v>
      </c>
      <c r="I326" s="3" t="str">
        <f>VLOOKUP(Customers!A326,Customers!A325:I1325,7,FALSE)</f>
        <v>United States</v>
      </c>
      <c r="J326" s="4" t="s">
        <v>9</v>
      </c>
      <c r="K326" s="3">
        <v>1</v>
      </c>
      <c r="L326" s="5">
        <f>INDEX([1]products!$A$1:$G$49,MATCH([1]orders!$D326,[1]products!$A$1:$A$49,0),MATCH([1]orders!K$1,[1]products!$A$1:$G$1,0))</f>
        <v>1</v>
      </c>
      <c r="M326" s="6">
        <f>INDEX([1]products!$A$1:$G$49,MATCH([1]orders!$D326,[1]products!$A$1:$A$49,0),MATCH([1]orders!L$1,[1]products!$A$1:$G$1,0))</f>
        <v>13.75</v>
      </c>
      <c r="N326" s="6" t="str">
        <f>VLOOKUP(Customers!A326,Customers!A325:I1325,9,FALSE)</f>
        <v>No</v>
      </c>
      <c r="O326" s="25">
        <f t="shared" si="15"/>
        <v>13.75</v>
      </c>
      <c r="P326" t="str">
        <f>VLOOKUP(J326,Products!A:G,2,0)</f>
        <v>Excelsa</v>
      </c>
      <c r="Q326" t="str">
        <f>VLOOKUP(J326,Products!A:G,3,0)</f>
        <v>Medium</v>
      </c>
      <c r="R326">
        <v>1.5125</v>
      </c>
      <c r="S326">
        <f>INDEX(Products!A:G,MATCH(worksheet!J326,Products!A:A,0),MATCH(worksheet!$S$1,Products!$A$1:$G$1,0))</f>
        <v>1.5125</v>
      </c>
      <c r="U326" s="20"/>
    </row>
    <row r="327" spans="1:21" x14ac:dyDescent="0.2">
      <c r="A327" s="1" t="s">
        <v>661</v>
      </c>
      <c r="B327" s="2">
        <v>44756</v>
      </c>
      <c r="C327" s="2" t="str">
        <f t="shared" si="16"/>
        <v>2022</v>
      </c>
      <c r="D327" s="2" t="str">
        <f t="shared" si="17"/>
        <v>July</v>
      </c>
      <c r="E327" s="3" t="s">
        <v>662</v>
      </c>
      <c r="F327" s="3" t="str">
        <f>VLOOKUP(Customers!A327,Customers!A326:I1326,3,FALSE)</f>
        <v>tle91@epa.gov</v>
      </c>
      <c r="G327" s="3" t="str">
        <f>VLOOKUP(worksheet!E327,Customers!A:I,2,)</f>
        <v>Trina Le Sarr</v>
      </c>
      <c r="H327" s="3" t="str">
        <f>VLOOKUP(E327,Customers!A:I,6,FALSE)</f>
        <v>San Francisco</v>
      </c>
      <c r="I327" s="3" t="str">
        <f>VLOOKUP(Customers!A327,Customers!A326:I1326,7,FALSE)</f>
        <v>United States</v>
      </c>
      <c r="J327" s="4" t="s">
        <v>204</v>
      </c>
      <c r="K327" s="3">
        <v>1</v>
      </c>
      <c r="L327" s="5">
        <f>INDEX([1]products!$A$1:$G$49,MATCH([1]orders!$D327,[1]products!$A$1:$A$49,0),MATCH([1]orders!K$1,[1]products!$A$1:$G$1,0))</f>
        <v>2.5</v>
      </c>
      <c r="M327" s="6">
        <f>INDEX([1]products!$A$1:$G$49,MATCH([1]orders!$D327,[1]products!$A$1:$A$49,0),MATCH([1]orders!L$1,[1]products!$A$1:$G$1,0))</f>
        <v>29.784999999999997</v>
      </c>
      <c r="N327" s="6" t="str">
        <f>VLOOKUP(Customers!A327,Customers!A326:I1326,9,FALSE)</f>
        <v>Yes</v>
      </c>
      <c r="O327" s="25">
        <f t="shared" si="15"/>
        <v>29.784999999999997</v>
      </c>
      <c r="P327" t="str">
        <f>VLOOKUP(J327,Products!A:G,2,0)</f>
        <v>Arabica</v>
      </c>
      <c r="Q327" t="str">
        <f>VLOOKUP(J327,Products!A:G,3,0)</f>
        <v>Light</v>
      </c>
      <c r="R327">
        <v>2.6806499999999995</v>
      </c>
      <c r="S327">
        <f>INDEX(Products!A:G,MATCH(worksheet!J327,Products!A:A,0),MATCH(worksheet!$S$1,Products!$A$1:$G$1,0))</f>
        <v>2.6806499999999995</v>
      </c>
      <c r="U327" s="20"/>
    </row>
    <row r="328" spans="1:21" x14ac:dyDescent="0.2">
      <c r="A328" s="1" t="s">
        <v>663</v>
      </c>
      <c r="B328" s="2">
        <v>44057</v>
      </c>
      <c r="C328" s="2" t="str">
        <f t="shared" si="16"/>
        <v>2020</v>
      </c>
      <c r="D328" s="2" t="str">
        <f t="shared" si="17"/>
        <v>August</v>
      </c>
      <c r="E328" s="3" t="s">
        <v>664</v>
      </c>
      <c r="F328" s="3">
        <f>VLOOKUP(Customers!A328,Customers!A327:I1327,3,FALSE)</f>
        <v>0</v>
      </c>
      <c r="G328" s="3" t="str">
        <f>VLOOKUP(worksheet!E328,Customers!A:I,2,)</f>
        <v>Flynn Antony</v>
      </c>
      <c r="H328" s="3" t="str">
        <f>VLOOKUP(E328,Customers!A:I,6,FALSE)</f>
        <v>Birmingham</v>
      </c>
      <c r="I328" s="3" t="str">
        <f>VLOOKUP(Customers!A328,Customers!A327:I1327,7,FALSE)</f>
        <v>United States</v>
      </c>
      <c r="J328" s="4" t="s">
        <v>179</v>
      </c>
      <c r="K328" s="3">
        <v>5</v>
      </c>
      <c r="L328" s="5">
        <f>INDEX([1]products!$A$1:$G$49,MATCH([1]orders!$D328,[1]products!$A$1:$A$49,0),MATCH([1]orders!K$1,[1]products!$A$1:$G$1,0))</f>
        <v>1</v>
      </c>
      <c r="M328" s="6">
        <f>INDEX([1]products!$A$1:$G$49,MATCH([1]orders!$D328,[1]products!$A$1:$A$49,0),MATCH([1]orders!L$1,[1]products!$A$1:$G$1,0))</f>
        <v>8.9499999999999993</v>
      </c>
      <c r="N328" s="6" t="str">
        <f>VLOOKUP(Customers!A328,Customers!A327:I1327,9,FALSE)</f>
        <v>No</v>
      </c>
      <c r="O328" s="25">
        <f t="shared" si="15"/>
        <v>44.75</v>
      </c>
      <c r="P328" t="str">
        <f>VLOOKUP(J328,Products!A:G,2,0)</f>
        <v>Robusta</v>
      </c>
      <c r="Q328" t="str">
        <f>VLOOKUP(J328,Products!A:G,3,0)</f>
        <v>Dark</v>
      </c>
      <c r="R328">
        <v>2.6849999999999996</v>
      </c>
      <c r="S328">
        <f>INDEX(Products!A:G,MATCH(worksheet!J328,Products!A:A,0),MATCH(worksheet!$S$1,Products!$A$1:$G$1,0))</f>
        <v>0.53699999999999992</v>
      </c>
      <c r="U328" s="20"/>
    </row>
    <row r="329" spans="1:21" x14ac:dyDescent="0.2">
      <c r="A329" s="1" t="s">
        <v>665</v>
      </c>
      <c r="B329" s="2">
        <v>43579</v>
      </c>
      <c r="C329" s="2" t="str">
        <f t="shared" si="16"/>
        <v>2019</v>
      </c>
      <c r="D329" s="2" t="str">
        <f t="shared" si="17"/>
        <v>April</v>
      </c>
      <c r="E329" s="3" t="s">
        <v>666</v>
      </c>
      <c r="F329" s="3" t="str">
        <f>VLOOKUP(Customers!A329,Customers!A328:I1328,3,FALSE)</f>
        <v>balldridge93@yandex.ru</v>
      </c>
      <c r="G329" s="3" t="str">
        <f>VLOOKUP(worksheet!E329,Customers!A:I,2,)</f>
        <v>Baudoin Alldridge</v>
      </c>
      <c r="H329" s="3" t="str">
        <f>VLOOKUP(E329,Customers!A:I,6,FALSE)</f>
        <v>Brooklyn</v>
      </c>
      <c r="I329" s="3" t="str">
        <f>VLOOKUP(Customers!A329,Customers!A328:I1328,7,FALSE)</f>
        <v>United States</v>
      </c>
      <c r="J329" s="4" t="s">
        <v>179</v>
      </c>
      <c r="K329" s="3">
        <v>5</v>
      </c>
      <c r="L329" s="5">
        <f>INDEX([1]products!$A$1:$G$49,MATCH([1]orders!$D329,[1]products!$A$1:$A$49,0),MATCH([1]orders!K$1,[1]products!$A$1:$G$1,0))</f>
        <v>1</v>
      </c>
      <c r="M329" s="6">
        <f>INDEX([1]products!$A$1:$G$49,MATCH([1]orders!$D329,[1]products!$A$1:$A$49,0),MATCH([1]orders!L$1,[1]products!$A$1:$G$1,0))</f>
        <v>8.9499999999999993</v>
      </c>
      <c r="N329" s="6" t="str">
        <f>VLOOKUP(Customers!A329,Customers!A328:I1328,9,FALSE)</f>
        <v>Yes</v>
      </c>
      <c r="O329" s="25">
        <f t="shared" si="15"/>
        <v>44.75</v>
      </c>
      <c r="P329" t="str">
        <f>VLOOKUP(J329,Products!A:G,2,0)</f>
        <v>Robusta</v>
      </c>
      <c r="Q329" t="str">
        <f>VLOOKUP(J329,Products!A:G,3,0)</f>
        <v>Dark</v>
      </c>
      <c r="R329">
        <v>2.6849999999999996</v>
      </c>
      <c r="S329">
        <f>INDEX(Products!A:G,MATCH(worksheet!J329,Products!A:A,0),MATCH(worksheet!$S$1,Products!$A$1:$G$1,0))</f>
        <v>0.53699999999999992</v>
      </c>
      <c r="U329" s="20"/>
    </row>
    <row r="330" spans="1:21" hidden="1" x14ac:dyDescent="0.2">
      <c r="A330" s="1" t="s">
        <v>667</v>
      </c>
      <c r="B330" s="2">
        <v>43620</v>
      </c>
      <c r="C330" s="2" t="str">
        <f t="shared" si="16"/>
        <v>2019</v>
      </c>
      <c r="D330" s="2" t="str">
        <f t="shared" si="17"/>
        <v>June</v>
      </c>
      <c r="E330" s="3" t="s">
        <v>668</v>
      </c>
      <c r="F330" s="3">
        <f>VLOOKUP(Customers!A330,Customers!A329:I1329,3,FALSE)</f>
        <v>0</v>
      </c>
      <c r="G330" s="3" t="str">
        <f>VLOOKUP(worksheet!E330,Customers!A:I,2,)</f>
        <v>Homer Dulany</v>
      </c>
      <c r="H330" s="3" t="str">
        <f>VLOOKUP(E330,Customers!A:I,6,FALSE)</f>
        <v>El Paso</v>
      </c>
      <c r="I330" s="3" t="str">
        <f>VLOOKUP(Customers!A330,Customers!A329:I1329,7,FALSE)</f>
        <v>United States</v>
      </c>
      <c r="J330" s="4" t="s">
        <v>83</v>
      </c>
      <c r="K330" s="3">
        <v>4</v>
      </c>
      <c r="L330" s="5">
        <f>INDEX([1]products!$A$1:$G$49,MATCH([1]orders!$D330,[1]products!$A$1:$A$49,0),MATCH([1]orders!K$1,[1]products!$A$1:$G$1,0))</f>
        <v>0.5</v>
      </c>
      <c r="M330" s="6">
        <f>INDEX([1]products!$A$1:$G$49,MATCH([1]orders!$D330,[1]products!$A$1:$A$49,0),MATCH([1]orders!L$1,[1]products!$A$1:$G$1,0))</f>
        <v>9.51</v>
      </c>
      <c r="N330" s="6" t="str">
        <f>VLOOKUP(Customers!A330,Customers!A329:I1329,9,FALSE)</f>
        <v>Yes</v>
      </c>
      <c r="O330" s="25">
        <f t="shared" si="15"/>
        <v>38.04</v>
      </c>
      <c r="P330" t="str">
        <f>VLOOKUP(J330,Products!A:G,2,0)</f>
        <v>Liberica</v>
      </c>
      <c r="Q330" t="str">
        <f>VLOOKUP(J330,Products!A:G,3,0)</f>
        <v>Light</v>
      </c>
      <c r="R330">
        <v>4.9451999999999998</v>
      </c>
      <c r="S330">
        <f>INDEX(Products!A:G,MATCH(worksheet!J330,Products!A:A,0),MATCH(worksheet!$S$1,Products!$A$1:$G$1,0))</f>
        <v>1.2363</v>
      </c>
      <c r="U330" s="20"/>
    </row>
    <row r="331" spans="1:21" x14ac:dyDescent="0.2">
      <c r="A331" s="1" t="s">
        <v>669</v>
      </c>
      <c r="B331" s="2">
        <v>44781</v>
      </c>
      <c r="C331" s="2" t="str">
        <f t="shared" si="16"/>
        <v>2022</v>
      </c>
      <c r="D331" s="2" t="str">
        <f t="shared" si="17"/>
        <v>August</v>
      </c>
      <c r="E331" s="3" t="s">
        <v>670</v>
      </c>
      <c r="F331" s="3" t="str">
        <f>VLOOKUP(Customers!A331,Customers!A330:I1330,3,FALSE)</f>
        <v>lgoodger95@guardian.co.uk</v>
      </c>
      <c r="G331" s="3" t="str">
        <f>VLOOKUP(worksheet!E331,Customers!A:I,2,)</f>
        <v>Lisa Goodger</v>
      </c>
      <c r="H331" s="3" t="str">
        <f>VLOOKUP(E331,Customers!A:I,6,FALSE)</f>
        <v>Sacramento</v>
      </c>
      <c r="I331" s="3" t="str">
        <f>VLOOKUP(Customers!A331,Customers!A330:I1330,7,FALSE)</f>
        <v>United States</v>
      </c>
      <c r="J331" s="4" t="s">
        <v>146</v>
      </c>
      <c r="K331" s="3">
        <v>4</v>
      </c>
      <c r="L331" s="5">
        <f>INDEX([1]products!$A$1:$G$49,MATCH([1]orders!$D331,[1]products!$A$1:$A$49,0),MATCH([1]orders!K$1,[1]products!$A$1:$G$1,0))</f>
        <v>0.5</v>
      </c>
      <c r="M331" s="6">
        <f>INDEX([1]products!$A$1:$G$49,MATCH([1]orders!$D331,[1]products!$A$1:$A$49,0),MATCH([1]orders!L$1,[1]products!$A$1:$G$1,0))</f>
        <v>5.3699999999999992</v>
      </c>
      <c r="N331" s="6" t="str">
        <f>VLOOKUP(Customers!A331,Customers!A330:I1330,9,FALSE)</f>
        <v>Yes</v>
      </c>
      <c r="O331" s="25">
        <f t="shared" si="15"/>
        <v>21.479999999999997</v>
      </c>
      <c r="P331" t="str">
        <f>VLOOKUP(J331,Products!A:G,2,0)</f>
        <v>Robusta</v>
      </c>
      <c r="Q331" t="str">
        <f>VLOOKUP(J331,Products!A:G,3,0)</f>
        <v>Dark</v>
      </c>
      <c r="R331">
        <v>1.2887999999999997</v>
      </c>
      <c r="S331">
        <f>INDEX(Products!A:G,MATCH(worksheet!J331,Products!A:A,0),MATCH(worksheet!$S$1,Products!$A$1:$G$1,0))</f>
        <v>0.32219999999999993</v>
      </c>
      <c r="U331" s="20"/>
    </row>
    <row r="332" spans="1:21" x14ac:dyDescent="0.2">
      <c r="A332" s="1" t="s">
        <v>671</v>
      </c>
      <c r="B332" s="2">
        <v>43782</v>
      </c>
      <c r="C332" s="2" t="str">
        <f t="shared" si="16"/>
        <v>2019</v>
      </c>
      <c r="D332" s="2" t="str">
        <f t="shared" si="17"/>
        <v>November</v>
      </c>
      <c r="E332" s="3" t="s">
        <v>648</v>
      </c>
      <c r="F332" s="3" t="str">
        <f>VLOOKUP(Customers!A332,Customers!A331:I1331,3,FALSE)</f>
        <v>fdrogan96@gnu.org</v>
      </c>
      <c r="G332" s="3" t="str">
        <f>VLOOKUP(worksheet!E332,Customers!A:I,2,)</f>
        <v>Selma McMillian</v>
      </c>
      <c r="H332" s="3" t="str">
        <f>VLOOKUP(E332,Customers!A:I,6,FALSE)</f>
        <v>Akron</v>
      </c>
      <c r="I332" s="3" t="str">
        <f>VLOOKUP(Customers!A332,Customers!A331:I1331,7,FALSE)</f>
        <v>United States</v>
      </c>
      <c r="J332" s="4" t="s">
        <v>146</v>
      </c>
      <c r="K332" s="3">
        <v>3</v>
      </c>
      <c r="L332" s="5">
        <f>INDEX([1]products!$A$1:$G$49,MATCH([1]orders!$D332,[1]products!$A$1:$A$49,0),MATCH([1]orders!K$1,[1]products!$A$1:$G$1,0))</f>
        <v>0.5</v>
      </c>
      <c r="M332" s="6">
        <f>INDEX([1]products!$A$1:$G$49,MATCH([1]orders!$D332,[1]products!$A$1:$A$49,0),MATCH([1]orders!L$1,[1]products!$A$1:$G$1,0))</f>
        <v>5.3699999999999992</v>
      </c>
      <c r="N332" s="6" t="str">
        <f>VLOOKUP(Customers!A332,Customers!A331:I1331,9,FALSE)</f>
        <v>No</v>
      </c>
      <c r="O332" s="25">
        <f t="shared" si="15"/>
        <v>16.11</v>
      </c>
      <c r="P332" t="str">
        <f>VLOOKUP(J332,Products!A:G,2,0)</f>
        <v>Robusta</v>
      </c>
      <c r="Q332" t="str">
        <f>VLOOKUP(J332,Products!A:G,3,0)</f>
        <v>Dark</v>
      </c>
      <c r="R332">
        <v>0.96659999999999979</v>
      </c>
      <c r="S332">
        <f>INDEX(Products!A:G,MATCH(worksheet!J332,Products!A:A,0),MATCH(worksheet!$S$1,Products!$A$1:$G$1,0))</f>
        <v>0.32219999999999993</v>
      </c>
      <c r="U332" s="20"/>
    </row>
    <row r="333" spans="1:21" x14ac:dyDescent="0.2">
      <c r="A333" s="1" t="s">
        <v>672</v>
      </c>
      <c r="B333" s="2">
        <v>43989</v>
      </c>
      <c r="C333" s="2" t="str">
        <f t="shared" si="16"/>
        <v>2020</v>
      </c>
      <c r="D333" s="2" t="str">
        <f t="shared" si="17"/>
        <v>June</v>
      </c>
      <c r="E333" s="3" t="s">
        <v>673</v>
      </c>
      <c r="F333" s="3" t="str">
        <f>VLOOKUP(Customers!A333,Customers!A332:I1332,3,FALSE)</f>
        <v>cdrewett97@wikipedia.org</v>
      </c>
      <c r="G333" s="3" t="str">
        <f>VLOOKUP(worksheet!E333,Customers!A:I,2,)</f>
        <v>Corine Drewett</v>
      </c>
      <c r="H333" s="3" t="str">
        <f>VLOOKUP(E333,Customers!A:I,6,FALSE)</f>
        <v>Boynton Beach</v>
      </c>
      <c r="I333" s="3" t="str">
        <f>VLOOKUP(Customers!A333,Customers!A332:I1332,7,FALSE)</f>
        <v>United States</v>
      </c>
      <c r="J333" s="4" t="s">
        <v>41</v>
      </c>
      <c r="K333" s="3">
        <v>1</v>
      </c>
      <c r="L333" s="5">
        <f>INDEX([1]products!$A$1:$G$49,MATCH([1]orders!$D333,[1]products!$A$1:$A$49,0),MATCH([1]orders!K$1,[1]products!$A$1:$G$1,0))</f>
        <v>2.5</v>
      </c>
      <c r="M333" s="6">
        <f>INDEX([1]products!$A$1:$G$49,MATCH([1]orders!$D333,[1]products!$A$1:$A$49,0),MATCH([1]orders!L$1,[1]products!$A$1:$G$1,0))</f>
        <v>22.884999999999998</v>
      </c>
      <c r="N333" s="6" t="str">
        <f>VLOOKUP(Customers!A333,Customers!A332:I1332,9,FALSE)</f>
        <v>Yes</v>
      </c>
      <c r="O333" s="25">
        <f t="shared" si="15"/>
        <v>22.884999999999998</v>
      </c>
      <c r="P333" t="str">
        <f>VLOOKUP(J333,Products!A:G,2,0)</f>
        <v>Robusta</v>
      </c>
      <c r="Q333" t="str">
        <f>VLOOKUP(J333,Products!A:G,3,0)</f>
        <v>Medium</v>
      </c>
      <c r="R333">
        <v>1.3730999999999998</v>
      </c>
      <c r="S333">
        <f>INDEX(Products!A:G,MATCH(worksheet!J333,Products!A:A,0),MATCH(worksheet!$S$1,Products!$A$1:$G$1,0))</f>
        <v>1.3730999999999998</v>
      </c>
      <c r="U333" s="20"/>
    </row>
    <row r="334" spans="1:21" x14ac:dyDescent="0.2">
      <c r="A334" s="1" t="s">
        <v>674</v>
      </c>
      <c r="B334" s="2">
        <v>43689</v>
      </c>
      <c r="C334" s="2" t="str">
        <f t="shared" si="16"/>
        <v>2019</v>
      </c>
      <c r="D334" s="2" t="str">
        <f t="shared" si="17"/>
        <v>August</v>
      </c>
      <c r="E334" s="3" t="s">
        <v>675</v>
      </c>
      <c r="F334" s="3" t="str">
        <f>VLOOKUP(Customers!A334,Customers!A333:I1333,3,FALSE)</f>
        <v>qparsons98@blogtalkradio.com</v>
      </c>
      <c r="G334" s="3" t="str">
        <f>VLOOKUP(worksheet!E334,Customers!A:I,2,)</f>
        <v>Quinn Parsons</v>
      </c>
      <c r="H334" s="3" t="str">
        <f>VLOOKUP(E334,Customers!A:I,6,FALSE)</f>
        <v>Los Angeles</v>
      </c>
      <c r="I334" s="3" t="str">
        <f>VLOOKUP(Customers!A334,Customers!A333:I1333,7,FALSE)</f>
        <v>United States</v>
      </c>
      <c r="J334" s="4" t="s">
        <v>72</v>
      </c>
      <c r="K334" s="3">
        <v>3</v>
      </c>
      <c r="L334" s="5">
        <f>INDEX([1]products!$A$1:$G$49,MATCH([1]orders!$D334,[1]products!$A$1:$A$49,0),MATCH([1]orders!K$1,[1]products!$A$1:$G$1,0))</f>
        <v>0.5</v>
      </c>
      <c r="M334" s="6">
        <f>INDEX([1]products!$A$1:$G$49,MATCH([1]orders!$D334,[1]products!$A$1:$A$49,0),MATCH([1]orders!L$1,[1]products!$A$1:$G$1,0))</f>
        <v>5.97</v>
      </c>
      <c r="N334" s="6" t="str">
        <f>VLOOKUP(Customers!A334,Customers!A333:I1333,9,FALSE)</f>
        <v>Yes</v>
      </c>
      <c r="O334" s="25">
        <f t="shared" si="15"/>
        <v>17.91</v>
      </c>
      <c r="P334" t="str">
        <f>VLOOKUP(J334,Products!A:G,2,0)</f>
        <v>Arabica</v>
      </c>
      <c r="Q334" t="str">
        <f>VLOOKUP(J334,Products!A:G,3,0)</f>
        <v>Dark</v>
      </c>
      <c r="R334">
        <v>1.6118999999999999</v>
      </c>
      <c r="S334">
        <f>INDEX(Products!A:G,MATCH(worksheet!J334,Products!A:A,0),MATCH(worksheet!$S$1,Products!$A$1:$G$1,0))</f>
        <v>0.5373</v>
      </c>
      <c r="U334" s="20"/>
    </row>
    <row r="335" spans="1:21" hidden="1" x14ac:dyDescent="0.2">
      <c r="A335" s="1" t="s">
        <v>676</v>
      </c>
      <c r="B335" s="2">
        <v>43712</v>
      </c>
      <c r="C335" s="2" t="str">
        <f t="shared" si="16"/>
        <v>2019</v>
      </c>
      <c r="D335" s="2" t="str">
        <f t="shared" si="17"/>
        <v>September</v>
      </c>
      <c r="E335" s="3" t="s">
        <v>677</v>
      </c>
      <c r="F335" s="3" t="str">
        <f>VLOOKUP(Customers!A335,Customers!A334:I1334,3,FALSE)</f>
        <v>vceely99@auda.org.au</v>
      </c>
      <c r="G335" s="3" t="str">
        <f>VLOOKUP(worksheet!E335,Customers!A:I,2,)</f>
        <v>Vivyan Ceely</v>
      </c>
      <c r="H335" s="3" t="str">
        <f>VLOOKUP(E335,Customers!A:I,6,FALSE)</f>
        <v>Baltimore</v>
      </c>
      <c r="I335" s="3" t="str">
        <f>VLOOKUP(Customers!A335,Customers!A334:I1334,7,FALSE)</f>
        <v>United States</v>
      </c>
      <c r="J335" s="4" t="s">
        <v>22</v>
      </c>
      <c r="K335" s="3">
        <v>4</v>
      </c>
      <c r="L335" s="5">
        <f>INDEX([1]products!$A$1:$G$49,MATCH([1]orders!$D335,[1]products!$A$1:$A$49,0),MATCH([1]orders!K$1,[1]products!$A$1:$G$1,0))</f>
        <v>0.5</v>
      </c>
      <c r="M335" s="6">
        <f>INDEX([1]products!$A$1:$G$49,MATCH([1]orders!$D335,[1]products!$A$1:$A$49,0),MATCH([1]orders!L$1,[1]products!$A$1:$G$1,0))</f>
        <v>5.97</v>
      </c>
      <c r="N335" s="6" t="str">
        <f>VLOOKUP(Customers!A335,Customers!A334:I1334,9,FALSE)</f>
        <v>Yes</v>
      </c>
      <c r="O335" s="25">
        <f t="shared" si="15"/>
        <v>23.88</v>
      </c>
      <c r="P335" t="str">
        <f>VLOOKUP(J335,Products!A:G,2,0)</f>
        <v>Robusta</v>
      </c>
      <c r="Q335" t="str">
        <f>VLOOKUP(J335,Products!A:G,3,0)</f>
        <v>Medium</v>
      </c>
      <c r="R335">
        <v>1.4327999999999999</v>
      </c>
      <c r="S335">
        <f>INDEX(Products!A:G,MATCH(worksheet!J335,Products!A:A,0),MATCH(worksheet!$S$1,Products!$A$1:$G$1,0))</f>
        <v>0.35819999999999996</v>
      </c>
      <c r="U335" s="20"/>
    </row>
    <row r="336" spans="1:21" hidden="1" x14ac:dyDescent="0.2">
      <c r="A336" s="1" t="s">
        <v>678</v>
      </c>
      <c r="B336" s="2">
        <v>43742</v>
      </c>
      <c r="C336" s="2" t="str">
        <f t="shared" si="16"/>
        <v>2019</v>
      </c>
      <c r="D336" s="2" t="str">
        <f t="shared" si="17"/>
        <v>October</v>
      </c>
      <c r="E336" s="3" t="s">
        <v>679</v>
      </c>
      <c r="F336" s="3">
        <f>VLOOKUP(Customers!A336,Customers!A335:I1335,3,FALSE)</f>
        <v>0</v>
      </c>
      <c r="G336" s="3" t="str">
        <f>VLOOKUP(worksheet!E336,Customers!A:I,2,)</f>
        <v>Elonore Goodings</v>
      </c>
      <c r="H336" s="3" t="str">
        <f>VLOOKUP(E336,Customers!A:I,6,FALSE)</f>
        <v>Salt Lake City</v>
      </c>
      <c r="I336" s="3" t="str">
        <f>VLOOKUP(Customers!A336,Customers!A335:I1335,7,FALSE)</f>
        <v>United States</v>
      </c>
      <c r="J336" s="4" t="s">
        <v>189</v>
      </c>
      <c r="K336" s="3">
        <v>5</v>
      </c>
      <c r="L336" s="5">
        <f>INDEX([1]products!$A$1:$G$49,MATCH([1]orders!$D336,[1]products!$A$1:$A$49,0),MATCH([1]orders!K$1,[1]products!$A$1:$G$1,0))</f>
        <v>1</v>
      </c>
      <c r="M336" s="6">
        <f>INDEX([1]products!$A$1:$G$49,MATCH([1]orders!$D336,[1]products!$A$1:$A$49,0),MATCH([1]orders!L$1,[1]products!$A$1:$G$1,0))</f>
        <v>11.95</v>
      </c>
      <c r="N336" s="6" t="str">
        <f>VLOOKUP(Customers!A336,Customers!A335:I1335,9,FALSE)</f>
        <v>No</v>
      </c>
      <c r="O336" s="25">
        <f t="shared" si="15"/>
        <v>59.75</v>
      </c>
      <c r="P336" t="str">
        <f>VLOOKUP(J336,Products!A:G,2,0)</f>
        <v>Robusta</v>
      </c>
      <c r="Q336" t="str">
        <f>VLOOKUP(J336,Products!A:G,3,0)</f>
        <v>Light</v>
      </c>
      <c r="R336">
        <v>3.585</v>
      </c>
      <c r="S336">
        <f>INDEX(Products!A:G,MATCH(worksheet!J336,Products!A:A,0),MATCH(worksheet!$S$1,Products!$A$1:$G$1,0))</f>
        <v>0.71699999999999997</v>
      </c>
      <c r="U336" s="20"/>
    </row>
    <row r="337" spans="1:21" x14ac:dyDescent="0.2">
      <c r="A337" s="1" t="s">
        <v>680</v>
      </c>
      <c r="B337" s="2">
        <v>43885</v>
      </c>
      <c r="C337" s="2" t="str">
        <f t="shared" si="16"/>
        <v>2020</v>
      </c>
      <c r="D337" s="2" t="str">
        <f t="shared" si="17"/>
        <v>February</v>
      </c>
      <c r="E337" s="3" t="s">
        <v>681</v>
      </c>
      <c r="F337" s="3" t="str">
        <f>VLOOKUP(Customers!A337,Customers!A336:I1336,3,FALSE)</f>
        <v>cvasiliev9b@discuz.net</v>
      </c>
      <c r="G337" s="3" t="str">
        <f>VLOOKUP(worksheet!E337,Customers!A:I,2,)</f>
        <v>Clement Vasiliev</v>
      </c>
      <c r="H337" s="3" t="str">
        <f>VLOOKUP(E337,Customers!A:I,6,FALSE)</f>
        <v>Garland</v>
      </c>
      <c r="I337" s="3" t="str">
        <f>VLOOKUP(Customers!A337,Customers!A336:I1336,7,FALSE)</f>
        <v>United States</v>
      </c>
      <c r="J337" s="4" t="s">
        <v>19</v>
      </c>
      <c r="K337" s="3">
        <v>6</v>
      </c>
      <c r="L337" s="5">
        <f>INDEX([1]products!$A$1:$G$49,MATCH([1]orders!$D337,[1]products!$A$1:$A$49,0),MATCH([1]orders!K$1,[1]products!$A$1:$G$1,0))</f>
        <v>0.2</v>
      </c>
      <c r="M337" s="6">
        <f>INDEX([1]products!$A$1:$G$49,MATCH([1]orders!$D337,[1]products!$A$1:$A$49,0),MATCH([1]orders!L$1,[1]products!$A$1:$G$1,0))</f>
        <v>4.7549999999999999</v>
      </c>
      <c r="N337" s="6" t="str">
        <f>VLOOKUP(Customers!A337,Customers!A336:I1336,9,FALSE)</f>
        <v>Yes</v>
      </c>
      <c r="O337" s="25">
        <f t="shared" si="15"/>
        <v>28.53</v>
      </c>
      <c r="P337" t="str">
        <f>VLOOKUP(J337,Products!A:G,2,0)</f>
        <v>Liberica</v>
      </c>
      <c r="Q337" t="str">
        <f>VLOOKUP(J337,Products!A:G,3,0)</f>
        <v>Light</v>
      </c>
      <c r="R337">
        <v>3.7088999999999999</v>
      </c>
      <c r="S337">
        <f>INDEX(Products!A:G,MATCH(worksheet!J337,Products!A:A,0),MATCH(worksheet!$S$1,Products!$A$1:$G$1,0))</f>
        <v>0.61814999999999998</v>
      </c>
      <c r="U337" s="20"/>
    </row>
    <row r="338" spans="1:21" x14ac:dyDescent="0.2">
      <c r="A338" s="1" t="s">
        <v>682</v>
      </c>
      <c r="B338" s="2">
        <v>44434</v>
      </c>
      <c r="C338" s="2" t="str">
        <f t="shared" si="16"/>
        <v>2021</v>
      </c>
      <c r="D338" s="2" t="str">
        <f t="shared" si="17"/>
        <v>August</v>
      </c>
      <c r="E338" s="3" t="s">
        <v>683</v>
      </c>
      <c r="F338" s="3" t="str">
        <f>VLOOKUP(Customers!A338,Customers!A337:I1337,3,FALSE)</f>
        <v>tomoylan9c@liveinternet.ru</v>
      </c>
      <c r="G338" s="3" t="str">
        <f>VLOOKUP(worksheet!E338,Customers!A:I,2,)</f>
        <v>Terencio O'Moylan</v>
      </c>
      <c r="H338" s="3" t="str">
        <f>VLOOKUP(E338,Customers!A:I,6,FALSE)</f>
        <v>Church End</v>
      </c>
      <c r="I338" s="3" t="str">
        <f>VLOOKUP(Customers!A338,Customers!A337:I1337,7,FALSE)</f>
        <v>United Kingdom</v>
      </c>
      <c r="J338" s="4" t="s">
        <v>61</v>
      </c>
      <c r="K338" s="3">
        <v>4</v>
      </c>
      <c r="L338" s="5">
        <f>INDEX([1]products!$A$1:$G$49,MATCH([1]orders!$D338,[1]products!$A$1:$A$49,0),MATCH([1]orders!K$1,[1]products!$A$1:$G$1,0))</f>
        <v>1</v>
      </c>
      <c r="M338" s="6">
        <f>INDEX([1]products!$A$1:$G$49,MATCH([1]orders!$D338,[1]products!$A$1:$A$49,0),MATCH([1]orders!L$1,[1]products!$A$1:$G$1,0))</f>
        <v>11.25</v>
      </c>
      <c r="N338" s="6" t="str">
        <f>VLOOKUP(Customers!A338,Customers!A337:I1337,9,FALSE)</f>
        <v>No</v>
      </c>
      <c r="O338" s="25">
        <f t="shared" si="15"/>
        <v>45</v>
      </c>
      <c r="P338" t="str">
        <f>VLOOKUP(J338,Products!A:G,2,0)</f>
        <v>Arabica</v>
      </c>
      <c r="Q338" t="str">
        <f>VLOOKUP(J338,Products!A:G,3,0)</f>
        <v>Medium</v>
      </c>
      <c r="R338">
        <v>4.05</v>
      </c>
      <c r="S338">
        <f>INDEX(Products!A:G,MATCH(worksheet!J338,Products!A:A,0),MATCH(worksheet!$S$1,Products!$A$1:$G$1,0))</f>
        <v>1.0125</v>
      </c>
      <c r="U338" s="20"/>
    </row>
    <row r="339" spans="1:21" x14ac:dyDescent="0.2">
      <c r="A339" s="1" t="s">
        <v>684</v>
      </c>
      <c r="B339" s="2">
        <v>44472</v>
      </c>
      <c r="C339" s="2" t="str">
        <f t="shared" si="16"/>
        <v>2021</v>
      </c>
      <c r="D339" s="2" t="str">
        <f t="shared" si="17"/>
        <v>October</v>
      </c>
      <c r="E339" s="3" t="s">
        <v>664</v>
      </c>
      <c r="F339" s="3">
        <f>VLOOKUP(Customers!A339,Customers!A338:I1338,3,FALSE)</f>
        <v>0</v>
      </c>
      <c r="G339" s="3" t="str">
        <f>VLOOKUP(worksheet!E339,Customers!A:I,2,)</f>
        <v>Flynn Antony</v>
      </c>
      <c r="H339" s="3" t="str">
        <f>VLOOKUP(E339,Customers!A:I,6,FALSE)</f>
        <v>Birmingham</v>
      </c>
      <c r="I339" s="3" t="str">
        <f>VLOOKUP(Customers!A339,Customers!A338:I1338,7,FALSE)</f>
        <v>United States</v>
      </c>
      <c r="J339" s="4" t="s">
        <v>530</v>
      </c>
      <c r="K339" s="3">
        <v>2</v>
      </c>
      <c r="L339" s="5">
        <f>INDEX([1]products!$A$1:$G$49,MATCH([1]orders!$D339,[1]products!$A$1:$A$49,0),MATCH([1]orders!K$1,[1]products!$A$1:$G$1,0))</f>
        <v>2.5</v>
      </c>
      <c r="M339" s="6">
        <f>INDEX([1]products!$A$1:$G$49,MATCH([1]orders!$D339,[1]products!$A$1:$A$49,0),MATCH([1]orders!L$1,[1]products!$A$1:$G$1,0))</f>
        <v>27.945</v>
      </c>
      <c r="N339" s="6" t="str">
        <f>VLOOKUP(Customers!A339,Customers!A338:I1338,9,FALSE)</f>
        <v>No</v>
      </c>
      <c r="O339" s="25">
        <f t="shared" si="15"/>
        <v>55.89</v>
      </c>
      <c r="P339" t="str">
        <f>VLOOKUP(J339,Products!A:G,2,0)</f>
        <v>Excelsa</v>
      </c>
      <c r="Q339" t="str">
        <f>VLOOKUP(J339,Products!A:G,3,0)</f>
        <v>Dark</v>
      </c>
      <c r="R339">
        <v>6.1478999999999999</v>
      </c>
      <c r="S339">
        <f>INDEX(Products!A:G,MATCH(worksheet!J339,Products!A:A,0),MATCH(worksheet!$S$1,Products!$A$1:$G$1,0))</f>
        <v>3.07395</v>
      </c>
      <c r="U339" s="20"/>
    </row>
    <row r="340" spans="1:21" x14ac:dyDescent="0.2">
      <c r="A340" s="1" t="s">
        <v>685</v>
      </c>
      <c r="B340" s="2">
        <v>43995</v>
      </c>
      <c r="C340" s="2" t="str">
        <f t="shared" si="16"/>
        <v>2020</v>
      </c>
      <c r="D340" s="2" t="str">
        <f t="shared" si="17"/>
        <v>June</v>
      </c>
      <c r="E340" s="3" t="s">
        <v>686</v>
      </c>
      <c r="F340" s="3" t="str">
        <f>VLOOKUP(Customers!A340,Customers!A339:I1339,3,FALSE)</f>
        <v>wfetherston9e@constantcontact.com</v>
      </c>
      <c r="G340" s="3" t="str">
        <f>VLOOKUP(worksheet!E340,Customers!A:I,2,)</f>
        <v>Wyatan Fetherston</v>
      </c>
      <c r="H340" s="3" t="str">
        <f>VLOOKUP(E340,Customers!A:I,6,FALSE)</f>
        <v>New York City</v>
      </c>
      <c r="I340" s="3" t="str">
        <f>VLOOKUP(Customers!A340,Customers!A339:I1339,7,FALSE)</f>
        <v>United States</v>
      </c>
      <c r="J340" s="4" t="s">
        <v>137</v>
      </c>
      <c r="K340" s="3">
        <v>4</v>
      </c>
      <c r="L340" s="5">
        <f>INDEX([1]products!$A$1:$G$49,MATCH([1]orders!$D340,[1]products!$A$1:$A$49,0),MATCH([1]orders!K$1,[1]products!$A$1:$G$1,0))</f>
        <v>1</v>
      </c>
      <c r="M340" s="6">
        <f>INDEX([1]products!$A$1:$G$49,MATCH([1]orders!$D340,[1]products!$A$1:$A$49,0),MATCH([1]orders!L$1,[1]products!$A$1:$G$1,0))</f>
        <v>14.85</v>
      </c>
      <c r="N340" s="6" t="str">
        <f>VLOOKUP(Customers!A340,Customers!A339:I1339,9,FALSE)</f>
        <v>No</v>
      </c>
      <c r="O340" s="25">
        <f t="shared" si="15"/>
        <v>59.4</v>
      </c>
      <c r="P340" t="str">
        <f>VLOOKUP(J340,Products!A:G,2,0)</f>
        <v>Excelsa</v>
      </c>
      <c r="Q340" t="str">
        <f>VLOOKUP(J340,Products!A:G,3,0)</f>
        <v>Light</v>
      </c>
      <c r="R340">
        <v>6.5339999999999998</v>
      </c>
      <c r="S340">
        <f>INDEX(Products!A:G,MATCH(worksheet!J340,Products!A:A,0),MATCH(worksheet!$S$1,Products!$A$1:$G$1,0))</f>
        <v>1.6335</v>
      </c>
      <c r="U340" s="20"/>
    </row>
    <row r="341" spans="1:21" x14ac:dyDescent="0.2">
      <c r="A341" s="1" t="s">
        <v>687</v>
      </c>
      <c r="B341" s="2">
        <v>44256</v>
      </c>
      <c r="C341" s="2" t="str">
        <f t="shared" si="16"/>
        <v>2021</v>
      </c>
      <c r="D341" s="2" t="str">
        <f t="shared" si="17"/>
        <v>March</v>
      </c>
      <c r="E341" s="3" t="s">
        <v>688</v>
      </c>
      <c r="F341" s="3" t="str">
        <f>VLOOKUP(Customers!A341,Customers!A340:I1340,3,FALSE)</f>
        <v>erasmus9f@techcrunch.com</v>
      </c>
      <c r="G341" s="3" t="str">
        <f>VLOOKUP(worksheet!E341,Customers!A:I,2,)</f>
        <v>Emmaline Rasmus</v>
      </c>
      <c r="H341" s="3" t="str">
        <f>VLOOKUP(E341,Customers!A:I,6,FALSE)</f>
        <v>Boston</v>
      </c>
      <c r="I341" s="3" t="str">
        <f>VLOOKUP(Customers!A341,Customers!A340:I1340,7,FALSE)</f>
        <v>United States</v>
      </c>
      <c r="J341" s="4" t="s">
        <v>51</v>
      </c>
      <c r="K341" s="3">
        <v>2</v>
      </c>
      <c r="L341" s="5">
        <f>INDEX([1]products!$A$1:$G$49,MATCH([1]orders!$D341,[1]products!$A$1:$A$49,0),MATCH([1]orders!K$1,[1]products!$A$1:$G$1,0))</f>
        <v>0.2</v>
      </c>
      <c r="M341" s="6">
        <f>INDEX([1]products!$A$1:$G$49,MATCH([1]orders!$D341,[1]products!$A$1:$A$49,0),MATCH([1]orders!L$1,[1]products!$A$1:$G$1,0))</f>
        <v>3.645</v>
      </c>
      <c r="N341" s="6" t="str">
        <f>VLOOKUP(Customers!A341,Customers!A340:I1340,9,FALSE)</f>
        <v>Yes</v>
      </c>
      <c r="O341" s="25">
        <f t="shared" si="15"/>
        <v>7.29</v>
      </c>
      <c r="P341" t="str">
        <f>VLOOKUP(J341,Products!A:G,2,0)</f>
        <v>Excelsa</v>
      </c>
      <c r="Q341" t="str">
        <f>VLOOKUP(J341,Products!A:G,3,0)</f>
        <v>Dark</v>
      </c>
      <c r="R341">
        <v>0.80190000000000006</v>
      </c>
      <c r="S341">
        <f>INDEX(Products!A:G,MATCH(worksheet!J341,Products!A:A,0),MATCH(worksheet!$S$1,Products!$A$1:$G$1,0))</f>
        <v>0.40095000000000003</v>
      </c>
      <c r="U341" s="20"/>
    </row>
    <row r="342" spans="1:21" x14ac:dyDescent="0.2">
      <c r="A342" s="1" t="s">
        <v>689</v>
      </c>
      <c r="B342" s="2">
        <v>43528</v>
      </c>
      <c r="C342" s="2" t="str">
        <f t="shared" si="16"/>
        <v>2019</v>
      </c>
      <c r="D342" s="2" t="str">
        <f t="shared" si="17"/>
        <v>March</v>
      </c>
      <c r="E342" s="3" t="s">
        <v>690</v>
      </c>
      <c r="F342" s="3" t="str">
        <f>VLOOKUP(Customers!A342,Customers!A341:I1341,3,FALSE)</f>
        <v>wgiorgioni9g@wikipedia.org</v>
      </c>
      <c r="G342" s="3" t="str">
        <f>VLOOKUP(worksheet!E342,Customers!A:I,2,)</f>
        <v>Wesley Giorgioni</v>
      </c>
      <c r="H342" s="3" t="str">
        <f>VLOOKUP(E342,Customers!A:I,6,FALSE)</f>
        <v>San Francisco</v>
      </c>
      <c r="I342" s="3" t="str">
        <f>VLOOKUP(Customers!A342,Customers!A341:I1341,7,FALSE)</f>
        <v>United States</v>
      </c>
      <c r="J342" s="4" t="s">
        <v>16</v>
      </c>
      <c r="K342" s="3">
        <v>1</v>
      </c>
      <c r="L342" s="5">
        <f>INDEX([1]products!$A$1:$G$49,MATCH([1]orders!$D342,[1]products!$A$1:$A$49,0),MATCH([1]orders!K$1,[1]products!$A$1:$G$1,0))</f>
        <v>0.5</v>
      </c>
      <c r="M342" s="6">
        <f>INDEX([1]products!$A$1:$G$49,MATCH([1]orders!$D342,[1]products!$A$1:$A$49,0),MATCH([1]orders!L$1,[1]products!$A$1:$G$1,0))</f>
        <v>7.29</v>
      </c>
      <c r="N342" s="6" t="str">
        <f>VLOOKUP(Customers!A342,Customers!A341:I1341,9,FALSE)</f>
        <v>Yes</v>
      </c>
      <c r="O342" s="25">
        <f t="shared" si="15"/>
        <v>7.29</v>
      </c>
      <c r="P342" t="str">
        <f>VLOOKUP(J342,Products!A:G,2,0)</f>
        <v>Excelsa</v>
      </c>
      <c r="Q342" t="str">
        <f>VLOOKUP(J342,Products!A:G,3,0)</f>
        <v>Dark</v>
      </c>
      <c r="R342">
        <v>0.80190000000000006</v>
      </c>
      <c r="S342">
        <f>INDEX(Products!A:G,MATCH(worksheet!J342,Products!A:A,0),MATCH(worksheet!$S$1,Products!$A$1:$G$1,0))</f>
        <v>0.80190000000000006</v>
      </c>
      <c r="U342" s="20"/>
    </row>
    <row r="343" spans="1:21" x14ac:dyDescent="0.2">
      <c r="A343" s="1" t="s">
        <v>691</v>
      </c>
      <c r="B343" s="2">
        <v>43751</v>
      </c>
      <c r="C343" s="2" t="str">
        <f t="shared" si="16"/>
        <v>2019</v>
      </c>
      <c r="D343" s="2" t="str">
        <f t="shared" si="17"/>
        <v>October</v>
      </c>
      <c r="E343" s="3" t="s">
        <v>692</v>
      </c>
      <c r="F343" s="3" t="str">
        <f>VLOOKUP(Customers!A343,Customers!A342:I1342,3,FALSE)</f>
        <v>lscargle9h@myspace.com</v>
      </c>
      <c r="G343" s="3" t="str">
        <f>VLOOKUP(worksheet!E343,Customers!A:I,2,)</f>
        <v>Lucienne Scargle</v>
      </c>
      <c r="H343" s="3" t="str">
        <f>VLOOKUP(E343,Customers!A:I,6,FALSE)</f>
        <v>Indianapolis</v>
      </c>
      <c r="I343" s="3" t="str">
        <f>VLOOKUP(Customers!A343,Customers!A342:I1342,7,FALSE)</f>
        <v>United States</v>
      </c>
      <c r="J343" s="4" t="s">
        <v>176</v>
      </c>
      <c r="K343" s="3">
        <v>2</v>
      </c>
      <c r="L343" s="5">
        <f>INDEX([1]products!$A$1:$G$49,MATCH([1]orders!$D343,[1]products!$A$1:$A$49,0),MATCH([1]orders!K$1,[1]products!$A$1:$G$1,0))</f>
        <v>0.5</v>
      </c>
      <c r="M343" s="6">
        <f>INDEX([1]products!$A$1:$G$49,MATCH([1]orders!$D343,[1]products!$A$1:$A$49,0),MATCH([1]orders!L$1,[1]products!$A$1:$G$1,0))</f>
        <v>8.91</v>
      </c>
      <c r="N343" s="6" t="str">
        <f>VLOOKUP(Customers!A343,Customers!A342:I1342,9,FALSE)</f>
        <v>No</v>
      </c>
      <c r="O343" s="25">
        <f t="shared" si="15"/>
        <v>17.82</v>
      </c>
      <c r="P343" t="str">
        <f>VLOOKUP(J343,Products!A:G,2,0)</f>
        <v>Excelsa</v>
      </c>
      <c r="Q343" t="str">
        <f>VLOOKUP(J343,Products!A:G,3,0)</f>
        <v>Light</v>
      </c>
      <c r="R343">
        <v>1.9601999999999999</v>
      </c>
      <c r="S343">
        <f>INDEX(Products!A:G,MATCH(worksheet!J343,Products!A:A,0),MATCH(worksheet!$S$1,Products!$A$1:$G$1,0))</f>
        <v>0.98009999999999997</v>
      </c>
      <c r="U343" s="20"/>
    </row>
    <row r="344" spans="1:21" x14ac:dyDescent="0.2">
      <c r="A344" s="1" t="s">
        <v>691</v>
      </c>
      <c r="B344" s="2">
        <v>43751</v>
      </c>
      <c r="C344" s="2" t="str">
        <f t="shared" si="16"/>
        <v>2019</v>
      </c>
      <c r="D344" s="2" t="str">
        <f t="shared" si="17"/>
        <v>October</v>
      </c>
      <c r="E344" s="3" t="s">
        <v>692</v>
      </c>
      <c r="F344" s="3" t="str">
        <f>VLOOKUP(Customers!A344,Customers!A343:I1343,3,FALSE)</f>
        <v>cfranseco9i@phoca.cz</v>
      </c>
      <c r="G344" s="3" t="str">
        <f>VLOOKUP(worksheet!E344,Customers!A:I,2,)</f>
        <v>Lucienne Scargle</v>
      </c>
      <c r="H344" s="3" t="str">
        <f>VLOOKUP(E344,Customers!A:I,6,FALSE)</f>
        <v>Indianapolis</v>
      </c>
      <c r="I344" s="3" t="str">
        <f>VLOOKUP(Customers!A344,Customers!A343:I1343,7,FALSE)</f>
        <v>United States</v>
      </c>
      <c r="J344" s="4" t="s">
        <v>123</v>
      </c>
      <c r="K344" s="3">
        <v>5</v>
      </c>
      <c r="L344" s="5">
        <f>INDEX([1]products!$A$1:$G$49,MATCH([1]orders!$D344,[1]products!$A$1:$A$49,0),MATCH([1]orders!K$1,[1]products!$A$1:$G$1,0))</f>
        <v>0.5</v>
      </c>
      <c r="M344" s="6">
        <f>INDEX([1]products!$A$1:$G$49,MATCH([1]orders!$D344,[1]products!$A$1:$A$49,0),MATCH([1]orders!L$1,[1]products!$A$1:$G$1,0))</f>
        <v>7.77</v>
      </c>
      <c r="N344" s="6" t="str">
        <f>VLOOKUP(Customers!A344,Customers!A343:I1343,9,FALSE)</f>
        <v>No</v>
      </c>
      <c r="O344" s="25">
        <f t="shared" si="15"/>
        <v>38.849999999999994</v>
      </c>
      <c r="P344" t="str">
        <f>VLOOKUP(J344,Products!A:G,2,0)</f>
        <v>Liberica</v>
      </c>
      <c r="Q344" t="str">
        <f>VLOOKUP(J344,Products!A:G,3,0)</f>
        <v>Dark</v>
      </c>
      <c r="R344">
        <v>5.0504999999999995</v>
      </c>
      <c r="S344">
        <f>INDEX(Products!A:G,MATCH(worksheet!J344,Products!A:A,0),MATCH(worksheet!$S$1,Products!$A$1:$G$1,0))</f>
        <v>1.0101</v>
      </c>
      <c r="U344" s="20"/>
    </row>
    <row r="345" spans="1:21" hidden="1" x14ac:dyDescent="0.2">
      <c r="A345" s="1" t="s">
        <v>693</v>
      </c>
      <c r="B345" s="2">
        <v>43692</v>
      </c>
      <c r="C345" s="2" t="str">
        <f t="shared" si="16"/>
        <v>2019</v>
      </c>
      <c r="D345" s="2" t="str">
        <f t="shared" si="17"/>
        <v>August</v>
      </c>
      <c r="E345" s="3" t="s">
        <v>694</v>
      </c>
      <c r="F345" s="3" t="str">
        <f>VLOOKUP(Customers!A345,Customers!A344:I1344,3,FALSE)</f>
        <v>nclimance9j@europa.eu</v>
      </c>
      <c r="G345" s="3" t="str">
        <f>VLOOKUP(worksheet!E345,Customers!A:I,2,)</f>
        <v>Noam Climance</v>
      </c>
      <c r="H345" s="3" t="str">
        <f>VLOOKUP(E345,Customers!A:I,6,FALSE)</f>
        <v>Seattle</v>
      </c>
      <c r="I345" s="3" t="str">
        <f>VLOOKUP(Customers!A345,Customers!A344:I1344,7,FALSE)</f>
        <v>United States</v>
      </c>
      <c r="J345" s="4" t="s">
        <v>146</v>
      </c>
      <c r="K345" s="3">
        <v>6</v>
      </c>
      <c r="L345" s="5">
        <f>INDEX([1]products!$A$1:$G$49,MATCH([1]orders!$D345,[1]products!$A$1:$A$49,0),MATCH([1]orders!K$1,[1]products!$A$1:$G$1,0))</f>
        <v>0.5</v>
      </c>
      <c r="M345" s="6">
        <f>INDEX([1]products!$A$1:$G$49,MATCH([1]orders!$D345,[1]products!$A$1:$A$49,0),MATCH([1]orders!L$1,[1]products!$A$1:$G$1,0))</f>
        <v>5.3699999999999992</v>
      </c>
      <c r="N345" s="6" t="str">
        <f>VLOOKUP(Customers!A345,Customers!A344:I1344,9,FALSE)</f>
        <v>No</v>
      </c>
      <c r="O345" s="25">
        <f t="shared" si="15"/>
        <v>32.22</v>
      </c>
      <c r="P345" t="str">
        <f>VLOOKUP(J345,Products!A:G,2,0)</f>
        <v>Robusta</v>
      </c>
      <c r="Q345" t="str">
        <f>VLOOKUP(J345,Products!A:G,3,0)</f>
        <v>Dark</v>
      </c>
      <c r="R345">
        <v>1.9331999999999996</v>
      </c>
      <c r="S345">
        <f>INDEX(Products!A:G,MATCH(worksheet!J345,Products!A:A,0),MATCH(worksheet!$S$1,Products!$A$1:$G$1,0))</f>
        <v>0.32219999999999993</v>
      </c>
      <c r="U345" s="20"/>
    </row>
    <row r="346" spans="1:21" x14ac:dyDescent="0.2">
      <c r="A346" s="1" t="s">
        <v>695</v>
      </c>
      <c r="B346" s="2">
        <v>44529</v>
      </c>
      <c r="C346" s="2" t="str">
        <f t="shared" si="16"/>
        <v>2021</v>
      </c>
      <c r="D346" s="2" t="str">
        <f t="shared" si="17"/>
        <v>November</v>
      </c>
      <c r="E346" s="3" t="s">
        <v>696</v>
      </c>
      <c r="F346" s="3">
        <f>VLOOKUP(Customers!A346,Customers!A345:I1345,3,FALSE)</f>
        <v>0</v>
      </c>
      <c r="G346" s="3" t="str">
        <f>VLOOKUP(worksheet!E346,Customers!A:I,2,)</f>
        <v>Catarina Donn</v>
      </c>
      <c r="H346" s="3" t="str">
        <f>VLOOKUP(E346,Customers!A:I,6,FALSE)</f>
        <v>Dunmanway</v>
      </c>
      <c r="I346" s="3" t="str">
        <f>VLOOKUP(Customers!A346,Customers!A345:I1345,7,FALSE)</f>
        <v>Ireland</v>
      </c>
      <c r="J346" s="4" t="s">
        <v>2</v>
      </c>
      <c r="K346" s="3">
        <v>2</v>
      </c>
      <c r="L346" s="5">
        <f>INDEX([1]products!$A$1:$G$49,MATCH([1]orders!$D346,[1]products!$A$1:$A$49,0),MATCH([1]orders!K$1,[1]products!$A$1:$G$1,0))</f>
        <v>1</v>
      </c>
      <c r="M346" s="6">
        <f>INDEX([1]products!$A$1:$G$49,MATCH([1]orders!$D346,[1]products!$A$1:$A$49,0),MATCH([1]orders!L$1,[1]products!$A$1:$G$1,0))</f>
        <v>9.9499999999999993</v>
      </c>
      <c r="N346" s="6" t="str">
        <f>VLOOKUP(Customers!A346,Customers!A345:I1345,9,FALSE)</f>
        <v>Yes</v>
      </c>
      <c r="O346" s="25">
        <f t="shared" si="15"/>
        <v>19.899999999999999</v>
      </c>
      <c r="P346" t="str">
        <f>VLOOKUP(J346,Products!A:G,2,0)</f>
        <v>Robusta</v>
      </c>
      <c r="Q346" t="str">
        <f>VLOOKUP(J346,Products!A:G,3,0)</f>
        <v>Medium</v>
      </c>
      <c r="R346">
        <v>1.194</v>
      </c>
      <c r="S346">
        <f>INDEX(Products!A:G,MATCH(worksheet!J346,Products!A:A,0),MATCH(worksheet!$S$1,Products!$A$1:$G$1,0))</f>
        <v>0.59699999999999998</v>
      </c>
      <c r="U346" s="20"/>
    </row>
    <row r="347" spans="1:21" x14ac:dyDescent="0.2">
      <c r="A347" s="1" t="s">
        <v>697</v>
      </c>
      <c r="B347" s="2">
        <v>43849</v>
      </c>
      <c r="C347" s="2" t="str">
        <f t="shared" si="16"/>
        <v>2020</v>
      </c>
      <c r="D347" s="2" t="str">
        <f t="shared" si="17"/>
        <v>January</v>
      </c>
      <c r="E347" s="3" t="s">
        <v>698</v>
      </c>
      <c r="F347" s="3" t="str">
        <f>VLOOKUP(Customers!A347,Customers!A346:I1346,3,FALSE)</f>
        <v>asnazle9l@oracle.com</v>
      </c>
      <c r="G347" s="3" t="str">
        <f>VLOOKUP(worksheet!E347,Customers!A:I,2,)</f>
        <v>Ameline Snazle</v>
      </c>
      <c r="H347" s="3" t="str">
        <f>VLOOKUP(E347,Customers!A:I,6,FALSE)</f>
        <v>Montgomery</v>
      </c>
      <c r="I347" s="3" t="str">
        <f>VLOOKUP(Customers!A347,Customers!A346:I1346,7,FALSE)</f>
        <v>United States</v>
      </c>
      <c r="J347" s="4" t="s">
        <v>189</v>
      </c>
      <c r="K347" s="3">
        <v>5</v>
      </c>
      <c r="L347" s="5">
        <f>INDEX([1]products!$A$1:$G$49,MATCH([1]orders!$D347,[1]products!$A$1:$A$49,0),MATCH([1]orders!K$1,[1]products!$A$1:$G$1,0))</f>
        <v>1</v>
      </c>
      <c r="M347" s="6">
        <f>INDEX([1]products!$A$1:$G$49,MATCH([1]orders!$D347,[1]products!$A$1:$A$49,0),MATCH([1]orders!L$1,[1]products!$A$1:$G$1,0))</f>
        <v>11.95</v>
      </c>
      <c r="N347" s="6" t="str">
        <f>VLOOKUP(Customers!A347,Customers!A346:I1346,9,FALSE)</f>
        <v>No</v>
      </c>
      <c r="O347" s="25">
        <f t="shared" si="15"/>
        <v>59.75</v>
      </c>
      <c r="P347" t="str">
        <f>VLOOKUP(J347,Products!A:G,2,0)</f>
        <v>Robusta</v>
      </c>
      <c r="Q347" t="str">
        <f>VLOOKUP(J347,Products!A:G,3,0)</f>
        <v>Light</v>
      </c>
      <c r="R347">
        <v>3.585</v>
      </c>
      <c r="S347">
        <f>INDEX(Products!A:G,MATCH(worksheet!J347,Products!A:A,0),MATCH(worksheet!$S$1,Products!$A$1:$G$1,0))</f>
        <v>0.71699999999999997</v>
      </c>
      <c r="U347" s="20"/>
    </row>
    <row r="348" spans="1:21" hidden="1" x14ac:dyDescent="0.2">
      <c r="A348" s="1" t="s">
        <v>699</v>
      </c>
      <c r="B348" s="2">
        <v>44344</v>
      </c>
      <c r="C348" s="2" t="str">
        <f t="shared" si="16"/>
        <v>2021</v>
      </c>
      <c r="D348" s="2" t="str">
        <f t="shared" si="17"/>
        <v>May</v>
      </c>
      <c r="E348" s="3" t="s">
        <v>700</v>
      </c>
      <c r="F348" s="3" t="str">
        <f>VLOOKUP(Customers!A348,Customers!A347:I1347,3,FALSE)</f>
        <v>rworg9m@arstechnica.com</v>
      </c>
      <c r="G348" s="3" t="str">
        <f>VLOOKUP(worksheet!E348,Customers!A:I,2,)</f>
        <v>Rebeka Worg</v>
      </c>
      <c r="H348" s="3" t="str">
        <f>VLOOKUP(E348,Customers!A:I,6,FALSE)</f>
        <v>Dallas</v>
      </c>
      <c r="I348" s="3" t="str">
        <f>VLOOKUP(Customers!A348,Customers!A347:I1347,7,FALSE)</f>
        <v>United States</v>
      </c>
      <c r="J348" s="4" t="s">
        <v>192</v>
      </c>
      <c r="K348" s="3">
        <v>3</v>
      </c>
      <c r="L348" s="5">
        <f>INDEX([1]products!$A$1:$G$49,MATCH([1]orders!$D348,[1]products!$A$1:$A$49,0),MATCH([1]orders!K$1,[1]products!$A$1:$G$1,0))</f>
        <v>0.5</v>
      </c>
      <c r="M348" s="6">
        <f>INDEX([1]products!$A$1:$G$49,MATCH([1]orders!$D348,[1]products!$A$1:$A$49,0),MATCH([1]orders!L$1,[1]products!$A$1:$G$1,0))</f>
        <v>7.77</v>
      </c>
      <c r="N348" s="6" t="str">
        <f>VLOOKUP(Customers!A348,Customers!A347:I1347,9,FALSE)</f>
        <v>Yes</v>
      </c>
      <c r="O348" s="25">
        <f t="shared" si="15"/>
        <v>23.31</v>
      </c>
      <c r="P348" t="str">
        <f>VLOOKUP(J348,Products!A:G,2,0)</f>
        <v>Arabica</v>
      </c>
      <c r="Q348" t="str">
        <f>VLOOKUP(J348,Products!A:G,3,0)</f>
        <v>Light</v>
      </c>
      <c r="R348">
        <v>2.0978999999999997</v>
      </c>
      <c r="S348">
        <f>INDEX(Products!A:G,MATCH(worksheet!J348,Products!A:A,0),MATCH(worksheet!$S$1,Products!$A$1:$G$1,0))</f>
        <v>0.69929999999999992</v>
      </c>
      <c r="U348" s="20"/>
    </row>
    <row r="349" spans="1:21" hidden="1" x14ac:dyDescent="0.2">
      <c r="A349" s="1" t="s">
        <v>701</v>
      </c>
      <c r="B349" s="2">
        <v>44576</v>
      </c>
      <c r="C349" s="2" t="str">
        <f t="shared" si="16"/>
        <v>2022</v>
      </c>
      <c r="D349" s="2" t="str">
        <f t="shared" si="17"/>
        <v>January</v>
      </c>
      <c r="E349" s="3" t="s">
        <v>702</v>
      </c>
      <c r="F349" s="3" t="str">
        <f>VLOOKUP(Customers!A349,Customers!A348:I1348,3,FALSE)</f>
        <v>ldanes9n@umn.edu</v>
      </c>
      <c r="G349" s="3" t="str">
        <f>VLOOKUP(worksheet!E349,Customers!A:I,2,)</f>
        <v>Lewes Danes</v>
      </c>
      <c r="H349" s="3" t="str">
        <f>VLOOKUP(E349,Customers!A:I,6,FALSE)</f>
        <v>Topeka</v>
      </c>
      <c r="I349" s="3" t="str">
        <f>VLOOKUP(Customers!A349,Customers!A348:I1348,7,FALSE)</f>
        <v>United States</v>
      </c>
      <c r="J349" s="4" t="s">
        <v>96</v>
      </c>
      <c r="K349" s="3">
        <v>3</v>
      </c>
      <c r="L349" s="5">
        <f>INDEX([1]products!$A$1:$G$49,MATCH([1]orders!$D349,[1]products!$A$1:$A$49,0),MATCH([1]orders!K$1,[1]products!$A$1:$G$1,0))</f>
        <v>1</v>
      </c>
      <c r="M349" s="6">
        <f>INDEX([1]products!$A$1:$G$49,MATCH([1]orders!$D349,[1]products!$A$1:$A$49,0),MATCH([1]orders!L$1,[1]products!$A$1:$G$1,0))</f>
        <v>14.55</v>
      </c>
      <c r="N349" s="6" t="str">
        <f>VLOOKUP(Customers!A349,Customers!A348:I1348,9,FALSE)</f>
        <v>No</v>
      </c>
      <c r="O349" s="25">
        <f t="shared" si="15"/>
        <v>43.650000000000006</v>
      </c>
      <c r="P349" t="str">
        <f>VLOOKUP(J349,Products!A:G,2,0)</f>
        <v>Liberica</v>
      </c>
      <c r="Q349" t="str">
        <f>VLOOKUP(J349,Products!A:G,3,0)</f>
        <v>Medium</v>
      </c>
      <c r="R349">
        <v>5.6745000000000001</v>
      </c>
      <c r="S349">
        <f>INDEX(Products!A:G,MATCH(worksheet!J349,Products!A:A,0),MATCH(worksheet!$S$1,Products!$A$1:$G$1,0))</f>
        <v>1.8915000000000002</v>
      </c>
      <c r="U349" s="20"/>
    </row>
    <row r="350" spans="1:21" hidden="1" x14ac:dyDescent="0.2">
      <c r="A350" s="1" t="s">
        <v>703</v>
      </c>
      <c r="B350" s="2">
        <v>43803</v>
      </c>
      <c r="C350" s="2" t="str">
        <f t="shared" si="16"/>
        <v>2019</v>
      </c>
      <c r="D350" s="2" t="str">
        <f t="shared" si="17"/>
        <v>December</v>
      </c>
      <c r="E350" s="3" t="s">
        <v>704</v>
      </c>
      <c r="F350" s="3" t="str">
        <f>VLOOKUP(Customers!A350,Customers!A349:I1349,3,FALSE)</f>
        <v>skeynd9o@narod.ru</v>
      </c>
      <c r="G350" s="3" t="str">
        <f>VLOOKUP(worksheet!E350,Customers!A:I,2,)</f>
        <v>Shelli Keynd</v>
      </c>
      <c r="H350" s="3" t="str">
        <f>VLOOKUP(E350,Customers!A:I,6,FALSE)</f>
        <v>Tyler</v>
      </c>
      <c r="I350" s="3" t="str">
        <f>VLOOKUP(Customers!A350,Customers!A349:I1349,7,FALSE)</f>
        <v>United States</v>
      </c>
      <c r="J350" s="4" t="s">
        <v>30</v>
      </c>
      <c r="K350" s="3">
        <v>6</v>
      </c>
      <c r="L350" s="5">
        <f>INDEX([1]products!$A$1:$G$49,MATCH([1]orders!$D350,[1]products!$A$1:$A$49,0),MATCH([1]orders!K$1,[1]products!$A$1:$G$1,0))</f>
        <v>2.5</v>
      </c>
      <c r="M350" s="6">
        <f>INDEX([1]products!$A$1:$G$49,MATCH([1]orders!$D350,[1]products!$A$1:$A$49,0),MATCH([1]orders!L$1,[1]products!$A$1:$G$1,0))</f>
        <v>34.154999999999994</v>
      </c>
      <c r="N350" s="6" t="str">
        <f>VLOOKUP(Customers!A350,Customers!A349:I1349,9,FALSE)</f>
        <v>No</v>
      </c>
      <c r="O350" s="25">
        <f t="shared" si="15"/>
        <v>204.92999999999995</v>
      </c>
      <c r="P350" t="str">
        <f>VLOOKUP(J350,Products!A:G,2,0)</f>
        <v>Excelsa</v>
      </c>
      <c r="Q350" t="str">
        <f>VLOOKUP(J350,Products!A:G,3,0)</f>
        <v>Light</v>
      </c>
      <c r="R350">
        <v>22.542299999999997</v>
      </c>
      <c r="S350">
        <f>INDEX(Products!A:G,MATCH(worksheet!J350,Products!A:A,0),MATCH(worksheet!$S$1,Products!$A$1:$G$1,0))</f>
        <v>3.7570499999999996</v>
      </c>
      <c r="U350" s="20"/>
    </row>
    <row r="351" spans="1:21" x14ac:dyDescent="0.2">
      <c r="A351" s="1" t="s">
        <v>705</v>
      </c>
      <c r="B351" s="2">
        <v>44743</v>
      </c>
      <c r="C351" s="2" t="str">
        <f t="shared" si="16"/>
        <v>2022</v>
      </c>
      <c r="D351" s="2" t="str">
        <f t="shared" si="17"/>
        <v>July</v>
      </c>
      <c r="E351" s="3" t="s">
        <v>706</v>
      </c>
      <c r="F351" s="3" t="str">
        <f>VLOOKUP(Customers!A351,Customers!A350:I1350,3,FALSE)</f>
        <v>ddaveridge9p@arstechnica.com</v>
      </c>
      <c r="G351" s="3" t="str">
        <f>VLOOKUP(worksheet!E351,Customers!A:I,2,)</f>
        <v>Dell Daveridge</v>
      </c>
      <c r="H351" s="3" t="str">
        <f>VLOOKUP(E351,Customers!A:I,6,FALSE)</f>
        <v>Los Angeles</v>
      </c>
      <c r="I351" s="3" t="str">
        <f>VLOOKUP(Customers!A351,Customers!A350:I1350,7,FALSE)</f>
        <v>United States</v>
      </c>
      <c r="J351" s="4" t="s">
        <v>182</v>
      </c>
      <c r="K351" s="3">
        <v>4</v>
      </c>
      <c r="L351" s="5">
        <f>INDEX([1]products!$A$1:$G$49,MATCH([1]orders!$D351,[1]products!$A$1:$A$49,0),MATCH([1]orders!K$1,[1]products!$A$1:$G$1,0))</f>
        <v>0.2</v>
      </c>
      <c r="M351" s="6">
        <f>INDEX([1]products!$A$1:$G$49,MATCH([1]orders!$D351,[1]products!$A$1:$A$49,0),MATCH([1]orders!L$1,[1]products!$A$1:$G$1,0))</f>
        <v>3.5849999999999995</v>
      </c>
      <c r="N351" s="6" t="str">
        <f>VLOOKUP(Customers!A351,Customers!A350:I1350,9,FALSE)</f>
        <v>No</v>
      </c>
      <c r="O351" s="25">
        <f t="shared" si="15"/>
        <v>14.339999999999998</v>
      </c>
      <c r="P351" t="str">
        <f>VLOOKUP(J351,Products!A:G,2,0)</f>
        <v>Robusta</v>
      </c>
      <c r="Q351" t="str">
        <f>VLOOKUP(J351,Products!A:G,3,0)</f>
        <v>Light</v>
      </c>
      <c r="R351">
        <v>0.86039999999999983</v>
      </c>
      <c r="S351">
        <f>INDEX(Products!A:G,MATCH(worksheet!J351,Products!A:A,0),MATCH(worksheet!$S$1,Products!$A$1:$G$1,0))</f>
        <v>0.21509999999999996</v>
      </c>
      <c r="U351" s="20"/>
    </row>
    <row r="352" spans="1:21" hidden="1" x14ac:dyDescent="0.2">
      <c r="A352" s="1" t="s">
        <v>707</v>
      </c>
      <c r="B352" s="2">
        <v>43592</v>
      </c>
      <c r="C352" s="2" t="str">
        <f t="shared" si="16"/>
        <v>2019</v>
      </c>
      <c r="D352" s="2" t="str">
        <f t="shared" si="17"/>
        <v>May</v>
      </c>
      <c r="E352" s="3" t="s">
        <v>708</v>
      </c>
      <c r="F352" s="3" t="str">
        <f>VLOOKUP(Customers!A352,Customers!A351:I1351,3,FALSE)</f>
        <v>jawdry9q@utexas.edu</v>
      </c>
      <c r="G352" s="3" t="str">
        <f>VLOOKUP(worksheet!E352,Customers!A:I,2,)</f>
        <v>Joshuah Awdry</v>
      </c>
      <c r="H352" s="3" t="str">
        <f>VLOOKUP(E352,Customers!A:I,6,FALSE)</f>
        <v>Shreveport</v>
      </c>
      <c r="I352" s="3" t="str">
        <f>VLOOKUP(Customers!A352,Customers!A351:I1351,7,FALSE)</f>
        <v>United States</v>
      </c>
      <c r="J352" s="4" t="s">
        <v>72</v>
      </c>
      <c r="K352" s="3">
        <v>4</v>
      </c>
      <c r="L352" s="5">
        <f>INDEX([1]products!$A$1:$G$49,MATCH([1]orders!$D352,[1]products!$A$1:$A$49,0),MATCH([1]orders!K$1,[1]products!$A$1:$G$1,0))</f>
        <v>0.5</v>
      </c>
      <c r="M352" s="6">
        <f>INDEX([1]products!$A$1:$G$49,MATCH([1]orders!$D352,[1]products!$A$1:$A$49,0),MATCH([1]orders!L$1,[1]products!$A$1:$G$1,0))</f>
        <v>5.97</v>
      </c>
      <c r="N352" s="6" t="str">
        <f>VLOOKUP(Customers!A352,Customers!A351:I1351,9,FALSE)</f>
        <v>No</v>
      </c>
      <c r="O352" s="25">
        <f t="shared" si="15"/>
        <v>23.88</v>
      </c>
      <c r="P352" t="str">
        <f>VLOOKUP(J352,Products!A:G,2,0)</f>
        <v>Arabica</v>
      </c>
      <c r="Q352" t="str">
        <f>VLOOKUP(J352,Products!A:G,3,0)</f>
        <v>Dark</v>
      </c>
      <c r="R352">
        <v>2.1492</v>
      </c>
      <c r="S352">
        <f>INDEX(Products!A:G,MATCH(worksheet!J352,Products!A:A,0),MATCH(worksheet!$S$1,Products!$A$1:$G$1,0))</f>
        <v>0.5373</v>
      </c>
      <c r="U352" s="20"/>
    </row>
    <row r="353" spans="1:21" hidden="1" x14ac:dyDescent="0.2">
      <c r="A353" s="1" t="s">
        <v>709</v>
      </c>
      <c r="B353" s="2">
        <v>44066</v>
      </c>
      <c r="C353" s="2" t="str">
        <f t="shared" si="16"/>
        <v>2020</v>
      </c>
      <c r="D353" s="2" t="str">
        <f t="shared" si="17"/>
        <v>August</v>
      </c>
      <c r="E353" s="3" t="s">
        <v>710</v>
      </c>
      <c r="F353" s="3" t="str">
        <f>VLOOKUP(Customers!A353,Customers!A352:I1352,3,FALSE)</f>
        <v>eryles9r@fastcompany.com</v>
      </c>
      <c r="G353" s="3" t="str">
        <f>VLOOKUP(worksheet!E353,Customers!A:I,2,)</f>
        <v>Ethel Ryles</v>
      </c>
      <c r="H353" s="3" t="str">
        <f>VLOOKUP(E353,Customers!A:I,6,FALSE)</f>
        <v>Boise</v>
      </c>
      <c r="I353" s="3" t="str">
        <f>VLOOKUP(Customers!A353,Customers!A352:I1352,7,FALSE)</f>
        <v>United States</v>
      </c>
      <c r="J353" s="4" t="s">
        <v>61</v>
      </c>
      <c r="K353" s="3">
        <v>2</v>
      </c>
      <c r="L353" s="5">
        <f>INDEX([1]products!$A$1:$G$49,MATCH([1]orders!$D353,[1]products!$A$1:$A$49,0),MATCH([1]orders!K$1,[1]products!$A$1:$G$1,0))</f>
        <v>1</v>
      </c>
      <c r="M353" s="6">
        <f>INDEX([1]products!$A$1:$G$49,MATCH([1]orders!$D353,[1]products!$A$1:$A$49,0),MATCH([1]orders!L$1,[1]products!$A$1:$G$1,0))</f>
        <v>11.25</v>
      </c>
      <c r="N353" s="6" t="str">
        <f>VLOOKUP(Customers!A353,Customers!A352:I1352,9,FALSE)</f>
        <v>No</v>
      </c>
      <c r="O353" s="25">
        <f t="shared" si="15"/>
        <v>22.5</v>
      </c>
      <c r="P353" t="str">
        <f>VLOOKUP(J353,Products!A:G,2,0)</f>
        <v>Arabica</v>
      </c>
      <c r="Q353" t="str">
        <f>VLOOKUP(J353,Products!A:G,3,0)</f>
        <v>Medium</v>
      </c>
      <c r="R353">
        <v>2.0249999999999999</v>
      </c>
      <c r="S353">
        <f>INDEX(Products!A:G,MATCH(worksheet!J353,Products!A:A,0),MATCH(worksheet!$S$1,Products!$A$1:$G$1,0))</f>
        <v>1.0125</v>
      </c>
      <c r="U353" s="20"/>
    </row>
    <row r="354" spans="1:21" x14ac:dyDescent="0.2">
      <c r="A354" s="1" t="s">
        <v>711</v>
      </c>
      <c r="B354" s="2">
        <v>43984</v>
      </c>
      <c r="C354" s="2" t="str">
        <f t="shared" si="16"/>
        <v>2020</v>
      </c>
      <c r="D354" s="2" t="str">
        <f t="shared" si="17"/>
        <v>June</v>
      </c>
      <c r="E354" s="3" t="s">
        <v>664</v>
      </c>
      <c r="F354" s="3" t="str">
        <f>VLOOKUP(Customers!A354,Customers!A353:I1353,3,FALSE)</f>
        <v>sbaulcombe9s@dropbox.com</v>
      </c>
      <c r="G354" s="3" t="str">
        <f>VLOOKUP(worksheet!E354,Customers!A:I,2,)</f>
        <v>Flynn Antony</v>
      </c>
      <c r="H354" s="3" t="str">
        <f>VLOOKUP(E354,Customers!A:I,6,FALSE)</f>
        <v>Birmingham</v>
      </c>
      <c r="I354" s="3" t="str">
        <f>VLOOKUP(Customers!A354,Customers!A353:I1353,7,FALSE)</f>
        <v>United States</v>
      </c>
      <c r="J354" s="4" t="s">
        <v>16</v>
      </c>
      <c r="K354" s="3">
        <v>5</v>
      </c>
      <c r="L354" s="5">
        <f>INDEX([1]products!$A$1:$G$49,MATCH([1]orders!$D354,[1]products!$A$1:$A$49,0),MATCH([1]orders!K$1,[1]products!$A$1:$G$1,0))</f>
        <v>0.5</v>
      </c>
      <c r="M354" s="6">
        <f>INDEX([1]products!$A$1:$G$49,MATCH([1]orders!$D354,[1]products!$A$1:$A$49,0),MATCH([1]orders!L$1,[1]products!$A$1:$G$1,0))</f>
        <v>7.29</v>
      </c>
      <c r="N354" s="6" t="str">
        <f>VLOOKUP(Customers!A354,Customers!A353:I1353,9,FALSE)</f>
        <v>No</v>
      </c>
      <c r="O354" s="25">
        <f t="shared" si="15"/>
        <v>36.450000000000003</v>
      </c>
      <c r="P354" t="str">
        <f>VLOOKUP(J354,Products!A:G,2,0)</f>
        <v>Excelsa</v>
      </c>
      <c r="Q354" t="str">
        <f>VLOOKUP(J354,Products!A:G,3,0)</f>
        <v>Dark</v>
      </c>
      <c r="R354">
        <v>4.0095000000000001</v>
      </c>
      <c r="S354">
        <f>INDEX(Products!A:G,MATCH(worksheet!J354,Products!A:A,0),MATCH(worksheet!$S$1,Products!$A$1:$G$1,0))</f>
        <v>0.80190000000000006</v>
      </c>
      <c r="U354" s="20"/>
    </row>
    <row r="355" spans="1:21" x14ac:dyDescent="0.2">
      <c r="A355" s="1" t="s">
        <v>712</v>
      </c>
      <c r="B355" s="2">
        <v>43860</v>
      </c>
      <c r="C355" s="2" t="str">
        <f t="shared" si="16"/>
        <v>2020</v>
      </c>
      <c r="D355" s="2" t="str">
        <f t="shared" si="17"/>
        <v>January</v>
      </c>
      <c r="E355" s="3" t="s">
        <v>713</v>
      </c>
      <c r="F355" s="3">
        <f>VLOOKUP(Customers!A355,Customers!A354:I1354,3,FALSE)</f>
        <v>0</v>
      </c>
      <c r="G355" s="3" t="str">
        <f>VLOOKUP(worksheet!E355,Customers!A:I,2,)</f>
        <v>Maitilde Boxill</v>
      </c>
      <c r="H355" s="3" t="str">
        <f>VLOOKUP(E355,Customers!A:I,6,FALSE)</f>
        <v>Montgomery</v>
      </c>
      <c r="I355" s="3" t="str">
        <f>VLOOKUP(Customers!A355,Customers!A354:I1354,7,FALSE)</f>
        <v>United States</v>
      </c>
      <c r="J355" s="4" t="s">
        <v>67</v>
      </c>
      <c r="K355" s="3">
        <v>4</v>
      </c>
      <c r="L355" s="5">
        <f>INDEX([1]products!$A$1:$G$49,MATCH([1]orders!$D355,[1]products!$A$1:$A$49,0),MATCH([1]orders!K$1,[1]products!$A$1:$G$1,0))</f>
        <v>0.5</v>
      </c>
      <c r="M355" s="6">
        <f>INDEX([1]products!$A$1:$G$49,MATCH([1]orders!$D355,[1]products!$A$1:$A$49,0),MATCH([1]orders!L$1,[1]products!$A$1:$G$1,0))</f>
        <v>6.75</v>
      </c>
      <c r="N355" s="6" t="str">
        <f>VLOOKUP(Customers!A355,Customers!A354:I1354,9,FALSE)</f>
        <v>Yes</v>
      </c>
      <c r="O355" s="25">
        <f t="shared" si="15"/>
        <v>27</v>
      </c>
      <c r="P355" t="str">
        <f>VLOOKUP(J355,Products!A:G,2,0)</f>
        <v>Arabica</v>
      </c>
      <c r="Q355" t="str">
        <f>VLOOKUP(J355,Products!A:G,3,0)</f>
        <v>Medium</v>
      </c>
      <c r="R355">
        <v>2.4299999999999997</v>
      </c>
      <c r="S355">
        <f>INDEX(Products!A:G,MATCH(worksheet!J355,Products!A:A,0),MATCH(worksheet!$S$1,Products!$A$1:$G$1,0))</f>
        <v>0.60749999999999993</v>
      </c>
      <c r="U355" s="20"/>
    </row>
    <row r="356" spans="1:21" hidden="1" x14ac:dyDescent="0.2">
      <c r="A356" s="1" t="s">
        <v>714</v>
      </c>
      <c r="B356" s="2">
        <v>43876</v>
      </c>
      <c r="C356" s="2" t="str">
        <f t="shared" si="16"/>
        <v>2020</v>
      </c>
      <c r="D356" s="2" t="str">
        <f t="shared" si="17"/>
        <v>February</v>
      </c>
      <c r="E356" s="3" t="s">
        <v>715</v>
      </c>
      <c r="F356" s="3" t="str">
        <f>VLOOKUP(Customers!A356,Customers!A355:I1355,3,FALSE)</f>
        <v>jcaldicott9u@usda.gov</v>
      </c>
      <c r="G356" s="3" t="str">
        <f>VLOOKUP(worksheet!E356,Customers!A:I,2,)</f>
        <v>Jodee Caldicott</v>
      </c>
      <c r="H356" s="3" t="str">
        <f>VLOOKUP(E356,Customers!A:I,6,FALSE)</f>
        <v>Fort Pierce</v>
      </c>
      <c r="I356" s="3" t="str">
        <f>VLOOKUP(Customers!A356,Customers!A355:I1355,7,FALSE)</f>
        <v>United States</v>
      </c>
      <c r="J356" s="4" t="s">
        <v>171</v>
      </c>
      <c r="K356" s="3">
        <v>6</v>
      </c>
      <c r="L356" s="5">
        <f>INDEX([1]products!$A$1:$G$49,MATCH([1]orders!$D356,[1]products!$A$1:$A$49,0),MATCH([1]orders!K$1,[1]products!$A$1:$G$1,0))</f>
        <v>2.5</v>
      </c>
      <c r="M356" s="6">
        <f>INDEX([1]products!$A$1:$G$49,MATCH([1]orders!$D356,[1]products!$A$1:$A$49,0),MATCH([1]orders!L$1,[1]products!$A$1:$G$1,0))</f>
        <v>25.874999999999996</v>
      </c>
      <c r="N356" s="6" t="str">
        <f>VLOOKUP(Customers!A356,Customers!A355:I1355,9,FALSE)</f>
        <v>No</v>
      </c>
      <c r="O356" s="25">
        <f t="shared" si="15"/>
        <v>155.24999999999997</v>
      </c>
      <c r="P356" t="str">
        <f>VLOOKUP(J356,Products!A:G,2,0)</f>
        <v>Arabica</v>
      </c>
      <c r="Q356" t="str">
        <f>VLOOKUP(J356,Products!A:G,3,0)</f>
        <v>Medium</v>
      </c>
      <c r="R356">
        <v>13.972499999999997</v>
      </c>
      <c r="S356">
        <f>INDEX(Products!A:G,MATCH(worksheet!J356,Products!A:A,0),MATCH(worksheet!$S$1,Products!$A$1:$G$1,0))</f>
        <v>2.3287499999999994</v>
      </c>
      <c r="U356" s="20"/>
    </row>
    <row r="357" spans="1:21" x14ac:dyDescent="0.2">
      <c r="A357" s="1" t="s">
        <v>716</v>
      </c>
      <c r="B357" s="2">
        <v>44358</v>
      </c>
      <c r="C357" s="2" t="str">
        <f t="shared" si="16"/>
        <v>2021</v>
      </c>
      <c r="D357" s="2" t="str">
        <f t="shared" si="17"/>
        <v>June</v>
      </c>
      <c r="E357" s="3" t="s">
        <v>717</v>
      </c>
      <c r="F357" s="3" t="str">
        <f>VLOOKUP(Customers!A357,Customers!A356:I1356,3,FALSE)</f>
        <v>mvedmore9v@a8.net</v>
      </c>
      <c r="G357" s="3" t="str">
        <f>VLOOKUP(worksheet!E357,Customers!A:I,2,)</f>
        <v>Marianna Vedmore</v>
      </c>
      <c r="H357" s="3" t="str">
        <f>VLOOKUP(E357,Customers!A:I,6,FALSE)</f>
        <v>Greensboro</v>
      </c>
      <c r="I357" s="3" t="str">
        <f>VLOOKUP(Customers!A357,Customers!A356:I1356,7,FALSE)</f>
        <v>United States</v>
      </c>
      <c r="J357" s="4" t="s">
        <v>118</v>
      </c>
      <c r="K357" s="3">
        <v>5</v>
      </c>
      <c r="L357" s="5">
        <f>INDEX([1]products!$A$1:$G$49,MATCH([1]orders!$D357,[1]products!$A$1:$A$49,0),MATCH([1]orders!K$1,[1]products!$A$1:$G$1,0))</f>
        <v>2.5</v>
      </c>
      <c r="M357" s="6">
        <f>INDEX([1]products!$A$1:$G$49,MATCH([1]orders!$D357,[1]products!$A$1:$A$49,0),MATCH([1]orders!L$1,[1]products!$A$1:$G$1,0))</f>
        <v>22.884999999999998</v>
      </c>
      <c r="N357" s="6" t="str">
        <f>VLOOKUP(Customers!A357,Customers!A356:I1356,9,FALSE)</f>
        <v>Yes</v>
      </c>
      <c r="O357" s="25">
        <f t="shared" si="15"/>
        <v>114.42499999999998</v>
      </c>
      <c r="P357" t="str">
        <f>VLOOKUP(J357,Products!A:G,2,0)</f>
        <v>Arabica</v>
      </c>
      <c r="Q357" t="str">
        <f>VLOOKUP(J357,Products!A:G,3,0)</f>
        <v>Dark</v>
      </c>
      <c r="R357">
        <v>10.298249999999998</v>
      </c>
      <c r="S357">
        <f>INDEX(Products!A:G,MATCH(worksheet!J357,Products!A:A,0),MATCH(worksheet!$S$1,Products!$A$1:$G$1,0))</f>
        <v>2.0596499999999995</v>
      </c>
      <c r="U357" s="20"/>
    </row>
    <row r="358" spans="1:21" x14ac:dyDescent="0.2">
      <c r="A358" s="1" t="s">
        <v>718</v>
      </c>
      <c r="B358" s="2">
        <v>44631</v>
      </c>
      <c r="C358" s="2" t="str">
        <f t="shared" si="16"/>
        <v>2022</v>
      </c>
      <c r="D358" s="2" t="str">
        <f t="shared" si="17"/>
        <v>March</v>
      </c>
      <c r="E358" s="3" t="s">
        <v>719</v>
      </c>
      <c r="F358" s="3" t="str">
        <f>VLOOKUP(Customers!A358,Customers!A357:I1357,3,FALSE)</f>
        <v>wromao9w@chronoengine.com</v>
      </c>
      <c r="G358" s="3" t="str">
        <f>VLOOKUP(worksheet!E358,Customers!A:I,2,)</f>
        <v>Willey Romao</v>
      </c>
      <c r="H358" s="3" t="str">
        <f>VLOOKUP(E358,Customers!A:I,6,FALSE)</f>
        <v>Sacramento</v>
      </c>
      <c r="I358" s="3" t="str">
        <f>VLOOKUP(Customers!A358,Customers!A357:I1357,7,FALSE)</f>
        <v>United States</v>
      </c>
      <c r="J358" s="4" t="s">
        <v>13</v>
      </c>
      <c r="K358" s="3">
        <v>4</v>
      </c>
      <c r="L358" s="5">
        <f>INDEX([1]products!$A$1:$G$49,MATCH([1]orders!$D358,[1]products!$A$1:$A$49,0),MATCH([1]orders!K$1,[1]products!$A$1:$G$1,0))</f>
        <v>1</v>
      </c>
      <c r="M358" s="6">
        <f>INDEX([1]products!$A$1:$G$49,MATCH([1]orders!$D358,[1]products!$A$1:$A$49,0),MATCH([1]orders!L$1,[1]products!$A$1:$G$1,0))</f>
        <v>12.95</v>
      </c>
      <c r="N358" s="6" t="str">
        <f>VLOOKUP(Customers!A358,Customers!A357:I1357,9,FALSE)</f>
        <v>Yes</v>
      </c>
      <c r="O358" s="25">
        <f t="shared" si="15"/>
        <v>51.8</v>
      </c>
      <c r="P358" t="str">
        <f>VLOOKUP(J358,Products!A:G,2,0)</f>
        <v>Liberica</v>
      </c>
      <c r="Q358" t="str">
        <f>VLOOKUP(J358,Products!A:G,3,0)</f>
        <v>Dark</v>
      </c>
      <c r="R358">
        <v>6.734</v>
      </c>
      <c r="S358">
        <f>INDEX(Products!A:G,MATCH(worksheet!J358,Products!A:A,0),MATCH(worksheet!$S$1,Products!$A$1:$G$1,0))</f>
        <v>1.6835</v>
      </c>
      <c r="U358" s="20"/>
    </row>
    <row r="359" spans="1:21" x14ac:dyDescent="0.2">
      <c r="A359" s="1" t="s">
        <v>720</v>
      </c>
      <c r="B359" s="2">
        <v>44448</v>
      </c>
      <c r="C359" s="2" t="str">
        <f t="shared" si="16"/>
        <v>2021</v>
      </c>
      <c r="D359" s="2" t="str">
        <f t="shared" si="17"/>
        <v>September</v>
      </c>
      <c r="E359" s="3" t="s">
        <v>721</v>
      </c>
      <c r="F359" s="3">
        <f>VLOOKUP(Customers!A359,Customers!A358:I1358,3,FALSE)</f>
        <v>0</v>
      </c>
      <c r="G359" s="3" t="str">
        <f>VLOOKUP(worksheet!E359,Customers!A:I,2,)</f>
        <v>Enriqueta Ixor</v>
      </c>
      <c r="H359" s="3" t="str">
        <f>VLOOKUP(E359,Customers!A:I,6,FALSE)</f>
        <v>Round Rock</v>
      </c>
      <c r="I359" s="3" t="str">
        <f>VLOOKUP(Customers!A359,Customers!A358:I1358,7,FALSE)</f>
        <v>United States</v>
      </c>
      <c r="J359" s="4" t="s">
        <v>171</v>
      </c>
      <c r="K359" s="3">
        <v>6</v>
      </c>
      <c r="L359" s="5">
        <f>INDEX([1]products!$A$1:$G$49,MATCH([1]orders!$D359,[1]products!$A$1:$A$49,0),MATCH([1]orders!K$1,[1]products!$A$1:$G$1,0))</f>
        <v>2.5</v>
      </c>
      <c r="M359" s="6">
        <f>INDEX([1]products!$A$1:$G$49,MATCH([1]orders!$D359,[1]products!$A$1:$A$49,0),MATCH([1]orders!L$1,[1]products!$A$1:$G$1,0))</f>
        <v>25.874999999999996</v>
      </c>
      <c r="N359" s="6" t="str">
        <f>VLOOKUP(Customers!A359,Customers!A358:I1358,9,FALSE)</f>
        <v>No</v>
      </c>
      <c r="O359" s="25">
        <f t="shared" si="15"/>
        <v>155.24999999999997</v>
      </c>
      <c r="P359" t="str">
        <f>VLOOKUP(J359,Products!A:G,2,0)</f>
        <v>Arabica</v>
      </c>
      <c r="Q359" t="str">
        <f>VLOOKUP(J359,Products!A:G,3,0)</f>
        <v>Medium</v>
      </c>
      <c r="R359">
        <v>13.972499999999997</v>
      </c>
      <c r="S359">
        <f>INDEX(Products!A:G,MATCH(worksheet!J359,Products!A:A,0),MATCH(worksheet!$S$1,Products!$A$1:$G$1,0))</f>
        <v>2.3287499999999994</v>
      </c>
      <c r="U359" s="20"/>
    </row>
    <row r="360" spans="1:21" x14ac:dyDescent="0.2">
      <c r="A360" s="1" t="s">
        <v>722</v>
      </c>
      <c r="B360" s="2">
        <v>43599</v>
      </c>
      <c r="C360" s="2" t="str">
        <f t="shared" si="16"/>
        <v>2019</v>
      </c>
      <c r="D360" s="2" t="str">
        <f t="shared" si="17"/>
        <v>May</v>
      </c>
      <c r="E360" s="3" t="s">
        <v>723</v>
      </c>
      <c r="F360" s="3" t="str">
        <f>VLOOKUP(Customers!A360,Customers!A359:I1359,3,FALSE)</f>
        <v>tcotmore9y@amazonaws.com</v>
      </c>
      <c r="G360" s="3" t="str">
        <f>VLOOKUP(worksheet!E360,Customers!A:I,2,)</f>
        <v>Tomasina Cotmore</v>
      </c>
      <c r="H360" s="3" t="str">
        <f>VLOOKUP(E360,Customers!A:I,6,FALSE)</f>
        <v>Reston</v>
      </c>
      <c r="I360" s="3" t="str">
        <f>VLOOKUP(Customers!A360,Customers!A359:I1359,7,FALSE)</f>
        <v>United States</v>
      </c>
      <c r="J360" s="4" t="s">
        <v>204</v>
      </c>
      <c r="K360" s="3">
        <v>1</v>
      </c>
      <c r="L360" s="5">
        <f>INDEX([1]products!$A$1:$G$49,MATCH([1]orders!$D360,[1]products!$A$1:$A$49,0),MATCH([1]orders!K$1,[1]products!$A$1:$G$1,0))</f>
        <v>2.5</v>
      </c>
      <c r="M360" s="6">
        <f>INDEX([1]products!$A$1:$G$49,MATCH([1]orders!$D360,[1]products!$A$1:$A$49,0),MATCH([1]orders!L$1,[1]products!$A$1:$G$1,0))</f>
        <v>29.784999999999997</v>
      </c>
      <c r="N360" s="6" t="str">
        <f>VLOOKUP(Customers!A360,Customers!A359:I1359,9,FALSE)</f>
        <v>No</v>
      </c>
      <c r="O360" s="25">
        <f t="shared" si="15"/>
        <v>29.784999999999997</v>
      </c>
      <c r="P360" t="str">
        <f>VLOOKUP(J360,Products!A:G,2,0)</f>
        <v>Arabica</v>
      </c>
      <c r="Q360" t="str">
        <f>VLOOKUP(J360,Products!A:G,3,0)</f>
        <v>Light</v>
      </c>
      <c r="R360">
        <v>2.6806499999999995</v>
      </c>
      <c r="S360">
        <f>INDEX(Products!A:G,MATCH(worksheet!J360,Products!A:A,0),MATCH(worksheet!$S$1,Products!$A$1:$G$1,0))</f>
        <v>2.6806499999999995</v>
      </c>
      <c r="U360" s="20"/>
    </row>
    <row r="361" spans="1:21" x14ac:dyDescent="0.2">
      <c r="A361" s="1" t="s">
        <v>724</v>
      </c>
      <c r="B361" s="2">
        <v>43563</v>
      </c>
      <c r="C361" s="2" t="str">
        <f t="shared" si="16"/>
        <v>2019</v>
      </c>
      <c r="D361" s="2" t="str">
        <f t="shared" si="17"/>
        <v>April</v>
      </c>
      <c r="E361" s="3" t="s">
        <v>725</v>
      </c>
      <c r="F361" s="3" t="str">
        <f>VLOOKUP(Customers!A361,Customers!A360:I1360,3,FALSE)</f>
        <v>yskipsey9z@spotify.com</v>
      </c>
      <c r="G361" s="3" t="str">
        <f>VLOOKUP(worksheet!E361,Customers!A:I,2,)</f>
        <v>Yuma Skipsey</v>
      </c>
      <c r="H361" s="3" t="str">
        <f>VLOOKUP(E361,Customers!A:I,6,FALSE)</f>
        <v>Charlton</v>
      </c>
      <c r="I361" s="3" t="str">
        <f>VLOOKUP(Customers!A361,Customers!A360:I1360,7,FALSE)</f>
        <v>United Kingdom</v>
      </c>
      <c r="J361" s="4" t="s">
        <v>182</v>
      </c>
      <c r="K361" s="3">
        <v>6</v>
      </c>
      <c r="L361" s="5">
        <f>INDEX([1]products!$A$1:$G$49,MATCH([1]orders!$D361,[1]products!$A$1:$A$49,0),MATCH([1]orders!K$1,[1]products!$A$1:$G$1,0))</f>
        <v>0.2</v>
      </c>
      <c r="M361" s="6">
        <f>INDEX([1]products!$A$1:$G$49,MATCH([1]orders!$D361,[1]products!$A$1:$A$49,0),MATCH([1]orders!L$1,[1]products!$A$1:$G$1,0))</f>
        <v>3.5849999999999995</v>
      </c>
      <c r="N361" s="6" t="str">
        <f>VLOOKUP(Customers!A361,Customers!A360:I1360,9,FALSE)</f>
        <v>No</v>
      </c>
      <c r="O361" s="25">
        <f t="shared" si="15"/>
        <v>21.509999999999998</v>
      </c>
      <c r="P361" t="str">
        <f>VLOOKUP(J361,Products!A:G,2,0)</f>
        <v>Robusta</v>
      </c>
      <c r="Q361" t="str">
        <f>VLOOKUP(J361,Products!A:G,3,0)</f>
        <v>Light</v>
      </c>
      <c r="R361">
        <v>1.2905999999999997</v>
      </c>
      <c r="S361">
        <f>INDEX(Products!A:G,MATCH(worksheet!J361,Products!A:A,0),MATCH(worksheet!$S$1,Products!$A$1:$G$1,0))</f>
        <v>0.21509999999999996</v>
      </c>
      <c r="U361" s="20"/>
    </row>
    <row r="362" spans="1:21" hidden="1" x14ac:dyDescent="0.2">
      <c r="A362" s="1" t="s">
        <v>726</v>
      </c>
      <c r="B362" s="2">
        <v>44058</v>
      </c>
      <c r="C362" s="2" t="str">
        <f t="shared" si="16"/>
        <v>2020</v>
      </c>
      <c r="D362" s="2" t="str">
        <f t="shared" si="17"/>
        <v>August</v>
      </c>
      <c r="E362" s="3" t="s">
        <v>727</v>
      </c>
      <c r="F362" s="3" t="str">
        <f>VLOOKUP(Customers!A362,Customers!A361:I1361,3,FALSE)</f>
        <v>ncorpsa0@gmpg.org</v>
      </c>
      <c r="G362" s="3" t="str">
        <f>VLOOKUP(worksheet!E362,Customers!A:I,2,)</f>
        <v>Nicko Corps</v>
      </c>
      <c r="H362" s="3" t="str">
        <f>VLOOKUP(E362,Customers!A:I,6,FALSE)</f>
        <v>Columbia</v>
      </c>
      <c r="I362" s="3" t="str">
        <f>VLOOKUP(Customers!A362,Customers!A361:I1361,7,FALSE)</f>
        <v>United States</v>
      </c>
      <c r="J362" s="4" t="s">
        <v>35</v>
      </c>
      <c r="K362" s="3">
        <v>2</v>
      </c>
      <c r="L362" s="5">
        <f>INDEX([1]products!$A$1:$G$49,MATCH([1]orders!$D362,[1]products!$A$1:$A$49,0),MATCH([1]orders!K$1,[1]products!$A$1:$G$1,0))</f>
        <v>2.5</v>
      </c>
      <c r="M362" s="6">
        <f>INDEX([1]products!$A$1:$G$49,MATCH([1]orders!$D362,[1]products!$A$1:$A$49,0),MATCH([1]orders!L$1,[1]products!$A$1:$G$1,0))</f>
        <v>20.584999999999997</v>
      </c>
      <c r="N362" s="6" t="str">
        <f>VLOOKUP(Customers!A362,Customers!A361:I1361,9,FALSE)</f>
        <v>No</v>
      </c>
      <c r="O362" s="25">
        <f t="shared" si="15"/>
        <v>41.169999999999995</v>
      </c>
      <c r="P362" t="str">
        <f>VLOOKUP(J362,Products!A:G,2,0)</f>
        <v>Robusta</v>
      </c>
      <c r="Q362" t="str">
        <f>VLOOKUP(J362,Products!A:G,3,0)</f>
        <v>Dark</v>
      </c>
      <c r="R362">
        <v>2.4701999999999997</v>
      </c>
      <c r="S362">
        <f>INDEX(Products!A:G,MATCH(worksheet!J362,Products!A:A,0),MATCH(worksheet!$S$1,Products!$A$1:$G$1,0))</f>
        <v>1.2350999999999999</v>
      </c>
      <c r="U362" s="20"/>
    </row>
    <row r="363" spans="1:21" hidden="1" x14ac:dyDescent="0.2">
      <c r="A363" s="1" t="s">
        <v>726</v>
      </c>
      <c r="B363" s="2">
        <v>44058</v>
      </c>
      <c r="C363" s="2" t="str">
        <f t="shared" si="16"/>
        <v>2020</v>
      </c>
      <c r="D363" s="2" t="str">
        <f t="shared" si="17"/>
        <v>August</v>
      </c>
      <c r="E363" s="3" t="s">
        <v>727</v>
      </c>
      <c r="F363" s="3" t="str">
        <f>VLOOKUP(Customers!A363,Customers!A362:I1362,3,FALSE)</f>
        <v>cruburya1@geocities.jp</v>
      </c>
      <c r="G363" s="3" t="str">
        <f>VLOOKUP(worksheet!E363,Customers!A:I,2,)</f>
        <v>Nicko Corps</v>
      </c>
      <c r="H363" s="3" t="str">
        <f>VLOOKUP(E363,Customers!A:I,6,FALSE)</f>
        <v>Columbia</v>
      </c>
      <c r="I363" s="3" t="str">
        <f>VLOOKUP(Customers!A363,Customers!A362:I1362,7,FALSE)</f>
        <v>United States</v>
      </c>
      <c r="J363" s="4" t="s">
        <v>22</v>
      </c>
      <c r="K363" s="3">
        <v>1</v>
      </c>
      <c r="L363" s="5">
        <f>INDEX([1]products!$A$1:$G$49,MATCH([1]orders!$D363,[1]products!$A$1:$A$49,0),MATCH([1]orders!K$1,[1]products!$A$1:$G$1,0))</f>
        <v>0.5</v>
      </c>
      <c r="M363" s="6">
        <f>INDEX([1]products!$A$1:$G$49,MATCH([1]orders!$D363,[1]products!$A$1:$A$49,0),MATCH([1]orders!L$1,[1]products!$A$1:$G$1,0))</f>
        <v>5.97</v>
      </c>
      <c r="N363" s="6" t="str">
        <f>VLOOKUP(Customers!A363,Customers!A362:I1362,9,FALSE)</f>
        <v>Yes</v>
      </c>
      <c r="O363" s="25">
        <f t="shared" si="15"/>
        <v>5.97</v>
      </c>
      <c r="P363" t="str">
        <f>VLOOKUP(J363,Products!A:G,2,0)</f>
        <v>Robusta</v>
      </c>
      <c r="Q363" t="str">
        <f>VLOOKUP(J363,Products!A:G,3,0)</f>
        <v>Medium</v>
      </c>
      <c r="R363">
        <v>0.35819999999999996</v>
      </c>
      <c r="S363">
        <f>INDEX(Products!A:G,MATCH(worksheet!J363,Products!A:A,0),MATCH(worksheet!$S$1,Products!$A$1:$G$1,0))</f>
        <v>0.35819999999999996</v>
      </c>
      <c r="U363" s="20"/>
    </row>
    <row r="364" spans="1:21" x14ac:dyDescent="0.2">
      <c r="A364" s="1" t="s">
        <v>728</v>
      </c>
      <c r="B364" s="2">
        <v>44686</v>
      </c>
      <c r="C364" s="2" t="str">
        <f t="shared" si="16"/>
        <v>2022</v>
      </c>
      <c r="D364" s="2" t="str">
        <f t="shared" si="17"/>
        <v>May</v>
      </c>
      <c r="E364" s="3" t="s">
        <v>729</v>
      </c>
      <c r="F364" s="3" t="str">
        <f>VLOOKUP(Customers!A364,Customers!A363:I1363,3,FALSE)</f>
        <v>fbabbera2@stanford.edu</v>
      </c>
      <c r="G364" s="3" t="str">
        <f>VLOOKUP(worksheet!E364,Customers!A:I,2,)</f>
        <v>Feliks Babber</v>
      </c>
      <c r="H364" s="3" t="str">
        <f>VLOOKUP(E364,Customers!A:I,6,FALSE)</f>
        <v>Phoenix</v>
      </c>
      <c r="I364" s="3" t="str">
        <f>VLOOKUP(Customers!A364,Customers!A363:I1363,7,FALSE)</f>
        <v>United States</v>
      </c>
      <c r="J364" s="4" t="s">
        <v>137</v>
      </c>
      <c r="K364" s="3">
        <v>5</v>
      </c>
      <c r="L364" s="5">
        <f>INDEX([1]products!$A$1:$G$49,MATCH([1]orders!$D364,[1]products!$A$1:$A$49,0),MATCH([1]orders!K$1,[1]products!$A$1:$G$1,0))</f>
        <v>1</v>
      </c>
      <c r="M364" s="6">
        <f>INDEX([1]products!$A$1:$G$49,MATCH([1]orders!$D364,[1]products!$A$1:$A$49,0),MATCH([1]orders!L$1,[1]products!$A$1:$G$1,0))</f>
        <v>14.85</v>
      </c>
      <c r="N364" s="6" t="str">
        <f>VLOOKUP(Customers!A364,Customers!A363:I1363,9,FALSE)</f>
        <v>Yes</v>
      </c>
      <c r="O364" s="25">
        <f t="shared" si="15"/>
        <v>74.25</v>
      </c>
      <c r="P364" t="str">
        <f>VLOOKUP(J364,Products!A:G,2,0)</f>
        <v>Excelsa</v>
      </c>
      <c r="Q364" t="str">
        <f>VLOOKUP(J364,Products!A:G,3,0)</f>
        <v>Light</v>
      </c>
      <c r="R364">
        <v>8.1675000000000004</v>
      </c>
      <c r="S364">
        <f>INDEX(Products!A:G,MATCH(worksheet!J364,Products!A:A,0),MATCH(worksheet!$S$1,Products!$A$1:$G$1,0))</f>
        <v>1.6335</v>
      </c>
      <c r="U364" s="20"/>
    </row>
    <row r="365" spans="1:21" hidden="1" x14ac:dyDescent="0.2">
      <c r="A365" s="1" t="s">
        <v>730</v>
      </c>
      <c r="B365" s="2">
        <v>44282</v>
      </c>
      <c r="C365" s="2" t="str">
        <f t="shared" si="16"/>
        <v>2021</v>
      </c>
      <c r="D365" s="2" t="str">
        <f t="shared" si="17"/>
        <v>March</v>
      </c>
      <c r="E365" s="3" t="s">
        <v>731</v>
      </c>
      <c r="F365" s="3" t="str">
        <f>VLOOKUP(Customers!A365,Customers!A364:I1364,3,FALSE)</f>
        <v>kloxtona3@opensource.org</v>
      </c>
      <c r="G365" s="3" t="str">
        <f>VLOOKUP(worksheet!E365,Customers!A:I,2,)</f>
        <v>Kaja Loxton</v>
      </c>
      <c r="H365" s="3" t="str">
        <f>VLOOKUP(E365,Customers!A:I,6,FALSE)</f>
        <v>Miami</v>
      </c>
      <c r="I365" s="3" t="str">
        <f>VLOOKUP(Customers!A365,Customers!A364:I1364,7,FALSE)</f>
        <v>United States</v>
      </c>
      <c r="J365" s="4" t="s">
        <v>96</v>
      </c>
      <c r="K365" s="3">
        <v>6</v>
      </c>
      <c r="L365" s="5">
        <f>INDEX([1]products!$A$1:$G$49,MATCH([1]orders!$D365,[1]products!$A$1:$A$49,0),MATCH([1]orders!K$1,[1]products!$A$1:$G$1,0))</f>
        <v>1</v>
      </c>
      <c r="M365" s="6">
        <f>INDEX([1]products!$A$1:$G$49,MATCH([1]orders!$D365,[1]products!$A$1:$A$49,0),MATCH([1]orders!L$1,[1]products!$A$1:$G$1,0))</f>
        <v>14.55</v>
      </c>
      <c r="N365" s="6" t="str">
        <f>VLOOKUP(Customers!A365,Customers!A364:I1364,9,FALSE)</f>
        <v>No</v>
      </c>
      <c r="O365" s="25">
        <f t="shared" si="15"/>
        <v>87.300000000000011</v>
      </c>
      <c r="P365" t="str">
        <f>VLOOKUP(J365,Products!A:G,2,0)</f>
        <v>Liberica</v>
      </c>
      <c r="Q365" t="str">
        <f>VLOOKUP(J365,Products!A:G,3,0)</f>
        <v>Medium</v>
      </c>
      <c r="R365">
        <v>11.349</v>
      </c>
      <c r="S365">
        <f>INDEX(Products!A:G,MATCH(worksheet!J365,Products!A:A,0),MATCH(worksheet!$S$1,Products!$A$1:$G$1,0))</f>
        <v>1.8915000000000002</v>
      </c>
      <c r="U365" s="20"/>
    </row>
    <row r="366" spans="1:21" x14ac:dyDescent="0.2">
      <c r="A366" s="1" t="s">
        <v>732</v>
      </c>
      <c r="B366" s="2">
        <v>43582</v>
      </c>
      <c r="C366" s="2" t="str">
        <f t="shared" si="16"/>
        <v>2019</v>
      </c>
      <c r="D366" s="2" t="str">
        <f t="shared" si="17"/>
        <v>April</v>
      </c>
      <c r="E366" s="3" t="s">
        <v>733</v>
      </c>
      <c r="F366" s="3" t="str">
        <f>VLOOKUP(Customers!A366,Customers!A365:I1365,3,FALSE)</f>
        <v>ptoffula4@posterous.com</v>
      </c>
      <c r="G366" s="3" t="str">
        <f>VLOOKUP(worksheet!E366,Customers!A:I,2,)</f>
        <v>Parker Tofful</v>
      </c>
      <c r="H366" s="3" t="str">
        <f>VLOOKUP(E366,Customers!A:I,6,FALSE)</f>
        <v>Fresno</v>
      </c>
      <c r="I366" s="3" t="str">
        <f>VLOOKUP(Customers!A366,Customers!A365:I1365,7,FALSE)</f>
        <v>United States</v>
      </c>
      <c r="J366" s="4" t="s">
        <v>245</v>
      </c>
      <c r="K366" s="3">
        <v>6</v>
      </c>
      <c r="L366" s="5">
        <f>INDEX([1]products!$A$1:$G$49,MATCH([1]orders!$D366,[1]products!$A$1:$A$49,0),MATCH([1]orders!K$1,[1]products!$A$1:$G$1,0))</f>
        <v>1</v>
      </c>
      <c r="M366" s="6">
        <f>INDEX([1]products!$A$1:$G$49,MATCH([1]orders!$D366,[1]products!$A$1:$A$49,0),MATCH([1]orders!L$1,[1]products!$A$1:$G$1,0))</f>
        <v>12.15</v>
      </c>
      <c r="N366" s="6" t="str">
        <f>VLOOKUP(Customers!A366,Customers!A365:I1365,9,FALSE)</f>
        <v>Yes</v>
      </c>
      <c r="O366" s="25">
        <f t="shared" si="15"/>
        <v>72.900000000000006</v>
      </c>
      <c r="P366" t="str">
        <f>VLOOKUP(J366,Products!A:G,2,0)</f>
        <v>Excelsa</v>
      </c>
      <c r="Q366" t="str">
        <f>VLOOKUP(J366,Products!A:G,3,0)</f>
        <v>Dark</v>
      </c>
      <c r="R366">
        <v>8.0190000000000001</v>
      </c>
      <c r="S366">
        <f>INDEX(Products!A:G,MATCH(worksheet!J366,Products!A:A,0),MATCH(worksheet!$S$1,Products!$A$1:$G$1,0))</f>
        <v>1.3365</v>
      </c>
      <c r="U366" s="20"/>
    </row>
    <row r="367" spans="1:21" x14ac:dyDescent="0.2">
      <c r="A367" s="1" t="s">
        <v>734</v>
      </c>
      <c r="B367" s="2">
        <v>44464</v>
      </c>
      <c r="C367" s="2" t="str">
        <f t="shared" si="16"/>
        <v>2021</v>
      </c>
      <c r="D367" s="2" t="str">
        <f t="shared" si="17"/>
        <v>September</v>
      </c>
      <c r="E367" s="3" t="s">
        <v>735</v>
      </c>
      <c r="F367" s="3" t="str">
        <f>VLOOKUP(Customers!A367,Customers!A366:I1366,3,FALSE)</f>
        <v>cgwinnetta5@behance.net</v>
      </c>
      <c r="G367" s="3" t="str">
        <f>VLOOKUP(worksheet!E367,Customers!A:I,2,)</f>
        <v>Casi Gwinnett</v>
      </c>
      <c r="H367" s="3" t="str">
        <f>VLOOKUP(E367,Customers!A:I,6,FALSE)</f>
        <v>Anaheim</v>
      </c>
      <c r="I367" s="3" t="str">
        <f>VLOOKUP(Customers!A367,Customers!A366:I1366,7,FALSE)</f>
        <v>United States</v>
      </c>
      <c r="J367" s="4" t="s">
        <v>123</v>
      </c>
      <c r="K367" s="3">
        <v>1</v>
      </c>
      <c r="L367" s="5">
        <f>INDEX([1]products!$A$1:$G$49,MATCH([1]orders!$D367,[1]products!$A$1:$A$49,0),MATCH([1]orders!K$1,[1]products!$A$1:$G$1,0))</f>
        <v>0.5</v>
      </c>
      <c r="M367" s="6">
        <f>INDEX([1]products!$A$1:$G$49,MATCH([1]orders!$D367,[1]products!$A$1:$A$49,0),MATCH([1]orders!L$1,[1]products!$A$1:$G$1,0))</f>
        <v>7.77</v>
      </c>
      <c r="N367" s="6" t="str">
        <f>VLOOKUP(Customers!A367,Customers!A366:I1366,9,FALSE)</f>
        <v>No</v>
      </c>
      <c r="O367" s="25">
        <f t="shared" si="15"/>
        <v>7.77</v>
      </c>
      <c r="P367" t="str">
        <f>VLOOKUP(J367,Products!A:G,2,0)</f>
        <v>Liberica</v>
      </c>
      <c r="Q367" t="str">
        <f>VLOOKUP(J367,Products!A:G,3,0)</f>
        <v>Dark</v>
      </c>
      <c r="R367">
        <v>1.0101</v>
      </c>
      <c r="S367">
        <f>INDEX(Products!A:G,MATCH(worksheet!J367,Products!A:A,0),MATCH(worksheet!$S$1,Products!$A$1:$G$1,0))</f>
        <v>1.0101</v>
      </c>
      <c r="U367" s="20"/>
    </row>
    <row r="368" spans="1:21" x14ac:dyDescent="0.2">
      <c r="A368" s="1" t="s">
        <v>736</v>
      </c>
      <c r="B368" s="2">
        <v>43874</v>
      </c>
      <c r="C368" s="2" t="str">
        <f t="shared" si="16"/>
        <v>2020</v>
      </c>
      <c r="D368" s="2" t="str">
        <f t="shared" si="17"/>
        <v>February</v>
      </c>
      <c r="E368" s="3" t="s">
        <v>737</v>
      </c>
      <c r="F368" s="3">
        <f>VLOOKUP(Customers!A368,Customers!A367:I1367,3,FALSE)</f>
        <v>0</v>
      </c>
      <c r="G368" s="3" t="str">
        <f>VLOOKUP(worksheet!E368,Customers!A:I,2,)</f>
        <v>Saree Ellesworth</v>
      </c>
      <c r="H368" s="3" t="str">
        <f>VLOOKUP(E368,Customers!A:I,6,FALSE)</f>
        <v>Newport News</v>
      </c>
      <c r="I368" s="3" t="str">
        <f>VLOOKUP(Customers!A368,Customers!A367:I1367,7,FALSE)</f>
        <v>United States</v>
      </c>
      <c r="J368" s="4" t="s">
        <v>16</v>
      </c>
      <c r="K368" s="3">
        <v>6</v>
      </c>
      <c r="L368" s="5">
        <f>INDEX([1]products!$A$1:$G$49,MATCH([1]orders!$D368,[1]products!$A$1:$A$49,0),MATCH([1]orders!K$1,[1]products!$A$1:$G$1,0))</f>
        <v>0.5</v>
      </c>
      <c r="M368" s="6">
        <f>INDEX([1]products!$A$1:$G$49,MATCH([1]orders!$D368,[1]products!$A$1:$A$49,0),MATCH([1]orders!L$1,[1]products!$A$1:$G$1,0))</f>
        <v>7.29</v>
      </c>
      <c r="N368" s="6" t="str">
        <f>VLOOKUP(Customers!A368,Customers!A367:I1367,9,FALSE)</f>
        <v>No</v>
      </c>
      <c r="O368" s="25">
        <f t="shared" si="15"/>
        <v>43.74</v>
      </c>
      <c r="P368" t="str">
        <f>VLOOKUP(J368,Products!A:G,2,0)</f>
        <v>Excelsa</v>
      </c>
      <c r="Q368" t="str">
        <f>VLOOKUP(J368,Products!A:G,3,0)</f>
        <v>Dark</v>
      </c>
      <c r="R368">
        <v>4.8114000000000008</v>
      </c>
      <c r="S368">
        <f>INDEX(Products!A:G,MATCH(worksheet!J368,Products!A:A,0),MATCH(worksheet!$S$1,Products!$A$1:$G$1,0))</f>
        <v>0.80190000000000006</v>
      </c>
      <c r="U368" s="20"/>
    </row>
    <row r="369" spans="1:21" x14ac:dyDescent="0.2">
      <c r="A369" s="1" t="s">
        <v>738</v>
      </c>
      <c r="B369" s="2">
        <v>44393</v>
      </c>
      <c r="C369" s="2" t="str">
        <f t="shared" si="16"/>
        <v>2021</v>
      </c>
      <c r="D369" s="2" t="str">
        <f t="shared" si="17"/>
        <v>July</v>
      </c>
      <c r="E369" s="3" t="s">
        <v>739</v>
      </c>
      <c r="F369" s="3">
        <f>VLOOKUP(Customers!A369,Customers!A368:I1368,3,FALSE)</f>
        <v>0</v>
      </c>
      <c r="G369" s="3" t="str">
        <f>VLOOKUP(worksheet!E369,Customers!A:I,2,)</f>
        <v>Silvio Iorizzi</v>
      </c>
      <c r="H369" s="3" t="str">
        <f>VLOOKUP(E369,Customers!A:I,6,FALSE)</f>
        <v>Spartanburg</v>
      </c>
      <c r="I369" s="3" t="str">
        <f>VLOOKUP(Customers!A369,Customers!A368:I1368,7,FALSE)</f>
        <v>United States</v>
      </c>
      <c r="J369" s="4" t="s">
        <v>77</v>
      </c>
      <c r="K369" s="3">
        <v>2</v>
      </c>
      <c r="L369" s="5">
        <f>INDEX([1]products!$A$1:$G$49,MATCH([1]orders!$D369,[1]products!$A$1:$A$49,0),MATCH([1]orders!K$1,[1]products!$A$1:$G$1,0))</f>
        <v>0.2</v>
      </c>
      <c r="M369" s="6">
        <f>INDEX([1]products!$A$1:$G$49,MATCH([1]orders!$D369,[1]products!$A$1:$A$49,0),MATCH([1]orders!L$1,[1]products!$A$1:$G$1,0))</f>
        <v>4.3650000000000002</v>
      </c>
      <c r="N369" s="6" t="str">
        <f>VLOOKUP(Customers!A369,Customers!A368:I1368,9,FALSE)</f>
        <v>Yes</v>
      </c>
      <c r="O369" s="25">
        <f t="shared" si="15"/>
        <v>8.73</v>
      </c>
      <c r="P369" t="str">
        <f>VLOOKUP(J369,Products!A:G,2,0)</f>
        <v>Liberica</v>
      </c>
      <c r="Q369" t="str">
        <f>VLOOKUP(J369,Products!A:G,3,0)</f>
        <v>Medium</v>
      </c>
      <c r="R369">
        <v>1.1349</v>
      </c>
      <c r="S369">
        <f>INDEX(Products!A:G,MATCH(worksheet!J369,Products!A:A,0),MATCH(worksheet!$S$1,Products!$A$1:$G$1,0))</f>
        <v>0.56745000000000001</v>
      </c>
      <c r="U369" s="20"/>
    </row>
    <row r="370" spans="1:21" x14ac:dyDescent="0.2">
      <c r="A370" s="1" t="s">
        <v>740</v>
      </c>
      <c r="B370" s="2">
        <v>44692</v>
      </c>
      <c r="C370" s="2" t="str">
        <f t="shared" si="16"/>
        <v>2022</v>
      </c>
      <c r="D370" s="2" t="str">
        <f t="shared" si="17"/>
        <v>May</v>
      </c>
      <c r="E370" s="3" t="s">
        <v>741</v>
      </c>
      <c r="F370" s="3" t="str">
        <f>VLOOKUP(Customers!A370,Customers!A369:I1369,3,FALSE)</f>
        <v>lflaoniera8@wordpress.org</v>
      </c>
      <c r="G370" s="3" t="str">
        <f>VLOOKUP(worksheet!E370,Customers!A:I,2,)</f>
        <v>Leesa Flaonier</v>
      </c>
      <c r="H370" s="3" t="str">
        <f>VLOOKUP(E370,Customers!A:I,6,FALSE)</f>
        <v>Staten Island</v>
      </c>
      <c r="I370" s="3" t="str">
        <f>VLOOKUP(Customers!A370,Customers!A369:I1369,7,FALSE)</f>
        <v>United States</v>
      </c>
      <c r="J370" s="4" t="s">
        <v>112</v>
      </c>
      <c r="K370" s="3">
        <v>2</v>
      </c>
      <c r="L370" s="5">
        <f>INDEX([1]products!$A$1:$G$49,MATCH([1]orders!$D370,[1]products!$A$1:$A$49,0),MATCH([1]orders!K$1,[1]products!$A$1:$G$1,0))</f>
        <v>2.5</v>
      </c>
      <c r="M370" s="6">
        <f>INDEX([1]products!$A$1:$G$49,MATCH([1]orders!$D370,[1]products!$A$1:$A$49,0),MATCH([1]orders!L$1,[1]products!$A$1:$G$1,0))</f>
        <v>31.624999999999996</v>
      </c>
      <c r="N370" s="6" t="str">
        <f>VLOOKUP(Customers!A370,Customers!A369:I1369,9,FALSE)</f>
        <v>No</v>
      </c>
      <c r="O370" s="25">
        <f t="shared" si="15"/>
        <v>63.249999999999993</v>
      </c>
      <c r="P370" t="str">
        <f>VLOOKUP(J370,Products!A:G,2,0)</f>
        <v>Excelsa</v>
      </c>
      <c r="Q370" t="str">
        <f>VLOOKUP(J370,Products!A:G,3,0)</f>
        <v>Medium</v>
      </c>
      <c r="R370">
        <v>6.9574999999999996</v>
      </c>
      <c r="S370">
        <f>INDEX(Products!A:G,MATCH(worksheet!J370,Products!A:A,0),MATCH(worksheet!$S$1,Products!$A$1:$G$1,0))</f>
        <v>3.4787499999999998</v>
      </c>
      <c r="U370" s="20"/>
    </row>
    <row r="371" spans="1:21" hidden="1" x14ac:dyDescent="0.2">
      <c r="A371" s="1" t="s">
        <v>742</v>
      </c>
      <c r="B371" s="2">
        <v>43500</v>
      </c>
      <c r="C371" s="2" t="str">
        <f t="shared" si="16"/>
        <v>2019</v>
      </c>
      <c r="D371" s="2" t="str">
        <f t="shared" si="17"/>
        <v>February</v>
      </c>
      <c r="E371" s="3" t="s">
        <v>743</v>
      </c>
      <c r="F371" s="3">
        <f>VLOOKUP(Customers!A371,Customers!A370:I1370,3,FALSE)</f>
        <v>0</v>
      </c>
      <c r="G371" s="3" t="str">
        <f>VLOOKUP(worksheet!E371,Customers!A:I,2,)</f>
        <v>Abba Pummell</v>
      </c>
      <c r="H371" s="3" t="str">
        <f>VLOOKUP(E371,Customers!A:I,6,FALSE)</f>
        <v>Las Vegas</v>
      </c>
      <c r="I371" s="3" t="str">
        <f>VLOOKUP(Customers!A371,Customers!A370:I1370,7,FALSE)</f>
        <v>United States</v>
      </c>
      <c r="J371" s="4" t="s">
        <v>176</v>
      </c>
      <c r="K371" s="3">
        <v>1</v>
      </c>
      <c r="L371" s="5">
        <f>INDEX([1]products!$A$1:$G$49,MATCH([1]orders!$D371,[1]products!$A$1:$A$49,0),MATCH([1]orders!K$1,[1]products!$A$1:$G$1,0))</f>
        <v>0.5</v>
      </c>
      <c r="M371" s="6">
        <f>INDEX([1]products!$A$1:$G$49,MATCH([1]orders!$D371,[1]products!$A$1:$A$49,0),MATCH([1]orders!L$1,[1]products!$A$1:$G$1,0))</f>
        <v>8.91</v>
      </c>
      <c r="N371" s="6" t="str">
        <f>VLOOKUP(Customers!A371,Customers!A370:I1370,9,FALSE)</f>
        <v>Yes</v>
      </c>
      <c r="O371" s="25">
        <f t="shared" si="15"/>
        <v>8.91</v>
      </c>
      <c r="P371" t="str">
        <f>VLOOKUP(J371,Products!A:G,2,0)</f>
        <v>Excelsa</v>
      </c>
      <c r="Q371" t="str">
        <f>VLOOKUP(J371,Products!A:G,3,0)</f>
        <v>Light</v>
      </c>
      <c r="R371">
        <v>0.98009999999999997</v>
      </c>
      <c r="S371">
        <f>INDEX(Products!A:G,MATCH(worksheet!J371,Products!A:A,0),MATCH(worksheet!$S$1,Products!$A$1:$G$1,0))</f>
        <v>0.98009999999999997</v>
      </c>
      <c r="U371" s="20"/>
    </row>
    <row r="372" spans="1:21" hidden="1" x14ac:dyDescent="0.2">
      <c r="A372" s="1" t="s">
        <v>744</v>
      </c>
      <c r="B372" s="2">
        <v>43501</v>
      </c>
      <c r="C372" s="2" t="str">
        <f t="shared" si="16"/>
        <v>2019</v>
      </c>
      <c r="D372" s="2" t="str">
        <f t="shared" si="17"/>
        <v>February</v>
      </c>
      <c r="E372" s="3" t="s">
        <v>745</v>
      </c>
      <c r="F372" s="3" t="str">
        <f>VLOOKUP(Customers!A372,Customers!A371:I1371,3,FALSE)</f>
        <v>ccatchesideaa@macromedia.com</v>
      </c>
      <c r="G372" s="3" t="str">
        <f>VLOOKUP(worksheet!E372,Customers!A:I,2,)</f>
        <v>Corinna Catcheside</v>
      </c>
      <c r="H372" s="3" t="str">
        <f>VLOOKUP(E372,Customers!A:I,6,FALSE)</f>
        <v>Salt Lake City</v>
      </c>
      <c r="I372" s="3" t="str">
        <f>VLOOKUP(Customers!A372,Customers!A371:I1371,7,FALSE)</f>
        <v>United States</v>
      </c>
      <c r="J372" s="4" t="s">
        <v>245</v>
      </c>
      <c r="K372" s="3">
        <v>2</v>
      </c>
      <c r="L372" s="5">
        <f>INDEX([1]products!$A$1:$G$49,MATCH([1]orders!$D372,[1]products!$A$1:$A$49,0),MATCH([1]orders!K$1,[1]products!$A$1:$G$1,0))</f>
        <v>1</v>
      </c>
      <c r="M372" s="6">
        <f>INDEX([1]products!$A$1:$G$49,MATCH([1]orders!$D372,[1]products!$A$1:$A$49,0),MATCH([1]orders!L$1,[1]products!$A$1:$G$1,0))</f>
        <v>12.15</v>
      </c>
      <c r="N372" s="6" t="str">
        <f>VLOOKUP(Customers!A372,Customers!A371:I1371,9,FALSE)</f>
        <v>Yes</v>
      </c>
      <c r="O372" s="25">
        <f t="shared" si="15"/>
        <v>24.3</v>
      </c>
      <c r="P372" t="str">
        <f>VLOOKUP(J372,Products!A:G,2,0)</f>
        <v>Excelsa</v>
      </c>
      <c r="Q372" t="str">
        <f>VLOOKUP(J372,Products!A:G,3,0)</f>
        <v>Dark</v>
      </c>
      <c r="R372">
        <v>2.673</v>
      </c>
      <c r="S372">
        <f>INDEX(Products!A:G,MATCH(worksheet!J372,Products!A:A,0),MATCH(worksheet!$S$1,Products!$A$1:$G$1,0))</f>
        <v>1.3365</v>
      </c>
      <c r="U372" s="20"/>
    </row>
    <row r="373" spans="1:21" hidden="1" x14ac:dyDescent="0.2">
      <c r="A373" s="1" t="s">
        <v>746</v>
      </c>
      <c r="B373" s="2">
        <v>44705</v>
      </c>
      <c r="C373" s="2" t="str">
        <f t="shared" si="16"/>
        <v>2022</v>
      </c>
      <c r="D373" s="2" t="str">
        <f t="shared" si="17"/>
        <v>May</v>
      </c>
      <c r="E373" s="3" t="s">
        <v>747</v>
      </c>
      <c r="F373" s="3" t="str">
        <f>VLOOKUP(Customers!A373,Customers!A372:I1372,3,FALSE)</f>
        <v>cgibbonsonab@accuweather.com</v>
      </c>
      <c r="G373" s="3" t="str">
        <f>VLOOKUP(worksheet!E373,Customers!A:I,2,)</f>
        <v>Cortney Gibbonson</v>
      </c>
      <c r="H373" s="3" t="str">
        <f>VLOOKUP(E373,Customers!A:I,6,FALSE)</f>
        <v>Seattle</v>
      </c>
      <c r="I373" s="3" t="str">
        <f>VLOOKUP(Customers!A373,Customers!A372:I1372,7,FALSE)</f>
        <v>United States</v>
      </c>
      <c r="J373" s="4" t="s">
        <v>192</v>
      </c>
      <c r="K373" s="3">
        <v>6</v>
      </c>
      <c r="L373" s="5">
        <f>INDEX([1]products!$A$1:$G$49,MATCH([1]orders!$D373,[1]products!$A$1:$A$49,0),MATCH([1]orders!K$1,[1]products!$A$1:$G$1,0))</f>
        <v>0.5</v>
      </c>
      <c r="M373" s="6">
        <f>INDEX([1]products!$A$1:$G$49,MATCH([1]orders!$D373,[1]products!$A$1:$A$49,0),MATCH([1]orders!L$1,[1]products!$A$1:$G$1,0))</f>
        <v>7.77</v>
      </c>
      <c r="N373" s="6" t="str">
        <f>VLOOKUP(Customers!A373,Customers!A372:I1372,9,FALSE)</f>
        <v>Yes</v>
      </c>
      <c r="O373" s="25">
        <f t="shared" si="15"/>
        <v>46.62</v>
      </c>
      <c r="P373" t="str">
        <f>VLOOKUP(J373,Products!A:G,2,0)</f>
        <v>Arabica</v>
      </c>
      <c r="Q373" t="str">
        <f>VLOOKUP(J373,Products!A:G,3,0)</f>
        <v>Light</v>
      </c>
      <c r="R373">
        <v>4.1957999999999993</v>
      </c>
      <c r="S373">
        <f>INDEX(Products!A:G,MATCH(worksheet!J373,Products!A:A,0),MATCH(worksheet!$S$1,Products!$A$1:$G$1,0))</f>
        <v>0.69929999999999992</v>
      </c>
      <c r="U373" s="20"/>
    </row>
    <row r="374" spans="1:21" hidden="1" x14ac:dyDescent="0.2">
      <c r="A374" s="1" t="s">
        <v>748</v>
      </c>
      <c r="B374" s="2">
        <v>44108</v>
      </c>
      <c r="C374" s="2" t="str">
        <f t="shared" si="16"/>
        <v>2020</v>
      </c>
      <c r="D374" s="2" t="str">
        <f t="shared" si="17"/>
        <v>October</v>
      </c>
      <c r="E374" s="3" t="s">
        <v>749</v>
      </c>
      <c r="F374" s="3" t="str">
        <f>VLOOKUP(Customers!A374,Customers!A373:I1373,3,FALSE)</f>
        <v>tfarraac@behance.net</v>
      </c>
      <c r="G374" s="3" t="str">
        <f>VLOOKUP(worksheet!E374,Customers!A:I,2,)</f>
        <v>Terri Farra</v>
      </c>
      <c r="H374" s="3" t="str">
        <f>VLOOKUP(E374,Customers!A:I,6,FALSE)</f>
        <v>Odessa</v>
      </c>
      <c r="I374" s="3" t="str">
        <f>VLOOKUP(Customers!A374,Customers!A373:I1373,7,FALSE)</f>
        <v>United States</v>
      </c>
      <c r="J374" s="4" t="s">
        <v>157</v>
      </c>
      <c r="K374" s="3">
        <v>6</v>
      </c>
      <c r="L374" s="5">
        <f>INDEX([1]products!$A$1:$G$49,MATCH([1]orders!$D374,[1]products!$A$1:$A$49,0),MATCH([1]orders!K$1,[1]products!$A$1:$G$1,0))</f>
        <v>0.5</v>
      </c>
      <c r="M374" s="6">
        <f>INDEX([1]products!$A$1:$G$49,MATCH([1]orders!$D374,[1]products!$A$1:$A$49,0),MATCH([1]orders!L$1,[1]products!$A$1:$G$1,0))</f>
        <v>7.169999999999999</v>
      </c>
      <c r="N374" s="6" t="str">
        <f>VLOOKUP(Customers!A374,Customers!A373:I1373,9,FALSE)</f>
        <v>No</v>
      </c>
      <c r="O374" s="25">
        <f t="shared" si="15"/>
        <v>43.019999999999996</v>
      </c>
      <c r="P374" t="str">
        <f>VLOOKUP(J374,Products!A:G,2,0)</f>
        <v>Robusta</v>
      </c>
      <c r="Q374" t="str">
        <f>VLOOKUP(J374,Products!A:G,3,0)</f>
        <v>Light</v>
      </c>
      <c r="R374">
        <v>2.5811999999999995</v>
      </c>
      <c r="S374">
        <f>INDEX(Products!A:G,MATCH(worksheet!J374,Products!A:A,0),MATCH(worksheet!$S$1,Products!$A$1:$G$1,0))</f>
        <v>0.43019999999999992</v>
      </c>
      <c r="U374" s="20"/>
    </row>
    <row r="375" spans="1:21" x14ac:dyDescent="0.2">
      <c r="A375" s="1" t="s">
        <v>750</v>
      </c>
      <c r="B375" s="2">
        <v>44742</v>
      </c>
      <c r="C375" s="2" t="str">
        <f t="shared" si="16"/>
        <v>2022</v>
      </c>
      <c r="D375" s="2" t="str">
        <f t="shared" si="17"/>
        <v>June</v>
      </c>
      <c r="E375" s="3" t="s">
        <v>751</v>
      </c>
      <c r="F375" s="3">
        <f>VLOOKUP(Customers!A375,Customers!A374:I1374,3,FALSE)</f>
        <v>0</v>
      </c>
      <c r="G375" s="3" t="str">
        <f>VLOOKUP(worksheet!E375,Customers!A:I,2,)</f>
        <v>Corney Curme</v>
      </c>
      <c r="H375" s="3" t="str">
        <f>VLOOKUP(E375,Customers!A:I,6,FALSE)</f>
        <v>Castleknock</v>
      </c>
      <c r="I375" s="3" t="str">
        <f>VLOOKUP(Customers!A375,Customers!A374:I1374,7,FALSE)</f>
        <v>Ireland</v>
      </c>
      <c r="J375" s="4" t="s">
        <v>72</v>
      </c>
      <c r="K375" s="3">
        <v>3</v>
      </c>
      <c r="L375" s="5">
        <f>INDEX([1]products!$A$1:$G$49,MATCH([1]orders!$D375,[1]products!$A$1:$A$49,0),MATCH([1]orders!K$1,[1]products!$A$1:$G$1,0))</f>
        <v>0.5</v>
      </c>
      <c r="M375" s="6">
        <f>INDEX([1]products!$A$1:$G$49,MATCH([1]orders!$D375,[1]products!$A$1:$A$49,0),MATCH([1]orders!L$1,[1]products!$A$1:$G$1,0))</f>
        <v>5.97</v>
      </c>
      <c r="N375" s="6" t="str">
        <f>VLOOKUP(Customers!A375,Customers!A374:I1374,9,FALSE)</f>
        <v>Yes</v>
      </c>
      <c r="O375" s="25">
        <f t="shared" si="15"/>
        <v>17.91</v>
      </c>
      <c r="P375" t="str">
        <f>VLOOKUP(J375,Products!A:G,2,0)</f>
        <v>Arabica</v>
      </c>
      <c r="Q375" t="str">
        <f>VLOOKUP(J375,Products!A:G,3,0)</f>
        <v>Dark</v>
      </c>
      <c r="R375">
        <v>1.6118999999999999</v>
      </c>
      <c r="S375">
        <f>INDEX(Products!A:G,MATCH(worksheet!J375,Products!A:A,0),MATCH(worksheet!$S$1,Products!$A$1:$G$1,0))</f>
        <v>0.5373</v>
      </c>
      <c r="U375" s="20"/>
    </row>
    <row r="376" spans="1:21" x14ac:dyDescent="0.2">
      <c r="A376" s="1" t="s">
        <v>752</v>
      </c>
      <c r="B376" s="2">
        <v>44125</v>
      </c>
      <c r="C376" s="2" t="str">
        <f t="shared" si="16"/>
        <v>2020</v>
      </c>
      <c r="D376" s="2" t="str">
        <f t="shared" si="17"/>
        <v>October</v>
      </c>
      <c r="E376" s="3" t="s">
        <v>753</v>
      </c>
      <c r="F376" s="3" t="str">
        <f>VLOOKUP(Customers!A376,Customers!A375:I1375,3,FALSE)</f>
        <v>gbamfieldae@yellowpages.com</v>
      </c>
      <c r="G376" s="3" t="str">
        <f>VLOOKUP(worksheet!E376,Customers!A:I,2,)</f>
        <v>Gothart Bamfield</v>
      </c>
      <c r="H376" s="3" t="str">
        <f>VLOOKUP(E376,Customers!A:I,6,FALSE)</f>
        <v>Irving</v>
      </c>
      <c r="I376" s="3" t="str">
        <f>VLOOKUP(Customers!A376,Customers!A375:I1375,7,FALSE)</f>
        <v>United States</v>
      </c>
      <c r="J376" s="4" t="s">
        <v>83</v>
      </c>
      <c r="K376" s="3">
        <v>4</v>
      </c>
      <c r="L376" s="5">
        <f>INDEX([1]products!$A$1:$G$49,MATCH([1]orders!$D376,[1]products!$A$1:$A$49,0),MATCH([1]orders!K$1,[1]products!$A$1:$G$1,0))</f>
        <v>0.5</v>
      </c>
      <c r="M376" s="6">
        <f>INDEX([1]products!$A$1:$G$49,MATCH([1]orders!$D376,[1]products!$A$1:$A$49,0),MATCH([1]orders!L$1,[1]products!$A$1:$G$1,0))</f>
        <v>9.51</v>
      </c>
      <c r="N376" s="6" t="str">
        <f>VLOOKUP(Customers!A376,Customers!A375:I1375,9,FALSE)</f>
        <v>Yes</v>
      </c>
      <c r="O376" s="25">
        <f t="shared" si="15"/>
        <v>38.04</v>
      </c>
      <c r="P376" t="str">
        <f>VLOOKUP(J376,Products!A:G,2,0)</f>
        <v>Liberica</v>
      </c>
      <c r="Q376" t="str">
        <f>VLOOKUP(J376,Products!A:G,3,0)</f>
        <v>Light</v>
      </c>
      <c r="R376">
        <v>4.9451999999999998</v>
      </c>
      <c r="S376">
        <f>INDEX(Products!A:G,MATCH(worksheet!J376,Products!A:A,0),MATCH(worksheet!$S$1,Products!$A$1:$G$1,0))</f>
        <v>1.2363</v>
      </c>
      <c r="U376" s="20"/>
    </row>
    <row r="377" spans="1:21" x14ac:dyDescent="0.2">
      <c r="A377" s="1" t="s">
        <v>754</v>
      </c>
      <c r="B377" s="2">
        <v>44120</v>
      </c>
      <c r="C377" s="2" t="str">
        <f t="shared" si="16"/>
        <v>2020</v>
      </c>
      <c r="D377" s="2" t="str">
        <f t="shared" si="17"/>
        <v>October</v>
      </c>
      <c r="E377" s="3" t="s">
        <v>755</v>
      </c>
      <c r="F377" s="3" t="str">
        <f>VLOOKUP(Customers!A377,Customers!A376:I1376,3,FALSE)</f>
        <v>whollingdaleaf@about.me</v>
      </c>
      <c r="G377" s="3" t="str">
        <f>VLOOKUP(worksheet!E377,Customers!A:I,2,)</f>
        <v>Waylin Hollingdale</v>
      </c>
      <c r="H377" s="3" t="str">
        <f>VLOOKUP(E377,Customers!A:I,6,FALSE)</f>
        <v>Dayton</v>
      </c>
      <c r="I377" s="3" t="str">
        <f>VLOOKUP(Customers!A377,Customers!A376:I1376,7,FALSE)</f>
        <v>United States</v>
      </c>
      <c r="J377" s="4" t="s">
        <v>44</v>
      </c>
      <c r="K377" s="3">
        <v>2</v>
      </c>
      <c r="L377" s="5">
        <f>INDEX([1]products!$A$1:$G$49,MATCH([1]orders!$D377,[1]products!$A$1:$A$49,0),MATCH([1]orders!K$1,[1]products!$A$1:$G$1,0))</f>
        <v>0.2</v>
      </c>
      <c r="M377" s="6">
        <f>INDEX([1]products!$A$1:$G$49,MATCH([1]orders!$D377,[1]products!$A$1:$A$49,0),MATCH([1]orders!L$1,[1]products!$A$1:$G$1,0))</f>
        <v>3.375</v>
      </c>
      <c r="N377" s="6" t="str">
        <f>VLOOKUP(Customers!A377,Customers!A376:I1376,9,FALSE)</f>
        <v>Yes</v>
      </c>
      <c r="O377" s="25">
        <f t="shared" si="15"/>
        <v>6.75</v>
      </c>
      <c r="P377" t="str">
        <f>VLOOKUP(J377,Products!A:G,2,0)</f>
        <v>Arabica</v>
      </c>
      <c r="Q377" t="str">
        <f>VLOOKUP(J377,Products!A:G,3,0)</f>
        <v>Medium</v>
      </c>
      <c r="R377">
        <v>0.60749999999999993</v>
      </c>
      <c r="S377">
        <f>INDEX(Products!A:G,MATCH(worksheet!J377,Products!A:A,0),MATCH(worksheet!$S$1,Products!$A$1:$G$1,0))</f>
        <v>0.30374999999999996</v>
      </c>
      <c r="U377" s="20"/>
    </row>
    <row r="378" spans="1:21" x14ac:dyDescent="0.2">
      <c r="A378" s="1" t="s">
        <v>756</v>
      </c>
      <c r="B378" s="2">
        <v>44097</v>
      </c>
      <c r="C378" s="2" t="str">
        <f t="shared" si="16"/>
        <v>2020</v>
      </c>
      <c r="D378" s="2" t="str">
        <f t="shared" si="17"/>
        <v>September</v>
      </c>
      <c r="E378" s="3" t="s">
        <v>757</v>
      </c>
      <c r="F378" s="3" t="str">
        <f>VLOOKUP(Customers!A378,Customers!A377:I1377,3,FALSE)</f>
        <v>jdeag@xrea.com</v>
      </c>
      <c r="G378" s="3" t="str">
        <f>VLOOKUP(worksheet!E378,Customers!A:I,2,)</f>
        <v>Judd De Leek</v>
      </c>
      <c r="H378" s="3" t="str">
        <f>VLOOKUP(E378,Customers!A:I,6,FALSE)</f>
        <v>Grand Rapids</v>
      </c>
      <c r="I378" s="3" t="str">
        <f>VLOOKUP(Customers!A378,Customers!A377:I1377,7,FALSE)</f>
        <v>United States</v>
      </c>
      <c r="J378" s="4" t="s">
        <v>22</v>
      </c>
      <c r="K378" s="3">
        <v>1</v>
      </c>
      <c r="L378" s="5">
        <f>INDEX([1]products!$A$1:$G$49,MATCH([1]orders!$D378,[1]products!$A$1:$A$49,0),MATCH([1]orders!K$1,[1]products!$A$1:$G$1,0))</f>
        <v>0.5</v>
      </c>
      <c r="M378" s="6">
        <f>INDEX([1]products!$A$1:$G$49,MATCH([1]orders!$D378,[1]products!$A$1:$A$49,0),MATCH([1]orders!L$1,[1]products!$A$1:$G$1,0))</f>
        <v>5.97</v>
      </c>
      <c r="N378" s="6" t="str">
        <f>VLOOKUP(Customers!A378,Customers!A377:I1377,9,FALSE)</f>
        <v>Yes</v>
      </c>
      <c r="O378" s="25">
        <f t="shared" si="15"/>
        <v>5.97</v>
      </c>
      <c r="P378" t="str">
        <f>VLOOKUP(J378,Products!A:G,2,0)</f>
        <v>Robusta</v>
      </c>
      <c r="Q378" t="str">
        <f>VLOOKUP(J378,Products!A:G,3,0)</f>
        <v>Medium</v>
      </c>
      <c r="R378">
        <v>0.35819999999999996</v>
      </c>
      <c r="S378">
        <f>INDEX(Products!A:G,MATCH(worksheet!J378,Products!A:A,0),MATCH(worksheet!$S$1,Products!$A$1:$G$1,0))</f>
        <v>0.35819999999999996</v>
      </c>
      <c r="U378" s="20"/>
    </row>
    <row r="379" spans="1:21" hidden="1" x14ac:dyDescent="0.2">
      <c r="A379" s="1" t="s">
        <v>758</v>
      </c>
      <c r="B379" s="2">
        <v>43532</v>
      </c>
      <c r="C379" s="2" t="str">
        <f t="shared" si="16"/>
        <v>2019</v>
      </c>
      <c r="D379" s="2" t="str">
        <f t="shared" si="17"/>
        <v>March</v>
      </c>
      <c r="E379" s="3" t="s">
        <v>759</v>
      </c>
      <c r="F379" s="3" t="str">
        <f>VLOOKUP(Customers!A379,Customers!A378:I1378,3,FALSE)</f>
        <v>vskulletah@tinyurl.com</v>
      </c>
      <c r="G379" s="3" t="str">
        <f>VLOOKUP(worksheet!E379,Customers!A:I,2,)</f>
        <v>Vanya Skullet</v>
      </c>
      <c r="H379" s="3" t="str">
        <f>VLOOKUP(E379,Customers!A:I,6,FALSE)</f>
        <v>Balally</v>
      </c>
      <c r="I379" s="3" t="str">
        <f>VLOOKUP(Customers!A379,Customers!A378:I1378,7,FALSE)</f>
        <v>Ireland</v>
      </c>
      <c r="J379" s="4" t="s">
        <v>101</v>
      </c>
      <c r="K379" s="3">
        <v>3</v>
      </c>
      <c r="L379" s="5">
        <f>INDEX([1]products!$A$1:$G$49,MATCH([1]orders!$D379,[1]products!$A$1:$A$49,0),MATCH([1]orders!K$1,[1]products!$A$1:$G$1,0))</f>
        <v>0.2</v>
      </c>
      <c r="M379" s="6">
        <f>INDEX([1]products!$A$1:$G$49,MATCH([1]orders!$D379,[1]products!$A$1:$A$49,0),MATCH([1]orders!L$1,[1]products!$A$1:$G$1,0))</f>
        <v>2.6849999999999996</v>
      </c>
      <c r="N379" s="6" t="str">
        <f>VLOOKUP(Customers!A379,Customers!A378:I1378,9,FALSE)</f>
        <v>No</v>
      </c>
      <c r="O379" s="25">
        <f t="shared" si="15"/>
        <v>8.0549999999999997</v>
      </c>
      <c r="P379" t="str">
        <f>VLOOKUP(J379,Products!A:G,2,0)</f>
        <v>Robusta</v>
      </c>
      <c r="Q379" t="str">
        <f>VLOOKUP(J379,Products!A:G,3,0)</f>
        <v>Dark</v>
      </c>
      <c r="R379">
        <v>0.4832999999999999</v>
      </c>
      <c r="S379">
        <f>INDEX(Products!A:G,MATCH(worksheet!J379,Products!A:A,0),MATCH(worksheet!$S$1,Products!$A$1:$G$1,0))</f>
        <v>0.16109999999999997</v>
      </c>
      <c r="U379" s="20"/>
    </row>
    <row r="380" spans="1:21" x14ac:dyDescent="0.2">
      <c r="A380" s="1" t="s">
        <v>760</v>
      </c>
      <c r="B380" s="2">
        <v>44377</v>
      </c>
      <c r="C380" s="2" t="str">
        <f t="shared" si="16"/>
        <v>2021</v>
      </c>
      <c r="D380" s="2" t="str">
        <f t="shared" si="17"/>
        <v>June</v>
      </c>
      <c r="E380" s="3" t="s">
        <v>761</v>
      </c>
      <c r="F380" s="3" t="str">
        <f>VLOOKUP(Customers!A380,Customers!A379:I1379,3,FALSE)</f>
        <v>jrudeforthai@wunderground.com</v>
      </c>
      <c r="G380" s="3" t="str">
        <f>VLOOKUP(worksheet!E380,Customers!A:I,2,)</f>
        <v>Jany Rudeforth</v>
      </c>
      <c r="H380" s="3" t="str">
        <f>VLOOKUP(E380,Customers!A:I,6,FALSE)</f>
        <v>Tullyallen</v>
      </c>
      <c r="I380" s="3" t="str">
        <f>VLOOKUP(Customers!A380,Customers!A379:I1379,7,FALSE)</f>
        <v>Ireland</v>
      </c>
      <c r="J380" s="4" t="s">
        <v>192</v>
      </c>
      <c r="K380" s="3">
        <v>3</v>
      </c>
      <c r="L380" s="5">
        <f>INDEX([1]products!$A$1:$G$49,MATCH([1]orders!$D380,[1]products!$A$1:$A$49,0),MATCH([1]orders!K$1,[1]products!$A$1:$G$1,0))</f>
        <v>0.5</v>
      </c>
      <c r="M380" s="6">
        <f>INDEX([1]products!$A$1:$G$49,MATCH([1]orders!$D380,[1]products!$A$1:$A$49,0),MATCH([1]orders!L$1,[1]products!$A$1:$G$1,0))</f>
        <v>7.77</v>
      </c>
      <c r="N380" s="6" t="str">
        <f>VLOOKUP(Customers!A380,Customers!A379:I1379,9,FALSE)</f>
        <v>Yes</v>
      </c>
      <c r="O380" s="25">
        <f t="shared" si="15"/>
        <v>23.31</v>
      </c>
      <c r="P380" t="str">
        <f>VLOOKUP(J380,Products!A:G,2,0)</f>
        <v>Arabica</v>
      </c>
      <c r="Q380" t="str">
        <f>VLOOKUP(J380,Products!A:G,3,0)</f>
        <v>Light</v>
      </c>
      <c r="R380">
        <v>2.0978999999999997</v>
      </c>
      <c r="S380">
        <f>INDEX(Products!A:G,MATCH(worksheet!J380,Products!A:A,0),MATCH(worksheet!$S$1,Products!$A$1:$G$1,0))</f>
        <v>0.69929999999999992</v>
      </c>
      <c r="U380" s="20"/>
    </row>
    <row r="381" spans="1:21" x14ac:dyDescent="0.2">
      <c r="A381" s="1" t="s">
        <v>762</v>
      </c>
      <c r="B381" s="2">
        <v>43690</v>
      </c>
      <c r="C381" s="2" t="str">
        <f t="shared" si="16"/>
        <v>2019</v>
      </c>
      <c r="D381" s="2" t="str">
        <f t="shared" si="17"/>
        <v>August</v>
      </c>
      <c r="E381" s="3" t="s">
        <v>763</v>
      </c>
      <c r="F381" s="3" t="str">
        <f>VLOOKUP(Customers!A381,Customers!A380:I1380,3,FALSE)</f>
        <v>atomaszewskiaj@answers.com</v>
      </c>
      <c r="G381" s="3" t="str">
        <f>VLOOKUP(worksheet!E381,Customers!A:I,2,)</f>
        <v>Ashbey Tomaszewski</v>
      </c>
      <c r="H381" s="3" t="str">
        <f>VLOOKUP(E381,Customers!A:I,6,FALSE)</f>
        <v>Sutton</v>
      </c>
      <c r="I381" s="3" t="str">
        <f>VLOOKUP(Customers!A381,Customers!A380:I1380,7,FALSE)</f>
        <v>United Kingdom</v>
      </c>
      <c r="J381" s="4" t="s">
        <v>157</v>
      </c>
      <c r="K381" s="3">
        <v>6</v>
      </c>
      <c r="L381" s="5">
        <f>INDEX([1]products!$A$1:$G$49,MATCH([1]orders!$D381,[1]products!$A$1:$A$49,0),MATCH([1]orders!K$1,[1]products!$A$1:$G$1,0))</f>
        <v>0.5</v>
      </c>
      <c r="M381" s="6">
        <f>INDEX([1]products!$A$1:$G$49,MATCH([1]orders!$D381,[1]products!$A$1:$A$49,0),MATCH([1]orders!L$1,[1]products!$A$1:$G$1,0))</f>
        <v>7.169999999999999</v>
      </c>
      <c r="N381" s="6" t="str">
        <f>VLOOKUP(Customers!A381,Customers!A380:I1380,9,FALSE)</f>
        <v>Yes</v>
      </c>
      <c r="O381" s="25">
        <f t="shared" si="15"/>
        <v>43.019999999999996</v>
      </c>
      <c r="P381" t="str">
        <f>VLOOKUP(J381,Products!A:G,2,0)</f>
        <v>Robusta</v>
      </c>
      <c r="Q381" t="str">
        <f>VLOOKUP(J381,Products!A:G,3,0)</f>
        <v>Light</v>
      </c>
      <c r="R381">
        <v>2.5811999999999995</v>
      </c>
      <c r="S381">
        <f>INDEX(Products!A:G,MATCH(worksheet!J381,Products!A:A,0),MATCH(worksheet!$S$1,Products!$A$1:$G$1,0))</f>
        <v>0.43019999999999992</v>
      </c>
      <c r="U381" s="20"/>
    </row>
    <row r="382" spans="1:21" x14ac:dyDescent="0.2">
      <c r="A382" s="1" t="s">
        <v>764</v>
      </c>
      <c r="B382" s="2">
        <v>44249</v>
      </c>
      <c r="C382" s="2" t="str">
        <f t="shared" si="16"/>
        <v>2021</v>
      </c>
      <c r="D382" s="2" t="str">
        <f t="shared" si="17"/>
        <v>February</v>
      </c>
      <c r="E382" s="3" t="s">
        <v>664</v>
      </c>
      <c r="F382" s="3" t="str">
        <f>VLOOKUP(Customers!A382,Customers!A381:I1381,3,FALSE)</f>
        <v>fmartiak@stumbleupon.com</v>
      </c>
      <c r="G382" s="3" t="str">
        <f>VLOOKUP(worksheet!E382,Customers!A:I,2,)</f>
        <v>Flynn Antony</v>
      </c>
      <c r="H382" s="3" t="str">
        <f>VLOOKUP(E382,Customers!A:I,6,FALSE)</f>
        <v>Birmingham</v>
      </c>
      <c r="I382" s="3" t="str">
        <f>VLOOKUP(Customers!A382,Customers!A381:I1381,7,FALSE)</f>
        <v>United States</v>
      </c>
      <c r="J382" s="4" t="s">
        <v>123</v>
      </c>
      <c r="K382" s="3">
        <v>3</v>
      </c>
      <c r="L382" s="5">
        <f>INDEX([1]products!$A$1:$G$49,MATCH([1]orders!$D382,[1]products!$A$1:$A$49,0),MATCH([1]orders!K$1,[1]products!$A$1:$G$1,0))</f>
        <v>0.5</v>
      </c>
      <c r="M382" s="6">
        <f>INDEX([1]products!$A$1:$G$49,MATCH([1]orders!$D382,[1]products!$A$1:$A$49,0),MATCH([1]orders!L$1,[1]products!$A$1:$G$1,0))</f>
        <v>7.77</v>
      </c>
      <c r="N382" s="6" t="str">
        <f>VLOOKUP(Customers!A382,Customers!A381:I1381,9,FALSE)</f>
        <v>No</v>
      </c>
      <c r="O382" s="25">
        <f t="shared" si="15"/>
        <v>23.31</v>
      </c>
      <c r="P382" t="str">
        <f>VLOOKUP(J382,Products!A:G,2,0)</f>
        <v>Liberica</v>
      </c>
      <c r="Q382" t="str">
        <f>VLOOKUP(J382,Products!A:G,3,0)</f>
        <v>Dark</v>
      </c>
      <c r="R382">
        <v>3.0303</v>
      </c>
      <c r="S382">
        <f>INDEX(Products!A:G,MATCH(worksheet!J382,Products!A:A,0),MATCH(worksheet!$S$1,Products!$A$1:$G$1,0))</f>
        <v>1.0101</v>
      </c>
      <c r="U382" s="20"/>
    </row>
    <row r="383" spans="1:21" x14ac:dyDescent="0.2">
      <c r="A383" s="1" t="s">
        <v>765</v>
      </c>
      <c r="B383" s="2">
        <v>44646</v>
      </c>
      <c r="C383" s="2" t="str">
        <f t="shared" si="16"/>
        <v>2022</v>
      </c>
      <c r="D383" s="2" t="str">
        <f t="shared" si="17"/>
        <v>March</v>
      </c>
      <c r="E383" s="3" t="s">
        <v>766</v>
      </c>
      <c r="F383" s="3" t="str">
        <f>VLOOKUP(Customers!A383,Customers!A382:I1382,3,FALSE)</f>
        <v>pbessal@qq.com</v>
      </c>
      <c r="G383" s="3" t="str">
        <f>VLOOKUP(worksheet!E383,Customers!A:I,2,)</f>
        <v>Pren Bess</v>
      </c>
      <c r="H383" s="3" t="str">
        <f>VLOOKUP(E383,Customers!A:I,6,FALSE)</f>
        <v>Los Angeles</v>
      </c>
      <c r="I383" s="3" t="str">
        <f>VLOOKUP(Customers!A383,Customers!A382:I1382,7,FALSE)</f>
        <v>United States</v>
      </c>
      <c r="J383" s="4" t="s">
        <v>54</v>
      </c>
      <c r="K383" s="3">
        <v>5</v>
      </c>
      <c r="L383" s="5">
        <f>INDEX([1]products!$A$1:$G$49,MATCH([1]orders!$D383,[1]products!$A$1:$A$49,0),MATCH([1]orders!K$1,[1]products!$A$1:$G$1,0))</f>
        <v>0.2</v>
      </c>
      <c r="M383" s="6">
        <f>INDEX([1]products!$A$1:$G$49,MATCH([1]orders!$D383,[1]products!$A$1:$A$49,0),MATCH([1]orders!L$1,[1]products!$A$1:$G$1,0))</f>
        <v>2.9849999999999999</v>
      </c>
      <c r="N383" s="6" t="str">
        <f>VLOOKUP(Customers!A383,Customers!A382:I1382,9,FALSE)</f>
        <v>Yes</v>
      </c>
      <c r="O383" s="25">
        <f t="shared" si="15"/>
        <v>14.924999999999999</v>
      </c>
      <c r="P383" t="str">
        <f>VLOOKUP(J383,Products!A:G,2,0)</f>
        <v>Arabica</v>
      </c>
      <c r="Q383" t="str">
        <f>VLOOKUP(J383,Products!A:G,3,0)</f>
        <v>Dark</v>
      </c>
      <c r="R383">
        <v>1.3432500000000001</v>
      </c>
      <c r="S383">
        <f>INDEX(Products!A:G,MATCH(worksheet!J383,Products!A:A,0),MATCH(worksheet!$S$1,Products!$A$1:$G$1,0))</f>
        <v>0.26865</v>
      </c>
      <c r="U383" s="20"/>
    </row>
    <row r="384" spans="1:21" hidden="1" x14ac:dyDescent="0.2">
      <c r="A384" s="1" t="s">
        <v>767</v>
      </c>
      <c r="B384" s="2">
        <v>43840</v>
      </c>
      <c r="C384" s="2" t="str">
        <f t="shared" si="16"/>
        <v>2020</v>
      </c>
      <c r="D384" s="2" t="str">
        <f t="shared" si="17"/>
        <v>January</v>
      </c>
      <c r="E384" s="3" t="s">
        <v>768</v>
      </c>
      <c r="F384" s="3" t="str">
        <f>VLOOKUP(Customers!A384,Customers!A383:I1383,3,FALSE)</f>
        <v>ewindressam@marketwatch.com</v>
      </c>
      <c r="G384" s="3" t="str">
        <f>VLOOKUP(worksheet!E384,Customers!A:I,2,)</f>
        <v>Elka Windress</v>
      </c>
      <c r="H384" s="3" t="str">
        <f>VLOOKUP(E384,Customers!A:I,6,FALSE)</f>
        <v>Baltimore</v>
      </c>
      <c r="I384" s="3" t="str">
        <f>VLOOKUP(Customers!A384,Customers!A383:I1383,7,FALSE)</f>
        <v>United States</v>
      </c>
      <c r="J384" s="4" t="s">
        <v>16</v>
      </c>
      <c r="K384" s="3">
        <v>3</v>
      </c>
      <c r="L384" s="5">
        <f>INDEX([1]products!$A$1:$G$49,MATCH([1]orders!$D384,[1]products!$A$1:$A$49,0),MATCH([1]orders!K$1,[1]products!$A$1:$G$1,0))</f>
        <v>0.5</v>
      </c>
      <c r="M384" s="6">
        <f>INDEX([1]products!$A$1:$G$49,MATCH([1]orders!$D384,[1]products!$A$1:$A$49,0),MATCH([1]orders!L$1,[1]products!$A$1:$G$1,0))</f>
        <v>7.29</v>
      </c>
      <c r="N384" s="6" t="str">
        <f>VLOOKUP(Customers!A384,Customers!A383:I1383,9,FALSE)</f>
        <v>No</v>
      </c>
      <c r="O384" s="25">
        <f t="shared" si="15"/>
        <v>21.87</v>
      </c>
      <c r="P384" t="str">
        <f>VLOOKUP(J384,Products!A:G,2,0)</f>
        <v>Excelsa</v>
      </c>
      <c r="Q384" t="str">
        <f>VLOOKUP(J384,Products!A:G,3,0)</f>
        <v>Dark</v>
      </c>
      <c r="R384">
        <v>2.4057000000000004</v>
      </c>
      <c r="S384">
        <f>INDEX(Products!A:G,MATCH(worksheet!J384,Products!A:A,0),MATCH(worksheet!$S$1,Products!$A$1:$G$1,0))</f>
        <v>0.80190000000000006</v>
      </c>
      <c r="U384" s="20"/>
    </row>
    <row r="385" spans="1:21" hidden="1" x14ac:dyDescent="0.2">
      <c r="A385" s="1" t="s">
        <v>769</v>
      </c>
      <c r="B385" s="2">
        <v>43586</v>
      </c>
      <c r="C385" s="2" t="str">
        <f t="shared" si="16"/>
        <v>2019</v>
      </c>
      <c r="D385" s="2" t="str">
        <f t="shared" si="17"/>
        <v>May</v>
      </c>
      <c r="E385" s="3" t="s">
        <v>770</v>
      </c>
      <c r="F385" s="3">
        <f>VLOOKUP(Customers!A385,Customers!A384:I1384,3,FALSE)</f>
        <v>0</v>
      </c>
      <c r="G385" s="3" t="str">
        <f>VLOOKUP(worksheet!E385,Customers!A:I,2,)</f>
        <v>Marty Kidstoun</v>
      </c>
      <c r="H385" s="3" t="str">
        <f>VLOOKUP(E385,Customers!A:I,6,FALSE)</f>
        <v>Harrisburg</v>
      </c>
      <c r="I385" s="3" t="str">
        <f>VLOOKUP(Customers!A385,Customers!A384:I1384,7,FALSE)</f>
        <v>United States</v>
      </c>
      <c r="J385" s="4" t="s">
        <v>176</v>
      </c>
      <c r="K385" s="3">
        <v>6</v>
      </c>
      <c r="L385" s="5">
        <f>INDEX([1]products!$A$1:$G$49,MATCH([1]orders!$D385,[1]products!$A$1:$A$49,0),MATCH([1]orders!K$1,[1]products!$A$1:$G$1,0))</f>
        <v>0.5</v>
      </c>
      <c r="M385" s="6">
        <f>INDEX([1]products!$A$1:$G$49,MATCH([1]orders!$D385,[1]products!$A$1:$A$49,0),MATCH([1]orders!L$1,[1]products!$A$1:$G$1,0))</f>
        <v>8.91</v>
      </c>
      <c r="N385" s="6" t="str">
        <f>VLOOKUP(Customers!A385,Customers!A384:I1384,9,FALSE)</f>
        <v>Yes</v>
      </c>
      <c r="O385" s="25">
        <f t="shared" si="15"/>
        <v>53.46</v>
      </c>
      <c r="P385" t="str">
        <f>VLOOKUP(J385,Products!A:G,2,0)</f>
        <v>Excelsa</v>
      </c>
      <c r="Q385" t="str">
        <f>VLOOKUP(J385,Products!A:G,3,0)</f>
        <v>Light</v>
      </c>
      <c r="R385">
        <v>5.8805999999999994</v>
      </c>
      <c r="S385">
        <f>INDEX(Products!A:G,MATCH(worksheet!J385,Products!A:A,0),MATCH(worksheet!$S$1,Products!$A$1:$G$1,0))</f>
        <v>0.98009999999999997</v>
      </c>
      <c r="U385" s="20"/>
    </row>
    <row r="386" spans="1:21" hidden="1" x14ac:dyDescent="0.2">
      <c r="A386" s="1" t="s">
        <v>771</v>
      </c>
      <c r="B386" s="2">
        <v>43870</v>
      </c>
      <c r="C386" s="2" t="str">
        <f t="shared" si="16"/>
        <v>2020</v>
      </c>
      <c r="D386" s="2" t="str">
        <f t="shared" si="17"/>
        <v>February</v>
      </c>
      <c r="E386" s="3" t="s">
        <v>772</v>
      </c>
      <c r="F386" s="3">
        <f>VLOOKUP(Customers!A386,Customers!A385:I1385,3,FALSE)</f>
        <v>0</v>
      </c>
      <c r="G386" s="3" t="str">
        <f>VLOOKUP(worksheet!E386,Customers!A:I,2,)</f>
        <v>Nickey Dimbleby</v>
      </c>
      <c r="H386" s="3" t="str">
        <f>VLOOKUP(E386,Customers!A:I,6,FALSE)</f>
        <v>Dallas</v>
      </c>
      <c r="I386" s="3" t="str">
        <f>VLOOKUP(Customers!A386,Customers!A385:I1385,7,FALSE)</f>
        <v>United States</v>
      </c>
      <c r="J386" s="4" t="s">
        <v>204</v>
      </c>
      <c r="K386" s="3">
        <v>4</v>
      </c>
      <c r="L386" s="5">
        <f>INDEX([1]products!$A$1:$G$49,MATCH([1]orders!$D386,[1]products!$A$1:$A$49,0),MATCH([1]orders!K$1,[1]products!$A$1:$G$1,0))</f>
        <v>2.5</v>
      </c>
      <c r="M386" s="6">
        <f>INDEX([1]products!$A$1:$G$49,MATCH([1]orders!$D386,[1]products!$A$1:$A$49,0),MATCH([1]orders!L$1,[1]products!$A$1:$G$1,0))</f>
        <v>29.784999999999997</v>
      </c>
      <c r="N386" s="6" t="str">
        <f>VLOOKUP(Customers!A386,Customers!A385:I1385,9,FALSE)</f>
        <v>No</v>
      </c>
      <c r="O386" s="25">
        <f t="shared" ref="O386:O449" si="18">K386*M386</f>
        <v>119.13999999999999</v>
      </c>
      <c r="P386" t="str">
        <f>VLOOKUP(J386,Products!A:G,2,0)</f>
        <v>Arabica</v>
      </c>
      <c r="Q386" t="str">
        <f>VLOOKUP(J386,Products!A:G,3,0)</f>
        <v>Light</v>
      </c>
      <c r="R386">
        <v>10.722599999999998</v>
      </c>
      <c r="S386">
        <f>INDEX(Products!A:G,MATCH(worksheet!J386,Products!A:A,0),MATCH(worksheet!$S$1,Products!$A$1:$G$1,0))</f>
        <v>2.6806499999999995</v>
      </c>
      <c r="U386" s="20"/>
    </row>
    <row r="387" spans="1:21" x14ac:dyDescent="0.2">
      <c r="A387" s="1" t="s">
        <v>773</v>
      </c>
      <c r="B387" s="2">
        <v>44559</v>
      </c>
      <c r="C387" s="2" t="str">
        <f t="shared" ref="C387:C450" si="19">TEXT(B387,"YYYY")</f>
        <v>2021</v>
      </c>
      <c r="D387" s="2" t="str">
        <f t="shared" ref="D387:D450" si="20">TEXT(B387,"mmmm")</f>
        <v>December</v>
      </c>
      <c r="E387" s="3" t="s">
        <v>774</v>
      </c>
      <c r="F387" s="3" t="str">
        <f>VLOOKUP(Customers!A387,Customers!A386:I1386,3,FALSE)</f>
        <v>vbaumadierap@google.cn</v>
      </c>
      <c r="G387" s="3" t="str">
        <f>VLOOKUP(worksheet!E387,Customers!A:I,2,)</f>
        <v>Virgil Baumadier</v>
      </c>
      <c r="H387" s="3" t="str">
        <f>VLOOKUP(E387,Customers!A:I,6,FALSE)</f>
        <v>Kansas City</v>
      </c>
      <c r="I387" s="3" t="str">
        <f>VLOOKUP(Customers!A387,Customers!A386:I1386,7,FALSE)</f>
        <v>United States</v>
      </c>
      <c r="J387" s="4" t="s">
        <v>78</v>
      </c>
      <c r="K387" s="3">
        <v>5</v>
      </c>
      <c r="L387" s="5">
        <f>INDEX([1]products!$A$1:$G$49,MATCH([1]orders!$D387,[1]products!$A$1:$A$49,0),MATCH([1]orders!K$1,[1]products!$A$1:$G$1,0))</f>
        <v>0.5</v>
      </c>
      <c r="M387" s="6">
        <f>INDEX([1]products!$A$1:$G$49,MATCH([1]orders!$D387,[1]products!$A$1:$A$49,0),MATCH([1]orders!L$1,[1]products!$A$1:$G$1,0))</f>
        <v>8.73</v>
      </c>
      <c r="N387" s="6" t="str">
        <f>VLOOKUP(Customers!A387,Customers!A386:I1386,9,FALSE)</f>
        <v>Yes</v>
      </c>
      <c r="O387" s="25">
        <f t="shared" si="18"/>
        <v>43.650000000000006</v>
      </c>
      <c r="P387" t="str">
        <f>VLOOKUP(J387,Products!A:G,2,0)</f>
        <v>Liberica</v>
      </c>
      <c r="Q387" t="str">
        <f>VLOOKUP(J387,Products!A:G,3,0)</f>
        <v>Medium</v>
      </c>
      <c r="R387">
        <v>5.6745000000000001</v>
      </c>
      <c r="S387">
        <f>INDEX(Products!A:G,MATCH(worksheet!J387,Products!A:A,0),MATCH(worksheet!$S$1,Products!$A$1:$G$1,0))</f>
        <v>1.1349</v>
      </c>
      <c r="U387" s="20"/>
    </row>
    <row r="388" spans="1:21" x14ac:dyDescent="0.2">
      <c r="A388" s="1" t="s">
        <v>775</v>
      </c>
      <c r="B388" s="2">
        <v>44083</v>
      </c>
      <c r="C388" s="2" t="str">
        <f t="shared" si="19"/>
        <v>2020</v>
      </c>
      <c r="D388" s="2" t="str">
        <f t="shared" si="20"/>
        <v>September</v>
      </c>
      <c r="E388" s="3" t="s">
        <v>776</v>
      </c>
      <c r="F388" s="3">
        <f>VLOOKUP(Customers!A388,Customers!A387:I1387,3,FALSE)</f>
        <v>0</v>
      </c>
      <c r="G388" s="3" t="str">
        <f>VLOOKUP(worksheet!E388,Customers!A:I,2,)</f>
        <v>Lenore Messenbird</v>
      </c>
      <c r="H388" s="3" t="str">
        <f>VLOOKUP(E388,Customers!A:I,6,FALSE)</f>
        <v>Springfield</v>
      </c>
      <c r="I388" s="3" t="str">
        <f>VLOOKUP(Customers!A388,Customers!A387:I1387,7,FALSE)</f>
        <v>United States</v>
      </c>
      <c r="J388" s="4" t="s">
        <v>54</v>
      </c>
      <c r="K388" s="3">
        <v>6</v>
      </c>
      <c r="L388" s="5">
        <f>INDEX([1]products!$A$1:$G$49,MATCH([1]orders!$D388,[1]products!$A$1:$A$49,0),MATCH([1]orders!K$1,[1]products!$A$1:$G$1,0))</f>
        <v>0.2</v>
      </c>
      <c r="M388" s="6">
        <f>INDEX([1]products!$A$1:$G$49,MATCH([1]orders!$D388,[1]products!$A$1:$A$49,0),MATCH([1]orders!L$1,[1]products!$A$1:$G$1,0))</f>
        <v>2.9849999999999999</v>
      </c>
      <c r="N388" s="6" t="str">
        <f>VLOOKUP(Customers!A388,Customers!A387:I1387,9,FALSE)</f>
        <v>Yes</v>
      </c>
      <c r="O388" s="25">
        <f t="shared" si="18"/>
        <v>17.91</v>
      </c>
      <c r="P388" t="str">
        <f>VLOOKUP(J388,Products!A:G,2,0)</f>
        <v>Arabica</v>
      </c>
      <c r="Q388" t="str">
        <f>VLOOKUP(J388,Products!A:G,3,0)</f>
        <v>Dark</v>
      </c>
      <c r="R388">
        <v>1.6118999999999999</v>
      </c>
      <c r="S388">
        <f>INDEX(Products!A:G,MATCH(worksheet!J388,Products!A:A,0),MATCH(worksheet!$S$1,Products!$A$1:$G$1,0))</f>
        <v>0.26865</v>
      </c>
      <c r="U388" s="20"/>
    </row>
    <row r="389" spans="1:21" x14ac:dyDescent="0.2">
      <c r="A389" s="1" t="s">
        <v>777</v>
      </c>
      <c r="B389" s="2">
        <v>44455</v>
      </c>
      <c r="C389" s="2" t="str">
        <f t="shared" si="19"/>
        <v>2021</v>
      </c>
      <c r="D389" s="2" t="str">
        <f t="shared" si="20"/>
        <v>September</v>
      </c>
      <c r="E389" s="3" t="s">
        <v>778</v>
      </c>
      <c r="F389" s="3" t="str">
        <f>VLOOKUP(Customers!A389,Customers!A388:I1388,3,FALSE)</f>
        <v>sweldsar@wired.com</v>
      </c>
      <c r="G389" s="3" t="str">
        <f>VLOOKUP(worksheet!E389,Customers!A:I,2,)</f>
        <v>Shirleen Welds</v>
      </c>
      <c r="H389" s="3" t="str">
        <f>VLOOKUP(E389,Customers!A:I,6,FALSE)</f>
        <v>New Haven</v>
      </c>
      <c r="I389" s="3" t="str">
        <f>VLOOKUP(Customers!A389,Customers!A388:I1388,7,FALSE)</f>
        <v>United States</v>
      </c>
      <c r="J389" s="4" t="s">
        <v>137</v>
      </c>
      <c r="K389" s="3">
        <v>5</v>
      </c>
      <c r="L389" s="5">
        <f>INDEX([1]products!$A$1:$G$49,MATCH([1]orders!$D389,[1]products!$A$1:$A$49,0),MATCH([1]orders!K$1,[1]products!$A$1:$G$1,0))</f>
        <v>1</v>
      </c>
      <c r="M389" s="6">
        <f>INDEX([1]products!$A$1:$G$49,MATCH([1]orders!$D389,[1]products!$A$1:$A$49,0),MATCH([1]orders!L$1,[1]products!$A$1:$G$1,0))</f>
        <v>14.85</v>
      </c>
      <c r="N389" s="6" t="str">
        <f>VLOOKUP(Customers!A389,Customers!A388:I1388,9,FALSE)</f>
        <v>Yes</v>
      </c>
      <c r="O389" s="25">
        <f t="shared" si="18"/>
        <v>74.25</v>
      </c>
      <c r="P389" t="str">
        <f>VLOOKUP(J389,Products!A:G,2,0)</f>
        <v>Excelsa</v>
      </c>
      <c r="Q389" t="str">
        <f>VLOOKUP(J389,Products!A:G,3,0)</f>
        <v>Light</v>
      </c>
      <c r="R389">
        <v>8.1675000000000004</v>
      </c>
      <c r="S389">
        <f>INDEX(Products!A:G,MATCH(worksheet!J389,Products!A:A,0),MATCH(worksheet!$S$1,Products!$A$1:$G$1,0))</f>
        <v>1.6335</v>
      </c>
      <c r="U389" s="20"/>
    </row>
    <row r="390" spans="1:21" x14ac:dyDescent="0.2">
      <c r="A390" s="1" t="s">
        <v>779</v>
      </c>
      <c r="B390" s="2">
        <v>44130</v>
      </c>
      <c r="C390" s="2" t="str">
        <f t="shared" si="19"/>
        <v>2020</v>
      </c>
      <c r="D390" s="2" t="str">
        <f t="shared" si="20"/>
        <v>October</v>
      </c>
      <c r="E390" s="3" t="s">
        <v>780</v>
      </c>
      <c r="F390" s="3" t="str">
        <f>VLOOKUP(Customers!A390,Customers!A389:I1389,3,FALSE)</f>
        <v>msarvaras@artisteer.com</v>
      </c>
      <c r="G390" s="3" t="str">
        <f>VLOOKUP(worksheet!E390,Customers!A:I,2,)</f>
        <v>Maisie Sarvar</v>
      </c>
      <c r="H390" s="3" t="str">
        <f>VLOOKUP(E390,Customers!A:I,6,FALSE)</f>
        <v>Lawrenceville</v>
      </c>
      <c r="I390" s="3" t="str">
        <f>VLOOKUP(Customers!A390,Customers!A389:I1389,7,FALSE)</f>
        <v>United States</v>
      </c>
      <c r="J390" s="4" t="s">
        <v>38</v>
      </c>
      <c r="K390" s="3">
        <v>3</v>
      </c>
      <c r="L390" s="5">
        <f>INDEX([1]products!$A$1:$G$49,MATCH([1]orders!$D390,[1]products!$A$1:$A$49,0),MATCH([1]orders!K$1,[1]products!$A$1:$G$1,0))</f>
        <v>0.2</v>
      </c>
      <c r="M390" s="6">
        <f>INDEX([1]products!$A$1:$G$49,MATCH([1]orders!$D390,[1]products!$A$1:$A$49,0),MATCH([1]orders!L$1,[1]products!$A$1:$G$1,0))</f>
        <v>3.8849999999999998</v>
      </c>
      <c r="N390" s="6" t="str">
        <f>VLOOKUP(Customers!A390,Customers!A389:I1389,9,FALSE)</f>
        <v>Yes</v>
      </c>
      <c r="O390" s="25">
        <f t="shared" si="18"/>
        <v>11.654999999999999</v>
      </c>
      <c r="P390" t="str">
        <f>VLOOKUP(J390,Products!A:G,2,0)</f>
        <v>Liberica</v>
      </c>
      <c r="Q390" t="str">
        <f>VLOOKUP(J390,Products!A:G,3,0)</f>
        <v>Dark</v>
      </c>
      <c r="R390">
        <v>1.51515</v>
      </c>
      <c r="S390">
        <f>INDEX(Products!A:G,MATCH(worksheet!J390,Products!A:A,0),MATCH(worksheet!$S$1,Products!$A$1:$G$1,0))</f>
        <v>0.50505</v>
      </c>
      <c r="U390" s="20"/>
    </row>
    <row r="391" spans="1:21" hidden="1" x14ac:dyDescent="0.2">
      <c r="A391" s="1" t="s">
        <v>781</v>
      </c>
      <c r="B391" s="2">
        <v>43536</v>
      </c>
      <c r="C391" s="2" t="str">
        <f t="shared" si="19"/>
        <v>2019</v>
      </c>
      <c r="D391" s="2" t="str">
        <f t="shared" si="20"/>
        <v>March</v>
      </c>
      <c r="E391" s="3" t="s">
        <v>782</v>
      </c>
      <c r="F391" s="3" t="str">
        <f>VLOOKUP(Customers!A391,Customers!A390:I1390,3,FALSE)</f>
        <v>ahavickat@nsw.gov.au</v>
      </c>
      <c r="G391" s="3" t="str">
        <f>VLOOKUP(worksheet!E391,Customers!A:I,2,)</f>
        <v>Andrej Havick</v>
      </c>
      <c r="H391" s="3" t="str">
        <f>VLOOKUP(E391,Customers!A:I,6,FALSE)</f>
        <v>Asheville</v>
      </c>
      <c r="I391" s="3" t="str">
        <f>VLOOKUP(Customers!A391,Customers!A390:I1390,7,FALSE)</f>
        <v>United States</v>
      </c>
      <c r="J391" s="4" t="s">
        <v>123</v>
      </c>
      <c r="K391" s="3">
        <v>3</v>
      </c>
      <c r="L391" s="5">
        <f>INDEX([1]products!$A$1:$G$49,MATCH([1]orders!$D391,[1]products!$A$1:$A$49,0),MATCH([1]orders!K$1,[1]products!$A$1:$G$1,0))</f>
        <v>0.5</v>
      </c>
      <c r="M391" s="6">
        <f>INDEX([1]products!$A$1:$G$49,MATCH([1]orders!$D391,[1]products!$A$1:$A$49,0),MATCH([1]orders!L$1,[1]products!$A$1:$G$1,0))</f>
        <v>7.77</v>
      </c>
      <c r="N391" s="6" t="str">
        <f>VLOOKUP(Customers!A391,Customers!A390:I1390,9,FALSE)</f>
        <v>Yes</v>
      </c>
      <c r="O391" s="25">
        <f t="shared" si="18"/>
        <v>23.31</v>
      </c>
      <c r="P391" t="str">
        <f>VLOOKUP(J391,Products!A:G,2,0)</f>
        <v>Liberica</v>
      </c>
      <c r="Q391" t="str">
        <f>VLOOKUP(J391,Products!A:G,3,0)</f>
        <v>Dark</v>
      </c>
      <c r="R391">
        <v>3.0303</v>
      </c>
      <c r="S391">
        <f>INDEX(Products!A:G,MATCH(worksheet!J391,Products!A:A,0),MATCH(worksheet!$S$1,Products!$A$1:$G$1,0))</f>
        <v>1.0101</v>
      </c>
      <c r="U391" s="20"/>
    </row>
    <row r="392" spans="1:21" x14ac:dyDescent="0.2">
      <c r="A392" s="1" t="s">
        <v>783</v>
      </c>
      <c r="B392" s="2">
        <v>44245</v>
      </c>
      <c r="C392" s="2" t="str">
        <f t="shared" si="19"/>
        <v>2021</v>
      </c>
      <c r="D392" s="2" t="str">
        <f t="shared" si="20"/>
        <v>February</v>
      </c>
      <c r="E392" s="3" t="s">
        <v>784</v>
      </c>
      <c r="F392" s="3" t="str">
        <f>VLOOKUP(Customers!A392,Customers!A391:I1391,3,FALSE)</f>
        <v>sdivinyau@ask.com</v>
      </c>
      <c r="G392" s="3" t="str">
        <f>VLOOKUP(worksheet!E392,Customers!A:I,2,)</f>
        <v>Sloan Diviny</v>
      </c>
      <c r="H392" s="3" t="str">
        <f>VLOOKUP(E392,Customers!A:I,6,FALSE)</f>
        <v>Saint Paul</v>
      </c>
      <c r="I392" s="3" t="str">
        <f>VLOOKUP(Customers!A392,Customers!A391:I1391,7,FALSE)</f>
        <v>United States</v>
      </c>
      <c r="J392" s="4" t="s">
        <v>16</v>
      </c>
      <c r="K392" s="3">
        <v>2</v>
      </c>
      <c r="L392" s="5">
        <f>INDEX([1]products!$A$1:$G$49,MATCH([1]orders!$D392,[1]products!$A$1:$A$49,0),MATCH([1]orders!K$1,[1]products!$A$1:$G$1,0))</f>
        <v>0.5</v>
      </c>
      <c r="M392" s="6">
        <f>INDEX([1]products!$A$1:$G$49,MATCH([1]orders!$D392,[1]products!$A$1:$A$49,0),MATCH([1]orders!L$1,[1]products!$A$1:$G$1,0))</f>
        <v>7.29</v>
      </c>
      <c r="N392" s="6" t="str">
        <f>VLOOKUP(Customers!A392,Customers!A391:I1391,9,FALSE)</f>
        <v>Yes</v>
      </c>
      <c r="O392" s="25">
        <f t="shared" si="18"/>
        <v>14.58</v>
      </c>
      <c r="P392" t="str">
        <f>VLOOKUP(J392,Products!A:G,2,0)</f>
        <v>Excelsa</v>
      </c>
      <c r="Q392" t="str">
        <f>VLOOKUP(J392,Products!A:G,3,0)</f>
        <v>Dark</v>
      </c>
      <c r="R392">
        <v>1.6038000000000001</v>
      </c>
      <c r="S392">
        <f>INDEX(Products!A:G,MATCH(worksheet!J392,Products!A:A,0),MATCH(worksheet!$S$1,Products!$A$1:$G$1,0))</f>
        <v>0.80190000000000006</v>
      </c>
      <c r="U392" s="20"/>
    </row>
    <row r="393" spans="1:21" x14ac:dyDescent="0.2">
      <c r="A393" s="1" t="s">
        <v>785</v>
      </c>
      <c r="B393" s="2">
        <v>44133</v>
      </c>
      <c r="C393" s="2" t="str">
        <f t="shared" si="19"/>
        <v>2020</v>
      </c>
      <c r="D393" s="2" t="str">
        <f t="shared" si="20"/>
        <v>October</v>
      </c>
      <c r="E393" s="3" t="s">
        <v>786</v>
      </c>
      <c r="F393" s="3" t="str">
        <f>VLOOKUP(Customers!A393,Customers!A392:I1392,3,FALSE)</f>
        <v>inorquoyav@businessweek.com</v>
      </c>
      <c r="G393" s="3" t="str">
        <f>VLOOKUP(worksheet!E393,Customers!A:I,2,)</f>
        <v>Itch Norquoy</v>
      </c>
      <c r="H393" s="3" t="str">
        <f>VLOOKUP(E393,Customers!A:I,6,FALSE)</f>
        <v>Minneapolis</v>
      </c>
      <c r="I393" s="3" t="str">
        <f>VLOOKUP(Customers!A393,Customers!A392:I1392,7,FALSE)</f>
        <v>United States</v>
      </c>
      <c r="J393" s="4" t="s">
        <v>67</v>
      </c>
      <c r="K393" s="3">
        <v>2</v>
      </c>
      <c r="L393" s="5">
        <f>INDEX([1]products!$A$1:$G$49,MATCH([1]orders!$D393,[1]products!$A$1:$A$49,0),MATCH([1]orders!K$1,[1]products!$A$1:$G$1,0))</f>
        <v>0.5</v>
      </c>
      <c r="M393" s="6">
        <f>INDEX([1]products!$A$1:$G$49,MATCH([1]orders!$D393,[1]products!$A$1:$A$49,0),MATCH([1]orders!L$1,[1]products!$A$1:$G$1,0))</f>
        <v>6.75</v>
      </c>
      <c r="N393" s="6" t="str">
        <f>VLOOKUP(Customers!A393,Customers!A392:I1392,9,FALSE)</f>
        <v>No</v>
      </c>
      <c r="O393" s="25">
        <f t="shared" si="18"/>
        <v>13.5</v>
      </c>
      <c r="P393" t="str">
        <f>VLOOKUP(J393,Products!A:G,2,0)</f>
        <v>Arabica</v>
      </c>
      <c r="Q393" t="str">
        <f>VLOOKUP(J393,Products!A:G,3,0)</f>
        <v>Medium</v>
      </c>
      <c r="R393">
        <v>1.2149999999999999</v>
      </c>
      <c r="S393">
        <f>INDEX(Products!A:G,MATCH(worksheet!J393,Products!A:A,0),MATCH(worksheet!$S$1,Products!$A$1:$G$1,0))</f>
        <v>0.60749999999999993</v>
      </c>
      <c r="U393" s="20"/>
    </row>
    <row r="394" spans="1:21" x14ac:dyDescent="0.2">
      <c r="A394" s="1" t="s">
        <v>787</v>
      </c>
      <c r="B394" s="2">
        <v>44445</v>
      </c>
      <c r="C394" s="2" t="str">
        <f t="shared" si="19"/>
        <v>2021</v>
      </c>
      <c r="D394" s="2" t="str">
        <f t="shared" si="20"/>
        <v>September</v>
      </c>
      <c r="E394" s="3" t="s">
        <v>788</v>
      </c>
      <c r="F394" s="3" t="str">
        <f>VLOOKUP(Customers!A394,Customers!A393:I1393,3,FALSE)</f>
        <v>aiddisonaw@usa.gov</v>
      </c>
      <c r="G394" s="3" t="str">
        <f>VLOOKUP(worksheet!E394,Customers!A:I,2,)</f>
        <v>Anson Iddison</v>
      </c>
      <c r="H394" s="3" t="str">
        <f>VLOOKUP(E394,Customers!A:I,6,FALSE)</f>
        <v>Santa Ana</v>
      </c>
      <c r="I394" s="3" t="str">
        <f>VLOOKUP(Customers!A394,Customers!A393:I1393,7,FALSE)</f>
        <v>United States</v>
      </c>
      <c r="J394" s="4" t="s">
        <v>137</v>
      </c>
      <c r="K394" s="3">
        <v>6</v>
      </c>
      <c r="L394" s="5">
        <f>INDEX([1]products!$A$1:$G$49,MATCH([1]orders!$D394,[1]products!$A$1:$A$49,0),MATCH([1]orders!K$1,[1]products!$A$1:$G$1,0))</f>
        <v>1</v>
      </c>
      <c r="M394" s="6">
        <f>INDEX([1]products!$A$1:$G$49,MATCH([1]orders!$D394,[1]products!$A$1:$A$49,0),MATCH([1]orders!L$1,[1]products!$A$1:$G$1,0))</f>
        <v>14.85</v>
      </c>
      <c r="N394" s="6" t="str">
        <f>VLOOKUP(Customers!A394,Customers!A393:I1393,9,FALSE)</f>
        <v>No</v>
      </c>
      <c r="O394" s="25">
        <f t="shared" si="18"/>
        <v>89.1</v>
      </c>
      <c r="P394" t="str">
        <f>VLOOKUP(J394,Products!A:G,2,0)</f>
        <v>Excelsa</v>
      </c>
      <c r="Q394" t="str">
        <f>VLOOKUP(J394,Products!A:G,3,0)</f>
        <v>Light</v>
      </c>
      <c r="R394">
        <v>9.8010000000000002</v>
      </c>
      <c r="S394">
        <f>INDEX(Products!A:G,MATCH(worksheet!J394,Products!A:A,0),MATCH(worksheet!$S$1,Products!$A$1:$G$1,0))</f>
        <v>1.6335</v>
      </c>
      <c r="U394" s="20"/>
    </row>
    <row r="395" spans="1:21" x14ac:dyDescent="0.2">
      <c r="A395" s="1" t="s">
        <v>787</v>
      </c>
      <c r="B395" s="2">
        <v>44445</v>
      </c>
      <c r="C395" s="2" t="str">
        <f t="shared" si="19"/>
        <v>2021</v>
      </c>
      <c r="D395" s="2" t="str">
        <f t="shared" si="20"/>
        <v>September</v>
      </c>
      <c r="E395" s="3" t="s">
        <v>788</v>
      </c>
      <c r="F395" s="3" t="str">
        <f>VLOOKUP(Customers!A395,Customers!A394:I1394,3,FALSE)</f>
        <v>dsprossonax@wunderground.com</v>
      </c>
      <c r="G395" s="3" t="str">
        <f>VLOOKUP(worksheet!E395,Customers!A:I,2,)</f>
        <v>Anson Iddison</v>
      </c>
      <c r="H395" s="3" t="str">
        <f>VLOOKUP(E395,Customers!A:I,6,FALSE)</f>
        <v>Santa Ana</v>
      </c>
      <c r="I395" s="3" t="str">
        <f>VLOOKUP(Customers!A395,Customers!A394:I1394,7,FALSE)</f>
        <v>United States</v>
      </c>
      <c r="J395" s="4" t="s">
        <v>115</v>
      </c>
      <c r="K395" s="3">
        <v>1</v>
      </c>
      <c r="L395" s="5">
        <f>INDEX([1]products!$A$1:$G$49,MATCH([1]orders!$D395,[1]products!$A$1:$A$49,0),MATCH([1]orders!K$1,[1]products!$A$1:$G$1,0))</f>
        <v>0.2</v>
      </c>
      <c r="M395" s="6">
        <f>INDEX([1]products!$A$1:$G$49,MATCH([1]orders!$D395,[1]products!$A$1:$A$49,0),MATCH([1]orders!L$1,[1]products!$A$1:$G$1,0))</f>
        <v>3.8849999999999998</v>
      </c>
      <c r="N395" s="6" t="str">
        <f>VLOOKUP(Customers!A395,Customers!A394:I1394,9,FALSE)</f>
        <v>Yes</v>
      </c>
      <c r="O395" s="25">
        <f t="shared" si="18"/>
        <v>3.8849999999999998</v>
      </c>
      <c r="P395" t="str">
        <f>VLOOKUP(J395,Products!A:G,2,0)</f>
        <v>Arabica</v>
      </c>
      <c r="Q395" t="str">
        <f>VLOOKUP(J395,Products!A:G,3,0)</f>
        <v>Light</v>
      </c>
      <c r="R395">
        <v>0.34964999999999996</v>
      </c>
      <c r="S395">
        <f>INDEX(Products!A:G,MATCH(worksheet!J395,Products!A:A,0),MATCH(worksheet!$S$1,Products!$A$1:$G$1,0))</f>
        <v>0.34964999999999996</v>
      </c>
      <c r="U395" s="20"/>
    </row>
    <row r="396" spans="1:21" x14ac:dyDescent="0.2">
      <c r="A396" s="1" t="s">
        <v>789</v>
      </c>
      <c r="B396" s="2">
        <v>44083</v>
      </c>
      <c r="C396" s="2" t="str">
        <f t="shared" si="19"/>
        <v>2020</v>
      </c>
      <c r="D396" s="2" t="str">
        <f t="shared" si="20"/>
        <v>September</v>
      </c>
      <c r="E396" s="3" t="s">
        <v>790</v>
      </c>
      <c r="F396" s="3" t="str">
        <f>VLOOKUP(Customers!A396,Customers!A395:I1395,3,FALSE)</f>
        <v>rlongfielday@bluehost.com</v>
      </c>
      <c r="G396" s="3" t="str">
        <f>VLOOKUP(worksheet!E396,Customers!A:I,2,)</f>
        <v>Randal Longfield</v>
      </c>
      <c r="H396" s="3" t="str">
        <f>VLOOKUP(E396,Customers!A:I,6,FALSE)</f>
        <v>Minneapolis</v>
      </c>
      <c r="I396" s="3" t="str">
        <f>VLOOKUP(Customers!A396,Customers!A395:I1395,7,FALSE)</f>
        <v>United States</v>
      </c>
      <c r="J396" s="4" t="s">
        <v>10</v>
      </c>
      <c r="K396" s="3">
        <v>4</v>
      </c>
      <c r="L396" s="5">
        <f>INDEX([1]products!$A$1:$G$49,MATCH([1]orders!$D396,[1]products!$A$1:$A$49,0),MATCH([1]orders!K$1,[1]products!$A$1:$G$1,0))</f>
        <v>2.5</v>
      </c>
      <c r="M396" s="6">
        <f>INDEX([1]products!$A$1:$G$49,MATCH([1]orders!$D396,[1]products!$A$1:$A$49,0),MATCH([1]orders!L$1,[1]products!$A$1:$G$1,0))</f>
        <v>27.484999999999996</v>
      </c>
      <c r="N396" s="6" t="str">
        <f>VLOOKUP(Customers!A396,Customers!A395:I1395,9,FALSE)</f>
        <v>No</v>
      </c>
      <c r="O396" s="25">
        <f t="shared" si="18"/>
        <v>109.93999999999998</v>
      </c>
      <c r="P396" t="str">
        <f>VLOOKUP(J396,Products!A:G,2,0)</f>
        <v>Robusta</v>
      </c>
      <c r="Q396" t="str">
        <f>VLOOKUP(J396,Products!A:G,3,0)</f>
        <v>Light</v>
      </c>
      <c r="R396">
        <v>6.5963999999999992</v>
      </c>
      <c r="S396">
        <f>INDEX(Products!A:G,MATCH(worksheet!J396,Products!A:A,0),MATCH(worksheet!$S$1,Products!$A$1:$G$1,0))</f>
        <v>1.6490999999999998</v>
      </c>
      <c r="U396" s="20"/>
    </row>
    <row r="397" spans="1:21" x14ac:dyDescent="0.2">
      <c r="A397" s="1" t="s">
        <v>791</v>
      </c>
      <c r="B397" s="2">
        <v>44465</v>
      </c>
      <c r="C397" s="2" t="str">
        <f t="shared" si="19"/>
        <v>2021</v>
      </c>
      <c r="D397" s="2" t="str">
        <f t="shared" si="20"/>
        <v>September</v>
      </c>
      <c r="E397" s="3" t="s">
        <v>792</v>
      </c>
      <c r="F397" s="3" t="str">
        <f>VLOOKUP(Customers!A397,Customers!A396:I1396,3,FALSE)</f>
        <v>gkislingburyaz@samsung.com</v>
      </c>
      <c r="G397" s="3" t="str">
        <f>VLOOKUP(worksheet!E397,Customers!A:I,2,)</f>
        <v>Gregorius Kislingbury</v>
      </c>
      <c r="H397" s="3" t="str">
        <f>VLOOKUP(E397,Customers!A:I,6,FALSE)</f>
        <v>Washington</v>
      </c>
      <c r="I397" s="3" t="str">
        <f>VLOOKUP(Customers!A397,Customers!A396:I1396,7,FALSE)</f>
        <v>United States</v>
      </c>
      <c r="J397" s="4" t="s">
        <v>123</v>
      </c>
      <c r="K397" s="3">
        <v>6</v>
      </c>
      <c r="L397" s="5">
        <f>INDEX([1]products!$A$1:$G$49,MATCH([1]orders!$D397,[1]products!$A$1:$A$49,0),MATCH([1]orders!K$1,[1]products!$A$1:$G$1,0))</f>
        <v>0.5</v>
      </c>
      <c r="M397" s="6">
        <f>INDEX([1]products!$A$1:$G$49,MATCH([1]orders!$D397,[1]products!$A$1:$A$49,0),MATCH([1]orders!L$1,[1]products!$A$1:$G$1,0))</f>
        <v>7.77</v>
      </c>
      <c r="N397" s="6" t="str">
        <f>VLOOKUP(Customers!A397,Customers!A396:I1396,9,FALSE)</f>
        <v>Yes</v>
      </c>
      <c r="O397" s="25">
        <f t="shared" si="18"/>
        <v>46.62</v>
      </c>
      <c r="P397" t="str">
        <f>VLOOKUP(J397,Products!A:G,2,0)</f>
        <v>Liberica</v>
      </c>
      <c r="Q397" t="str">
        <f>VLOOKUP(J397,Products!A:G,3,0)</f>
        <v>Dark</v>
      </c>
      <c r="R397">
        <v>6.0606</v>
      </c>
      <c r="S397">
        <f>INDEX(Products!A:G,MATCH(worksheet!J397,Products!A:A,0),MATCH(worksheet!$S$1,Products!$A$1:$G$1,0))</f>
        <v>1.0101</v>
      </c>
      <c r="U397" s="20"/>
    </row>
    <row r="398" spans="1:21" x14ac:dyDescent="0.2">
      <c r="A398" s="1" t="s">
        <v>793</v>
      </c>
      <c r="B398" s="2">
        <v>44140</v>
      </c>
      <c r="C398" s="2" t="str">
        <f t="shared" si="19"/>
        <v>2020</v>
      </c>
      <c r="D398" s="2" t="str">
        <f t="shared" si="20"/>
        <v>November</v>
      </c>
      <c r="E398" s="3" t="s">
        <v>794</v>
      </c>
      <c r="F398" s="3" t="str">
        <f>VLOOKUP(Customers!A398,Customers!A397:I1397,3,FALSE)</f>
        <v>xgibbonsb0@artisteer.com</v>
      </c>
      <c r="G398" s="3" t="str">
        <f>VLOOKUP(worksheet!E398,Customers!A:I,2,)</f>
        <v>Xenos Gibbons</v>
      </c>
      <c r="H398" s="3" t="str">
        <f>VLOOKUP(E398,Customers!A:I,6,FALSE)</f>
        <v>San Bernardino</v>
      </c>
      <c r="I398" s="3" t="str">
        <f>VLOOKUP(Customers!A398,Customers!A397:I1397,7,FALSE)</f>
        <v>United States</v>
      </c>
      <c r="J398" s="4" t="s">
        <v>192</v>
      </c>
      <c r="K398" s="3">
        <v>5</v>
      </c>
      <c r="L398" s="5">
        <f>INDEX([1]products!$A$1:$G$49,MATCH([1]orders!$D398,[1]products!$A$1:$A$49,0),MATCH([1]orders!K$1,[1]products!$A$1:$G$1,0))</f>
        <v>0.5</v>
      </c>
      <c r="M398" s="6">
        <f>INDEX([1]products!$A$1:$G$49,MATCH([1]orders!$D398,[1]products!$A$1:$A$49,0),MATCH([1]orders!L$1,[1]products!$A$1:$G$1,0))</f>
        <v>7.77</v>
      </c>
      <c r="N398" s="6" t="str">
        <f>VLOOKUP(Customers!A398,Customers!A397:I1397,9,FALSE)</f>
        <v>No</v>
      </c>
      <c r="O398" s="25">
        <f t="shared" si="18"/>
        <v>38.849999999999994</v>
      </c>
      <c r="P398" t="str">
        <f>VLOOKUP(J398,Products!A:G,2,0)</f>
        <v>Arabica</v>
      </c>
      <c r="Q398" t="str">
        <f>VLOOKUP(J398,Products!A:G,3,0)</f>
        <v>Light</v>
      </c>
      <c r="R398">
        <v>3.4964999999999997</v>
      </c>
      <c r="S398">
        <f>INDEX(Products!A:G,MATCH(worksheet!J398,Products!A:A,0),MATCH(worksheet!$S$1,Products!$A$1:$G$1,0))</f>
        <v>0.69929999999999992</v>
      </c>
      <c r="U398" s="20"/>
    </row>
    <row r="399" spans="1:21" hidden="1" x14ac:dyDescent="0.2">
      <c r="A399" s="1" t="s">
        <v>795</v>
      </c>
      <c r="B399" s="2">
        <v>43720</v>
      </c>
      <c r="C399" s="2" t="str">
        <f t="shared" si="19"/>
        <v>2019</v>
      </c>
      <c r="D399" s="2" t="str">
        <f t="shared" si="20"/>
        <v>September</v>
      </c>
      <c r="E399" s="3" t="s">
        <v>796</v>
      </c>
      <c r="F399" s="3" t="str">
        <f>VLOOKUP(Customers!A399,Customers!A398:I1398,3,FALSE)</f>
        <v>fparresb1@imageshack.us</v>
      </c>
      <c r="G399" s="3" t="str">
        <f>VLOOKUP(worksheet!E399,Customers!A:I,2,)</f>
        <v>Fleur Parres</v>
      </c>
      <c r="H399" s="3" t="str">
        <f>VLOOKUP(E399,Customers!A:I,6,FALSE)</f>
        <v>Rochester</v>
      </c>
      <c r="I399" s="3" t="str">
        <f>VLOOKUP(Customers!A399,Customers!A398:I1398,7,FALSE)</f>
        <v>United States</v>
      </c>
      <c r="J399" s="4" t="s">
        <v>123</v>
      </c>
      <c r="K399" s="3">
        <v>4</v>
      </c>
      <c r="L399" s="5">
        <f>INDEX([1]products!$A$1:$G$49,MATCH([1]orders!$D399,[1]products!$A$1:$A$49,0),MATCH([1]orders!K$1,[1]products!$A$1:$G$1,0))</f>
        <v>0.5</v>
      </c>
      <c r="M399" s="6">
        <f>INDEX([1]products!$A$1:$G$49,MATCH([1]orders!$D399,[1]products!$A$1:$A$49,0),MATCH([1]orders!L$1,[1]products!$A$1:$G$1,0))</f>
        <v>7.77</v>
      </c>
      <c r="N399" s="6" t="str">
        <f>VLOOKUP(Customers!A399,Customers!A398:I1398,9,FALSE)</f>
        <v>Yes</v>
      </c>
      <c r="O399" s="25">
        <f t="shared" si="18"/>
        <v>31.08</v>
      </c>
      <c r="P399" t="str">
        <f>VLOOKUP(J399,Products!A:G,2,0)</f>
        <v>Liberica</v>
      </c>
      <c r="Q399" t="str">
        <f>VLOOKUP(J399,Products!A:G,3,0)</f>
        <v>Dark</v>
      </c>
      <c r="R399">
        <v>4.0404</v>
      </c>
      <c r="S399">
        <f>INDEX(Products!A:G,MATCH(worksheet!J399,Products!A:A,0),MATCH(worksheet!$S$1,Products!$A$1:$G$1,0))</f>
        <v>1.0101</v>
      </c>
      <c r="U399" s="20"/>
    </row>
    <row r="400" spans="1:21" x14ac:dyDescent="0.2">
      <c r="A400" s="1" t="s">
        <v>797</v>
      </c>
      <c r="B400" s="2">
        <v>43677</v>
      </c>
      <c r="C400" s="2" t="str">
        <f t="shared" si="19"/>
        <v>2019</v>
      </c>
      <c r="D400" s="2" t="str">
        <f t="shared" si="20"/>
        <v>July</v>
      </c>
      <c r="E400" s="3" t="s">
        <v>798</v>
      </c>
      <c r="F400" s="3" t="str">
        <f>VLOOKUP(Customers!A400,Customers!A399:I1399,3,FALSE)</f>
        <v>gsibrayb2@wsj.com</v>
      </c>
      <c r="G400" s="3" t="str">
        <f>VLOOKUP(worksheet!E400,Customers!A:I,2,)</f>
        <v>Gran Sibray</v>
      </c>
      <c r="H400" s="3" t="str">
        <f>VLOOKUP(E400,Customers!A:I,6,FALSE)</f>
        <v>Vancouver</v>
      </c>
      <c r="I400" s="3" t="str">
        <f>VLOOKUP(Customers!A400,Customers!A399:I1399,7,FALSE)</f>
        <v>United States</v>
      </c>
      <c r="J400" s="4" t="s">
        <v>54</v>
      </c>
      <c r="K400" s="3">
        <v>6</v>
      </c>
      <c r="L400" s="5">
        <f>INDEX([1]products!$A$1:$G$49,MATCH([1]orders!$D400,[1]products!$A$1:$A$49,0),MATCH([1]orders!K$1,[1]products!$A$1:$G$1,0))</f>
        <v>0.2</v>
      </c>
      <c r="M400" s="6">
        <f>INDEX([1]products!$A$1:$G$49,MATCH([1]orders!$D400,[1]products!$A$1:$A$49,0),MATCH([1]orders!L$1,[1]products!$A$1:$G$1,0))</f>
        <v>2.9849999999999999</v>
      </c>
      <c r="N400" s="6" t="str">
        <f>VLOOKUP(Customers!A400,Customers!A399:I1399,9,FALSE)</f>
        <v>Yes</v>
      </c>
      <c r="O400" s="25">
        <f t="shared" si="18"/>
        <v>17.91</v>
      </c>
      <c r="P400" t="str">
        <f>VLOOKUP(J400,Products!A:G,2,0)</f>
        <v>Arabica</v>
      </c>
      <c r="Q400" t="str">
        <f>VLOOKUP(J400,Products!A:G,3,0)</f>
        <v>Dark</v>
      </c>
      <c r="R400">
        <v>1.6118999999999999</v>
      </c>
      <c r="S400">
        <f>INDEX(Products!A:G,MATCH(worksheet!J400,Products!A:A,0),MATCH(worksheet!$S$1,Products!$A$1:$G$1,0))</f>
        <v>0.26865</v>
      </c>
      <c r="U400" s="20"/>
    </row>
    <row r="401" spans="1:21" x14ac:dyDescent="0.2">
      <c r="A401" s="1" t="s">
        <v>799</v>
      </c>
      <c r="B401" s="2">
        <v>43539</v>
      </c>
      <c r="C401" s="2" t="str">
        <f t="shared" si="19"/>
        <v>2019</v>
      </c>
      <c r="D401" s="2" t="str">
        <f t="shared" si="20"/>
        <v>March</v>
      </c>
      <c r="E401" s="3" t="s">
        <v>800</v>
      </c>
      <c r="F401" s="3" t="str">
        <f>VLOOKUP(Customers!A401,Customers!A400:I1400,3,FALSE)</f>
        <v>ihotchkinb3@mit.edu</v>
      </c>
      <c r="G401" s="3" t="str">
        <f>VLOOKUP(worksheet!E401,Customers!A:I,2,)</f>
        <v>Ingelbert Hotchkin</v>
      </c>
      <c r="H401" s="3" t="str">
        <f>VLOOKUP(E401,Customers!A:I,6,FALSE)</f>
        <v>Preston</v>
      </c>
      <c r="I401" s="3" t="str">
        <f>VLOOKUP(Customers!A401,Customers!A400:I1400,7,FALSE)</f>
        <v>United Kingdom</v>
      </c>
      <c r="J401" s="4" t="s">
        <v>530</v>
      </c>
      <c r="K401" s="3">
        <v>6</v>
      </c>
      <c r="L401" s="5">
        <f>INDEX([1]products!$A$1:$G$49,MATCH([1]orders!$D401,[1]products!$A$1:$A$49,0),MATCH([1]orders!K$1,[1]products!$A$1:$G$1,0))</f>
        <v>2.5</v>
      </c>
      <c r="M401" s="6">
        <f>INDEX([1]products!$A$1:$G$49,MATCH([1]orders!$D401,[1]products!$A$1:$A$49,0),MATCH([1]orders!L$1,[1]products!$A$1:$G$1,0))</f>
        <v>27.945</v>
      </c>
      <c r="N401" s="6" t="str">
        <f>VLOOKUP(Customers!A401,Customers!A400:I1400,9,FALSE)</f>
        <v>No</v>
      </c>
      <c r="O401" s="25">
        <f t="shared" si="18"/>
        <v>167.67000000000002</v>
      </c>
      <c r="P401" t="str">
        <f>VLOOKUP(J401,Products!A:G,2,0)</f>
        <v>Excelsa</v>
      </c>
      <c r="Q401" t="str">
        <f>VLOOKUP(J401,Products!A:G,3,0)</f>
        <v>Dark</v>
      </c>
      <c r="R401">
        <v>18.4437</v>
      </c>
      <c r="S401">
        <f>INDEX(Products!A:G,MATCH(worksheet!J401,Products!A:A,0),MATCH(worksheet!$S$1,Products!$A$1:$G$1,0))</f>
        <v>3.07395</v>
      </c>
      <c r="U401" s="20"/>
    </row>
    <row r="402" spans="1:21" x14ac:dyDescent="0.2">
      <c r="A402" s="1" t="s">
        <v>801</v>
      </c>
      <c r="B402" s="2">
        <v>44332</v>
      </c>
      <c r="C402" s="2" t="str">
        <f t="shared" si="19"/>
        <v>2021</v>
      </c>
      <c r="D402" s="2" t="str">
        <f t="shared" si="20"/>
        <v>May</v>
      </c>
      <c r="E402" s="3" t="s">
        <v>802</v>
      </c>
      <c r="F402" s="3" t="str">
        <f>VLOOKUP(Customers!A402,Customers!A401:I1401,3,FALSE)</f>
        <v>nbroadberrieb4@gnu.org</v>
      </c>
      <c r="G402" s="3" t="str">
        <f>VLOOKUP(worksheet!E402,Customers!A:I,2,)</f>
        <v>Neely Broadberrie</v>
      </c>
      <c r="H402" s="3" t="str">
        <f>VLOOKUP(E402,Customers!A:I,6,FALSE)</f>
        <v>Washington</v>
      </c>
      <c r="I402" s="3" t="str">
        <f>VLOOKUP(Customers!A402,Customers!A401:I1401,7,FALSE)</f>
        <v>United States</v>
      </c>
      <c r="J402" s="4" t="s">
        <v>132</v>
      </c>
      <c r="K402" s="3">
        <v>4</v>
      </c>
      <c r="L402" s="5">
        <f>INDEX([1]products!$A$1:$G$49,MATCH([1]orders!$D402,[1]products!$A$1:$A$49,0),MATCH([1]orders!K$1,[1]products!$A$1:$G$1,0))</f>
        <v>1</v>
      </c>
      <c r="M402" s="6">
        <f>INDEX([1]products!$A$1:$G$49,MATCH([1]orders!$D402,[1]products!$A$1:$A$49,0),MATCH([1]orders!L$1,[1]products!$A$1:$G$1,0))</f>
        <v>15.85</v>
      </c>
      <c r="N402" s="6" t="str">
        <f>VLOOKUP(Customers!A402,Customers!A401:I1401,9,FALSE)</f>
        <v>No</v>
      </c>
      <c r="O402" s="25">
        <f t="shared" si="18"/>
        <v>63.4</v>
      </c>
      <c r="P402" t="str">
        <f>VLOOKUP(J402,Products!A:G,2,0)</f>
        <v>Liberica</v>
      </c>
      <c r="Q402" t="str">
        <f>VLOOKUP(J402,Products!A:G,3,0)</f>
        <v>Light</v>
      </c>
      <c r="R402">
        <v>8.2420000000000009</v>
      </c>
      <c r="S402">
        <f>INDEX(Products!A:G,MATCH(worksheet!J402,Products!A:A,0),MATCH(worksheet!$S$1,Products!$A$1:$G$1,0))</f>
        <v>2.0605000000000002</v>
      </c>
      <c r="U402" s="20"/>
    </row>
    <row r="403" spans="1:21" x14ac:dyDescent="0.2">
      <c r="A403" s="1" t="s">
        <v>803</v>
      </c>
      <c r="B403" s="2">
        <v>43591</v>
      </c>
      <c r="C403" s="2" t="str">
        <f t="shared" si="19"/>
        <v>2019</v>
      </c>
      <c r="D403" s="2" t="str">
        <f t="shared" si="20"/>
        <v>May</v>
      </c>
      <c r="E403" s="3" t="s">
        <v>804</v>
      </c>
      <c r="F403" s="3" t="str">
        <f>VLOOKUP(Customers!A403,Customers!A402:I1402,3,FALSE)</f>
        <v>rpithcockb5@yellowbook.com</v>
      </c>
      <c r="G403" s="3" t="str">
        <f>VLOOKUP(worksheet!E403,Customers!A:I,2,)</f>
        <v>Rutger Pithcock</v>
      </c>
      <c r="H403" s="3" t="str">
        <f>VLOOKUP(E403,Customers!A:I,6,FALSE)</f>
        <v>Knoxville</v>
      </c>
      <c r="I403" s="3" t="str">
        <f>VLOOKUP(Customers!A403,Customers!A402:I1402,7,FALSE)</f>
        <v>United States</v>
      </c>
      <c r="J403" s="4" t="s">
        <v>77</v>
      </c>
      <c r="K403" s="3">
        <v>2</v>
      </c>
      <c r="L403" s="5">
        <f>INDEX([1]products!$A$1:$G$49,MATCH([1]orders!$D403,[1]products!$A$1:$A$49,0),MATCH([1]orders!K$1,[1]products!$A$1:$G$1,0))</f>
        <v>0.2</v>
      </c>
      <c r="M403" s="6">
        <f>INDEX([1]products!$A$1:$G$49,MATCH([1]orders!$D403,[1]products!$A$1:$A$49,0),MATCH([1]orders!L$1,[1]products!$A$1:$G$1,0))</f>
        <v>4.3650000000000002</v>
      </c>
      <c r="N403" s="6" t="str">
        <f>VLOOKUP(Customers!A403,Customers!A402:I1402,9,FALSE)</f>
        <v>Yes</v>
      </c>
      <c r="O403" s="25">
        <f t="shared" si="18"/>
        <v>8.73</v>
      </c>
      <c r="P403" t="str">
        <f>VLOOKUP(J403,Products!A:G,2,0)</f>
        <v>Liberica</v>
      </c>
      <c r="Q403" t="str">
        <f>VLOOKUP(J403,Products!A:G,3,0)</f>
        <v>Medium</v>
      </c>
      <c r="R403">
        <v>1.1349</v>
      </c>
      <c r="S403">
        <f>INDEX(Products!A:G,MATCH(worksheet!J403,Products!A:A,0),MATCH(worksheet!$S$1,Products!$A$1:$G$1,0))</f>
        <v>0.56745000000000001</v>
      </c>
      <c r="U403" s="20"/>
    </row>
    <row r="404" spans="1:21" x14ac:dyDescent="0.2">
      <c r="A404" s="1" t="s">
        <v>805</v>
      </c>
      <c r="B404" s="2">
        <v>43502</v>
      </c>
      <c r="C404" s="2" t="str">
        <f t="shared" si="19"/>
        <v>2019</v>
      </c>
      <c r="D404" s="2" t="str">
        <f t="shared" si="20"/>
        <v>February</v>
      </c>
      <c r="E404" s="3" t="s">
        <v>806</v>
      </c>
      <c r="F404" s="3" t="str">
        <f>VLOOKUP(Customers!A404,Customers!A403:I1403,3,FALSE)</f>
        <v>gcroysdaleb6@nih.gov</v>
      </c>
      <c r="G404" s="3" t="str">
        <f>VLOOKUP(worksheet!E404,Customers!A:I,2,)</f>
        <v>Gale Croysdale</v>
      </c>
      <c r="H404" s="3" t="str">
        <f>VLOOKUP(E404,Customers!A:I,6,FALSE)</f>
        <v>Charleston</v>
      </c>
      <c r="I404" s="3" t="str">
        <f>VLOOKUP(Customers!A404,Customers!A403:I1403,7,FALSE)</f>
        <v>United States</v>
      </c>
      <c r="J404" s="4" t="s">
        <v>179</v>
      </c>
      <c r="K404" s="3">
        <v>3</v>
      </c>
      <c r="L404" s="5">
        <f>INDEX([1]products!$A$1:$G$49,MATCH([1]orders!$D404,[1]products!$A$1:$A$49,0),MATCH([1]orders!K$1,[1]products!$A$1:$G$1,0))</f>
        <v>1</v>
      </c>
      <c r="M404" s="6">
        <f>INDEX([1]products!$A$1:$G$49,MATCH([1]orders!$D404,[1]products!$A$1:$A$49,0),MATCH([1]orders!L$1,[1]products!$A$1:$G$1,0))</f>
        <v>8.9499999999999993</v>
      </c>
      <c r="N404" s="6" t="str">
        <f>VLOOKUP(Customers!A404,Customers!A403:I1403,9,FALSE)</f>
        <v>Yes</v>
      </c>
      <c r="O404" s="25">
        <f t="shared" si="18"/>
        <v>26.849999999999998</v>
      </c>
      <c r="P404" t="str">
        <f>VLOOKUP(J404,Products!A:G,2,0)</f>
        <v>Robusta</v>
      </c>
      <c r="Q404" t="str">
        <f>VLOOKUP(J404,Products!A:G,3,0)</f>
        <v>Dark</v>
      </c>
      <c r="R404">
        <v>1.6109999999999998</v>
      </c>
      <c r="S404">
        <f>INDEX(Products!A:G,MATCH(worksheet!J404,Products!A:A,0),MATCH(worksheet!$S$1,Products!$A$1:$G$1,0))</f>
        <v>0.53699999999999992</v>
      </c>
      <c r="U404" s="20"/>
    </row>
    <row r="405" spans="1:21" hidden="1" x14ac:dyDescent="0.2">
      <c r="A405" s="1" t="s">
        <v>807</v>
      </c>
      <c r="B405" s="2">
        <v>44295</v>
      </c>
      <c r="C405" s="2" t="str">
        <f t="shared" si="19"/>
        <v>2021</v>
      </c>
      <c r="D405" s="2" t="str">
        <f t="shared" si="20"/>
        <v>April</v>
      </c>
      <c r="E405" s="3" t="s">
        <v>808</v>
      </c>
      <c r="F405" s="3" t="str">
        <f>VLOOKUP(Customers!A405,Customers!A404:I1404,3,FALSE)</f>
        <v>bgozzettb7@github.com</v>
      </c>
      <c r="G405" s="3" t="str">
        <f>VLOOKUP(worksheet!E405,Customers!A:I,2,)</f>
        <v>Benedetto Gozzett</v>
      </c>
      <c r="H405" s="3" t="str">
        <f>VLOOKUP(E405,Customers!A:I,6,FALSE)</f>
        <v>Dallas</v>
      </c>
      <c r="I405" s="3" t="str">
        <f>VLOOKUP(Customers!A405,Customers!A404:I1404,7,FALSE)</f>
        <v>United States</v>
      </c>
      <c r="J405" s="4" t="s">
        <v>19</v>
      </c>
      <c r="K405" s="3">
        <v>2</v>
      </c>
      <c r="L405" s="5">
        <f>INDEX([1]products!$A$1:$G$49,MATCH([1]orders!$D405,[1]products!$A$1:$A$49,0),MATCH([1]orders!K$1,[1]products!$A$1:$G$1,0))</f>
        <v>0.2</v>
      </c>
      <c r="M405" s="6">
        <f>INDEX([1]products!$A$1:$G$49,MATCH([1]orders!$D405,[1]products!$A$1:$A$49,0),MATCH([1]orders!L$1,[1]products!$A$1:$G$1,0))</f>
        <v>4.7549999999999999</v>
      </c>
      <c r="N405" s="6" t="str">
        <f>VLOOKUP(Customers!A405,Customers!A404:I1404,9,FALSE)</f>
        <v>No</v>
      </c>
      <c r="O405" s="25">
        <f t="shared" si="18"/>
        <v>9.51</v>
      </c>
      <c r="P405" t="str">
        <f>VLOOKUP(J405,Products!A:G,2,0)</f>
        <v>Liberica</v>
      </c>
      <c r="Q405" t="str">
        <f>VLOOKUP(J405,Products!A:G,3,0)</f>
        <v>Light</v>
      </c>
      <c r="R405">
        <v>1.2363</v>
      </c>
      <c r="S405">
        <f>INDEX(Products!A:G,MATCH(worksheet!J405,Products!A:A,0),MATCH(worksheet!$S$1,Products!$A$1:$G$1,0))</f>
        <v>0.61814999999999998</v>
      </c>
      <c r="U405" s="20"/>
    </row>
    <row r="406" spans="1:21" hidden="1" x14ac:dyDescent="0.2">
      <c r="A406" s="1" t="s">
        <v>809</v>
      </c>
      <c r="B406" s="2">
        <v>43971</v>
      </c>
      <c r="C406" s="2" t="str">
        <f t="shared" si="19"/>
        <v>2020</v>
      </c>
      <c r="D406" s="2" t="str">
        <f t="shared" si="20"/>
        <v>May</v>
      </c>
      <c r="E406" s="3" t="s">
        <v>810</v>
      </c>
      <c r="F406" s="3" t="str">
        <f>VLOOKUP(Customers!A406,Customers!A405:I1405,3,FALSE)</f>
        <v>tcraggsb8@house.gov</v>
      </c>
      <c r="G406" s="3" t="str">
        <f>VLOOKUP(worksheet!E406,Customers!A:I,2,)</f>
        <v>Tania Craggs</v>
      </c>
      <c r="H406" s="3" t="str">
        <f>VLOOKUP(E406,Customers!A:I,6,FALSE)</f>
        <v>Whitegate</v>
      </c>
      <c r="I406" s="3" t="str">
        <f>VLOOKUP(Customers!A406,Customers!A405:I1405,7,FALSE)</f>
        <v>Ireland</v>
      </c>
      <c r="J406" s="4" t="s">
        <v>27</v>
      </c>
      <c r="K406" s="3">
        <v>4</v>
      </c>
      <c r="L406" s="5">
        <f>INDEX([1]products!$A$1:$G$49,MATCH([1]orders!$D406,[1]products!$A$1:$A$49,0),MATCH([1]orders!K$1,[1]products!$A$1:$G$1,0))</f>
        <v>1</v>
      </c>
      <c r="M406" s="6">
        <f>INDEX([1]products!$A$1:$G$49,MATCH([1]orders!$D406,[1]products!$A$1:$A$49,0),MATCH([1]orders!L$1,[1]products!$A$1:$G$1,0))</f>
        <v>9.9499999999999993</v>
      </c>
      <c r="N406" s="6" t="str">
        <f>VLOOKUP(Customers!A406,Customers!A405:I1405,9,FALSE)</f>
        <v>No</v>
      </c>
      <c r="O406" s="25">
        <f t="shared" si="18"/>
        <v>39.799999999999997</v>
      </c>
      <c r="P406" t="str">
        <f>VLOOKUP(J406,Products!A:G,2,0)</f>
        <v>Arabica</v>
      </c>
      <c r="Q406" t="str">
        <f>VLOOKUP(J406,Products!A:G,3,0)</f>
        <v>Dark</v>
      </c>
      <c r="R406">
        <v>3.5819999999999994</v>
      </c>
      <c r="S406">
        <f>INDEX(Products!A:G,MATCH(worksheet!J406,Products!A:A,0),MATCH(worksheet!$S$1,Products!$A$1:$G$1,0))</f>
        <v>0.89549999999999985</v>
      </c>
      <c r="U406" s="20"/>
    </row>
    <row r="407" spans="1:21" hidden="1" x14ac:dyDescent="0.2">
      <c r="A407" s="1" t="s">
        <v>811</v>
      </c>
      <c r="B407" s="2">
        <v>44167</v>
      </c>
      <c r="C407" s="2" t="str">
        <f t="shared" si="19"/>
        <v>2020</v>
      </c>
      <c r="D407" s="2" t="str">
        <f t="shared" si="20"/>
        <v>December</v>
      </c>
      <c r="E407" s="3" t="s">
        <v>812</v>
      </c>
      <c r="F407" s="3" t="str">
        <f>VLOOKUP(Customers!A407,Customers!A406:I1406,3,FALSE)</f>
        <v>lcullrfordb9@xing.com</v>
      </c>
      <c r="G407" s="3" t="str">
        <f>VLOOKUP(worksheet!E407,Customers!A:I,2,)</f>
        <v>Leonie Cullrford</v>
      </c>
      <c r="H407" s="3" t="str">
        <f>VLOOKUP(E407,Customers!A:I,6,FALSE)</f>
        <v>Chico</v>
      </c>
      <c r="I407" s="3" t="str">
        <f>VLOOKUP(Customers!A407,Customers!A406:I1406,7,FALSE)</f>
        <v>United States</v>
      </c>
      <c r="J407" s="4" t="s">
        <v>3</v>
      </c>
      <c r="K407" s="3">
        <v>3</v>
      </c>
      <c r="L407" s="5">
        <f>INDEX([1]products!$A$1:$G$49,MATCH([1]orders!$D407,[1]products!$A$1:$A$49,0),MATCH([1]orders!K$1,[1]products!$A$1:$G$1,0))</f>
        <v>0.5</v>
      </c>
      <c r="M407" s="6">
        <f>INDEX([1]products!$A$1:$G$49,MATCH([1]orders!$D407,[1]products!$A$1:$A$49,0),MATCH([1]orders!L$1,[1]products!$A$1:$G$1,0))</f>
        <v>8.25</v>
      </c>
      <c r="N407" s="6" t="str">
        <f>VLOOKUP(Customers!A407,Customers!A406:I1406,9,FALSE)</f>
        <v>Yes</v>
      </c>
      <c r="O407" s="25">
        <f t="shared" si="18"/>
        <v>24.75</v>
      </c>
      <c r="P407" t="str">
        <f>VLOOKUP(J407,Products!A:G,2,0)</f>
        <v>Excelsa</v>
      </c>
      <c r="Q407" t="str">
        <f>VLOOKUP(J407,Products!A:G,3,0)</f>
        <v>Medium</v>
      </c>
      <c r="R407">
        <v>2.7225000000000001</v>
      </c>
      <c r="S407">
        <f>INDEX(Products!A:G,MATCH(worksheet!J407,Products!A:A,0),MATCH(worksheet!$S$1,Products!$A$1:$G$1,0))</f>
        <v>0.90749999999999997</v>
      </c>
      <c r="U407" s="20"/>
    </row>
    <row r="408" spans="1:21" hidden="1" x14ac:dyDescent="0.2">
      <c r="A408" s="1" t="s">
        <v>813</v>
      </c>
      <c r="B408" s="2">
        <v>44416</v>
      </c>
      <c r="C408" s="2" t="str">
        <f t="shared" si="19"/>
        <v>2021</v>
      </c>
      <c r="D408" s="2" t="str">
        <f t="shared" si="20"/>
        <v>August</v>
      </c>
      <c r="E408" s="3" t="s">
        <v>814</v>
      </c>
      <c r="F408" s="3" t="str">
        <f>VLOOKUP(Customers!A408,Customers!A407:I1407,3,FALSE)</f>
        <v>arizonba@xing.com</v>
      </c>
      <c r="G408" s="3" t="str">
        <f>VLOOKUP(worksheet!E408,Customers!A:I,2,)</f>
        <v>Auguste Rizon</v>
      </c>
      <c r="H408" s="3" t="str">
        <f>VLOOKUP(E408,Customers!A:I,6,FALSE)</f>
        <v>Little Rock</v>
      </c>
      <c r="I408" s="3" t="str">
        <f>VLOOKUP(Customers!A408,Customers!A407:I1407,7,FALSE)</f>
        <v>United States</v>
      </c>
      <c r="J408" s="4" t="s">
        <v>9</v>
      </c>
      <c r="K408" s="3">
        <v>5</v>
      </c>
      <c r="L408" s="5">
        <f>INDEX([1]products!$A$1:$G$49,MATCH([1]orders!$D408,[1]products!$A$1:$A$49,0),MATCH([1]orders!K$1,[1]products!$A$1:$G$1,0))</f>
        <v>1</v>
      </c>
      <c r="M408" s="6">
        <f>INDEX([1]products!$A$1:$G$49,MATCH([1]orders!$D408,[1]products!$A$1:$A$49,0),MATCH([1]orders!L$1,[1]products!$A$1:$G$1,0))</f>
        <v>13.75</v>
      </c>
      <c r="N408" s="6" t="str">
        <f>VLOOKUP(Customers!A408,Customers!A407:I1407,9,FALSE)</f>
        <v>Yes</v>
      </c>
      <c r="O408" s="25">
        <f t="shared" si="18"/>
        <v>68.75</v>
      </c>
      <c r="P408" t="str">
        <f>VLOOKUP(J408,Products!A:G,2,0)</f>
        <v>Excelsa</v>
      </c>
      <c r="Q408" t="str">
        <f>VLOOKUP(J408,Products!A:G,3,0)</f>
        <v>Medium</v>
      </c>
      <c r="R408">
        <v>7.5625</v>
      </c>
      <c r="S408">
        <f>INDEX(Products!A:G,MATCH(worksheet!J408,Products!A:A,0),MATCH(worksheet!$S$1,Products!$A$1:$G$1,0))</f>
        <v>1.5125</v>
      </c>
      <c r="U408" s="20"/>
    </row>
    <row r="409" spans="1:21" hidden="1" x14ac:dyDescent="0.2">
      <c r="A409" s="1" t="s">
        <v>815</v>
      </c>
      <c r="B409" s="2">
        <v>44595</v>
      </c>
      <c r="C409" s="2" t="str">
        <f t="shared" si="19"/>
        <v>2022</v>
      </c>
      <c r="D409" s="2" t="str">
        <f t="shared" si="20"/>
        <v>February</v>
      </c>
      <c r="E409" s="3" t="s">
        <v>816</v>
      </c>
      <c r="F409" s="3">
        <f>VLOOKUP(Customers!A409,Customers!A408:I1408,3,FALSE)</f>
        <v>0</v>
      </c>
      <c r="G409" s="3" t="str">
        <f>VLOOKUP(worksheet!E409,Customers!A:I,2,)</f>
        <v>Lorin Guerrazzi</v>
      </c>
      <c r="H409" s="3" t="str">
        <f>VLOOKUP(E409,Customers!A:I,6,FALSE)</f>
        <v>Balrothery</v>
      </c>
      <c r="I409" s="3" t="str">
        <f>VLOOKUP(Customers!A409,Customers!A408:I1408,7,FALSE)</f>
        <v>Ireland</v>
      </c>
      <c r="J409" s="4" t="s">
        <v>3</v>
      </c>
      <c r="K409" s="3">
        <v>6</v>
      </c>
      <c r="L409" s="5">
        <f>INDEX([1]products!$A$1:$G$49,MATCH([1]orders!$D409,[1]products!$A$1:$A$49,0),MATCH([1]orders!K$1,[1]products!$A$1:$G$1,0))</f>
        <v>0.5</v>
      </c>
      <c r="M409" s="6">
        <f>INDEX([1]products!$A$1:$G$49,MATCH([1]orders!$D409,[1]products!$A$1:$A$49,0),MATCH([1]orders!L$1,[1]products!$A$1:$G$1,0))</f>
        <v>8.25</v>
      </c>
      <c r="N409" s="6" t="str">
        <f>VLOOKUP(Customers!A409,Customers!A408:I1408,9,FALSE)</f>
        <v>No</v>
      </c>
      <c r="O409" s="25">
        <f t="shared" si="18"/>
        <v>49.5</v>
      </c>
      <c r="P409" t="str">
        <f>VLOOKUP(J409,Products!A:G,2,0)</f>
        <v>Excelsa</v>
      </c>
      <c r="Q409" t="str">
        <f>VLOOKUP(J409,Products!A:G,3,0)</f>
        <v>Medium</v>
      </c>
      <c r="R409">
        <v>5.4450000000000003</v>
      </c>
      <c r="S409">
        <f>INDEX(Products!A:G,MATCH(worksheet!J409,Products!A:A,0),MATCH(worksheet!$S$1,Products!$A$1:$G$1,0))</f>
        <v>0.90749999999999997</v>
      </c>
      <c r="U409" s="20"/>
    </row>
    <row r="410" spans="1:21" x14ac:dyDescent="0.2">
      <c r="A410" s="1" t="s">
        <v>817</v>
      </c>
      <c r="B410" s="2">
        <v>44659</v>
      </c>
      <c r="C410" s="2" t="str">
        <f t="shared" si="19"/>
        <v>2022</v>
      </c>
      <c r="D410" s="2" t="str">
        <f t="shared" si="20"/>
        <v>April</v>
      </c>
      <c r="E410" s="3" t="s">
        <v>818</v>
      </c>
      <c r="F410" s="3" t="str">
        <f>VLOOKUP(Customers!A410,Customers!A409:I1409,3,FALSE)</f>
        <v>fmiellbc@spiegel.de</v>
      </c>
      <c r="G410" s="3" t="str">
        <f>VLOOKUP(worksheet!E410,Customers!A:I,2,)</f>
        <v>Felice Miell</v>
      </c>
      <c r="H410" s="3" t="str">
        <f>VLOOKUP(E410,Customers!A:I,6,FALSE)</f>
        <v>New Brunswick</v>
      </c>
      <c r="I410" s="3" t="str">
        <f>VLOOKUP(Customers!A410,Customers!A409:I1409,7,FALSE)</f>
        <v>United States</v>
      </c>
      <c r="J410" s="4" t="s">
        <v>171</v>
      </c>
      <c r="K410" s="3">
        <v>2</v>
      </c>
      <c r="L410" s="5">
        <f>INDEX([1]products!$A$1:$G$49,MATCH([1]orders!$D410,[1]products!$A$1:$A$49,0),MATCH([1]orders!K$1,[1]products!$A$1:$G$1,0))</f>
        <v>2.5</v>
      </c>
      <c r="M410" s="6">
        <f>INDEX([1]products!$A$1:$G$49,MATCH([1]orders!$D410,[1]products!$A$1:$A$49,0),MATCH([1]orders!L$1,[1]products!$A$1:$G$1,0))</f>
        <v>25.874999999999996</v>
      </c>
      <c r="N410" s="6" t="str">
        <f>VLOOKUP(Customers!A410,Customers!A409:I1409,9,FALSE)</f>
        <v>Yes</v>
      </c>
      <c r="O410" s="25">
        <f t="shared" si="18"/>
        <v>51.749999999999993</v>
      </c>
      <c r="P410" t="str">
        <f>VLOOKUP(J410,Products!A:G,2,0)</f>
        <v>Arabica</v>
      </c>
      <c r="Q410" t="str">
        <f>VLOOKUP(J410,Products!A:G,3,0)</f>
        <v>Medium</v>
      </c>
      <c r="R410">
        <v>4.6574999999999989</v>
      </c>
      <c r="S410">
        <f>INDEX(Products!A:G,MATCH(worksheet!J410,Products!A:A,0),MATCH(worksheet!$S$1,Products!$A$1:$G$1,0))</f>
        <v>2.3287499999999994</v>
      </c>
      <c r="U410" s="20"/>
    </row>
    <row r="411" spans="1:21" x14ac:dyDescent="0.2">
      <c r="A411" s="1" t="s">
        <v>819</v>
      </c>
      <c r="B411" s="2">
        <v>44203</v>
      </c>
      <c r="C411" s="2" t="str">
        <f t="shared" si="19"/>
        <v>2021</v>
      </c>
      <c r="D411" s="2" t="str">
        <f t="shared" si="20"/>
        <v>January</v>
      </c>
      <c r="E411" s="3" t="s">
        <v>820</v>
      </c>
      <c r="F411" s="3">
        <f>VLOOKUP(Customers!A411,Customers!A410:I1410,3,FALSE)</f>
        <v>0</v>
      </c>
      <c r="G411" s="3" t="str">
        <f>VLOOKUP(worksheet!E411,Customers!A:I,2,)</f>
        <v>Hamish Skeech</v>
      </c>
      <c r="H411" s="3" t="str">
        <f>VLOOKUP(E411,Customers!A:I,6,FALSE)</f>
        <v>Valleymount</v>
      </c>
      <c r="I411" s="3" t="str">
        <f>VLOOKUP(Customers!A411,Customers!A410:I1410,7,FALSE)</f>
        <v>Ireland</v>
      </c>
      <c r="J411" s="4" t="s">
        <v>132</v>
      </c>
      <c r="K411" s="3">
        <v>3</v>
      </c>
      <c r="L411" s="5">
        <f>INDEX([1]products!$A$1:$G$49,MATCH([1]orders!$D411,[1]products!$A$1:$A$49,0),MATCH([1]orders!K$1,[1]products!$A$1:$G$1,0))</f>
        <v>1</v>
      </c>
      <c r="M411" s="6">
        <f>INDEX([1]products!$A$1:$G$49,MATCH([1]orders!$D411,[1]products!$A$1:$A$49,0),MATCH([1]orders!L$1,[1]products!$A$1:$G$1,0))</f>
        <v>15.85</v>
      </c>
      <c r="N411" s="6" t="str">
        <f>VLOOKUP(Customers!A411,Customers!A410:I1410,9,FALSE)</f>
        <v>Yes</v>
      </c>
      <c r="O411" s="25">
        <f t="shared" si="18"/>
        <v>47.55</v>
      </c>
      <c r="P411" t="str">
        <f>VLOOKUP(J411,Products!A:G,2,0)</f>
        <v>Liberica</v>
      </c>
      <c r="Q411" t="str">
        <f>VLOOKUP(J411,Products!A:G,3,0)</f>
        <v>Light</v>
      </c>
      <c r="R411">
        <v>6.1815000000000007</v>
      </c>
      <c r="S411">
        <f>INDEX(Products!A:G,MATCH(worksheet!J411,Products!A:A,0),MATCH(worksheet!$S$1,Products!$A$1:$G$1,0))</f>
        <v>2.0605000000000002</v>
      </c>
      <c r="U411" s="20"/>
    </row>
    <row r="412" spans="1:21" x14ac:dyDescent="0.2">
      <c r="A412" s="1" t="s">
        <v>821</v>
      </c>
      <c r="B412" s="2">
        <v>44441</v>
      </c>
      <c r="C412" s="2" t="str">
        <f t="shared" si="19"/>
        <v>2021</v>
      </c>
      <c r="D412" s="2" t="str">
        <f t="shared" si="20"/>
        <v>September</v>
      </c>
      <c r="E412" s="3" t="s">
        <v>822</v>
      </c>
      <c r="F412" s="3">
        <f>VLOOKUP(Customers!A412,Customers!A411:I1411,3,FALSE)</f>
        <v>0</v>
      </c>
      <c r="G412" s="3" t="str">
        <f>VLOOKUP(worksheet!E412,Customers!A:I,2,)</f>
        <v>Giordano Lorenzin</v>
      </c>
      <c r="H412" s="3" t="str">
        <f>VLOOKUP(E412,Customers!A:I,6,FALSE)</f>
        <v>San Francisco</v>
      </c>
      <c r="I412" s="3" t="str">
        <f>VLOOKUP(Customers!A412,Customers!A411:I1411,7,FALSE)</f>
        <v>United States</v>
      </c>
      <c r="J412" s="4" t="s">
        <v>115</v>
      </c>
      <c r="K412" s="3">
        <v>4</v>
      </c>
      <c r="L412" s="5">
        <f>INDEX([1]products!$A$1:$G$49,MATCH([1]orders!$D412,[1]products!$A$1:$A$49,0),MATCH([1]orders!K$1,[1]products!$A$1:$G$1,0))</f>
        <v>0.2</v>
      </c>
      <c r="M412" s="6">
        <f>INDEX([1]products!$A$1:$G$49,MATCH([1]orders!$D412,[1]products!$A$1:$A$49,0),MATCH([1]orders!L$1,[1]products!$A$1:$G$1,0))</f>
        <v>3.8849999999999998</v>
      </c>
      <c r="N412" s="6" t="str">
        <f>VLOOKUP(Customers!A412,Customers!A411:I1411,9,FALSE)</f>
        <v>No</v>
      </c>
      <c r="O412" s="25">
        <f t="shared" si="18"/>
        <v>15.54</v>
      </c>
      <c r="P412" t="str">
        <f>VLOOKUP(J412,Products!A:G,2,0)</f>
        <v>Arabica</v>
      </c>
      <c r="Q412" t="str">
        <f>VLOOKUP(J412,Products!A:G,3,0)</f>
        <v>Light</v>
      </c>
      <c r="R412">
        <v>1.3985999999999998</v>
      </c>
      <c r="S412">
        <f>INDEX(Products!A:G,MATCH(worksheet!J412,Products!A:A,0),MATCH(worksheet!$S$1,Products!$A$1:$G$1,0))</f>
        <v>0.34964999999999996</v>
      </c>
      <c r="U412" s="20"/>
    </row>
    <row r="413" spans="1:21" hidden="1" x14ac:dyDescent="0.2">
      <c r="A413" s="1" t="s">
        <v>823</v>
      </c>
      <c r="B413" s="2">
        <v>44504</v>
      </c>
      <c r="C413" s="2" t="str">
        <f t="shared" si="19"/>
        <v>2021</v>
      </c>
      <c r="D413" s="2" t="str">
        <f t="shared" si="20"/>
        <v>November</v>
      </c>
      <c r="E413" s="3" t="s">
        <v>824</v>
      </c>
      <c r="F413" s="3">
        <f>VLOOKUP(Customers!A413,Customers!A412:I1412,3,FALSE)</f>
        <v>0</v>
      </c>
      <c r="G413" s="3" t="str">
        <f>VLOOKUP(worksheet!E413,Customers!A:I,2,)</f>
        <v>Harwilll Bishell</v>
      </c>
      <c r="H413" s="3" t="str">
        <f>VLOOKUP(E413,Customers!A:I,6,FALSE)</f>
        <v>Lafayette</v>
      </c>
      <c r="I413" s="3" t="str">
        <f>VLOOKUP(Customers!A413,Customers!A412:I1412,7,FALSE)</f>
        <v>United States</v>
      </c>
      <c r="J413" s="4" t="s">
        <v>96</v>
      </c>
      <c r="K413" s="3">
        <v>6</v>
      </c>
      <c r="L413" s="5">
        <f>INDEX([1]products!$A$1:$G$49,MATCH([1]orders!$D413,[1]products!$A$1:$A$49,0),MATCH([1]orders!K$1,[1]products!$A$1:$G$1,0))</f>
        <v>1</v>
      </c>
      <c r="M413" s="6">
        <f>INDEX([1]products!$A$1:$G$49,MATCH([1]orders!$D413,[1]products!$A$1:$A$49,0),MATCH([1]orders!L$1,[1]products!$A$1:$G$1,0))</f>
        <v>14.55</v>
      </c>
      <c r="N413" s="6" t="str">
        <f>VLOOKUP(Customers!A413,Customers!A412:I1412,9,FALSE)</f>
        <v>Yes</v>
      </c>
      <c r="O413" s="25">
        <f t="shared" si="18"/>
        <v>87.300000000000011</v>
      </c>
      <c r="P413" t="str">
        <f>VLOOKUP(J413,Products!A:G,2,0)</f>
        <v>Liberica</v>
      </c>
      <c r="Q413" t="str">
        <f>VLOOKUP(J413,Products!A:G,3,0)</f>
        <v>Medium</v>
      </c>
      <c r="R413">
        <v>11.349</v>
      </c>
      <c r="S413">
        <f>INDEX(Products!A:G,MATCH(worksheet!J413,Products!A:A,0),MATCH(worksheet!$S$1,Products!$A$1:$G$1,0))</f>
        <v>1.8915000000000002</v>
      </c>
      <c r="U413" s="20"/>
    </row>
    <row r="414" spans="1:21" x14ac:dyDescent="0.2">
      <c r="A414" s="1" t="s">
        <v>825</v>
      </c>
      <c r="B414" s="2">
        <v>44410</v>
      </c>
      <c r="C414" s="2" t="str">
        <f t="shared" si="19"/>
        <v>2021</v>
      </c>
      <c r="D414" s="2" t="str">
        <f t="shared" si="20"/>
        <v>August</v>
      </c>
      <c r="E414" s="3" t="s">
        <v>826</v>
      </c>
      <c r="F414" s="3">
        <f>VLOOKUP(Customers!A414,Customers!A413:I1413,3,FALSE)</f>
        <v>0</v>
      </c>
      <c r="G414" s="3" t="str">
        <f>VLOOKUP(worksheet!E414,Customers!A:I,2,)</f>
        <v>Freeland Missenden</v>
      </c>
      <c r="H414" s="3" t="str">
        <f>VLOOKUP(E414,Customers!A:I,6,FALSE)</f>
        <v>San Diego</v>
      </c>
      <c r="I414" s="3" t="str">
        <f>VLOOKUP(Customers!A414,Customers!A413:I1413,7,FALSE)</f>
        <v>United States</v>
      </c>
      <c r="J414" s="4" t="s">
        <v>61</v>
      </c>
      <c r="K414" s="3">
        <v>5</v>
      </c>
      <c r="L414" s="5">
        <f>INDEX([1]products!$A$1:$G$49,MATCH([1]orders!$D414,[1]products!$A$1:$A$49,0),MATCH([1]orders!K$1,[1]products!$A$1:$G$1,0))</f>
        <v>1</v>
      </c>
      <c r="M414" s="6">
        <f>INDEX([1]products!$A$1:$G$49,MATCH([1]orders!$D414,[1]products!$A$1:$A$49,0),MATCH([1]orders!L$1,[1]products!$A$1:$G$1,0))</f>
        <v>11.25</v>
      </c>
      <c r="N414" s="6" t="str">
        <f>VLOOKUP(Customers!A414,Customers!A413:I1413,9,FALSE)</f>
        <v>Yes</v>
      </c>
      <c r="O414" s="25">
        <f t="shared" si="18"/>
        <v>56.25</v>
      </c>
      <c r="P414" t="str">
        <f>VLOOKUP(J414,Products!A:G,2,0)</f>
        <v>Arabica</v>
      </c>
      <c r="Q414" t="str">
        <f>VLOOKUP(J414,Products!A:G,3,0)</f>
        <v>Medium</v>
      </c>
      <c r="R414">
        <v>5.0625</v>
      </c>
      <c r="S414">
        <f>INDEX(Products!A:G,MATCH(worksheet!J414,Products!A:A,0),MATCH(worksheet!$S$1,Products!$A$1:$G$1,0))</f>
        <v>1.0125</v>
      </c>
      <c r="U414" s="20"/>
    </row>
    <row r="415" spans="1:21" hidden="1" x14ac:dyDescent="0.2">
      <c r="A415" s="1" t="s">
        <v>827</v>
      </c>
      <c r="B415" s="2">
        <v>43857</v>
      </c>
      <c r="C415" s="2" t="str">
        <f t="shared" si="19"/>
        <v>2020</v>
      </c>
      <c r="D415" s="2" t="str">
        <f t="shared" si="20"/>
        <v>January</v>
      </c>
      <c r="E415" s="3" t="s">
        <v>828</v>
      </c>
      <c r="F415" s="3" t="str">
        <f>VLOOKUP(Customers!A415,Customers!A414:I1414,3,FALSE)</f>
        <v>wspringallbh@jugem.jp</v>
      </c>
      <c r="G415" s="3" t="str">
        <f>VLOOKUP(worksheet!E415,Customers!A:I,2,)</f>
        <v>Waylan Springall</v>
      </c>
      <c r="H415" s="3" t="str">
        <f>VLOOKUP(E415,Customers!A:I,6,FALSE)</f>
        <v>Alhambra</v>
      </c>
      <c r="I415" s="3" t="str">
        <f>VLOOKUP(Customers!A415,Customers!A414:I1414,7,FALSE)</f>
        <v>United States</v>
      </c>
      <c r="J415" s="4" t="s">
        <v>104</v>
      </c>
      <c r="K415" s="3">
        <v>1</v>
      </c>
      <c r="L415" s="5">
        <f>INDEX([1]products!$A$1:$G$49,MATCH([1]orders!$D415,[1]products!$A$1:$A$49,0),MATCH([1]orders!K$1,[1]products!$A$1:$G$1,0))</f>
        <v>2.5</v>
      </c>
      <c r="M415" s="6">
        <f>INDEX([1]products!$A$1:$G$49,MATCH([1]orders!$D415,[1]products!$A$1:$A$49,0),MATCH([1]orders!L$1,[1]products!$A$1:$G$1,0))</f>
        <v>36.454999999999998</v>
      </c>
      <c r="N415" s="6" t="str">
        <f>VLOOKUP(Customers!A415,Customers!A414:I1414,9,FALSE)</f>
        <v>Yes</v>
      </c>
      <c r="O415" s="25">
        <f t="shared" si="18"/>
        <v>36.454999999999998</v>
      </c>
      <c r="P415" t="str">
        <f>VLOOKUP(J415,Products!A:G,2,0)</f>
        <v>Liberica</v>
      </c>
      <c r="Q415" t="str">
        <f>VLOOKUP(J415,Products!A:G,3,0)</f>
        <v>Light</v>
      </c>
      <c r="R415">
        <v>4.7391499999999995</v>
      </c>
      <c r="S415">
        <f>INDEX(Products!A:G,MATCH(worksheet!J415,Products!A:A,0),MATCH(worksheet!$S$1,Products!$A$1:$G$1,0))</f>
        <v>4.7391499999999995</v>
      </c>
      <c r="U415" s="20"/>
    </row>
    <row r="416" spans="1:21" hidden="1" x14ac:dyDescent="0.2">
      <c r="A416" s="1" t="s">
        <v>829</v>
      </c>
      <c r="B416" s="2">
        <v>43802</v>
      </c>
      <c r="C416" s="2" t="str">
        <f t="shared" si="19"/>
        <v>2019</v>
      </c>
      <c r="D416" s="2" t="str">
        <f t="shared" si="20"/>
        <v>December</v>
      </c>
      <c r="E416" s="3" t="s">
        <v>830</v>
      </c>
      <c r="F416" s="3">
        <f>VLOOKUP(Customers!A416,Customers!A415:I1415,3,FALSE)</f>
        <v>0</v>
      </c>
      <c r="G416" s="3" t="str">
        <f>VLOOKUP(worksheet!E416,Customers!A:I,2,)</f>
        <v>Kiri Avramow</v>
      </c>
      <c r="H416" s="3" t="str">
        <f>VLOOKUP(E416,Customers!A:I,6,FALSE)</f>
        <v>Tyler</v>
      </c>
      <c r="I416" s="3" t="str">
        <f>VLOOKUP(Customers!A416,Customers!A415:I1415,7,FALSE)</f>
        <v>United States</v>
      </c>
      <c r="J416" s="4" t="s">
        <v>182</v>
      </c>
      <c r="K416" s="3">
        <v>3</v>
      </c>
      <c r="L416" s="5">
        <f>INDEX([1]products!$A$1:$G$49,MATCH([1]orders!$D416,[1]products!$A$1:$A$49,0),MATCH([1]orders!K$1,[1]products!$A$1:$G$1,0))</f>
        <v>0.2</v>
      </c>
      <c r="M416" s="6">
        <f>INDEX([1]products!$A$1:$G$49,MATCH([1]orders!$D416,[1]products!$A$1:$A$49,0),MATCH([1]orders!L$1,[1]products!$A$1:$G$1,0))</f>
        <v>3.5849999999999995</v>
      </c>
      <c r="N416" s="6" t="str">
        <f>VLOOKUP(Customers!A416,Customers!A415:I1415,9,FALSE)</f>
        <v>Yes</v>
      </c>
      <c r="O416" s="25">
        <f t="shared" si="18"/>
        <v>10.754999999999999</v>
      </c>
      <c r="P416" t="str">
        <f>VLOOKUP(J416,Products!A:G,2,0)</f>
        <v>Robusta</v>
      </c>
      <c r="Q416" t="str">
        <f>VLOOKUP(J416,Products!A:G,3,0)</f>
        <v>Light</v>
      </c>
      <c r="R416">
        <v>0.64529999999999987</v>
      </c>
      <c r="S416">
        <f>INDEX(Products!A:G,MATCH(worksheet!J416,Products!A:A,0),MATCH(worksheet!$S$1,Products!$A$1:$G$1,0))</f>
        <v>0.21509999999999996</v>
      </c>
      <c r="U416" s="20"/>
    </row>
    <row r="417" spans="1:21" hidden="1" x14ac:dyDescent="0.2">
      <c r="A417" s="1" t="s">
        <v>831</v>
      </c>
      <c r="B417" s="2">
        <v>43683</v>
      </c>
      <c r="C417" s="2" t="str">
        <f t="shared" si="19"/>
        <v>2019</v>
      </c>
      <c r="D417" s="2" t="str">
        <f t="shared" si="20"/>
        <v>August</v>
      </c>
      <c r="E417" s="3" t="s">
        <v>832</v>
      </c>
      <c r="F417" s="3" t="str">
        <f>VLOOKUP(Customers!A417,Customers!A416:I1416,3,FALSE)</f>
        <v>ghawkyensbj@census.gov</v>
      </c>
      <c r="G417" s="3" t="str">
        <f>VLOOKUP(worksheet!E417,Customers!A:I,2,)</f>
        <v>Gregg Hawkyens</v>
      </c>
      <c r="H417" s="3" t="str">
        <f>VLOOKUP(E417,Customers!A:I,6,FALSE)</f>
        <v>Lafayette</v>
      </c>
      <c r="I417" s="3" t="str">
        <f>VLOOKUP(Customers!A417,Customers!A416:I1416,7,FALSE)</f>
        <v>United States</v>
      </c>
      <c r="J417" s="4" t="s">
        <v>162</v>
      </c>
      <c r="K417" s="3">
        <v>3</v>
      </c>
      <c r="L417" s="5">
        <f>INDEX([1]products!$A$1:$G$49,MATCH([1]orders!$D417,[1]products!$A$1:$A$49,0),MATCH([1]orders!K$1,[1]products!$A$1:$G$1,0))</f>
        <v>0.2</v>
      </c>
      <c r="M417" s="6">
        <f>INDEX([1]products!$A$1:$G$49,MATCH([1]orders!$D417,[1]products!$A$1:$A$49,0),MATCH([1]orders!L$1,[1]products!$A$1:$G$1,0))</f>
        <v>2.9849999999999999</v>
      </c>
      <c r="N417" s="6" t="str">
        <f>VLOOKUP(Customers!A417,Customers!A416:I1416,9,FALSE)</f>
        <v>No</v>
      </c>
      <c r="O417" s="25">
        <f t="shared" si="18"/>
        <v>8.9550000000000001</v>
      </c>
      <c r="P417" t="str">
        <f>VLOOKUP(J417,Products!A:G,2,0)</f>
        <v>Robusta</v>
      </c>
      <c r="Q417" t="str">
        <f>VLOOKUP(J417,Products!A:G,3,0)</f>
        <v>Medium</v>
      </c>
      <c r="R417">
        <v>0.53729999999999989</v>
      </c>
      <c r="S417">
        <f>INDEX(Products!A:G,MATCH(worksheet!J417,Products!A:A,0),MATCH(worksheet!$S$1,Products!$A$1:$G$1,0))</f>
        <v>0.17909999999999998</v>
      </c>
      <c r="U417" s="20"/>
    </row>
    <row r="418" spans="1:21" x14ac:dyDescent="0.2">
      <c r="A418" s="1" t="s">
        <v>833</v>
      </c>
      <c r="B418" s="2">
        <v>43901</v>
      </c>
      <c r="C418" s="2" t="str">
        <f t="shared" si="19"/>
        <v>2020</v>
      </c>
      <c r="D418" s="2" t="str">
        <f t="shared" si="20"/>
        <v>March</v>
      </c>
      <c r="E418" s="3" t="s">
        <v>834</v>
      </c>
      <c r="F418" s="3">
        <f>VLOOKUP(Customers!A418,Customers!A417:I1417,3,FALSE)</f>
        <v>0</v>
      </c>
      <c r="G418" s="3" t="str">
        <f>VLOOKUP(worksheet!E418,Customers!A:I,2,)</f>
        <v>Reggis Pracy</v>
      </c>
      <c r="H418" s="3" t="str">
        <f>VLOOKUP(E418,Customers!A:I,6,FALSE)</f>
        <v>Dayton</v>
      </c>
      <c r="I418" s="3" t="str">
        <f>VLOOKUP(Customers!A418,Customers!A417:I1417,7,FALSE)</f>
        <v>United States</v>
      </c>
      <c r="J418" s="4" t="s">
        <v>192</v>
      </c>
      <c r="K418" s="3">
        <v>3</v>
      </c>
      <c r="L418" s="5">
        <f>INDEX([1]products!$A$1:$G$49,MATCH([1]orders!$D418,[1]products!$A$1:$A$49,0),MATCH([1]orders!K$1,[1]products!$A$1:$G$1,0))</f>
        <v>0.5</v>
      </c>
      <c r="M418" s="6">
        <f>INDEX([1]products!$A$1:$G$49,MATCH([1]orders!$D418,[1]products!$A$1:$A$49,0),MATCH([1]orders!L$1,[1]products!$A$1:$G$1,0))</f>
        <v>7.77</v>
      </c>
      <c r="N418" s="6" t="str">
        <f>VLOOKUP(Customers!A418,Customers!A417:I1417,9,FALSE)</f>
        <v>Yes</v>
      </c>
      <c r="O418" s="25">
        <f t="shared" si="18"/>
        <v>23.31</v>
      </c>
      <c r="P418" t="str">
        <f>VLOOKUP(J418,Products!A:G,2,0)</f>
        <v>Arabica</v>
      </c>
      <c r="Q418" t="str">
        <f>VLOOKUP(J418,Products!A:G,3,0)</f>
        <v>Light</v>
      </c>
      <c r="R418">
        <v>2.0978999999999997</v>
      </c>
      <c r="S418">
        <f>INDEX(Products!A:G,MATCH(worksheet!J418,Products!A:A,0),MATCH(worksheet!$S$1,Products!$A$1:$G$1,0))</f>
        <v>0.69929999999999992</v>
      </c>
      <c r="U418" s="20"/>
    </row>
    <row r="419" spans="1:21" x14ac:dyDescent="0.2">
      <c r="A419" s="1" t="s">
        <v>835</v>
      </c>
      <c r="B419" s="2">
        <v>44457</v>
      </c>
      <c r="C419" s="2" t="str">
        <f t="shared" si="19"/>
        <v>2021</v>
      </c>
      <c r="D419" s="2" t="str">
        <f t="shared" si="20"/>
        <v>September</v>
      </c>
      <c r="E419" s="3" t="s">
        <v>836</v>
      </c>
      <c r="F419" s="3">
        <f>VLOOKUP(Customers!A419,Customers!A418:I1418,3,FALSE)</f>
        <v>0</v>
      </c>
      <c r="G419" s="3" t="str">
        <f>VLOOKUP(worksheet!E419,Customers!A:I,2,)</f>
        <v>Paula Denis</v>
      </c>
      <c r="H419" s="3" t="str">
        <f>VLOOKUP(E419,Customers!A:I,6,FALSE)</f>
        <v>Phoenix</v>
      </c>
      <c r="I419" s="3" t="str">
        <f>VLOOKUP(Customers!A419,Customers!A418:I1418,7,FALSE)</f>
        <v>United States</v>
      </c>
      <c r="J419" s="4" t="s">
        <v>204</v>
      </c>
      <c r="K419" s="3">
        <v>1</v>
      </c>
      <c r="L419" s="5">
        <f>INDEX([1]products!$A$1:$G$49,MATCH([1]orders!$D419,[1]products!$A$1:$A$49,0),MATCH([1]orders!K$1,[1]products!$A$1:$G$1,0))</f>
        <v>2.5</v>
      </c>
      <c r="M419" s="6">
        <f>INDEX([1]products!$A$1:$G$49,MATCH([1]orders!$D419,[1]products!$A$1:$A$49,0),MATCH([1]orders!L$1,[1]products!$A$1:$G$1,0))</f>
        <v>29.784999999999997</v>
      </c>
      <c r="N419" s="6" t="str">
        <f>VLOOKUP(Customers!A419,Customers!A418:I1418,9,FALSE)</f>
        <v>Yes</v>
      </c>
      <c r="O419" s="25">
        <f t="shared" si="18"/>
        <v>29.784999999999997</v>
      </c>
      <c r="P419" t="str">
        <f>VLOOKUP(J419,Products!A:G,2,0)</f>
        <v>Arabica</v>
      </c>
      <c r="Q419" t="str">
        <f>VLOOKUP(J419,Products!A:G,3,0)</f>
        <v>Light</v>
      </c>
      <c r="R419">
        <v>2.6806499999999995</v>
      </c>
      <c r="S419">
        <f>INDEX(Products!A:G,MATCH(worksheet!J419,Products!A:A,0),MATCH(worksheet!$S$1,Products!$A$1:$G$1,0))</f>
        <v>2.6806499999999995</v>
      </c>
      <c r="U419" s="20"/>
    </row>
    <row r="420" spans="1:21" x14ac:dyDescent="0.2">
      <c r="A420" s="1" t="s">
        <v>837</v>
      </c>
      <c r="B420" s="2">
        <v>44142</v>
      </c>
      <c r="C420" s="2" t="str">
        <f t="shared" si="19"/>
        <v>2020</v>
      </c>
      <c r="D420" s="2" t="str">
        <f t="shared" si="20"/>
        <v>November</v>
      </c>
      <c r="E420" s="3" t="s">
        <v>838</v>
      </c>
      <c r="F420" s="3" t="str">
        <f>VLOOKUP(Customers!A420,Customers!A419:I1419,3,FALSE)</f>
        <v>bmcgilvrabm@so-net.ne.jp</v>
      </c>
      <c r="G420" s="3" t="str">
        <f>VLOOKUP(worksheet!E420,Customers!A:I,2,)</f>
        <v>Broderick McGilvra</v>
      </c>
      <c r="H420" s="3" t="str">
        <f>VLOOKUP(E420,Customers!A:I,6,FALSE)</f>
        <v>Sacramento</v>
      </c>
      <c r="I420" s="3" t="str">
        <f>VLOOKUP(Customers!A420,Customers!A419:I1419,7,FALSE)</f>
        <v>United States</v>
      </c>
      <c r="J420" s="4" t="s">
        <v>204</v>
      </c>
      <c r="K420" s="3">
        <v>5</v>
      </c>
      <c r="L420" s="5">
        <f>INDEX([1]products!$A$1:$G$49,MATCH([1]orders!$D420,[1]products!$A$1:$A$49,0),MATCH([1]orders!K$1,[1]products!$A$1:$G$1,0))</f>
        <v>2.5</v>
      </c>
      <c r="M420" s="6">
        <f>INDEX([1]products!$A$1:$G$49,MATCH([1]orders!$D420,[1]products!$A$1:$A$49,0),MATCH([1]orders!L$1,[1]products!$A$1:$G$1,0))</f>
        <v>29.784999999999997</v>
      </c>
      <c r="N420" s="6" t="str">
        <f>VLOOKUP(Customers!A420,Customers!A419:I1419,9,FALSE)</f>
        <v>Yes</v>
      </c>
      <c r="O420" s="25">
        <f t="shared" si="18"/>
        <v>148.92499999999998</v>
      </c>
      <c r="P420" t="str">
        <f>VLOOKUP(J420,Products!A:G,2,0)</f>
        <v>Arabica</v>
      </c>
      <c r="Q420" t="str">
        <f>VLOOKUP(J420,Products!A:G,3,0)</f>
        <v>Light</v>
      </c>
      <c r="R420">
        <v>13.403249999999998</v>
      </c>
      <c r="S420">
        <f>INDEX(Products!A:G,MATCH(worksheet!J420,Products!A:A,0),MATCH(worksheet!$S$1,Products!$A$1:$G$1,0))</f>
        <v>2.6806499999999995</v>
      </c>
      <c r="U420" s="20"/>
    </row>
    <row r="421" spans="1:21" x14ac:dyDescent="0.2">
      <c r="A421" s="1" t="s">
        <v>839</v>
      </c>
      <c r="B421" s="2">
        <v>44739</v>
      </c>
      <c r="C421" s="2" t="str">
        <f t="shared" si="19"/>
        <v>2022</v>
      </c>
      <c r="D421" s="2" t="str">
        <f t="shared" si="20"/>
        <v>June</v>
      </c>
      <c r="E421" s="3" t="s">
        <v>840</v>
      </c>
      <c r="F421" s="3" t="str">
        <f>VLOOKUP(Customers!A421,Customers!A420:I1420,3,FALSE)</f>
        <v>adanzeybn@github.com</v>
      </c>
      <c r="G421" s="3" t="str">
        <f>VLOOKUP(worksheet!E421,Customers!A:I,2,)</f>
        <v>Annabella Danzey</v>
      </c>
      <c r="H421" s="3" t="str">
        <f>VLOOKUP(E421,Customers!A:I,6,FALSE)</f>
        <v>Lincoln</v>
      </c>
      <c r="I421" s="3" t="str">
        <f>VLOOKUP(Customers!A421,Customers!A420:I1420,7,FALSE)</f>
        <v>United States</v>
      </c>
      <c r="J421" s="4" t="s">
        <v>78</v>
      </c>
      <c r="K421" s="3">
        <v>1</v>
      </c>
      <c r="L421" s="5">
        <f>INDEX([1]products!$A$1:$G$49,MATCH([1]orders!$D421,[1]products!$A$1:$A$49,0),MATCH([1]orders!K$1,[1]products!$A$1:$G$1,0))</f>
        <v>0.5</v>
      </c>
      <c r="M421" s="6">
        <f>INDEX([1]products!$A$1:$G$49,MATCH([1]orders!$D421,[1]products!$A$1:$A$49,0),MATCH([1]orders!L$1,[1]products!$A$1:$G$1,0))</f>
        <v>8.73</v>
      </c>
      <c r="N421" s="6" t="str">
        <f>VLOOKUP(Customers!A421,Customers!A420:I1420,9,FALSE)</f>
        <v>Yes</v>
      </c>
      <c r="O421" s="25">
        <f t="shared" si="18"/>
        <v>8.73</v>
      </c>
      <c r="P421" t="str">
        <f>VLOOKUP(J421,Products!A:G,2,0)</f>
        <v>Liberica</v>
      </c>
      <c r="Q421" t="str">
        <f>VLOOKUP(J421,Products!A:G,3,0)</f>
        <v>Medium</v>
      </c>
      <c r="R421">
        <v>1.1349</v>
      </c>
      <c r="S421">
        <f>INDEX(Products!A:G,MATCH(worksheet!J421,Products!A:A,0),MATCH(worksheet!$S$1,Products!$A$1:$G$1,0))</f>
        <v>1.1349</v>
      </c>
      <c r="U421" s="20"/>
    </row>
    <row r="422" spans="1:21" hidden="1" x14ac:dyDescent="0.2">
      <c r="A422" s="1" t="s">
        <v>841</v>
      </c>
      <c r="B422" s="2">
        <v>43866</v>
      </c>
      <c r="C422" s="2" t="str">
        <f t="shared" si="19"/>
        <v>2020</v>
      </c>
      <c r="D422" s="2" t="str">
        <f t="shared" si="20"/>
        <v>February</v>
      </c>
      <c r="E422" s="3" t="s">
        <v>749</v>
      </c>
      <c r="F422" s="3" t="str">
        <f>VLOOKUP(Customers!A422,Customers!A421:I1421,3,FALSE)</f>
        <v>amckellerbo@ning.com</v>
      </c>
      <c r="G422" s="3" t="str">
        <f>VLOOKUP(worksheet!E422,Customers!A:I,2,)</f>
        <v>Terri Farra</v>
      </c>
      <c r="H422" s="3" t="str">
        <f>VLOOKUP(E422,Customers!A:I,6,FALSE)</f>
        <v>Odessa</v>
      </c>
      <c r="I422" s="3" t="str">
        <f>VLOOKUP(Customers!A422,Customers!A421:I1421,7,FALSE)</f>
        <v>United States</v>
      </c>
      <c r="J422" s="4" t="s">
        <v>123</v>
      </c>
      <c r="K422" s="3">
        <v>4</v>
      </c>
      <c r="L422" s="5">
        <f>INDEX([1]products!$A$1:$G$49,MATCH([1]orders!$D422,[1]products!$A$1:$A$49,0),MATCH([1]orders!K$1,[1]products!$A$1:$G$1,0))</f>
        <v>0.5</v>
      </c>
      <c r="M422" s="6">
        <f>INDEX([1]products!$A$1:$G$49,MATCH([1]orders!$D422,[1]products!$A$1:$A$49,0),MATCH([1]orders!L$1,[1]products!$A$1:$G$1,0))</f>
        <v>7.77</v>
      </c>
      <c r="N422" s="6" t="str">
        <f>VLOOKUP(Customers!A422,Customers!A421:I1421,9,FALSE)</f>
        <v>No</v>
      </c>
      <c r="O422" s="25">
        <f t="shared" si="18"/>
        <v>31.08</v>
      </c>
      <c r="P422" t="str">
        <f>VLOOKUP(J422,Products!A:G,2,0)</f>
        <v>Liberica</v>
      </c>
      <c r="Q422" t="str">
        <f>VLOOKUP(J422,Products!A:G,3,0)</f>
        <v>Dark</v>
      </c>
      <c r="R422">
        <v>4.0404</v>
      </c>
      <c r="S422">
        <f>INDEX(Products!A:G,MATCH(worksheet!J422,Products!A:A,0),MATCH(worksheet!$S$1,Products!$A$1:$G$1,0))</f>
        <v>1.0101</v>
      </c>
      <c r="U422" s="20"/>
    </row>
    <row r="423" spans="1:21" hidden="1" x14ac:dyDescent="0.2">
      <c r="A423" s="1" t="s">
        <v>841</v>
      </c>
      <c r="B423" s="2">
        <v>43866</v>
      </c>
      <c r="C423" s="2" t="str">
        <f t="shared" si="19"/>
        <v>2020</v>
      </c>
      <c r="D423" s="2" t="str">
        <f t="shared" si="20"/>
        <v>February</v>
      </c>
      <c r="E423" s="3" t="s">
        <v>749</v>
      </c>
      <c r="F423" s="3" t="str">
        <f>VLOOKUP(Customers!A423,Customers!A422:I1422,3,FALSE)</f>
        <v>fpowleybp@dyndns.org</v>
      </c>
      <c r="G423" s="3" t="str">
        <f>VLOOKUP(worksheet!E423,Customers!A:I,2,)</f>
        <v>Terri Farra</v>
      </c>
      <c r="H423" s="3" t="str">
        <f>VLOOKUP(E423,Customers!A:I,6,FALSE)</f>
        <v>Odessa</v>
      </c>
      <c r="I423" s="3" t="str">
        <f>VLOOKUP(Customers!A423,Customers!A422:I1422,7,FALSE)</f>
        <v>United States</v>
      </c>
      <c r="J423" s="4" t="s">
        <v>118</v>
      </c>
      <c r="K423" s="3">
        <v>6</v>
      </c>
      <c r="L423" s="5">
        <f>INDEX([1]products!$A$1:$G$49,MATCH([1]orders!$D423,[1]products!$A$1:$A$49,0),MATCH([1]orders!K$1,[1]products!$A$1:$G$1,0))</f>
        <v>2.5</v>
      </c>
      <c r="M423" s="6">
        <f>INDEX([1]products!$A$1:$G$49,MATCH([1]orders!$D423,[1]products!$A$1:$A$49,0),MATCH([1]orders!L$1,[1]products!$A$1:$G$1,0))</f>
        <v>22.884999999999998</v>
      </c>
      <c r="N423" s="6" t="str">
        <f>VLOOKUP(Customers!A423,Customers!A422:I1422,9,FALSE)</f>
        <v>Yes</v>
      </c>
      <c r="O423" s="25">
        <f t="shared" si="18"/>
        <v>137.31</v>
      </c>
      <c r="P423" t="str">
        <f>VLOOKUP(J423,Products!A:G,2,0)</f>
        <v>Arabica</v>
      </c>
      <c r="Q423" t="str">
        <f>VLOOKUP(J423,Products!A:G,3,0)</f>
        <v>Dark</v>
      </c>
      <c r="R423">
        <v>12.357899999999997</v>
      </c>
      <c r="S423">
        <f>INDEX(Products!A:G,MATCH(worksheet!J423,Products!A:A,0),MATCH(worksheet!$S$1,Products!$A$1:$G$1,0))</f>
        <v>2.0596499999999995</v>
      </c>
      <c r="U423" s="20"/>
    </row>
    <row r="424" spans="1:21" x14ac:dyDescent="0.2">
      <c r="A424" s="1" t="s">
        <v>842</v>
      </c>
      <c r="B424" s="2">
        <v>43868</v>
      </c>
      <c r="C424" s="2" t="str">
        <f t="shared" si="19"/>
        <v>2020</v>
      </c>
      <c r="D424" s="2" t="str">
        <f t="shared" si="20"/>
        <v>February</v>
      </c>
      <c r="E424" s="3" t="s">
        <v>843</v>
      </c>
      <c r="F424" s="3">
        <f>VLOOKUP(Customers!A424,Customers!A423:I1423,3,FALSE)</f>
        <v>0</v>
      </c>
      <c r="G424" s="3" t="str">
        <f>VLOOKUP(worksheet!E424,Customers!A:I,2,)</f>
        <v>Nevins Glowacz</v>
      </c>
      <c r="H424" s="3" t="str">
        <f>VLOOKUP(E424,Customers!A:I,6,FALSE)</f>
        <v>Madison</v>
      </c>
      <c r="I424" s="3" t="str">
        <f>VLOOKUP(Customers!A424,Customers!A423:I1423,7,FALSE)</f>
        <v>United States</v>
      </c>
      <c r="J424" s="4" t="s">
        <v>72</v>
      </c>
      <c r="K424" s="3">
        <v>5</v>
      </c>
      <c r="L424" s="5">
        <f>INDEX([1]products!$A$1:$G$49,MATCH([1]orders!$D424,[1]products!$A$1:$A$49,0),MATCH([1]orders!K$1,[1]products!$A$1:$G$1,0))</f>
        <v>0.5</v>
      </c>
      <c r="M424" s="6">
        <f>INDEX([1]products!$A$1:$G$49,MATCH([1]orders!$D424,[1]products!$A$1:$A$49,0),MATCH([1]orders!L$1,[1]products!$A$1:$G$1,0))</f>
        <v>5.97</v>
      </c>
      <c r="N424" s="6" t="str">
        <f>VLOOKUP(Customers!A424,Customers!A423:I1423,9,FALSE)</f>
        <v>No</v>
      </c>
      <c r="O424" s="25">
        <f t="shared" si="18"/>
        <v>29.849999999999998</v>
      </c>
      <c r="P424" t="str">
        <f>VLOOKUP(J424,Products!A:G,2,0)</f>
        <v>Arabica</v>
      </c>
      <c r="Q424" t="str">
        <f>VLOOKUP(J424,Products!A:G,3,0)</f>
        <v>Dark</v>
      </c>
      <c r="R424">
        <v>2.6865000000000001</v>
      </c>
      <c r="S424">
        <f>INDEX(Products!A:G,MATCH(worksheet!J424,Products!A:A,0),MATCH(worksheet!$S$1,Products!$A$1:$G$1,0))</f>
        <v>0.5373</v>
      </c>
      <c r="U424" s="20"/>
    </row>
    <row r="425" spans="1:21" x14ac:dyDescent="0.2">
      <c r="A425" s="1" t="s">
        <v>844</v>
      </c>
      <c r="B425" s="2">
        <v>44183</v>
      </c>
      <c r="C425" s="2" t="str">
        <f t="shared" si="19"/>
        <v>2020</v>
      </c>
      <c r="D425" s="2" t="str">
        <f t="shared" si="20"/>
        <v>December</v>
      </c>
      <c r="E425" s="3" t="s">
        <v>845</v>
      </c>
      <c r="F425" s="3">
        <f>VLOOKUP(Customers!A425,Customers!A424:I1424,3,FALSE)</f>
        <v>0</v>
      </c>
      <c r="G425" s="3" t="str">
        <f>VLOOKUP(worksheet!E425,Customers!A:I,2,)</f>
        <v>Adelice Isabell</v>
      </c>
      <c r="H425" s="3" t="str">
        <f>VLOOKUP(E425,Customers!A:I,6,FALSE)</f>
        <v>Charleston</v>
      </c>
      <c r="I425" s="3" t="str">
        <f>VLOOKUP(Customers!A425,Customers!A424:I1424,7,FALSE)</f>
        <v>United States</v>
      </c>
      <c r="J425" s="4" t="s">
        <v>22</v>
      </c>
      <c r="K425" s="3">
        <v>3</v>
      </c>
      <c r="L425" s="5">
        <f>INDEX([1]products!$A$1:$G$49,MATCH([1]orders!$D425,[1]products!$A$1:$A$49,0),MATCH([1]orders!K$1,[1]products!$A$1:$G$1,0))</f>
        <v>0.5</v>
      </c>
      <c r="M425" s="6">
        <f>INDEX([1]products!$A$1:$G$49,MATCH([1]orders!$D425,[1]products!$A$1:$A$49,0),MATCH([1]orders!L$1,[1]products!$A$1:$G$1,0))</f>
        <v>5.97</v>
      </c>
      <c r="N425" s="6" t="str">
        <f>VLOOKUP(Customers!A425,Customers!A424:I1424,9,FALSE)</f>
        <v>No</v>
      </c>
      <c r="O425" s="25">
        <f t="shared" si="18"/>
        <v>17.91</v>
      </c>
      <c r="P425" t="str">
        <f>VLOOKUP(J425,Products!A:G,2,0)</f>
        <v>Robusta</v>
      </c>
      <c r="Q425" t="str">
        <f>VLOOKUP(J425,Products!A:G,3,0)</f>
        <v>Medium</v>
      </c>
      <c r="R425">
        <v>1.0745999999999998</v>
      </c>
      <c r="S425">
        <f>INDEX(Products!A:G,MATCH(worksheet!J425,Products!A:A,0),MATCH(worksheet!$S$1,Products!$A$1:$G$1,0))</f>
        <v>0.35819999999999996</v>
      </c>
      <c r="U425" s="20"/>
    </row>
    <row r="426" spans="1:21" hidden="1" x14ac:dyDescent="0.2">
      <c r="A426" s="1" t="s">
        <v>846</v>
      </c>
      <c r="B426" s="2">
        <v>44431</v>
      </c>
      <c r="C426" s="2" t="str">
        <f t="shared" si="19"/>
        <v>2021</v>
      </c>
      <c r="D426" s="2" t="str">
        <f t="shared" si="20"/>
        <v>August</v>
      </c>
      <c r="E426" s="3" t="s">
        <v>847</v>
      </c>
      <c r="F426" s="3" t="str">
        <f>VLOOKUP(Customers!A426,Customers!A425:I1425,3,FALSE)</f>
        <v>ydombrellbs@dedecms.com</v>
      </c>
      <c r="G426" s="3" t="str">
        <f>VLOOKUP(worksheet!E426,Customers!A:I,2,)</f>
        <v>Yulma Dombrell</v>
      </c>
      <c r="H426" s="3" t="str">
        <f>VLOOKUP(E426,Customers!A:I,6,FALSE)</f>
        <v>Little Rock</v>
      </c>
      <c r="I426" s="3" t="str">
        <f>VLOOKUP(Customers!A426,Customers!A425:I1425,7,FALSE)</f>
        <v>United States</v>
      </c>
      <c r="J426" s="4" t="s">
        <v>176</v>
      </c>
      <c r="K426" s="3">
        <v>3</v>
      </c>
      <c r="L426" s="5">
        <f>INDEX([1]products!$A$1:$G$49,MATCH([1]orders!$D426,[1]products!$A$1:$A$49,0),MATCH([1]orders!K$1,[1]products!$A$1:$G$1,0))</f>
        <v>0.5</v>
      </c>
      <c r="M426" s="6">
        <f>INDEX([1]products!$A$1:$G$49,MATCH([1]orders!$D426,[1]products!$A$1:$A$49,0),MATCH([1]orders!L$1,[1]products!$A$1:$G$1,0))</f>
        <v>8.91</v>
      </c>
      <c r="N426" s="6" t="str">
        <f>VLOOKUP(Customers!A426,Customers!A425:I1425,9,FALSE)</f>
        <v>Yes</v>
      </c>
      <c r="O426" s="25">
        <f t="shared" si="18"/>
        <v>26.73</v>
      </c>
      <c r="P426" t="str">
        <f>VLOOKUP(J426,Products!A:G,2,0)</f>
        <v>Excelsa</v>
      </c>
      <c r="Q426" t="str">
        <f>VLOOKUP(J426,Products!A:G,3,0)</f>
        <v>Light</v>
      </c>
      <c r="R426">
        <v>2.9402999999999997</v>
      </c>
      <c r="S426">
        <f>INDEX(Products!A:G,MATCH(worksheet!J426,Products!A:A,0),MATCH(worksheet!$S$1,Products!$A$1:$G$1,0))</f>
        <v>0.98009999999999997</v>
      </c>
      <c r="U426" s="20"/>
    </row>
    <row r="427" spans="1:21" x14ac:dyDescent="0.2">
      <c r="A427" s="1" t="s">
        <v>848</v>
      </c>
      <c r="B427" s="2">
        <v>44428</v>
      </c>
      <c r="C427" s="2" t="str">
        <f t="shared" si="19"/>
        <v>2021</v>
      </c>
      <c r="D427" s="2" t="str">
        <f t="shared" si="20"/>
        <v>August</v>
      </c>
      <c r="E427" s="3" t="s">
        <v>849</v>
      </c>
      <c r="F427" s="3" t="str">
        <f>VLOOKUP(Customers!A427,Customers!A426:I1426,3,FALSE)</f>
        <v>adarthbt@t.co</v>
      </c>
      <c r="G427" s="3" t="str">
        <f>VLOOKUP(worksheet!E427,Customers!A:I,2,)</f>
        <v>Alric Darth</v>
      </c>
      <c r="H427" s="3" t="str">
        <f>VLOOKUP(E427,Customers!A:I,6,FALSE)</f>
        <v>Anchorage</v>
      </c>
      <c r="I427" s="3" t="str">
        <f>VLOOKUP(Customers!A427,Customers!A426:I1426,7,FALSE)</f>
        <v>United States</v>
      </c>
      <c r="J427" s="4" t="s">
        <v>179</v>
      </c>
      <c r="K427" s="3">
        <v>2</v>
      </c>
      <c r="L427" s="5">
        <f>INDEX([1]products!$A$1:$G$49,MATCH([1]orders!$D427,[1]products!$A$1:$A$49,0),MATCH([1]orders!K$1,[1]products!$A$1:$G$1,0))</f>
        <v>1</v>
      </c>
      <c r="M427" s="6">
        <f>INDEX([1]products!$A$1:$G$49,MATCH([1]orders!$D427,[1]products!$A$1:$A$49,0),MATCH([1]orders!L$1,[1]products!$A$1:$G$1,0))</f>
        <v>8.9499999999999993</v>
      </c>
      <c r="N427" s="6" t="str">
        <f>VLOOKUP(Customers!A427,Customers!A426:I1426,9,FALSE)</f>
        <v>No</v>
      </c>
      <c r="O427" s="25">
        <f t="shared" si="18"/>
        <v>17.899999999999999</v>
      </c>
      <c r="P427" t="str">
        <f>VLOOKUP(J427,Products!A:G,2,0)</f>
        <v>Robusta</v>
      </c>
      <c r="Q427" t="str">
        <f>VLOOKUP(J427,Products!A:G,3,0)</f>
        <v>Dark</v>
      </c>
      <c r="R427">
        <v>1.0739999999999998</v>
      </c>
      <c r="S427">
        <f>INDEX(Products!A:G,MATCH(worksheet!J427,Products!A:A,0),MATCH(worksheet!$S$1,Products!$A$1:$G$1,0))</f>
        <v>0.53699999999999992</v>
      </c>
      <c r="U427" s="20"/>
    </row>
    <row r="428" spans="1:21" x14ac:dyDescent="0.2">
      <c r="A428" s="1" t="s">
        <v>850</v>
      </c>
      <c r="B428" s="2">
        <v>43556</v>
      </c>
      <c r="C428" s="2" t="str">
        <f t="shared" si="19"/>
        <v>2019</v>
      </c>
      <c r="D428" s="2" t="str">
        <f t="shared" si="20"/>
        <v>April</v>
      </c>
      <c r="E428" s="3" t="s">
        <v>851</v>
      </c>
      <c r="F428" s="3" t="str">
        <f>VLOOKUP(Customers!A428,Customers!A427:I1427,3,FALSE)</f>
        <v>mdarrigoebu@hud.gov</v>
      </c>
      <c r="G428" s="3" t="str">
        <f>VLOOKUP(worksheet!E428,Customers!A:I,2,)</f>
        <v>Manuel Darrigoe</v>
      </c>
      <c r="H428" s="3" t="str">
        <f>VLOOKUP(E428,Customers!A:I,6,FALSE)</f>
        <v>Longwood</v>
      </c>
      <c r="I428" s="3" t="str">
        <f>VLOOKUP(Customers!A428,Customers!A427:I1427,7,FALSE)</f>
        <v>Ireland</v>
      </c>
      <c r="J428" s="4" t="s">
        <v>182</v>
      </c>
      <c r="K428" s="3">
        <v>4</v>
      </c>
      <c r="L428" s="5">
        <f>INDEX([1]products!$A$1:$G$49,MATCH([1]orders!$D428,[1]products!$A$1:$A$49,0),MATCH([1]orders!K$1,[1]products!$A$1:$G$1,0))</f>
        <v>0.2</v>
      </c>
      <c r="M428" s="6">
        <f>INDEX([1]products!$A$1:$G$49,MATCH([1]orders!$D428,[1]products!$A$1:$A$49,0),MATCH([1]orders!L$1,[1]products!$A$1:$G$1,0))</f>
        <v>3.5849999999999995</v>
      </c>
      <c r="N428" s="6" t="str">
        <f>VLOOKUP(Customers!A428,Customers!A427:I1427,9,FALSE)</f>
        <v>Yes</v>
      </c>
      <c r="O428" s="25">
        <f t="shared" si="18"/>
        <v>14.339999999999998</v>
      </c>
      <c r="P428" t="str">
        <f>VLOOKUP(J428,Products!A:G,2,0)</f>
        <v>Robusta</v>
      </c>
      <c r="Q428" t="str">
        <f>VLOOKUP(J428,Products!A:G,3,0)</f>
        <v>Light</v>
      </c>
      <c r="R428">
        <v>0.86039999999999983</v>
      </c>
      <c r="S428">
        <f>INDEX(Products!A:G,MATCH(worksheet!J428,Products!A:A,0),MATCH(worksheet!$S$1,Products!$A$1:$G$1,0))</f>
        <v>0.21509999999999996</v>
      </c>
      <c r="U428" s="20"/>
    </row>
    <row r="429" spans="1:21" x14ac:dyDescent="0.2">
      <c r="A429" s="1" t="s">
        <v>852</v>
      </c>
      <c r="B429" s="2">
        <v>44224</v>
      </c>
      <c r="C429" s="2" t="str">
        <f t="shared" si="19"/>
        <v>2021</v>
      </c>
      <c r="D429" s="2" t="str">
        <f t="shared" si="20"/>
        <v>January</v>
      </c>
      <c r="E429" s="3" t="s">
        <v>853</v>
      </c>
      <c r="F429" s="3">
        <f>VLOOKUP(Customers!A429,Customers!A428:I1428,3,FALSE)</f>
        <v>0</v>
      </c>
      <c r="G429" s="3" t="str">
        <f>VLOOKUP(worksheet!E429,Customers!A:I,2,)</f>
        <v>Kynthia Berick</v>
      </c>
      <c r="H429" s="3" t="str">
        <f>VLOOKUP(E429,Customers!A:I,6,FALSE)</f>
        <v>San Francisco</v>
      </c>
      <c r="I429" s="3" t="str">
        <f>VLOOKUP(Customers!A429,Customers!A428:I1428,7,FALSE)</f>
        <v>United States</v>
      </c>
      <c r="J429" s="4" t="s">
        <v>171</v>
      </c>
      <c r="K429" s="3">
        <v>3</v>
      </c>
      <c r="L429" s="5">
        <f>INDEX([1]products!$A$1:$G$49,MATCH([1]orders!$D429,[1]products!$A$1:$A$49,0),MATCH([1]orders!K$1,[1]products!$A$1:$G$1,0))</f>
        <v>2.5</v>
      </c>
      <c r="M429" s="6">
        <f>INDEX([1]products!$A$1:$G$49,MATCH([1]orders!$D429,[1]products!$A$1:$A$49,0),MATCH([1]orders!L$1,[1]products!$A$1:$G$1,0))</f>
        <v>25.874999999999996</v>
      </c>
      <c r="N429" s="6" t="str">
        <f>VLOOKUP(Customers!A429,Customers!A428:I1428,9,FALSE)</f>
        <v>Yes</v>
      </c>
      <c r="O429" s="25">
        <f t="shared" si="18"/>
        <v>77.624999999999986</v>
      </c>
      <c r="P429" t="str">
        <f>VLOOKUP(J429,Products!A:G,2,0)</f>
        <v>Arabica</v>
      </c>
      <c r="Q429" t="str">
        <f>VLOOKUP(J429,Products!A:G,3,0)</f>
        <v>Medium</v>
      </c>
      <c r="R429">
        <v>6.9862499999999983</v>
      </c>
      <c r="S429">
        <f>INDEX(Products!A:G,MATCH(worksheet!J429,Products!A:A,0),MATCH(worksheet!$S$1,Products!$A$1:$G$1,0))</f>
        <v>2.3287499999999994</v>
      </c>
      <c r="U429" s="20"/>
    </row>
    <row r="430" spans="1:21" x14ac:dyDescent="0.2">
      <c r="A430" s="1" t="s">
        <v>854</v>
      </c>
      <c r="B430" s="2">
        <v>43759</v>
      </c>
      <c r="C430" s="2" t="str">
        <f t="shared" si="19"/>
        <v>2019</v>
      </c>
      <c r="D430" s="2" t="str">
        <f t="shared" si="20"/>
        <v>October</v>
      </c>
      <c r="E430" s="3" t="s">
        <v>855</v>
      </c>
      <c r="F430" s="3" t="str">
        <f>VLOOKUP(Customers!A430,Customers!A429:I1429,3,FALSE)</f>
        <v>mackrillbw@bandcamp.com</v>
      </c>
      <c r="G430" s="3" t="str">
        <f>VLOOKUP(worksheet!E430,Customers!A:I,2,)</f>
        <v>Minetta Ackrill</v>
      </c>
      <c r="H430" s="3" t="str">
        <f>VLOOKUP(E430,Customers!A:I,6,FALSE)</f>
        <v>Warren</v>
      </c>
      <c r="I430" s="3" t="str">
        <f>VLOOKUP(Customers!A430,Customers!A429:I1429,7,FALSE)</f>
        <v>United States</v>
      </c>
      <c r="J430" s="4" t="s">
        <v>189</v>
      </c>
      <c r="K430" s="3">
        <v>5</v>
      </c>
      <c r="L430" s="5">
        <f>INDEX([1]products!$A$1:$G$49,MATCH([1]orders!$D430,[1]products!$A$1:$A$49,0),MATCH([1]orders!K$1,[1]products!$A$1:$G$1,0))</f>
        <v>1</v>
      </c>
      <c r="M430" s="6">
        <f>INDEX([1]products!$A$1:$G$49,MATCH([1]orders!$D430,[1]products!$A$1:$A$49,0),MATCH([1]orders!L$1,[1]products!$A$1:$G$1,0))</f>
        <v>11.95</v>
      </c>
      <c r="N430" s="6" t="str">
        <f>VLOOKUP(Customers!A430,Customers!A429:I1429,9,FALSE)</f>
        <v>No</v>
      </c>
      <c r="O430" s="25">
        <f t="shared" si="18"/>
        <v>59.75</v>
      </c>
      <c r="P430" t="str">
        <f>VLOOKUP(J430,Products!A:G,2,0)</f>
        <v>Robusta</v>
      </c>
      <c r="Q430" t="str">
        <f>VLOOKUP(J430,Products!A:G,3,0)</f>
        <v>Light</v>
      </c>
      <c r="R430">
        <v>3.585</v>
      </c>
      <c r="S430">
        <f>INDEX(Products!A:G,MATCH(worksheet!J430,Products!A:A,0),MATCH(worksheet!$S$1,Products!$A$1:$G$1,0))</f>
        <v>0.71699999999999997</v>
      </c>
      <c r="U430" s="20"/>
    </row>
    <row r="431" spans="1:21" hidden="1" x14ac:dyDescent="0.2">
      <c r="A431" s="1" t="s">
        <v>856</v>
      </c>
      <c r="B431" s="2">
        <v>44367</v>
      </c>
      <c r="C431" s="2" t="str">
        <f t="shared" si="19"/>
        <v>2021</v>
      </c>
      <c r="D431" s="2" t="str">
        <f t="shared" si="20"/>
        <v>June</v>
      </c>
      <c r="E431" s="3" t="s">
        <v>749</v>
      </c>
      <c r="F431" s="3" t="str">
        <f>VLOOKUP(Customers!A431,Customers!A430:I1430,3,FALSE)</f>
        <v>mbrickseybx@youku.com</v>
      </c>
      <c r="G431" s="3" t="str">
        <f>VLOOKUP(worksheet!E431,Customers!A:I,2,)</f>
        <v>Terri Farra</v>
      </c>
      <c r="H431" s="3" t="str">
        <f>VLOOKUP(E431,Customers!A:I,6,FALSE)</f>
        <v>Odessa</v>
      </c>
      <c r="I431" s="3" t="str">
        <f>VLOOKUP(Customers!A431,Customers!A430:I1430,7,FALSE)</f>
        <v>United States</v>
      </c>
      <c r="J431" s="4" t="s">
        <v>6</v>
      </c>
      <c r="K431" s="3">
        <v>6</v>
      </c>
      <c r="L431" s="5">
        <f>INDEX([1]products!$A$1:$G$49,MATCH([1]orders!$D431,[1]products!$A$1:$A$49,0),MATCH([1]orders!K$1,[1]products!$A$1:$G$1,0))</f>
        <v>1</v>
      </c>
      <c r="M431" s="6">
        <f>INDEX([1]products!$A$1:$G$49,MATCH([1]orders!$D431,[1]products!$A$1:$A$49,0),MATCH([1]orders!L$1,[1]products!$A$1:$G$1,0))</f>
        <v>12.95</v>
      </c>
      <c r="N431" s="6" t="str">
        <f>VLOOKUP(Customers!A431,Customers!A430:I1430,9,FALSE)</f>
        <v>No</v>
      </c>
      <c r="O431" s="25">
        <f t="shared" si="18"/>
        <v>77.699999999999989</v>
      </c>
      <c r="P431" t="str">
        <f>VLOOKUP(J431,Products!A:G,2,0)</f>
        <v>Arabica</v>
      </c>
      <c r="Q431" t="str">
        <f>VLOOKUP(J431,Products!A:G,3,0)</f>
        <v>Light</v>
      </c>
      <c r="R431">
        <v>6.9930000000000003</v>
      </c>
      <c r="S431">
        <f>INDEX(Products!A:G,MATCH(worksheet!J431,Products!A:A,0),MATCH(worksheet!$S$1,Products!$A$1:$G$1,0))</f>
        <v>1.1655</v>
      </c>
      <c r="U431" s="20"/>
    </row>
    <row r="432" spans="1:21" x14ac:dyDescent="0.2">
      <c r="A432" s="1" t="s">
        <v>857</v>
      </c>
      <c r="B432" s="2">
        <v>44504</v>
      </c>
      <c r="C432" s="2" t="str">
        <f t="shared" si="19"/>
        <v>2021</v>
      </c>
      <c r="D432" s="2" t="str">
        <f t="shared" si="20"/>
        <v>November</v>
      </c>
      <c r="E432" s="3" t="s">
        <v>858</v>
      </c>
      <c r="F432" s="3" t="str">
        <f>VLOOKUP(Customers!A432,Customers!A431:I1431,3,FALSE)</f>
        <v>mkippenby@dion.ne.jp</v>
      </c>
      <c r="G432" s="3" t="str">
        <f>VLOOKUP(worksheet!E432,Customers!A:I,2,)</f>
        <v>Melosa Kippen</v>
      </c>
      <c r="H432" s="3" t="str">
        <f>VLOOKUP(E432,Customers!A:I,6,FALSE)</f>
        <v>Jackson</v>
      </c>
      <c r="I432" s="3" t="str">
        <f>VLOOKUP(Customers!A432,Customers!A431:I1431,7,FALSE)</f>
        <v>United States</v>
      </c>
      <c r="J432" s="4" t="s">
        <v>101</v>
      </c>
      <c r="K432" s="3">
        <v>2</v>
      </c>
      <c r="L432" s="5">
        <f>INDEX([1]products!$A$1:$G$49,MATCH([1]orders!$D432,[1]products!$A$1:$A$49,0),MATCH([1]orders!K$1,[1]products!$A$1:$G$1,0))</f>
        <v>0.2</v>
      </c>
      <c r="M432" s="6">
        <f>INDEX([1]products!$A$1:$G$49,MATCH([1]orders!$D432,[1]products!$A$1:$A$49,0),MATCH([1]orders!L$1,[1]products!$A$1:$G$1,0))</f>
        <v>2.6849999999999996</v>
      </c>
      <c r="N432" s="6" t="str">
        <f>VLOOKUP(Customers!A432,Customers!A431:I1431,9,FALSE)</f>
        <v>Yes</v>
      </c>
      <c r="O432" s="25">
        <f t="shared" si="18"/>
        <v>5.3699999999999992</v>
      </c>
      <c r="P432" t="str">
        <f>VLOOKUP(J432,Products!A:G,2,0)</f>
        <v>Robusta</v>
      </c>
      <c r="Q432" t="str">
        <f>VLOOKUP(J432,Products!A:G,3,0)</f>
        <v>Dark</v>
      </c>
      <c r="R432">
        <v>0.32219999999999993</v>
      </c>
      <c r="S432">
        <f>INDEX(Products!A:G,MATCH(worksheet!J432,Products!A:A,0),MATCH(worksheet!$S$1,Products!$A$1:$G$1,0))</f>
        <v>0.16109999999999997</v>
      </c>
      <c r="U432" s="20"/>
    </row>
    <row r="433" spans="1:21" hidden="1" x14ac:dyDescent="0.2">
      <c r="A433" s="1" t="s">
        <v>859</v>
      </c>
      <c r="B433" s="2">
        <v>44291</v>
      </c>
      <c r="C433" s="2" t="str">
        <f t="shared" si="19"/>
        <v>2021</v>
      </c>
      <c r="D433" s="2" t="str">
        <f t="shared" si="20"/>
        <v>April</v>
      </c>
      <c r="E433" s="3" t="s">
        <v>860</v>
      </c>
      <c r="F433" s="3" t="str">
        <f>VLOOKUP(Customers!A433,Customers!A432:I1432,3,FALSE)</f>
        <v>wransonbz@ted.com</v>
      </c>
      <c r="G433" s="3" t="str">
        <f>VLOOKUP(worksheet!E433,Customers!A:I,2,)</f>
        <v>Witty Ranson</v>
      </c>
      <c r="H433" s="3" t="str">
        <f>VLOOKUP(E433,Customers!A:I,6,FALSE)</f>
        <v>Kildare</v>
      </c>
      <c r="I433" s="3" t="str">
        <f>VLOOKUP(Customers!A433,Customers!A432:I1432,7,FALSE)</f>
        <v>Ireland</v>
      </c>
      <c r="J433" s="4" t="s">
        <v>530</v>
      </c>
      <c r="K433" s="3">
        <v>3</v>
      </c>
      <c r="L433" s="5">
        <f>INDEX([1]products!$A$1:$G$49,MATCH([1]orders!$D433,[1]products!$A$1:$A$49,0),MATCH([1]orders!K$1,[1]products!$A$1:$G$1,0))</f>
        <v>2.5</v>
      </c>
      <c r="M433" s="6">
        <f>INDEX([1]products!$A$1:$G$49,MATCH([1]orders!$D433,[1]products!$A$1:$A$49,0),MATCH([1]orders!L$1,[1]products!$A$1:$G$1,0))</f>
        <v>27.945</v>
      </c>
      <c r="N433" s="6" t="str">
        <f>VLOOKUP(Customers!A433,Customers!A432:I1432,9,FALSE)</f>
        <v>Yes</v>
      </c>
      <c r="O433" s="25">
        <f t="shared" si="18"/>
        <v>83.835000000000008</v>
      </c>
      <c r="P433" t="str">
        <f>VLOOKUP(J433,Products!A:G,2,0)</f>
        <v>Excelsa</v>
      </c>
      <c r="Q433" t="str">
        <f>VLOOKUP(J433,Products!A:G,3,0)</f>
        <v>Dark</v>
      </c>
      <c r="R433">
        <v>9.2218499999999999</v>
      </c>
      <c r="S433">
        <f>INDEX(Products!A:G,MATCH(worksheet!J433,Products!A:A,0),MATCH(worksheet!$S$1,Products!$A$1:$G$1,0))</f>
        <v>3.07395</v>
      </c>
      <c r="U433" s="20"/>
    </row>
    <row r="434" spans="1:21" hidden="1" x14ac:dyDescent="0.2">
      <c r="A434" s="1" t="s">
        <v>861</v>
      </c>
      <c r="B434" s="2">
        <v>43808</v>
      </c>
      <c r="C434" s="2" t="str">
        <f t="shared" si="19"/>
        <v>2019</v>
      </c>
      <c r="D434" s="2" t="str">
        <f t="shared" si="20"/>
        <v>December</v>
      </c>
      <c r="E434" s="3" t="s">
        <v>862</v>
      </c>
      <c r="F434" s="3">
        <f>VLOOKUP(Customers!A434,Customers!A433:I1433,3,FALSE)</f>
        <v>0</v>
      </c>
      <c r="G434" s="3" t="str">
        <f>VLOOKUP(worksheet!E434,Customers!A:I,2,)</f>
        <v>Rod Gowdie</v>
      </c>
      <c r="H434" s="3" t="str">
        <f>VLOOKUP(E434,Customers!A:I,6,FALSE)</f>
        <v>Milwaukee</v>
      </c>
      <c r="I434" s="3" t="str">
        <f>VLOOKUP(Customers!A434,Customers!A433:I1433,7,FALSE)</f>
        <v>United States</v>
      </c>
      <c r="J434" s="4" t="s">
        <v>61</v>
      </c>
      <c r="K434" s="3">
        <v>2</v>
      </c>
      <c r="L434" s="5">
        <f>INDEX([1]products!$A$1:$G$49,MATCH([1]orders!$D434,[1]products!$A$1:$A$49,0),MATCH([1]orders!K$1,[1]products!$A$1:$G$1,0))</f>
        <v>1</v>
      </c>
      <c r="M434" s="6">
        <f>INDEX([1]products!$A$1:$G$49,MATCH([1]orders!$D434,[1]products!$A$1:$A$49,0),MATCH([1]orders!L$1,[1]products!$A$1:$G$1,0))</f>
        <v>11.25</v>
      </c>
      <c r="N434" s="6" t="str">
        <f>VLOOKUP(Customers!A434,Customers!A433:I1433,9,FALSE)</f>
        <v>No</v>
      </c>
      <c r="O434" s="25">
        <f t="shared" si="18"/>
        <v>22.5</v>
      </c>
      <c r="P434" t="str">
        <f>VLOOKUP(J434,Products!A:G,2,0)</f>
        <v>Arabica</v>
      </c>
      <c r="Q434" t="str">
        <f>VLOOKUP(J434,Products!A:G,3,0)</f>
        <v>Medium</v>
      </c>
      <c r="R434">
        <v>2.0249999999999999</v>
      </c>
      <c r="S434">
        <f>INDEX(Products!A:G,MATCH(worksheet!J434,Products!A:A,0),MATCH(worksheet!$S$1,Products!$A$1:$G$1,0))</f>
        <v>1.0125</v>
      </c>
      <c r="U434" s="20"/>
    </row>
    <row r="435" spans="1:21" x14ac:dyDescent="0.2">
      <c r="A435" s="1" t="s">
        <v>863</v>
      </c>
      <c r="B435" s="2">
        <v>44563</v>
      </c>
      <c r="C435" s="2" t="str">
        <f t="shared" si="19"/>
        <v>2022</v>
      </c>
      <c r="D435" s="2" t="str">
        <f t="shared" si="20"/>
        <v>January</v>
      </c>
      <c r="E435" s="3" t="s">
        <v>864</v>
      </c>
      <c r="F435" s="3" t="str">
        <f>VLOOKUP(Customers!A435,Customers!A434:I1434,3,FALSE)</f>
        <v>lrignoldc1@miibeian.gov.cn</v>
      </c>
      <c r="G435" s="3" t="str">
        <f>VLOOKUP(worksheet!E435,Customers!A:I,2,)</f>
        <v>Lemuel Rignold</v>
      </c>
      <c r="H435" s="3" t="str">
        <f>VLOOKUP(E435,Customers!A:I,6,FALSE)</f>
        <v>Sacramento</v>
      </c>
      <c r="I435" s="3" t="str">
        <f>VLOOKUP(Customers!A435,Customers!A434:I1434,7,FALSE)</f>
        <v>United States</v>
      </c>
      <c r="J435" s="4" t="s">
        <v>197</v>
      </c>
      <c r="K435" s="3">
        <v>6</v>
      </c>
      <c r="L435" s="5">
        <f>INDEX([1]products!$A$1:$G$49,MATCH([1]orders!$D435,[1]products!$A$1:$A$49,0),MATCH([1]orders!K$1,[1]products!$A$1:$G$1,0))</f>
        <v>2.5</v>
      </c>
      <c r="M435" s="6">
        <f>INDEX([1]products!$A$1:$G$49,MATCH([1]orders!$D435,[1]products!$A$1:$A$49,0),MATCH([1]orders!L$1,[1]products!$A$1:$G$1,0))</f>
        <v>33.464999999999996</v>
      </c>
      <c r="N435" s="6" t="str">
        <f>VLOOKUP(Customers!A435,Customers!A434:I1434,9,FALSE)</f>
        <v>Yes</v>
      </c>
      <c r="O435" s="25">
        <f t="shared" si="18"/>
        <v>200.78999999999996</v>
      </c>
      <c r="P435" t="str">
        <f>VLOOKUP(J435,Products!A:G,2,0)</f>
        <v>Liberica</v>
      </c>
      <c r="Q435" t="str">
        <f>VLOOKUP(J435,Products!A:G,3,0)</f>
        <v>Medium</v>
      </c>
      <c r="R435">
        <v>26.102699999999999</v>
      </c>
      <c r="S435">
        <f>INDEX(Products!A:G,MATCH(worksheet!J435,Products!A:A,0),MATCH(worksheet!$S$1,Products!$A$1:$G$1,0))</f>
        <v>4.3504499999999995</v>
      </c>
      <c r="U435" s="20"/>
    </row>
    <row r="436" spans="1:21" x14ac:dyDescent="0.2">
      <c r="A436" s="1" t="s">
        <v>865</v>
      </c>
      <c r="B436" s="2">
        <v>43807</v>
      </c>
      <c r="C436" s="2" t="str">
        <f t="shared" si="19"/>
        <v>2019</v>
      </c>
      <c r="D436" s="2" t="str">
        <f t="shared" si="20"/>
        <v>December</v>
      </c>
      <c r="E436" s="3" t="s">
        <v>866</v>
      </c>
      <c r="F436" s="3">
        <f>VLOOKUP(Customers!A436,Customers!A435:I1435,3,FALSE)</f>
        <v>0</v>
      </c>
      <c r="G436" s="3" t="str">
        <f>VLOOKUP(worksheet!E436,Customers!A:I,2,)</f>
        <v>Nevsa Fields</v>
      </c>
      <c r="H436" s="3" t="str">
        <f>VLOOKUP(E436,Customers!A:I,6,FALSE)</f>
        <v>Boston</v>
      </c>
      <c r="I436" s="3" t="str">
        <f>VLOOKUP(Customers!A436,Customers!A435:I1435,7,FALSE)</f>
        <v>United States</v>
      </c>
      <c r="J436" s="4" t="s">
        <v>61</v>
      </c>
      <c r="K436" s="3">
        <v>6</v>
      </c>
      <c r="L436" s="5">
        <f>INDEX([1]products!$A$1:$G$49,MATCH([1]orders!$D436,[1]products!$A$1:$A$49,0),MATCH([1]orders!K$1,[1]products!$A$1:$G$1,0))</f>
        <v>1</v>
      </c>
      <c r="M436" s="6">
        <f>INDEX([1]products!$A$1:$G$49,MATCH([1]orders!$D436,[1]products!$A$1:$A$49,0),MATCH([1]orders!L$1,[1]products!$A$1:$G$1,0))</f>
        <v>11.25</v>
      </c>
      <c r="N436" s="6" t="str">
        <f>VLOOKUP(Customers!A436,Customers!A435:I1435,9,FALSE)</f>
        <v>No</v>
      </c>
      <c r="O436" s="25">
        <f t="shared" si="18"/>
        <v>67.5</v>
      </c>
      <c r="P436" t="str">
        <f>VLOOKUP(J436,Products!A:G,2,0)</f>
        <v>Arabica</v>
      </c>
      <c r="Q436" t="str">
        <f>VLOOKUP(J436,Products!A:G,3,0)</f>
        <v>Medium</v>
      </c>
      <c r="R436">
        <v>6.0749999999999993</v>
      </c>
      <c r="S436">
        <f>INDEX(Products!A:G,MATCH(worksheet!J436,Products!A:A,0),MATCH(worksheet!$S$1,Products!$A$1:$G$1,0))</f>
        <v>1.0125</v>
      </c>
      <c r="U436" s="20"/>
    </row>
    <row r="437" spans="1:21" hidden="1" x14ac:dyDescent="0.2">
      <c r="A437" s="1" t="s">
        <v>867</v>
      </c>
      <c r="B437" s="2">
        <v>44528</v>
      </c>
      <c r="C437" s="2" t="str">
        <f t="shared" si="19"/>
        <v>2021</v>
      </c>
      <c r="D437" s="2" t="str">
        <f t="shared" si="20"/>
        <v>November</v>
      </c>
      <c r="E437" s="3" t="s">
        <v>868</v>
      </c>
      <c r="F437" s="3" t="str">
        <f>VLOOKUP(Customers!A437,Customers!A436:I1436,3,FALSE)</f>
        <v>crowthornc3@msn.com</v>
      </c>
      <c r="G437" s="3" t="str">
        <f>VLOOKUP(worksheet!E437,Customers!A:I,2,)</f>
        <v>Chance Rowthorn</v>
      </c>
      <c r="H437" s="3" t="str">
        <f>VLOOKUP(E437,Customers!A:I,6,FALSE)</f>
        <v>Topeka</v>
      </c>
      <c r="I437" s="3" t="str">
        <f>VLOOKUP(Customers!A437,Customers!A436:I1436,7,FALSE)</f>
        <v>United States</v>
      </c>
      <c r="J437" s="4" t="s">
        <v>3</v>
      </c>
      <c r="K437" s="3">
        <v>1</v>
      </c>
      <c r="L437" s="5">
        <f>INDEX([1]products!$A$1:$G$49,MATCH([1]orders!$D437,[1]products!$A$1:$A$49,0),MATCH([1]orders!K$1,[1]products!$A$1:$G$1,0))</f>
        <v>0.5</v>
      </c>
      <c r="M437" s="6">
        <f>INDEX([1]products!$A$1:$G$49,MATCH([1]orders!$D437,[1]products!$A$1:$A$49,0),MATCH([1]orders!L$1,[1]products!$A$1:$G$1,0))</f>
        <v>8.25</v>
      </c>
      <c r="N437" s="6" t="str">
        <f>VLOOKUP(Customers!A437,Customers!A436:I1436,9,FALSE)</f>
        <v>No</v>
      </c>
      <c r="O437" s="25">
        <f t="shared" si="18"/>
        <v>8.25</v>
      </c>
      <c r="P437" t="str">
        <f>VLOOKUP(J437,Products!A:G,2,0)</f>
        <v>Excelsa</v>
      </c>
      <c r="Q437" t="str">
        <f>VLOOKUP(J437,Products!A:G,3,0)</f>
        <v>Medium</v>
      </c>
      <c r="R437">
        <v>0.90749999999999997</v>
      </c>
      <c r="S437">
        <f>INDEX(Products!A:G,MATCH(worksheet!J437,Products!A:A,0),MATCH(worksheet!$S$1,Products!$A$1:$G$1,0))</f>
        <v>0.90749999999999997</v>
      </c>
      <c r="U437" s="20"/>
    </row>
    <row r="438" spans="1:21" hidden="1" x14ac:dyDescent="0.2">
      <c r="A438" s="1" t="s">
        <v>869</v>
      </c>
      <c r="B438" s="2">
        <v>44631</v>
      </c>
      <c r="C438" s="2" t="str">
        <f t="shared" si="19"/>
        <v>2022</v>
      </c>
      <c r="D438" s="2" t="str">
        <f t="shared" si="20"/>
        <v>March</v>
      </c>
      <c r="E438" s="3" t="s">
        <v>870</v>
      </c>
      <c r="F438" s="3" t="str">
        <f>VLOOKUP(Customers!A438,Customers!A437:I1437,3,FALSE)</f>
        <v>orylandc4@deviantart.com</v>
      </c>
      <c r="G438" s="3" t="str">
        <f>VLOOKUP(worksheet!E438,Customers!A:I,2,)</f>
        <v>Orly Ryland</v>
      </c>
      <c r="H438" s="3" t="str">
        <f>VLOOKUP(E438,Customers!A:I,6,FALSE)</f>
        <v>Fargo</v>
      </c>
      <c r="I438" s="3" t="str">
        <f>VLOOKUP(Customers!A438,Customers!A437:I1437,7,FALSE)</f>
        <v>United States</v>
      </c>
      <c r="J438" s="4" t="s">
        <v>19</v>
      </c>
      <c r="K438" s="3">
        <v>2</v>
      </c>
      <c r="L438" s="5">
        <f>INDEX([1]products!$A$1:$G$49,MATCH([1]orders!$D438,[1]products!$A$1:$A$49,0),MATCH([1]orders!K$1,[1]products!$A$1:$G$1,0))</f>
        <v>0.2</v>
      </c>
      <c r="M438" s="6">
        <f>INDEX([1]products!$A$1:$G$49,MATCH([1]orders!$D438,[1]products!$A$1:$A$49,0),MATCH([1]orders!L$1,[1]products!$A$1:$G$1,0))</f>
        <v>4.7549999999999999</v>
      </c>
      <c r="N438" s="6" t="str">
        <f>VLOOKUP(Customers!A438,Customers!A437:I1437,9,FALSE)</f>
        <v>Yes</v>
      </c>
      <c r="O438" s="25">
        <f t="shared" si="18"/>
        <v>9.51</v>
      </c>
      <c r="P438" t="str">
        <f>VLOOKUP(J438,Products!A:G,2,0)</f>
        <v>Liberica</v>
      </c>
      <c r="Q438" t="str">
        <f>VLOOKUP(J438,Products!A:G,3,0)</f>
        <v>Light</v>
      </c>
      <c r="R438">
        <v>1.2363</v>
      </c>
      <c r="S438">
        <f>INDEX(Products!A:G,MATCH(worksheet!J438,Products!A:A,0),MATCH(worksheet!$S$1,Products!$A$1:$G$1,0))</f>
        <v>0.61814999999999998</v>
      </c>
      <c r="U438" s="20"/>
    </row>
    <row r="439" spans="1:21" x14ac:dyDescent="0.2">
      <c r="A439" s="1" t="s">
        <v>871</v>
      </c>
      <c r="B439" s="2">
        <v>44213</v>
      </c>
      <c r="C439" s="2" t="str">
        <f t="shared" si="19"/>
        <v>2021</v>
      </c>
      <c r="D439" s="2" t="str">
        <f t="shared" si="20"/>
        <v>January</v>
      </c>
      <c r="E439" s="3" t="s">
        <v>872</v>
      </c>
      <c r="F439" s="3">
        <f>VLOOKUP(Customers!A439,Customers!A438:I1438,3,FALSE)</f>
        <v>0</v>
      </c>
      <c r="G439" s="3" t="str">
        <f>VLOOKUP(worksheet!E439,Customers!A:I,2,)</f>
        <v>Willabella Abramski</v>
      </c>
      <c r="H439" s="3" t="str">
        <f>VLOOKUP(E439,Customers!A:I,6,FALSE)</f>
        <v>Houston</v>
      </c>
      <c r="I439" s="3" t="str">
        <f>VLOOKUP(Customers!A439,Customers!A438:I1438,7,FALSE)</f>
        <v>United States</v>
      </c>
      <c r="J439" s="4" t="s">
        <v>109</v>
      </c>
      <c r="K439" s="3">
        <v>1</v>
      </c>
      <c r="L439" s="5">
        <f>INDEX([1]products!$A$1:$G$49,MATCH([1]orders!$D439,[1]products!$A$1:$A$49,0),MATCH([1]orders!K$1,[1]products!$A$1:$G$1,0))</f>
        <v>2.5</v>
      </c>
      <c r="M439" s="6">
        <f>INDEX([1]products!$A$1:$G$49,MATCH([1]orders!$D439,[1]products!$A$1:$A$49,0),MATCH([1]orders!L$1,[1]products!$A$1:$G$1,0))</f>
        <v>29.784999999999997</v>
      </c>
      <c r="N439" s="6" t="str">
        <f>VLOOKUP(Customers!A439,Customers!A438:I1438,9,FALSE)</f>
        <v>No</v>
      </c>
      <c r="O439" s="25">
        <f t="shared" si="18"/>
        <v>29.784999999999997</v>
      </c>
      <c r="P439" t="str">
        <f>VLOOKUP(J439,Products!A:G,2,0)</f>
        <v>Liberica</v>
      </c>
      <c r="Q439" t="str">
        <f>VLOOKUP(J439,Products!A:G,3,0)</f>
        <v>Dark</v>
      </c>
      <c r="R439">
        <v>3.8720499999999998</v>
      </c>
      <c r="S439">
        <f>INDEX(Products!A:G,MATCH(worksheet!J439,Products!A:A,0),MATCH(worksheet!$S$1,Products!$A$1:$G$1,0))</f>
        <v>3.8720499999999998</v>
      </c>
      <c r="U439" s="20"/>
    </row>
    <row r="440" spans="1:21" hidden="1" x14ac:dyDescent="0.2">
      <c r="A440" s="1" t="s">
        <v>873</v>
      </c>
      <c r="B440" s="2">
        <v>43483</v>
      </c>
      <c r="C440" s="2" t="str">
        <f t="shared" si="19"/>
        <v>2019</v>
      </c>
      <c r="D440" s="2" t="str">
        <f t="shared" si="20"/>
        <v>January</v>
      </c>
      <c r="E440" s="3" t="s">
        <v>874</v>
      </c>
      <c r="F440" s="3" t="str">
        <f>VLOOKUP(Customers!A440,Customers!A439:I1439,3,FALSE)</f>
        <v>blottringtonc6@redcross.org</v>
      </c>
      <c r="G440" s="3" t="str">
        <f>VLOOKUP(worksheet!E440,Customers!A:I,2,)</f>
        <v>Morgen Seson</v>
      </c>
      <c r="H440" s="3" t="str">
        <f>VLOOKUP(E440,Customers!A:I,6,FALSE)</f>
        <v>Seattle</v>
      </c>
      <c r="I440" s="3" t="str">
        <f>VLOOKUP(Customers!A440,Customers!A439:I1439,7,FALSE)</f>
        <v>United States</v>
      </c>
      <c r="J440" s="4" t="s">
        <v>123</v>
      </c>
      <c r="K440" s="3">
        <v>2</v>
      </c>
      <c r="L440" s="5">
        <f>INDEX([1]products!$A$1:$G$49,MATCH([1]orders!$D440,[1]products!$A$1:$A$49,0),MATCH([1]orders!K$1,[1]products!$A$1:$G$1,0))</f>
        <v>0.5</v>
      </c>
      <c r="M440" s="6">
        <f>INDEX([1]products!$A$1:$G$49,MATCH([1]orders!$D440,[1]products!$A$1:$A$49,0),MATCH([1]orders!L$1,[1]products!$A$1:$G$1,0))</f>
        <v>7.77</v>
      </c>
      <c r="N440" s="6" t="str">
        <f>VLOOKUP(Customers!A440,Customers!A439:I1439,9,FALSE)</f>
        <v>No</v>
      </c>
      <c r="O440" s="25">
        <f t="shared" si="18"/>
        <v>15.54</v>
      </c>
      <c r="P440" t="str">
        <f>VLOOKUP(J440,Products!A:G,2,0)</f>
        <v>Liberica</v>
      </c>
      <c r="Q440" t="str">
        <f>VLOOKUP(J440,Products!A:G,3,0)</f>
        <v>Dark</v>
      </c>
      <c r="R440">
        <v>2.0202</v>
      </c>
      <c r="S440">
        <f>INDEX(Products!A:G,MATCH(worksheet!J440,Products!A:A,0),MATCH(worksheet!$S$1,Products!$A$1:$G$1,0))</f>
        <v>1.0101</v>
      </c>
      <c r="U440" s="20"/>
    </row>
    <row r="441" spans="1:21" x14ac:dyDescent="0.2">
      <c r="A441" s="1" t="s">
        <v>875</v>
      </c>
      <c r="B441" s="2">
        <v>43562</v>
      </c>
      <c r="C441" s="2" t="str">
        <f t="shared" si="19"/>
        <v>2019</v>
      </c>
      <c r="D441" s="2" t="str">
        <f t="shared" si="20"/>
        <v>April</v>
      </c>
      <c r="E441" s="3" t="s">
        <v>876</v>
      </c>
      <c r="F441" s="3" t="str">
        <f>VLOOKUP(Customers!A441,Customers!A440:I1440,3,FALSE)</f>
        <v>craglessc7@webmd.com</v>
      </c>
      <c r="G441" s="3" t="str">
        <f>VLOOKUP(worksheet!E441,Customers!A:I,2,)</f>
        <v>Chickie Ragless</v>
      </c>
      <c r="H441" s="3" t="str">
        <f>VLOOKUP(E441,Customers!A:I,6,FALSE)</f>
        <v>Caherconlish</v>
      </c>
      <c r="I441" s="3" t="str">
        <f>VLOOKUP(Customers!A441,Customers!A440:I1440,7,FALSE)</f>
        <v>Ireland</v>
      </c>
      <c r="J441" s="4" t="s">
        <v>176</v>
      </c>
      <c r="K441" s="3">
        <v>4</v>
      </c>
      <c r="L441" s="5">
        <f>INDEX([1]products!$A$1:$G$49,MATCH([1]orders!$D441,[1]products!$A$1:$A$49,0),MATCH([1]orders!K$1,[1]products!$A$1:$G$1,0))</f>
        <v>0.5</v>
      </c>
      <c r="M441" s="6">
        <f>INDEX([1]products!$A$1:$G$49,MATCH([1]orders!$D441,[1]products!$A$1:$A$49,0),MATCH([1]orders!L$1,[1]products!$A$1:$G$1,0))</f>
        <v>8.91</v>
      </c>
      <c r="N441" s="6" t="str">
        <f>VLOOKUP(Customers!A441,Customers!A440:I1440,9,FALSE)</f>
        <v>No</v>
      </c>
      <c r="O441" s="25">
        <f t="shared" si="18"/>
        <v>35.64</v>
      </c>
      <c r="P441" t="str">
        <f>VLOOKUP(J441,Products!A:G,2,0)</f>
        <v>Excelsa</v>
      </c>
      <c r="Q441" t="str">
        <f>VLOOKUP(J441,Products!A:G,3,0)</f>
        <v>Light</v>
      </c>
      <c r="R441">
        <v>3.9203999999999999</v>
      </c>
      <c r="S441">
        <f>INDEX(Products!A:G,MATCH(worksheet!J441,Products!A:A,0),MATCH(worksheet!$S$1,Products!$A$1:$G$1,0))</f>
        <v>0.98009999999999997</v>
      </c>
      <c r="U441" s="20"/>
    </row>
    <row r="442" spans="1:21" hidden="1" x14ac:dyDescent="0.2">
      <c r="A442" s="1" t="s">
        <v>877</v>
      </c>
      <c r="B442" s="2">
        <v>44230</v>
      </c>
      <c r="C442" s="2" t="str">
        <f t="shared" si="19"/>
        <v>2021</v>
      </c>
      <c r="D442" s="2" t="str">
        <f t="shared" si="20"/>
        <v>February</v>
      </c>
      <c r="E442" s="3" t="s">
        <v>878</v>
      </c>
      <c r="F442" s="3" t="str">
        <f>VLOOKUP(Customers!A442,Customers!A441:I1441,3,FALSE)</f>
        <v>fhollowsc8@blogtalkradio.com</v>
      </c>
      <c r="G442" s="3" t="str">
        <f>VLOOKUP(worksheet!E442,Customers!A:I,2,)</f>
        <v>Freda Hollows</v>
      </c>
      <c r="H442" s="3" t="str">
        <f>VLOOKUP(E442,Customers!A:I,6,FALSE)</f>
        <v>Buffalo</v>
      </c>
      <c r="I442" s="3" t="str">
        <f>VLOOKUP(Customers!A442,Customers!A441:I1441,7,FALSE)</f>
        <v>United States</v>
      </c>
      <c r="J442" s="4" t="s">
        <v>171</v>
      </c>
      <c r="K442" s="3">
        <v>4</v>
      </c>
      <c r="L442" s="5">
        <f>INDEX([1]products!$A$1:$G$49,MATCH([1]orders!$D442,[1]products!$A$1:$A$49,0),MATCH([1]orders!K$1,[1]products!$A$1:$G$1,0))</f>
        <v>2.5</v>
      </c>
      <c r="M442" s="6">
        <f>INDEX([1]products!$A$1:$G$49,MATCH([1]orders!$D442,[1]products!$A$1:$A$49,0),MATCH([1]orders!L$1,[1]products!$A$1:$G$1,0))</f>
        <v>25.874999999999996</v>
      </c>
      <c r="N442" s="6" t="str">
        <f>VLOOKUP(Customers!A442,Customers!A441:I1441,9,FALSE)</f>
        <v>Yes</v>
      </c>
      <c r="O442" s="25">
        <f t="shared" si="18"/>
        <v>103.49999999999999</v>
      </c>
      <c r="P442" t="str">
        <f>VLOOKUP(J442,Products!A:G,2,0)</f>
        <v>Arabica</v>
      </c>
      <c r="Q442" t="str">
        <f>VLOOKUP(J442,Products!A:G,3,0)</f>
        <v>Medium</v>
      </c>
      <c r="R442">
        <v>9.3149999999999977</v>
      </c>
      <c r="S442">
        <f>INDEX(Products!A:G,MATCH(worksheet!J442,Products!A:A,0),MATCH(worksheet!$S$1,Products!$A$1:$G$1,0))</f>
        <v>2.3287499999999994</v>
      </c>
      <c r="U442" s="20"/>
    </row>
    <row r="443" spans="1:21" x14ac:dyDescent="0.2">
      <c r="A443" s="1" t="s">
        <v>879</v>
      </c>
      <c r="B443" s="2">
        <v>43573</v>
      </c>
      <c r="C443" s="2" t="str">
        <f t="shared" si="19"/>
        <v>2019</v>
      </c>
      <c r="D443" s="2" t="str">
        <f t="shared" si="20"/>
        <v>April</v>
      </c>
      <c r="E443" s="3" t="s">
        <v>880</v>
      </c>
      <c r="F443" s="3" t="str">
        <f>VLOOKUP(Customers!A443,Customers!A442:I1442,3,FALSE)</f>
        <v>llathleiffc9@nationalgeographic.com</v>
      </c>
      <c r="G443" s="3" t="str">
        <f>VLOOKUP(worksheet!E443,Customers!A:I,2,)</f>
        <v>Livy Lathleiff</v>
      </c>
      <c r="H443" s="3" t="str">
        <f>VLOOKUP(E443,Customers!A:I,6,FALSE)</f>
        <v>Shankill</v>
      </c>
      <c r="I443" s="3" t="str">
        <f>VLOOKUP(Customers!A443,Customers!A442:I1442,7,FALSE)</f>
        <v>Ireland</v>
      </c>
      <c r="J443" s="4" t="s">
        <v>245</v>
      </c>
      <c r="K443" s="3">
        <v>3</v>
      </c>
      <c r="L443" s="5">
        <f>INDEX([1]products!$A$1:$G$49,MATCH([1]orders!$D443,[1]products!$A$1:$A$49,0),MATCH([1]orders!K$1,[1]products!$A$1:$G$1,0))</f>
        <v>1</v>
      </c>
      <c r="M443" s="6">
        <f>INDEX([1]products!$A$1:$G$49,MATCH([1]orders!$D443,[1]products!$A$1:$A$49,0),MATCH([1]orders!L$1,[1]products!$A$1:$G$1,0))</f>
        <v>12.15</v>
      </c>
      <c r="N443" s="6" t="str">
        <f>VLOOKUP(Customers!A443,Customers!A442:I1442,9,FALSE)</f>
        <v>Yes</v>
      </c>
      <c r="O443" s="25">
        <f t="shared" si="18"/>
        <v>36.450000000000003</v>
      </c>
      <c r="P443" t="str">
        <f>VLOOKUP(J443,Products!A:G,2,0)</f>
        <v>Excelsa</v>
      </c>
      <c r="Q443" t="str">
        <f>VLOOKUP(J443,Products!A:G,3,0)</f>
        <v>Dark</v>
      </c>
      <c r="R443">
        <v>4.0095000000000001</v>
      </c>
      <c r="S443">
        <f>INDEX(Products!A:G,MATCH(worksheet!J443,Products!A:A,0),MATCH(worksheet!$S$1,Products!$A$1:$G$1,0))</f>
        <v>1.3365</v>
      </c>
      <c r="U443" s="20"/>
    </row>
    <row r="444" spans="1:21" hidden="1" x14ac:dyDescent="0.2">
      <c r="A444" s="1" t="s">
        <v>881</v>
      </c>
      <c r="B444" s="2">
        <v>44384</v>
      </c>
      <c r="C444" s="2" t="str">
        <f t="shared" si="19"/>
        <v>2021</v>
      </c>
      <c r="D444" s="2" t="str">
        <f t="shared" si="20"/>
        <v>July</v>
      </c>
      <c r="E444" s="3" t="s">
        <v>882</v>
      </c>
      <c r="F444" s="3" t="str">
        <f>VLOOKUP(Customers!A444,Customers!A443:I1443,3,FALSE)</f>
        <v>kheadsca@jalbum.net</v>
      </c>
      <c r="G444" s="3" t="str">
        <f>VLOOKUP(worksheet!E444,Customers!A:I,2,)</f>
        <v>Koralle Heads</v>
      </c>
      <c r="H444" s="3" t="str">
        <f>VLOOKUP(E444,Customers!A:I,6,FALSE)</f>
        <v>Bethlehem</v>
      </c>
      <c r="I444" s="3" t="str">
        <f>VLOOKUP(Customers!A444,Customers!A443:I1443,7,FALSE)</f>
        <v>United States</v>
      </c>
      <c r="J444" s="4" t="s">
        <v>157</v>
      </c>
      <c r="K444" s="3">
        <v>5</v>
      </c>
      <c r="L444" s="5">
        <f>INDEX([1]products!$A$1:$G$49,MATCH([1]orders!$D444,[1]products!$A$1:$A$49,0),MATCH([1]orders!K$1,[1]products!$A$1:$G$1,0))</f>
        <v>0.5</v>
      </c>
      <c r="M444" s="6">
        <f>INDEX([1]products!$A$1:$G$49,MATCH([1]orders!$D444,[1]products!$A$1:$A$49,0),MATCH([1]orders!L$1,[1]products!$A$1:$G$1,0))</f>
        <v>7.169999999999999</v>
      </c>
      <c r="N444" s="6" t="str">
        <f>VLOOKUP(Customers!A444,Customers!A443:I1443,9,FALSE)</f>
        <v>No</v>
      </c>
      <c r="O444" s="25">
        <f t="shared" si="18"/>
        <v>35.849999999999994</v>
      </c>
      <c r="P444" t="str">
        <f>VLOOKUP(J444,Products!A:G,2,0)</f>
        <v>Robusta</v>
      </c>
      <c r="Q444" t="str">
        <f>VLOOKUP(J444,Products!A:G,3,0)</f>
        <v>Light</v>
      </c>
      <c r="R444">
        <v>2.1509999999999998</v>
      </c>
      <c r="S444">
        <f>INDEX(Products!A:G,MATCH(worksheet!J444,Products!A:A,0),MATCH(worksheet!$S$1,Products!$A$1:$G$1,0))</f>
        <v>0.43019999999999992</v>
      </c>
      <c r="U444" s="20"/>
    </row>
    <row r="445" spans="1:21" hidden="1" x14ac:dyDescent="0.2">
      <c r="A445" s="1" t="s">
        <v>883</v>
      </c>
      <c r="B445" s="2">
        <v>44250</v>
      </c>
      <c r="C445" s="2" t="str">
        <f t="shared" si="19"/>
        <v>2021</v>
      </c>
      <c r="D445" s="2" t="str">
        <f t="shared" si="20"/>
        <v>February</v>
      </c>
      <c r="E445" s="3" t="s">
        <v>884</v>
      </c>
      <c r="F445" s="3" t="str">
        <f>VLOOKUP(Customers!A445,Customers!A444:I1444,3,FALSE)</f>
        <v>tbownecb@unicef.org</v>
      </c>
      <c r="G445" s="3" t="str">
        <f>VLOOKUP(worksheet!E445,Customers!A:I,2,)</f>
        <v>Theo Bowne</v>
      </c>
      <c r="H445" s="3" t="str">
        <f>VLOOKUP(E445,Customers!A:I,6,FALSE)</f>
        <v>Watergrasshill</v>
      </c>
      <c r="I445" s="3" t="str">
        <f>VLOOKUP(Customers!A445,Customers!A444:I1444,7,FALSE)</f>
        <v>Ireland</v>
      </c>
      <c r="J445" s="4" t="s">
        <v>254</v>
      </c>
      <c r="K445" s="3">
        <v>5</v>
      </c>
      <c r="L445" s="5">
        <f>INDEX([1]products!$A$1:$G$49,MATCH([1]orders!$D445,[1]products!$A$1:$A$49,0),MATCH([1]orders!K$1,[1]products!$A$1:$G$1,0))</f>
        <v>0.2</v>
      </c>
      <c r="M445" s="6">
        <f>INDEX([1]products!$A$1:$G$49,MATCH([1]orders!$D445,[1]products!$A$1:$A$49,0),MATCH([1]orders!L$1,[1]products!$A$1:$G$1,0))</f>
        <v>4.4550000000000001</v>
      </c>
      <c r="N445" s="6" t="str">
        <f>VLOOKUP(Customers!A445,Customers!A444:I1444,9,FALSE)</f>
        <v>Yes</v>
      </c>
      <c r="O445" s="25">
        <f t="shared" si="18"/>
        <v>22.274999999999999</v>
      </c>
      <c r="P445" t="str">
        <f>VLOOKUP(J445,Products!A:G,2,0)</f>
        <v>Excelsa</v>
      </c>
      <c r="Q445" t="str">
        <f>VLOOKUP(J445,Products!A:G,3,0)</f>
        <v>Light</v>
      </c>
      <c r="R445">
        <v>2.45025</v>
      </c>
      <c r="S445">
        <f>INDEX(Products!A:G,MATCH(worksheet!J445,Products!A:A,0),MATCH(worksheet!$S$1,Products!$A$1:$G$1,0))</f>
        <v>0.49004999999999999</v>
      </c>
      <c r="U445" s="20"/>
    </row>
    <row r="446" spans="1:21" x14ac:dyDescent="0.2">
      <c r="A446" s="1" t="s">
        <v>885</v>
      </c>
      <c r="B446" s="2">
        <v>44418</v>
      </c>
      <c r="C446" s="2" t="str">
        <f t="shared" si="19"/>
        <v>2021</v>
      </c>
      <c r="D446" s="2" t="str">
        <f t="shared" si="20"/>
        <v>August</v>
      </c>
      <c r="E446" s="3" t="s">
        <v>886</v>
      </c>
      <c r="F446" s="3" t="str">
        <f>VLOOKUP(Customers!A446,Customers!A445:I1445,3,FALSE)</f>
        <v>rjacquemardcc@acquirethisname.com</v>
      </c>
      <c r="G446" s="3" t="str">
        <f>VLOOKUP(worksheet!E446,Customers!A:I,2,)</f>
        <v>Rasia Jacquemard</v>
      </c>
      <c r="H446" s="3" t="str">
        <f>VLOOKUP(E446,Customers!A:I,6,FALSE)</f>
        <v>Monasterevin</v>
      </c>
      <c r="I446" s="3" t="str">
        <f>VLOOKUP(Customers!A446,Customers!A445:I1445,7,FALSE)</f>
        <v>Ireland</v>
      </c>
      <c r="J446" s="4" t="s">
        <v>64</v>
      </c>
      <c r="K446" s="3">
        <v>6</v>
      </c>
      <c r="L446" s="5">
        <f>INDEX([1]products!$A$1:$G$49,MATCH([1]orders!$D446,[1]products!$A$1:$A$49,0),MATCH([1]orders!K$1,[1]products!$A$1:$G$1,0))</f>
        <v>0.2</v>
      </c>
      <c r="M446" s="6">
        <f>INDEX([1]products!$A$1:$G$49,MATCH([1]orders!$D446,[1]products!$A$1:$A$49,0),MATCH([1]orders!L$1,[1]products!$A$1:$G$1,0))</f>
        <v>4.125</v>
      </c>
      <c r="N446" s="6" t="str">
        <f>VLOOKUP(Customers!A446,Customers!A445:I1445,9,FALSE)</f>
        <v>No</v>
      </c>
      <c r="O446" s="25">
        <f t="shared" si="18"/>
        <v>24.75</v>
      </c>
      <c r="P446" t="str">
        <f>VLOOKUP(J446,Products!A:G,2,0)</f>
        <v>Excelsa</v>
      </c>
      <c r="Q446" t="str">
        <f>VLOOKUP(J446,Products!A:G,3,0)</f>
        <v>Medium</v>
      </c>
      <c r="R446">
        <v>2.7225000000000001</v>
      </c>
      <c r="S446">
        <f>INDEX(Products!A:G,MATCH(worksheet!J446,Products!A:A,0),MATCH(worksheet!$S$1,Products!$A$1:$G$1,0))</f>
        <v>0.45374999999999999</v>
      </c>
      <c r="U446" s="20"/>
    </row>
    <row r="447" spans="1:21" x14ac:dyDescent="0.2">
      <c r="A447" s="1" t="s">
        <v>887</v>
      </c>
      <c r="B447" s="2">
        <v>43784</v>
      </c>
      <c r="C447" s="2" t="str">
        <f t="shared" si="19"/>
        <v>2019</v>
      </c>
      <c r="D447" s="2" t="str">
        <f t="shared" si="20"/>
        <v>November</v>
      </c>
      <c r="E447" s="3" t="s">
        <v>888</v>
      </c>
      <c r="F447" s="3" t="str">
        <f>VLOOKUP(Customers!A447,Customers!A446:I1446,3,FALSE)</f>
        <v>kwarmancd@printfriendly.com</v>
      </c>
      <c r="G447" s="3" t="str">
        <f>VLOOKUP(worksheet!E447,Customers!A:I,2,)</f>
        <v>Kizzie Warman</v>
      </c>
      <c r="H447" s="3" t="str">
        <f>VLOOKUP(E447,Customers!A:I,6,FALSE)</f>
        <v>Sandyford</v>
      </c>
      <c r="I447" s="3" t="str">
        <f>VLOOKUP(Customers!A447,Customers!A446:I1446,7,FALSE)</f>
        <v>Ireland</v>
      </c>
      <c r="J447" s="4" t="s">
        <v>197</v>
      </c>
      <c r="K447" s="3">
        <v>2</v>
      </c>
      <c r="L447" s="5">
        <f>INDEX([1]products!$A$1:$G$49,MATCH([1]orders!$D447,[1]products!$A$1:$A$49,0),MATCH([1]orders!K$1,[1]products!$A$1:$G$1,0))</f>
        <v>2.5</v>
      </c>
      <c r="M447" s="6">
        <f>INDEX([1]products!$A$1:$G$49,MATCH([1]orders!$D447,[1]products!$A$1:$A$49,0),MATCH([1]orders!L$1,[1]products!$A$1:$G$1,0))</f>
        <v>33.464999999999996</v>
      </c>
      <c r="N447" s="6" t="str">
        <f>VLOOKUP(Customers!A447,Customers!A446:I1446,9,FALSE)</f>
        <v>Yes</v>
      </c>
      <c r="O447" s="25">
        <f t="shared" si="18"/>
        <v>66.929999999999993</v>
      </c>
      <c r="P447" t="str">
        <f>VLOOKUP(J447,Products!A:G,2,0)</f>
        <v>Liberica</v>
      </c>
      <c r="Q447" t="str">
        <f>VLOOKUP(J447,Products!A:G,3,0)</f>
        <v>Medium</v>
      </c>
      <c r="R447">
        <v>8.700899999999999</v>
      </c>
      <c r="S447">
        <f>INDEX(Products!A:G,MATCH(worksheet!J447,Products!A:A,0),MATCH(worksheet!$S$1,Products!$A$1:$G$1,0))</f>
        <v>4.3504499999999995</v>
      </c>
      <c r="U447" s="20"/>
    </row>
    <row r="448" spans="1:21" x14ac:dyDescent="0.2">
      <c r="A448" s="1" t="s">
        <v>889</v>
      </c>
      <c r="B448" s="2">
        <v>43816</v>
      </c>
      <c r="C448" s="2" t="str">
        <f t="shared" si="19"/>
        <v>2019</v>
      </c>
      <c r="D448" s="2" t="str">
        <f t="shared" si="20"/>
        <v>December</v>
      </c>
      <c r="E448" s="3" t="s">
        <v>890</v>
      </c>
      <c r="F448" s="3" t="str">
        <f>VLOOKUP(Customers!A448,Customers!A447:I1447,3,FALSE)</f>
        <v>wcholomince@about.com</v>
      </c>
      <c r="G448" s="3" t="str">
        <f>VLOOKUP(worksheet!E448,Customers!A:I,2,)</f>
        <v>Wain Cholomin</v>
      </c>
      <c r="H448" s="3" t="str">
        <f>VLOOKUP(E448,Customers!A:I,6,FALSE)</f>
        <v>Birmingham</v>
      </c>
      <c r="I448" s="3" t="str">
        <f>VLOOKUP(Customers!A448,Customers!A447:I1447,7,FALSE)</f>
        <v>United Kingdom</v>
      </c>
      <c r="J448" s="4" t="s">
        <v>78</v>
      </c>
      <c r="K448" s="3">
        <v>1</v>
      </c>
      <c r="L448" s="5">
        <f>INDEX([1]products!$A$1:$G$49,MATCH([1]orders!$D448,[1]products!$A$1:$A$49,0),MATCH([1]orders!K$1,[1]products!$A$1:$G$1,0))</f>
        <v>0.5</v>
      </c>
      <c r="M448" s="6">
        <f>INDEX([1]products!$A$1:$G$49,MATCH([1]orders!$D448,[1]products!$A$1:$A$49,0),MATCH([1]orders!L$1,[1]products!$A$1:$G$1,0))</f>
        <v>8.73</v>
      </c>
      <c r="N448" s="6" t="str">
        <f>VLOOKUP(Customers!A448,Customers!A447:I1447,9,FALSE)</f>
        <v>Yes</v>
      </c>
      <c r="O448" s="25">
        <f t="shared" si="18"/>
        <v>8.73</v>
      </c>
      <c r="P448" t="str">
        <f>VLOOKUP(J448,Products!A:G,2,0)</f>
        <v>Liberica</v>
      </c>
      <c r="Q448" t="str">
        <f>VLOOKUP(J448,Products!A:G,3,0)</f>
        <v>Medium</v>
      </c>
      <c r="R448">
        <v>1.1349</v>
      </c>
      <c r="S448">
        <f>INDEX(Products!A:G,MATCH(worksheet!J448,Products!A:A,0),MATCH(worksheet!$S$1,Products!$A$1:$G$1,0))</f>
        <v>1.1349</v>
      </c>
      <c r="U448" s="20"/>
    </row>
    <row r="449" spans="1:21" x14ac:dyDescent="0.2">
      <c r="A449" s="1" t="s">
        <v>891</v>
      </c>
      <c r="B449" s="2">
        <v>43908</v>
      </c>
      <c r="C449" s="2" t="str">
        <f t="shared" si="19"/>
        <v>2020</v>
      </c>
      <c r="D449" s="2" t="str">
        <f t="shared" si="20"/>
        <v>March</v>
      </c>
      <c r="E449" s="3" t="s">
        <v>892</v>
      </c>
      <c r="F449" s="3" t="str">
        <f>VLOOKUP(Customers!A449,Customers!A448:I1448,3,FALSE)</f>
        <v>abraidmancf@census.gov</v>
      </c>
      <c r="G449" s="3" t="str">
        <f>VLOOKUP(worksheet!E449,Customers!A:I,2,)</f>
        <v>Arleen Braidman</v>
      </c>
      <c r="H449" s="3" t="str">
        <f>VLOOKUP(E449,Customers!A:I,6,FALSE)</f>
        <v>Phoenix</v>
      </c>
      <c r="I449" s="3" t="str">
        <f>VLOOKUP(Customers!A449,Customers!A448:I1448,7,FALSE)</f>
        <v>United States</v>
      </c>
      <c r="J449" s="4" t="s">
        <v>22</v>
      </c>
      <c r="K449" s="3">
        <v>3</v>
      </c>
      <c r="L449" s="5">
        <f>INDEX([1]products!$A$1:$G$49,MATCH([1]orders!$D449,[1]products!$A$1:$A$49,0),MATCH([1]orders!K$1,[1]products!$A$1:$G$1,0))</f>
        <v>0.5</v>
      </c>
      <c r="M449" s="6">
        <f>INDEX([1]products!$A$1:$G$49,MATCH([1]orders!$D449,[1]products!$A$1:$A$49,0),MATCH([1]orders!L$1,[1]products!$A$1:$G$1,0))</f>
        <v>5.97</v>
      </c>
      <c r="N449" s="6" t="str">
        <f>VLOOKUP(Customers!A449,Customers!A448:I1448,9,FALSE)</f>
        <v>No</v>
      </c>
      <c r="O449" s="25">
        <f t="shared" si="18"/>
        <v>17.91</v>
      </c>
      <c r="P449" t="str">
        <f>VLOOKUP(J449,Products!A:G,2,0)</f>
        <v>Robusta</v>
      </c>
      <c r="Q449" t="str">
        <f>VLOOKUP(J449,Products!A:G,3,0)</f>
        <v>Medium</v>
      </c>
      <c r="R449">
        <v>1.0745999999999998</v>
      </c>
      <c r="S449">
        <f>INDEX(Products!A:G,MATCH(worksheet!J449,Products!A:A,0),MATCH(worksheet!$S$1,Products!$A$1:$G$1,0))</f>
        <v>0.35819999999999996</v>
      </c>
      <c r="U449" s="20"/>
    </row>
    <row r="450" spans="1:21" x14ac:dyDescent="0.2">
      <c r="A450" s="1" t="s">
        <v>893</v>
      </c>
      <c r="B450" s="2">
        <v>44718</v>
      </c>
      <c r="C450" s="2" t="str">
        <f t="shared" si="19"/>
        <v>2022</v>
      </c>
      <c r="D450" s="2" t="str">
        <f t="shared" si="20"/>
        <v>June</v>
      </c>
      <c r="E450" s="3" t="s">
        <v>894</v>
      </c>
      <c r="F450" s="3" t="str">
        <f>VLOOKUP(Customers!A450,Customers!A449:I1449,3,FALSE)</f>
        <v>pdurbancg@symantec.com</v>
      </c>
      <c r="G450" s="3" t="str">
        <f>VLOOKUP(worksheet!E450,Customers!A:I,2,)</f>
        <v>Pru Durban</v>
      </c>
      <c r="H450" s="3" t="str">
        <f>VLOOKUP(E450,Customers!A:I,6,FALSE)</f>
        <v>Longford</v>
      </c>
      <c r="I450" s="3" t="str">
        <f>VLOOKUP(Customers!A450,Customers!A449:I1449,7,FALSE)</f>
        <v>Ireland</v>
      </c>
      <c r="J450" s="4" t="s">
        <v>157</v>
      </c>
      <c r="K450" s="3">
        <v>1</v>
      </c>
      <c r="L450" s="5">
        <f>INDEX([1]products!$A$1:$G$49,MATCH([1]orders!$D450,[1]products!$A$1:$A$49,0),MATCH([1]orders!K$1,[1]products!$A$1:$G$1,0))</f>
        <v>0.5</v>
      </c>
      <c r="M450" s="6">
        <f>INDEX([1]products!$A$1:$G$49,MATCH([1]orders!$D450,[1]products!$A$1:$A$49,0),MATCH([1]orders!L$1,[1]products!$A$1:$G$1,0))</f>
        <v>7.169999999999999</v>
      </c>
      <c r="N450" s="6" t="str">
        <f>VLOOKUP(Customers!A450,Customers!A449:I1449,9,FALSE)</f>
        <v>No</v>
      </c>
      <c r="O450" s="25">
        <f t="shared" ref="O450:O513" si="21">K450*M450</f>
        <v>7.169999999999999</v>
      </c>
      <c r="P450" t="str">
        <f>VLOOKUP(J450,Products!A:G,2,0)</f>
        <v>Robusta</v>
      </c>
      <c r="Q450" t="str">
        <f>VLOOKUP(J450,Products!A:G,3,0)</f>
        <v>Light</v>
      </c>
      <c r="R450">
        <v>0.43019999999999992</v>
      </c>
      <c r="S450">
        <f>INDEX(Products!A:G,MATCH(worksheet!J450,Products!A:A,0),MATCH(worksheet!$S$1,Products!$A$1:$G$1,0))</f>
        <v>0.43019999999999992</v>
      </c>
      <c r="U450" s="20"/>
    </row>
    <row r="451" spans="1:21" hidden="1" x14ac:dyDescent="0.2">
      <c r="A451" s="1" t="s">
        <v>895</v>
      </c>
      <c r="B451" s="2">
        <v>44336</v>
      </c>
      <c r="C451" s="2" t="str">
        <f t="shared" ref="C451:C514" si="22">TEXT(B451,"YYYY")</f>
        <v>2021</v>
      </c>
      <c r="D451" s="2" t="str">
        <f t="shared" ref="D451:D514" si="23">TEXT(B451,"mmmm")</f>
        <v>May</v>
      </c>
      <c r="E451" s="3" t="s">
        <v>896</v>
      </c>
      <c r="F451" s="3" t="str">
        <f>VLOOKUP(Customers!A451,Customers!A450:I1450,3,FALSE)</f>
        <v>aharroldch@miibeian.gov.cn</v>
      </c>
      <c r="G451" s="3" t="str">
        <f>VLOOKUP(worksheet!E451,Customers!A:I,2,)</f>
        <v>Antone Harrold</v>
      </c>
      <c r="H451" s="3" t="str">
        <f>VLOOKUP(E451,Customers!A:I,6,FALSE)</f>
        <v>Toledo</v>
      </c>
      <c r="I451" s="3" t="str">
        <f>VLOOKUP(Customers!A451,Customers!A450:I1450,7,FALSE)</f>
        <v>United States</v>
      </c>
      <c r="J451" s="4" t="s">
        <v>101</v>
      </c>
      <c r="K451" s="3">
        <v>2</v>
      </c>
      <c r="L451" s="5">
        <f>INDEX([1]products!$A$1:$G$49,MATCH([1]orders!$D451,[1]products!$A$1:$A$49,0),MATCH([1]orders!K$1,[1]products!$A$1:$G$1,0))</f>
        <v>0.2</v>
      </c>
      <c r="M451" s="6">
        <f>INDEX([1]products!$A$1:$G$49,MATCH([1]orders!$D451,[1]products!$A$1:$A$49,0),MATCH([1]orders!L$1,[1]products!$A$1:$G$1,0))</f>
        <v>2.6849999999999996</v>
      </c>
      <c r="N451" s="6" t="str">
        <f>VLOOKUP(Customers!A451,Customers!A450:I1450,9,FALSE)</f>
        <v>No</v>
      </c>
      <c r="O451" s="25">
        <f t="shared" si="21"/>
        <v>5.3699999999999992</v>
      </c>
      <c r="P451" t="str">
        <f>VLOOKUP(J451,Products!A:G,2,0)</f>
        <v>Robusta</v>
      </c>
      <c r="Q451" t="str">
        <f>VLOOKUP(J451,Products!A:G,3,0)</f>
        <v>Dark</v>
      </c>
      <c r="R451">
        <v>0.32219999999999993</v>
      </c>
      <c r="S451">
        <f>INDEX(Products!A:G,MATCH(worksheet!J451,Products!A:A,0),MATCH(worksheet!$S$1,Products!$A$1:$G$1,0))</f>
        <v>0.16109999999999997</v>
      </c>
      <c r="U451" s="20"/>
    </row>
    <row r="452" spans="1:21" x14ac:dyDescent="0.2">
      <c r="A452" s="1" t="s">
        <v>897</v>
      </c>
      <c r="B452" s="2">
        <v>44207</v>
      </c>
      <c r="C452" s="2" t="str">
        <f t="shared" si="22"/>
        <v>2021</v>
      </c>
      <c r="D452" s="2" t="str">
        <f t="shared" si="23"/>
        <v>January</v>
      </c>
      <c r="E452" s="3" t="s">
        <v>898</v>
      </c>
      <c r="F452" s="3" t="str">
        <f>VLOOKUP(Customers!A452,Customers!A451:I1451,3,FALSE)</f>
        <v>spamphilonci@mlb.com</v>
      </c>
      <c r="G452" s="3" t="str">
        <f>VLOOKUP(worksheet!E452,Customers!A:I,2,)</f>
        <v>Sim Pamphilon</v>
      </c>
      <c r="H452" s="3" t="str">
        <f>VLOOKUP(E452,Customers!A:I,6,FALSE)</f>
        <v>Ballylinan</v>
      </c>
      <c r="I452" s="3" t="str">
        <f>VLOOKUP(Customers!A452,Customers!A451:I1451,7,FALSE)</f>
        <v>Ireland</v>
      </c>
      <c r="J452" s="4" t="s">
        <v>19</v>
      </c>
      <c r="K452" s="3">
        <v>5</v>
      </c>
      <c r="L452" s="5">
        <f>INDEX([1]products!$A$1:$G$49,MATCH([1]orders!$D452,[1]products!$A$1:$A$49,0),MATCH([1]orders!K$1,[1]products!$A$1:$G$1,0))</f>
        <v>0.2</v>
      </c>
      <c r="M452" s="6">
        <f>INDEX([1]products!$A$1:$G$49,MATCH([1]orders!$D452,[1]products!$A$1:$A$49,0),MATCH([1]orders!L$1,[1]products!$A$1:$G$1,0))</f>
        <v>4.7549999999999999</v>
      </c>
      <c r="N452" s="6" t="str">
        <f>VLOOKUP(Customers!A452,Customers!A451:I1451,9,FALSE)</f>
        <v>No</v>
      </c>
      <c r="O452" s="25">
        <f t="shared" si="21"/>
        <v>23.774999999999999</v>
      </c>
      <c r="P452" t="str">
        <f>VLOOKUP(J452,Products!A:G,2,0)</f>
        <v>Liberica</v>
      </c>
      <c r="Q452" t="str">
        <f>VLOOKUP(J452,Products!A:G,3,0)</f>
        <v>Light</v>
      </c>
      <c r="R452">
        <v>3.0907499999999999</v>
      </c>
      <c r="S452">
        <f>INDEX(Products!A:G,MATCH(worksheet!J452,Products!A:A,0),MATCH(worksheet!$S$1,Products!$A$1:$G$1,0))</f>
        <v>0.61814999999999998</v>
      </c>
      <c r="U452" s="20"/>
    </row>
    <row r="453" spans="1:21" hidden="1" x14ac:dyDescent="0.2">
      <c r="A453" s="1" t="s">
        <v>899</v>
      </c>
      <c r="B453" s="2">
        <v>43518</v>
      </c>
      <c r="C453" s="2" t="str">
        <f t="shared" si="22"/>
        <v>2019</v>
      </c>
      <c r="D453" s="2" t="str">
        <f t="shared" si="23"/>
        <v>February</v>
      </c>
      <c r="E453" s="3" t="s">
        <v>900</v>
      </c>
      <c r="F453" s="3" t="str">
        <f>VLOOKUP(Customers!A453,Customers!A452:I1452,3,FALSE)</f>
        <v>mspurdencj@exblog.jp</v>
      </c>
      <c r="G453" s="3" t="str">
        <f>VLOOKUP(worksheet!E453,Customers!A:I,2,)</f>
        <v>Mohandis Spurden</v>
      </c>
      <c r="H453" s="3" t="str">
        <f>VLOOKUP(E453,Customers!A:I,6,FALSE)</f>
        <v>Charlotte</v>
      </c>
      <c r="I453" s="3" t="str">
        <f>VLOOKUP(Customers!A453,Customers!A452:I1452,7,FALSE)</f>
        <v>United States</v>
      </c>
      <c r="J453" s="4" t="s">
        <v>35</v>
      </c>
      <c r="K453" s="3">
        <v>2</v>
      </c>
      <c r="L453" s="5">
        <f>INDEX([1]products!$A$1:$G$49,MATCH([1]orders!$D453,[1]products!$A$1:$A$49,0),MATCH([1]orders!K$1,[1]products!$A$1:$G$1,0))</f>
        <v>2.5</v>
      </c>
      <c r="M453" s="6">
        <f>INDEX([1]products!$A$1:$G$49,MATCH([1]orders!$D453,[1]products!$A$1:$A$49,0),MATCH([1]orders!L$1,[1]products!$A$1:$G$1,0))</f>
        <v>20.584999999999997</v>
      </c>
      <c r="N453" s="6" t="str">
        <f>VLOOKUP(Customers!A453,Customers!A452:I1452,9,FALSE)</f>
        <v>Yes</v>
      </c>
      <c r="O453" s="25">
        <f t="shared" si="21"/>
        <v>41.169999999999995</v>
      </c>
      <c r="P453" t="str">
        <f>VLOOKUP(J453,Products!A:G,2,0)</f>
        <v>Robusta</v>
      </c>
      <c r="Q453" t="str">
        <f>VLOOKUP(J453,Products!A:G,3,0)</f>
        <v>Dark</v>
      </c>
      <c r="R453">
        <v>2.4701999999999997</v>
      </c>
      <c r="S453">
        <f>INDEX(Products!A:G,MATCH(worksheet!J453,Products!A:A,0),MATCH(worksheet!$S$1,Products!$A$1:$G$1,0))</f>
        <v>1.2350999999999999</v>
      </c>
      <c r="U453" s="20"/>
    </row>
    <row r="454" spans="1:21" hidden="1" x14ac:dyDescent="0.2">
      <c r="A454" s="1" t="s">
        <v>901</v>
      </c>
      <c r="B454" s="2">
        <v>44524</v>
      </c>
      <c r="C454" s="2" t="str">
        <f t="shared" si="22"/>
        <v>2021</v>
      </c>
      <c r="D454" s="2" t="str">
        <f t="shared" si="23"/>
        <v>November</v>
      </c>
      <c r="E454" s="3" t="s">
        <v>874</v>
      </c>
      <c r="F454" s="3" t="str">
        <f>VLOOKUP(Customers!A454,Customers!A453:I1453,3,FALSE)</f>
        <v>msesonck@census.gov</v>
      </c>
      <c r="G454" s="3" t="str">
        <f>VLOOKUP(worksheet!E454,Customers!A:I,2,)</f>
        <v>Morgen Seson</v>
      </c>
      <c r="H454" s="3" t="str">
        <f>VLOOKUP(E454,Customers!A:I,6,FALSE)</f>
        <v>Seattle</v>
      </c>
      <c r="I454" s="3" t="str">
        <f>VLOOKUP(Customers!A454,Customers!A453:I1453,7,FALSE)</f>
        <v>United States</v>
      </c>
      <c r="J454" s="4" t="s">
        <v>115</v>
      </c>
      <c r="K454" s="3">
        <v>3</v>
      </c>
      <c r="L454" s="5">
        <f>INDEX([1]products!$A$1:$G$49,MATCH([1]orders!$D454,[1]products!$A$1:$A$49,0),MATCH([1]orders!K$1,[1]products!$A$1:$G$1,0))</f>
        <v>0.2</v>
      </c>
      <c r="M454" s="6">
        <f>INDEX([1]products!$A$1:$G$49,MATCH([1]orders!$D454,[1]products!$A$1:$A$49,0),MATCH([1]orders!L$1,[1]products!$A$1:$G$1,0))</f>
        <v>3.8849999999999998</v>
      </c>
      <c r="N454" s="6" t="str">
        <f>VLOOKUP(Customers!A454,Customers!A453:I1453,9,FALSE)</f>
        <v>No</v>
      </c>
      <c r="O454" s="25">
        <f t="shared" si="21"/>
        <v>11.654999999999999</v>
      </c>
      <c r="P454" t="str">
        <f>VLOOKUP(J454,Products!A:G,2,0)</f>
        <v>Arabica</v>
      </c>
      <c r="Q454" t="str">
        <f>VLOOKUP(J454,Products!A:G,3,0)</f>
        <v>Light</v>
      </c>
      <c r="R454">
        <v>1.0489499999999998</v>
      </c>
      <c r="S454">
        <f>INDEX(Products!A:G,MATCH(worksheet!J454,Products!A:A,0),MATCH(worksheet!$S$1,Products!$A$1:$G$1,0))</f>
        <v>0.34964999999999996</v>
      </c>
      <c r="U454" s="20"/>
    </row>
    <row r="455" spans="1:21" hidden="1" x14ac:dyDescent="0.2">
      <c r="A455" s="1" t="s">
        <v>902</v>
      </c>
      <c r="B455" s="2">
        <v>44579</v>
      </c>
      <c r="C455" s="2" t="str">
        <f t="shared" si="22"/>
        <v>2022</v>
      </c>
      <c r="D455" s="2" t="str">
        <f t="shared" si="23"/>
        <v>January</v>
      </c>
      <c r="E455" s="3" t="s">
        <v>903</v>
      </c>
      <c r="F455" s="3" t="str">
        <f>VLOOKUP(Customers!A455,Customers!A454:I1454,3,FALSE)</f>
        <v>npirronecl@weibo.com</v>
      </c>
      <c r="G455" s="3" t="str">
        <f>VLOOKUP(worksheet!E455,Customers!A:I,2,)</f>
        <v>Nalani Pirrone</v>
      </c>
      <c r="H455" s="3" t="str">
        <f>VLOOKUP(E455,Customers!A:I,6,FALSE)</f>
        <v>Wilkes Barre</v>
      </c>
      <c r="I455" s="3" t="str">
        <f>VLOOKUP(Customers!A455,Customers!A454:I1454,7,FALSE)</f>
        <v>United States</v>
      </c>
      <c r="J455" s="4" t="s">
        <v>83</v>
      </c>
      <c r="K455" s="3">
        <v>4</v>
      </c>
      <c r="L455" s="5">
        <f>INDEX([1]products!$A$1:$G$49,MATCH([1]orders!$D455,[1]products!$A$1:$A$49,0),MATCH([1]orders!K$1,[1]products!$A$1:$G$1,0))</f>
        <v>0.5</v>
      </c>
      <c r="M455" s="6">
        <f>INDEX([1]products!$A$1:$G$49,MATCH([1]orders!$D455,[1]products!$A$1:$A$49,0),MATCH([1]orders!L$1,[1]products!$A$1:$G$1,0))</f>
        <v>9.51</v>
      </c>
      <c r="N455" s="6" t="str">
        <f>VLOOKUP(Customers!A455,Customers!A454:I1454,9,FALSE)</f>
        <v>No</v>
      </c>
      <c r="O455" s="25">
        <f t="shared" si="21"/>
        <v>38.04</v>
      </c>
      <c r="P455" t="str">
        <f>VLOOKUP(J455,Products!A:G,2,0)</f>
        <v>Liberica</v>
      </c>
      <c r="Q455" t="str">
        <f>VLOOKUP(J455,Products!A:G,3,0)</f>
        <v>Light</v>
      </c>
      <c r="R455">
        <v>4.9451999999999998</v>
      </c>
      <c r="S455">
        <f>INDEX(Products!A:G,MATCH(worksheet!J455,Products!A:A,0),MATCH(worksheet!$S$1,Products!$A$1:$G$1,0))</f>
        <v>1.2363</v>
      </c>
      <c r="U455" s="20"/>
    </row>
    <row r="456" spans="1:21" x14ac:dyDescent="0.2">
      <c r="A456" s="1" t="s">
        <v>904</v>
      </c>
      <c r="B456" s="2">
        <v>44421</v>
      </c>
      <c r="C456" s="2" t="str">
        <f t="shared" si="22"/>
        <v>2021</v>
      </c>
      <c r="D456" s="2" t="str">
        <f t="shared" si="23"/>
        <v>August</v>
      </c>
      <c r="E456" s="3" t="s">
        <v>905</v>
      </c>
      <c r="F456" s="3" t="str">
        <f>VLOOKUP(Customers!A456,Customers!A455:I1455,3,FALSE)</f>
        <v>rcawleycm@yellowbook.com</v>
      </c>
      <c r="G456" s="3" t="str">
        <f>VLOOKUP(worksheet!E456,Customers!A:I,2,)</f>
        <v>Reube Cawley</v>
      </c>
      <c r="H456" s="3" t="str">
        <f>VLOOKUP(E456,Customers!A:I,6,FALSE)</f>
        <v>Ballyboden</v>
      </c>
      <c r="I456" s="3" t="str">
        <f>VLOOKUP(Customers!A456,Customers!A455:I1455,7,FALSE)</f>
        <v>Ireland</v>
      </c>
      <c r="J456" s="4" t="s">
        <v>35</v>
      </c>
      <c r="K456" s="3">
        <v>4</v>
      </c>
      <c r="L456" s="5">
        <f>INDEX([1]products!$A$1:$G$49,MATCH([1]orders!$D456,[1]products!$A$1:$A$49,0),MATCH([1]orders!K$1,[1]products!$A$1:$G$1,0))</f>
        <v>2.5</v>
      </c>
      <c r="M456" s="6">
        <f>INDEX([1]products!$A$1:$G$49,MATCH([1]orders!$D456,[1]products!$A$1:$A$49,0),MATCH([1]orders!L$1,[1]products!$A$1:$G$1,0))</f>
        <v>20.584999999999997</v>
      </c>
      <c r="N456" s="6" t="str">
        <f>VLOOKUP(Customers!A456,Customers!A455:I1455,9,FALSE)</f>
        <v>Yes</v>
      </c>
      <c r="O456" s="25">
        <f t="shared" si="21"/>
        <v>82.339999999999989</v>
      </c>
      <c r="P456" t="str">
        <f>VLOOKUP(J456,Products!A:G,2,0)</f>
        <v>Robusta</v>
      </c>
      <c r="Q456" t="str">
        <f>VLOOKUP(J456,Products!A:G,3,0)</f>
        <v>Dark</v>
      </c>
      <c r="R456">
        <v>4.9403999999999995</v>
      </c>
      <c r="S456">
        <f>INDEX(Products!A:G,MATCH(worksheet!J456,Products!A:A,0),MATCH(worksheet!$S$1,Products!$A$1:$G$1,0))</f>
        <v>1.2350999999999999</v>
      </c>
      <c r="U456" s="20"/>
    </row>
    <row r="457" spans="1:21" x14ac:dyDescent="0.2">
      <c r="A457" s="1" t="s">
        <v>906</v>
      </c>
      <c r="B457" s="2">
        <v>43841</v>
      </c>
      <c r="C457" s="2" t="str">
        <f t="shared" si="22"/>
        <v>2020</v>
      </c>
      <c r="D457" s="2" t="str">
        <f t="shared" si="23"/>
        <v>January</v>
      </c>
      <c r="E457" s="3" t="s">
        <v>907</v>
      </c>
      <c r="F457" s="3" t="str">
        <f>VLOOKUP(Customers!A457,Customers!A456:I1456,3,FALSE)</f>
        <v>sbarribalcn@microsoft.com</v>
      </c>
      <c r="G457" s="3" t="str">
        <f>VLOOKUP(worksheet!E457,Customers!A:I,2,)</f>
        <v>Stan Barribal</v>
      </c>
      <c r="H457" s="3" t="str">
        <f>VLOOKUP(E457,Customers!A:I,6,FALSE)</f>
        <v>Bagenalstown</v>
      </c>
      <c r="I457" s="3" t="str">
        <f>VLOOKUP(Customers!A457,Customers!A456:I1456,7,FALSE)</f>
        <v>Ireland</v>
      </c>
      <c r="J457" s="4" t="s">
        <v>19</v>
      </c>
      <c r="K457" s="3">
        <v>2</v>
      </c>
      <c r="L457" s="5">
        <f>INDEX([1]products!$A$1:$G$49,MATCH([1]orders!$D457,[1]products!$A$1:$A$49,0),MATCH([1]orders!K$1,[1]products!$A$1:$G$1,0))</f>
        <v>0.2</v>
      </c>
      <c r="M457" s="6">
        <f>INDEX([1]products!$A$1:$G$49,MATCH([1]orders!$D457,[1]products!$A$1:$A$49,0),MATCH([1]orders!L$1,[1]products!$A$1:$G$1,0))</f>
        <v>4.7549999999999999</v>
      </c>
      <c r="N457" s="6" t="str">
        <f>VLOOKUP(Customers!A457,Customers!A456:I1456,9,FALSE)</f>
        <v>Yes</v>
      </c>
      <c r="O457" s="25">
        <f t="shared" si="21"/>
        <v>9.51</v>
      </c>
      <c r="P457" t="str">
        <f>VLOOKUP(J457,Products!A:G,2,0)</f>
        <v>Liberica</v>
      </c>
      <c r="Q457" t="str">
        <f>VLOOKUP(J457,Products!A:G,3,0)</f>
        <v>Light</v>
      </c>
      <c r="R457">
        <v>1.2363</v>
      </c>
      <c r="S457">
        <f>INDEX(Products!A:G,MATCH(worksheet!J457,Products!A:A,0),MATCH(worksheet!$S$1,Products!$A$1:$G$1,0))</f>
        <v>0.61814999999999998</v>
      </c>
      <c r="U457" s="20"/>
    </row>
    <row r="458" spans="1:21" hidden="1" x14ac:dyDescent="0.2">
      <c r="A458" s="1" t="s">
        <v>908</v>
      </c>
      <c r="B458" s="2">
        <v>44017</v>
      </c>
      <c r="C458" s="2" t="str">
        <f t="shared" si="22"/>
        <v>2020</v>
      </c>
      <c r="D458" s="2" t="str">
        <f t="shared" si="23"/>
        <v>July</v>
      </c>
      <c r="E458" s="3" t="s">
        <v>909</v>
      </c>
      <c r="F458" s="3" t="str">
        <f>VLOOKUP(Customers!A458,Customers!A457:I1457,3,FALSE)</f>
        <v>aadamidesco@bizjournals.com</v>
      </c>
      <c r="G458" s="3" t="str">
        <f>VLOOKUP(worksheet!E458,Customers!A:I,2,)</f>
        <v>Agnes Adamides</v>
      </c>
      <c r="H458" s="3" t="str">
        <f>VLOOKUP(E458,Customers!A:I,6,FALSE)</f>
        <v>Liverpool</v>
      </c>
      <c r="I458" s="3" t="str">
        <f>VLOOKUP(Customers!A458,Customers!A457:I1457,7,FALSE)</f>
        <v>United Kingdom</v>
      </c>
      <c r="J458" s="4" t="s">
        <v>35</v>
      </c>
      <c r="K458" s="3">
        <v>2</v>
      </c>
      <c r="L458" s="5">
        <f>INDEX([1]products!$A$1:$G$49,MATCH([1]orders!$D458,[1]products!$A$1:$A$49,0),MATCH([1]orders!K$1,[1]products!$A$1:$G$1,0))</f>
        <v>2.5</v>
      </c>
      <c r="M458" s="6">
        <f>INDEX([1]products!$A$1:$G$49,MATCH([1]orders!$D458,[1]products!$A$1:$A$49,0),MATCH([1]orders!L$1,[1]products!$A$1:$G$1,0))</f>
        <v>20.584999999999997</v>
      </c>
      <c r="N458" s="6" t="str">
        <f>VLOOKUP(Customers!A458,Customers!A457:I1457,9,FALSE)</f>
        <v>No</v>
      </c>
      <c r="O458" s="25">
        <f t="shared" si="21"/>
        <v>41.169999999999995</v>
      </c>
      <c r="P458" t="str">
        <f>VLOOKUP(J458,Products!A:G,2,0)</f>
        <v>Robusta</v>
      </c>
      <c r="Q458" t="str">
        <f>VLOOKUP(J458,Products!A:G,3,0)</f>
        <v>Dark</v>
      </c>
      <c r="R458">
        <v>2.4701999999999997</v>
      </c>
      <c r="S458">
        <f>INDEX(Products!A:G,MATCH(worksheet!J458,Products!A:A,0),MATCH(worksheet!$S$1,Products!$A$1:$G$1,0))</f>
        <v>1.2350999999999999</v>
      </c>
      <c r="U458" s="20"/>
    </row>
    <row r="459" spans="1:21" hidden="1" x14ac:dyDescent="0.2">
      <c r="A459" s="1" t="s">
        <v>910</v>
      </c>
      <c r="B459" s="2">
        <v>43671</v>
      </c>
      <c r="C459" s="2" t="str">
        <f t="shared" si="22"/>
        <v>2019</v>
      </c>
      <c r="D459" s="2" t="str">
        <f t="shared" si="23"/>
        <v>July</v>
      </c>
      <c r="E459" s="3" t="s">
        <v>911</v>
      </c>
      <c r="F459" s="3" t="str">
        <f>VLOOKUP(Customers!A459,Customers!A458:I1458,3,FALSE)</f>
        <v>cthowescp@craigslist.org</v>
      </c>
      <c r="G459" s="3" t="str">
        <f>VLOOKUP(worksheet!E459,Customers!A:I,2,)</f>
        <v>Carmelita Thowes</v>
      </c>
      <c r="H459" s="3" t="str">
        <f>VLOOKUP(E459,Customers!A:I,6,FALSE)</f>
        <v>Rochester</v>
      </c>
      <c r="I459" s="3" t="str">
        <f>VLOOKUP(Customers!A459,Customers!A458:I1458,7,FALSE)</f>
        <v>United States</v>
      </c>
      <c r="J459" s="4" t="s">
        <v>83</v>
      </c>
      <c r="K459" s="3">
        <v>5</v>
      </c>
      <c r="L459" s="5">
        <f>INDEX([1]products!$A$1:$G$49,MATCH([1]orders!$D459,[1]products!$A$1:$A$49,0),MATCH([1]orders!K$1,[1]products!$A$1:$G$1,0))</f>
        <v>0.5</v>
      </c>
      <c r="M459" s="6">
        <f>INDEX([1]products!$A$1:$G$49,MATCH([1]orders!$D459,[1]products!$A$1:$A$49,0),MATCH([1]orders!L$1,[1]products!$A$1:$G$1,0))</f>
        <v>9.51</v>
      </c>
      <c r="N459" s="6" t="str">
        <f>VLOOKUP(Customers!A459,Customers!A458:I1458,9,FALSE)</f>
        <v>No</v>
      </c>
      <c r="O459" s="25">
        <f t="shared" si="21"/>
        <v>47.55</v>
      </c>
      <c r="P459" t="str">
        <f>VLOOKUP(J459,Products!A:G,2,0)</f>
        <v>Liberica</v>
      </c>
      <c r="Q459" t="str">
        <f>VLOOKUP(J459,Products!A:G,3,0)</f>
        <v>Light</v>
      </c>
      <c r="R459">
        <v>6.1814999999999998</v>
      </c>
      <c r="S459">
        <f>INDEX(Products!A:G,MATCH(worksheet!J459,Products!A:A,0),MATCH(worksheet!$S$1,Products!$A$1:$G$1,0))</f>
        <v>1.2363</v>
      </c>
      <c r="U459" s="20"/>
    </row>
    <row r="460" spans="1:21" x14ac:dyDescent="0.2">
      <c r="A460" s="1" t="s">
        <v>912</v>
      </c>
      <c r="B460" s="2">
        <v>44707</v>
      </c>
      <c r="C460" s="2" t="str">
        <f t="shared" si="22"/>
        <v>2022</v>
      </c>
      <c r="D460" s="2" t="str">
        <f t="shared" si="23"/>
        <v>May</v>
      </c>
      <c r="E460" s="3" t="s">
        <v>913</v>
      </c>
      <c r="F460" s="3" t="str">
        <f>VLOOKUP(Customers!A460,Customers!A459:I1459,3,FALSE)</f>
        <v>rwillowaycq@admin.ch</v>
      </c>
      <c r="G460" s="3" t="str">
        <f>VLOOKUP(worksheet!E460,Customers!A:I,2,)</f>
        <v>Rodolfo Willoway</v>
      </c>
      <c r="H460" s="3" t="str">
        <f>VLOOKUP(E460,Customers!A:I,6,FALSE)</f>
        <v>Tucson</v>
      </c>
      <c r="I460" s="3" t="str">
        <f>VLOOKUP(Customers!A460,Customers!A459:I1459,7,FALSE)</f>
        <v>United States</v>
      </c>
      <c r="J460" s="4" t="s">
        <v>61</v>
      </c>
      <c r="K460" s="3">
        <v>4</v>
      </c>
      <c r="L460" s="5">
        <f>INDEX([1]products!$A$1:$G$49,MATCH([1]orders!$D460,[1]products!$A$1:$A$49,0),MATCH([1]orders!K$1,[1]products!$A$1:$G$1,0))</f>
        <v>1</v>
      </c>
      <c r="M460" s="6">
        <f>INDEX([1]products!$A$1:$G$49,MATCH([1]orders!$D460,[1]products!$A$1:$A$49,0),MATCH([1]orders!L$1,[1]products!$A$1:$G$1,0))</f>
        <v>11.25</v>
      </c>
      <c r="N460" s="6" t="str">
        <f>VLOOKUP(Customers!A460,Customers!A459:I1459,9,FALSE)</f>
        <v>No</v>
      </c>
      <c r="O460" s="25">
        <f t="shared" si="21"/>
        <v>45</v>
      </c>
      <c r="P460" t="str">
        <f>VLOOKUP(J460,Products!A:G,2,0)</f>
        <v>Arabica</v>
      </c>
      <c r="Q460" t="str">
        <f>VLOOKUP(J460,Products!A:G,3,0)</f>
        <v>Medium</v>
      </c>
      <c r="R460">
        <v>4.05</v>
      </c>
      <c r="S460">
        <f>INDEX(Products!A:G,MATCH(worksheet!J460,Products!A:A,0),MATCH(worksheet!$S$1,Products!$A$1:$G$1,0))</f>
        <v>1.0125</v>
      </c>
      <c r="U460" s="20"/>
    </row>
    <row r="461" spans="1:21" x14ac:dyDescent="0.2">
      <c r="A461" s="1" t="s">
        <v>914</v>
      </c>
      <c r="B461" s="2">
        <v>43840</v>
      </c>
      <c r="C461" s="2" t="str">
        <f t="shared" si="22"/>
        <v>2020</v>
      </c>
      <c r="D461" s="2" t="str">
        <f t="shared" si="23"/>
        <v>January</v>
      </c>
      <c r="E461" s="3" t="s">
        <v>915</v>
      </c>
      <c r="F461" s="3" t="str">
        <f>VLOOKUP(Customers!A461,Customers!A460:I1460,3,FALSE)</f>
        <v>aelwincr@privacy.gov.au</v>
      </c>
      <c r="G461" s="3" t="str">
        <f>VLOOKUP(worksheet!E461,Customers!A:I,2,)</f>
        <v>Alvis Elwin</v>
      </c>
      <c r="H461" s="3" t="str">
        <f>VLOOKUP(E461,Customers!A:I,6,FALSE)</f>
        <v>Minneapolis</v>
      </c>
      <c r="I461" s="3" t="str">
        <f>VLOOKUP(Customers!A461,Customers!A460:I1460,7,FALSE)</f>
        <v>United States</v>
      </c>
      <c r="J461" s="4" t="s">
        <v>19</v>
      </c>
      <c r="K461" s="3">
        <v>5</v>
      </c>
      <c r="L461" s="5">
        <f>INDEX([1]products!$A$1:$G$49,MATCH([1]orders!$D461,[1]products!$A$1:$A$49,0),MATCH([1]orders!K$1,[1]products!$A$1:$G$1,0))</f>
        <v>0.2</v>
      </c>
      <c r="M461" s="6">
        <f>INDEX([1]products!$A$1:$G$49,MATCH([1]orders!$D461,[1]products!$A$1:$A$49,0),MATCH([1]orders!L$1,[1]products!$A$1:$G$1,0))</f>
        <v>4.7549999999999999</v>
      </c>
      <c r="N461" s="6" t="str">
        <f>VLOOKUP(Customers!A461,Customers!A460:I1460,9,FALSE)</f>
        <v>No</v>
      </c>
      <c r="O461" s="25">
        <f t="shared" si="21"/>
        <v>23.774999999999999</v>
      </c>
      <c r="P461" t="str">
        <f>VLOOKUP(J461,Products!A:G,2,0)</f>
        <v>Liberica</v>
      </c>
      <c r="Q461" t="str">
        <f>VLOOKUP(J461,Products!A:G,3,0)</f>
        <v>Light</v>
      </c>
      <c r="R461">
        <v>3.0907499999999999</v>
      </c>
      <c r="S461">
        <f>INDEX(Products!A:G,MATCH(worksheet!J461,Products!A:A,0),MATCH(worksheet!$S$1,Products!$A$1:$G$1,0))</f>
        <v>0.61814999999999998</v>
      </c>
      <c r="U461" s="20"/>
    </row>
    <row r="462" spans="1:21" x14ac:dyDescent="0.2">
      <c r="A462" s="1" t="s">
        <v>916</v>
      </c>
      <c r="B462" s="2">
        <v>43602</v>
      </c>
      <c r="C462" s="2" t="str">
        <f t="shared" si="22"/>
        <v>2019</v>
      </c>
      <c r="D462" s="2" t="str">
        <f t="shared" si="23"/>
        <v>May</v>
      </c>
      <c r="E462" s="3" t="s">
        <v>917</v>
      </c>
      <c r="F462" s="3" t="str">
        <f>VLOOKUP(Customers!A462,Customers!A461:I1461,3,FALSE)</f>
        <v>abilbrookcs@booking.com</v>
      </c>
      <c r="G462" s="3" t="str">
        <f>VLOOKUP(worksheet!E462,Customers!A:I,2,)</f>
        <v>Araldo Bilbrook</v>
      </c>
      <c r="H462" s="3" t="str">
        <f>VLOOKUP(E462,Customers!A:I,6,FALSE)</f>
        <v>Ashbourne</v>
      </c>
      <c r="I462" s="3" t="str">
        <f>VLOOKUP(Customers!A462,Customers!A461:I1461,7,FALSE)</f>
        <v>Ireland</v>
      </c>
      <c r="J462" s="4" t="s">
        <v>146</v>
      </c>
      <c r="K462" s="3">
        <v>3</v>
      </c>
      <c r="L462" s="5">
        <f>INDEX([1]products!$A$1:$G$49,MATCH([1]orders!$D462,[1]products!$A$1:$A$49,0),MATCH([1]orders!K$1,[1]products!$A$1:$G$1,0))</f>
        <v>0.5</v>
      </c>
      <c r="M462" s="6">
        <f>INDEX([1]products!$A$1:$G$49,MATCH([1]orders!$D462,[1]products!$A$1:$A$49,0),MATCH([1]orders!L$1,[1]products!$A$1:$G$1,0))</f>
        <v>5.3699999999999992</v>
      </c>
      <c r="N462" s="6" t="str">
        <f>VLOOKUP(Customers!A462,Customers!A461:I1461,9,FALSE)</f>
        <v>Yes</v>
      </c>
      <c r="O462" s="25">
        <f t="shared" si="21"/>
        <v>16.11</v>
      </c>
      <c r="P462" t="str">
        <f>VLOOKUP(J462,Products!A:G,2,0)</f>
        <v>Robusta</v>
      </c>
      <c r="Q462" t="str">
        <f>VLOOKUP(J462,Products!A:G,3,0)</f>
        <v>Dark</v>
      </c>
      <c r="R462">
        <v>0.96659999999999979</v>
      </c>
      <c r="S462">
        <f>INDEX(Products!A:G,MATCH(worksheet!J462,Products!A:A,0),MATCH(worksheet!$S$1,Products!$A$1:$G$1,0))</f>
        <v>0.32219999999999993</v>
      </c>
      <c r="U462" s="20"/>
    </row>
    <row r="463" spans="1:21" hidden="1" x14ac:dyDescent="0.2">
      <c r="A463" s="1" t="s">
        <v>918</v>
      </c>
      <c r="B463" s="2">
        <v>44036</v>
      </c>
      <c r="C463" s="2" t="str">
        <f t="shared" si="22"/>
        <v>2020</v>
      </c>
      <c r="D463" s="2" t="str">
        <f t="shared" si="23"/>
        <v>July</v>
      </c>
      <c r="E463" s="3" t="s">
        <v>919</v>
      </c>
      <c r="F463" s="3" t="str">
        <f>VLOOKUP(Customers!A463,Customers!A462:I1462,3,FALSE)</f>
        <v>rmckallct@sakura.ne.jp</v>
      </c>
      <c r="G463" s="3" t="str">
        <f>VLOOKUP(worksheet!E463,Customers!A:I,2,)</f>
        <v>Ransell McKall</v>
      </c>
      <c r="H463" s="3" t="str">
        <f>VLOOKUP(E463,Customers!A:I,6,FALSE)</f>
        <v>Bristol</v>
      </c>
      <c r="I463" s="3" t="str">
        <f>VLOOKUP(Customers!A463,Customers!A462:I1462,7,FALSE)</f>
        <v>United Kingdom</v>
      </c>
      <c r="J463" s="4" t="s">
        <v>101</v>
      </c>
      <c r="K463" s="3">
        <v>4</v>
      </c>
      <c r="L463" s="5">
        <f>INDEX([1]products!$A$1:$G$49,MATCH([1]orders!$D463,[1]products!$A$1:$A$49,0),MATCH([1]orders!K$1,[1]products!$A$1:$G$1,0))</f>
        <v>0.2</v>
      </c>
      <c r="M463" s="6">
        <f>INDEX([1]products!$A$1:$G$49,MATCH([1]orders!$D463,[1]products!$A$1:$A$49,0),MATCH([1]orders!L$1,[1]products!$A$1:$G$1,0))</f>
        <v>2.6849999999999996</v>
      </c>
      <c r="N463" s="6" t="str">
        <f>VLOOKUP(Customers!A463,Customers!A462:I1462,9,FALSE)</f>
        <v>Yes</v>
      </c>
      <c r="O463" s="25">
        <f t="shared" si="21"/>
        <v>10.739999999999998</v>
      </c>
      <c r="P463" t="str">
        <f>VLOOKUP(J463,Products!A:G,2,0)</f>
        <v>Robusta</v>
      </c>
      <c r="Q463" t="str">
        <f>VLOOKUP(J463,Products!A:G,3,0)</f>
        <v>Dark</v>
      </c>
      <c r="R463">
        <v>0.64439999999999986</v>
      </c>
      <c r="S463">
        <f>INDEX(Products!A:G,MATCH(worksheet!J463,Products!A:A,0),MATCH(worksheet!$S$1,Products!$A$1:$G$1,0))</f>
        <v>0.16109999999999997</v>
      </c>
      <c r="U463" s="20"/>
    </row>
    <row r="464" spans="1:21" x14ac:dyDescent="0.2">
      <c r="A464" s="1" t="s">
        <v>920</v>
      </c>
      <c r="B464" s="2">
        <v>44124</v>
      </c>
      <c r="C464" s="2" t="str">
        <f t="shared" si="22"/>
        <v>2020</v>
      </c>
      <c r="D464" s="2" t="str">
        <f t="shared" si="23"/>
        <v>October</v>
      </c>
      <c r="E464" s="3" t="s">
        <v>921</v>
      </c>
      <c r="F464" s="3" t="str">
        <f>VLOOKUP(Customers!A464,Customers!A463:I1463,3,FALSE)</f>
        <v>bdailecu@vistaprint.com</v>
      </c>
      <c r="G464" s="3" t="str">
        <f>VLOOKUP(worksheet!E464,Customers!A:I,2,)</f>
        <v>Borg Daile</v>
      </c>
      <c r="H464" s="3" t="str">
        <f>VLOOKUP(E464,Customers!A:I,6,FALSE)</f>
        <v>Atlanta</v>
      </c>
      <c r="I464" s="3" t="str">
        <f>VLOOKUP(Customers!A464,Customers!A463:I1463,7,FALSE)</f>
        <v>United States</v>
      </c>
      <c r="J464" s="4" t="s">
        <v>27</v>
      </c>
      <c r="K464" s="3">
        <v>5</v>
      </c>
      <c r="L464" s="5">
        <f>INDEX([1]products!$A$1:$G$49,MATCH([1]orders!$D464,[1]products!$A$1:$A$49,0),MATCH([1]orders!K$1,[1]products!$A$1:$G$1,0))</f>
        <v>1</v>
      </c>
      <c r="M464" s="6">
        <f>INDEX([1]products!$A$1:$G$49,MATCH([1]orders!$D464,[1]products!$A$1:$A$49,0),MATCH([1]orders!L$1,[1]products!$A$1:$G$1,0))</f>
        <v>9.9499999999999993</v>
      </c>
      <c r="N464" s="6" t="str">
        <f>VLOOKUP(Customers!A464,Customers!A463:I1463,9,FALSE)</f>
        <v>Yes</v>
      </c>
      <c r="O464" s="25">
        <f t="shared" si="21"/>
        <v>49.75</v>
      </c>
      <c r="P464" t="str">
        <f>VLOOKUP(J464,Products!A:G,2,0)</f>
        <v>Arabica</v>
      </c>
      <c r="Q464" t="str">
        <f>VLOOKUP(J464,Products!A:G,3,0)</f>
        <v>Dark</v>
      </c>
      <c r="R464">
        <v>4.4774999999999991</v>
      </c>
      <c r="S464">
        <f>INDEX(Products!A:G,MATCH(worksheet!J464,Products!A:A,0),MATCH(worksheet!$S$1,Products!$A$1:$G$1,0))</f>
        <v>0.89549999999999985</v>
      </c>
      <c r="U464" s="20"/>
    </row>
    <row r="465" spans="1:21" x14ac:dyDescent="0.2">
      <c r="A465" s="1" t="s">
        <v>922</v>
      </c>
      <c r="B465" s="2">
        <v>43730</v>
      </c>
      <c r="C465" s="2" t="str">
        <f t="shared" si="22"/>
        <v>2019</v>
      </c>
      <c r="D465" s="2" t="str">
        <f t="shared" si="23"/>
        <v>September</v>
      </c>
      <c r="E465" s="3" t="s">
        <v>923</v>
      </c>
      <c r="F465" s="3" t="str">
        <f>VLOOKUP(Customers!A465,Customers!A464:I1464,3,FALSE)</f>
        <v>atrehernecv@state.tx.us</v>
      </c>
      <c r="G465" s="3" t="str">
        <f>VLOOKUP(worksheet!E465,Customers!A:I,2,)</f>
        <v>Adolphe Treherne</v>
      </c>
      <c r="H465" s="3" t="str">
        <f>VLOOKUP(E465,Customers!A:I,6,FALSE)</f>
        <v>Farranacoush</v>
      </c>
      <c r="I465" s="3" t="str">
        <f>VLOOKUP(Customers!A465,Customers!A464:I1464,7,FALSE)</f>
        <v>Ireland</v>
      </c>
      <c r="J465" s="4" t="s">
        <v>9</v>
      </c>
      <c r="K465" s="3">
        <v>2</v>
      </c>
      <c r="L465" s="5">
        <f>INDEX([1]products!$A$1:$G$49,MATCH([1]orders!$D465,[1]products!$A$1:$A$49,0),MATCH([1]orders!K$1,[1]products!$A$1:$G$1,0))</f>
        <v>1</v>
      </c>
      <c r="M465" s="6">
        <f>INDEX([1]products!$A$1:$G$49,MATCH([1]orders!$D465,[1]products!$A$1:$A$49,0),MATCH([1]orders!L$1,[1]products!$A$1:$G$1,0))</f>
        <v>13.75</v>
      </c>
      <c r="N465" s="6" t="str">
        <f>VLOOKUP(Customers!A465,Customers!A464:I1464,9,FALSE)</f>
        <v>No</v>
      </c>
      <c r="O465" s="25">
        <f t="shared" si="21"/>
        <v>27.5</v>
      </c>
      <c r="P465" t="str">
        <f>VLOOKUP(J465,Products!A:G,2,0)</f>
        <v>Excelsa</v>
      </c>
      <c r="Q465" t="str">
        <f>VLOOKUP(J465,Products!A:G,3,0)</f>
        <v>Medium</v>
      </c>
      <c r="R465">
        <v>3.0249999999999999</v>
      </c>
      <c r="S465">
        <f>INDEX(Products!A:G,MATCH(worksheet!J465,Products!A:A,0),MATCH(worksheet!$S$1,Products!$A$1:$G$1,0))</f>
        <v>1.5125</v>
      </c>
      <c r="U465" s="20"/>
    </row>
    <row r="466" spans="1:21" x14ac:dyDescent="0.2">
      <c r="A466" s="1" t="s">
        <v>924</v>
      </c>
      <c r="B466" s="2">
        <v>43989</v>
      </c>
      <c r="C466" s="2" t="str">
        <f t="shared" si="22"/>
        <v>2020</v>
      </c>
      <c r="D466" s="2" t="str">
        <f t="shared" si="23"/>
        <v>June</v>
      </c>
      <c r="E466" s="3" t="s">
        <v>925</v>
      </c>
      <c r="F466" s="3" t="str">
        <f>VLOOKUP(Customers!A466,Customers!A465:I1465,3,FALSE)</f>
        <v>abrentnallcw@biglobe.ne.jp</v>
      </c>
      <c r="G466" s="3" t="str">
        <f>VLOOKUP(worksheet!E466,Customers!A:I,2,)</f>
        <v>Annetta Brentnall</v>
      </c>
      <c r="H466" s="3" t="str">
        <f>VLOOKUP(E466,Customers!A:I,6,FALSE)</f>
        <v>East End</v>
      </c>
      <c r="I466" s="3" t="str">
        <f>VLOOKUP(Customers!A466,Customers!A465:I1465,7,FALSE)</f>
        <v>United Kingdom</v>
      </c>
      <c r="J466" s="4" t="s">
        <v>109</v>
      </c>
      <c r="K466" s="3">
        <v>4</v>
      </c>
      <c r="L466" s="5">
        <f>INDEX([1]products!$A$1:$G$49,MATCH([1]orders!$D466,[1]products!$A$1:$A$49,0),MATCH([1]orders!K$1,[1]products!$A$1:$G$1,0))</f>
        <v>2.5</v>
      </c>
      <c r="M466" s="6">
        <f>INDEX([1]products!$A$1:$G$49,MATCH([1]orders!$D466,[1]products!$A$1:$A$49,0),MATCH([1]orders!L$1,[1]products!$A$1:$G$1,0))</f>
        <v>29.784999999999997</v>
      </c>
      <c r="N466" s="6" t="str">
        <f>VLOOKUP(Customers!A466,Customers!A465:I1465,9,FALSE)</f>
        <v>No</v>
      </c>
      <c r="O466" s="25">
        <f t="shared" si="21"/>
        <v>119.13999999999999</v>
      </c>
      <c r="P466" t="str">
        <f>VLOOKUP(J466,Products!A:G,2,0)</f>
        <v>Liberica</v>
      </c>
      <c r="Q466" t="str">
        <f>VLOOKUP(J466,Products!A:G,3,0)</f>
        <v>Dark</v>
      </c>
      <c r="R466">
        <v>15.488199999999999</v>
      </c>
      <c r="S466">
        <f>INDEX(Products!A:G,MATCH(worksheet!J466,Products!A:A,0),MATCH(worksheet!$S$1,Products!$A$1:$G$1,0))</f>
        <v>3.8720499999999998</v>
      </c>
      <c r="U466" s="20"/>
    </row>
    <row r="467" spans="1:21" x14ac:dyDescent="0.2">
      <c r="A467" s="1" t="s">
        <v>926</v>
      </c>
      <c r="B467" s="2">
        <v>43814</v>
      </c>
      <c r="C467" s="2" t="str">
        <f t="shared" si="22"/>
        <v>2019</v>
      </c>
      <c r="D467" s="2" t="str">
        <f t="shared" si="23"/>
        <v>December</v>
      </c>
      <c r="E467" s="3" t="s">
        <v>927</v>
      </c>
      <c r="F467" s="3" t="str">
        <f>VLOOKUP(Customers!A467,Customers!A466:I1466,3,FALSE)</f>
        <v>ddrinkallcx@psu.edu</v>
      </c>
      <c r="G467" s="3" t="str">
        <f>VLOOKUP(worksheet!E467,Customers!A:I,2,)</f>
        <v>Dick Drinkall</v>
      </c>
      <c r="H467" s="3" t="str">
        <f>VLOOKUP(E467,Customers!A:I,6,FALSE)</f>
        <v>Knoxville</v>
      </c>
      <c r="I467" s="3" t="str">
        <f>VLOOKUP(Customers!A467,Customers!A466:I1466,7,FALSE)</f>
        <v>United States</v>
      </c>
      <c r="J467" s="4" t="s">
        <v>35</v>
      </c>
      <c r="K467" s="3">
        <v>1</v>
      </c>
      <c r="L467" s="5">
        <f>INDEX([1]products!$A$1:$G$49,MATCH([1]orders!$D467,[1]products!$A$1:$A$49,0),MATCH([1]orders!K$1,[1]products!$A$1:$G$1,0))</f>
        <v>2.5</v>
      </c>
      <c r="M467" s="6">
        <f>INDEX([1]products!$A$1:$G$49,MATCH([1]orders!$D467,[1]products!$A$1:$A$49,0),MATCH([1]orders!L$1,[1]products!$A$1:$G$1,0))</f>
        <v>20.584999999999997</v>
      </c>
      <c r="N467" s="6" t="str">
        <f>VLOOKUP(Customers!A467,Customers!A466:I1466,9,FALSE)</f>
        <v>Yes</v>
      </c>
      <c r="O467" s="25">
        <f t="shared" si="21"/>
        <v>20.584999999999997</v>
      </c>
      <c r="P467" t="str">
        <f>VLOOKUP(J467,Products!A:G,2,0)</f>
        <v>Robusta</v>
      </c>
      <c r="Q467" t="str">
        <f>VLOOKUP(J467,Products!A:G,3,0)</f>
        <v>Dark</v>
      </c>
      <c r="R467">
        <v>1.2350999999999999</v>
      </c>
      <c r="S467">
        <f>INDEX(Products!A:G,MATCH(worksheet!J467,Products!A:A,0),MATCH(worksheet!$S$1,Products!$A$1:$G$1,0))</f>
        <v>1.2350999999999999</v>
      </c>
      <c r="U467" s="20"/>
    </row>
    <row r="468" spans="1:21" x14ac:dyDescent="0.2">
      <c r="A468" s="1" t="s">
        <v>928</v>
      </c>
      <c r="B468" s="2">
        <v>44171</v>
      </c>
      <c r="C468" s="2" t="str">
        <f t="shared" si="22"/>
        <v>2020</v>
      </c>
      <c r="D468" s="2" t="str">
        <f t="shared" si="23"/>
        <v>December</v>
      </c>
      <c r="E468" s="3" t="s">
        <v>929</v>
      </c>
      <c r="F468" s="3" t="str">
        <f>VLOOKUP(Customers!A468,Customers!A467:I1467,3,FALSE)</f>
        <v>dkornelcy@cyberchimps.com</v>
      </c>
      <c r="G468" s="3" t="str">
        <f>VLOOKUP(worksheet!E468,Customers!A:I,2,)</f>
        <v>Dagny Kornel</v>
      </c>
      <c r="H468" s="3" t="str">
        <f>VLOOKUP(E468,Customers!A:I,6,FALSE)</f>
        <v>Saginaw</v>
      </c>
      <c r="I468" s="3" t="str">
        <f>VLOOKUP(Customers!A468,Customers!A467:I1467,7,FALSE)</f>
        <v>United States</v>
      </c>
      <c r="J468" s="4" t="s">
        <v>54</v>
      </c>
      <c r="K468" s="3">
        <v>3</v>
      </c>
      <c r="L468" s="5">
        <f>INDEX([1]products!$A$1:$G$49,MATCH([1]orders!$D468,[1]products!$A$1:$A$49,0),MATCH([1]orders!K$1,[1]products!$A$1:$G$1,0))</f>
        <v>0.2</v>
      </c>
      <c r="M468" s="6">
        <f>INDEX([1]products!$A$1:$G$49,MATCH([1]orders!$D468,[1]products!$A$1:$A$49,0),MATCH([1]orders!L$1,[1]products!$A$1:$G$1,0))</f>
        <v>2.9849999999999999</v>
      </c>
      <c r="N468" s="6" t="str">
        <f>VLOOKUP(Customers!A468,Customers!A467:I1467,9,FALSE)</f>
        <v>Yes</v>
      </c>
      <c r="O468" s="25">
        <f t="shared" si="21"/>
        <v>8.9550000000000001</v>
      </c>
      <c r="P468" t="str">
        <f>VLOOKUP(J468,Products!A:G,2,0)</f>
        <v>Arabica</v>
      </c>
      <c r="Q468" t="str">
        <f>VLOOKUP(J468,Products!A:G,3,0)</f>
        <v>Dark</v>
      </c>
      <c r="R468">
        <v>0.80594999999999994</v>
      </c>
      <c r="S468">
        <f>INDEX(Products!A:G,MATCH(worksheet!J468,Products!A:A,0),MATCH(worksheet!$S$1,Products!$A$1:$G$1,0))</f>
        <v>0.26865</v>
      </c>
      <c r="U468" s="20"/>
    </row>
    <row r="469" spans="1:21" x14ac:dyDescent="0.2">
      <c r="A469" s="1" t="s">
        <v>930</v>
      </c>
      <c r="B469" s="2">
        <v>44536</v>
      </c>
      <c r="C469" s="2" t="str">
        <f t="shared" si="22"/>
        <v>2021</v>
      </c>
      <c r="D469" s="2" t="str">
        <f t="shared" si="23"/>
        <v>December</v>
      </c>
      <c r="E469" s="3" t="s">
        <v>931</v>
      </c>
      <c r="F469" s="3" t="str">
        <f>VLOOKUP(Customers!A469,Customers!A468:I1468,3,FALSE)</f>
        <v>rlequeuxcz@newyorker.com</v>
      </c>
      <c r="G469" s="3" t="str">
        <f>VLOOKUP(worksheet!E469,Customers!A:I,2,)</f>
        <v>Rhona Lequeux</v>
      </c>
      <c r="H469" s="3" t="str">
        <f>VLOOKUP(E469,Customers!A:I,6,FALSE)</f>
        <v>Saint Augustine</v>
      </c>
      <c r="I469" s="3" t="str">
        <f>VLOOKUP(Customers!A469,Customers!A468:I1468,7,FALSE)</f>
        <v>United States</v>
      </c>
      <c r="J469" s="4" t="s">
        <v>72</v>
      </c>
      <c r="K469" s="3">
        <v>1</v>
      </c>
      <c r="L469" s="5">
        <f>INDEX([1]products!$A$1:$G$49,MATCH([1]orders!$D469,[1]products!$A$1:$A$49,0),MATCH([1]orders!K$1,[1]products!$A$1:$G$1,0))</f>
        <v>0.5</v>
      </c>
      <c r="M469" s="6">
        <f>INDEX([1]products!$A$1:$G$49,MATCH([1]orders!$D469,[1]products!$A$1:$A$49,0),MATCH([1]orders!L$1,[1]products!$A$1:$G$1,0))</f>
        <v>5.97</v>
      </c>
      <c r="N469" s="6" t="str">
        <f>VLOOKUP(Customers!A469,Customers!A468:I1468,9,FALSE)</f>
        <v>No</v>
      </c>
      <c r="O469" s="25">
        <f t="shared" si="21"/>
        <v>5.97</v>
      </c>
      <c r="P469" t="str">
        <f>VLOOKUP(J469,Products!A:G,2,0)</f>
        <v>Arabica</v>
      </c>
      <c r="Q469" t="str">
        <f>VLOOKUP(J469,Products!A:G,3,0)</f>
        <v>Dark</v>
      </c>
      <c r="R469">
        <v>0.5373</v>
      </c>
      <c r="S469">
        <f>INDEX(Products!A:G,MATCH(worksheet!J469,Products!A:A,0),MATCH(worksheet!$S$1,Products!$A$1:$G$1,0))</f>
        <v>0.5373</v>
      </c>
      <c r="U469" s="20"/>
    </row>
    <row r="470" spans="1:21" x14ac:dyDescent="0.2">
      <c r="A470" s="1" t="s">
        <v>932</v>
      </c>
      <c r="B470" s="2">
        <v>44023</v>
      </c>
      <c r="C470" s="2" t="str">
        <f t="shared" si="22"/>
        <v>2020</v>
      </c>
      <c r="D470" s="2" t="str">
        <f t="shared" si="23"/>
        <v>July</v>
      </c>
      <c r="E470" s="3" t="s">
        <v>933</v>
      </c>
      <c r="F470" s="3" t="str">
        <f>VLOOKUP(Customers!A470,Customers!A469:I1469,3,FALSE)</f>
        <v>jmccaulld0@parallels.com</v>
      </c>
      <c r="G470" s="3" t="str">
        <f>VLOOKUP(worksheet!E470,Customers!A:I,2,)</f>
        <v>Julius Mccaull</v>
      </c>
      <c r="H470" s="3" t="str">
        <f>VLOOKUP(E470,Customers!A:I,6,FALSE)</f>
        <v>San Rafael</v>
      </c>
      <c r="I470" s="3" t="str">
        <f>VLOOKUP(Customers!A470,Customers!A469:I1469,7,FALSE)</f>
        <v>United States</v>
      </c>
      <c r="J470" s="4" t="s">
        <v>9</v>
      </c>
      <c r="K470" s="3">
        <v>3</v>
      </c>
      <c r="L470" s="5">
        <f>INDEX([1]products!$A$1:$G$49,MATCH([1]orders!$D470,[1]products!$A$1:$A$49,0),MATCH([1]orders!K$1,[1]products!$A$1:$G$1,0))</f>
        <v>1</v>
      </c>
      <c r="M470" s="6">
        <f>INDEX([1]products!$A$1:$G$49,MATCH([1]orders!$D470,[1]products!$A$1:$A$49,0),MATCH([1]orders!L$1,[1]products!$A$1:$G$1,0))</f>
        <v>13.75</v>
      </c>
      <c r="N470" s="6" t="str">
        <f>VLOOKUP(Customers!A470,Customers!A469:I1469,9,FALSE)</f>
        <v>Yes</v>
      </c>
      <c r="O470" s="25">
        <f t="shared" si="21"/>
        <v>41.25</v>
      </c>
      <c r="P470" t="str">
        <f>VLOOKUP(J470,Products!A:G,2,0)</f>
        <v>Excelsa</v>
      </c>
      <c r="Q470" t="str">
        <f>VLOOKUP(J470,Products!A:G,3,0)</f>
        <v>Medium</v>
      </c>
      <c r="R470">
        <v>4.5374999999999996</v>
      </c>
      <c r="S470">
        <f>INDEX(Products!A:G,MATCH(worksheet!J470,Products!A:A,0),MATCH(worksheet!$S$1,Products!$A$1:$G$1,0))</f>
        <v>1.5125</v>
      </c>
      <c r="U470" s="20"/>
    </row>
    <row r="471" spans="1:21" x14ac:dyDescent="0.2">
      <c r="A471" s="1" t="s">
        <v>934</v>
      </c>
      <c r="B471" s="2">
        <v>44375</v>
      </c>
      <c r="C471" s="2" t="str">
        <f t="shared" si="22"/>
        <v>2021</v>
      </c>
      <c r="D471" s="2" t="str">
        <f t="shared" si="23"/>
        <v>June</v>
      </c>
      <c r="E471" s="3" t="s">
        <v>935</v>
      </c>
      <c r="F471" s="3" t="str">
        <f>VLOOKUP(Customers!A471,Customers!A470:I1470,3,FALSE)</f>
        <v>jdymoked1@mapquest.com</v>
      </c>
      <c r="G471" s="3" t="str">
        <f>VLOOKUP(worksheet!E471,Customers!A:I,2,)</f>
        <v>Ailey Brash</v>
      </c>
      <c r="H471" s="3" t="str">
        <f>VLOOKUP(E471,Customers!A:I,6,FALSE)</f>
        <v>Flushing</v>
      </c>
      <c r="I471" s="3" t="str">
        <f>VLOOKUP(Customers!A471,Customers!A470:I1470,7,FALSE)</f>
        <v>United States</v>
      </c>
      <c r="J471" s="4" t="s">
        <v>254</v>
      </c>
      <c r="K471" s="3">
        <v>5</v>
      </c>
      <c r="L471" s="5">
        <f>INDEX([1]products!$A$1:$G$49,MATCH([1]orders!$D471,[1]products!$A$1:$A$49,0),MATCH([1]orders!K$1,[1]products!$A$1:$G$1,0))</f>
        <v>0.2</v>
      </c>
      <c r="M471" s="6">
        <f>INDEX([1]products!$A$1:$G$49,MATCH([1]orders!$D471,[1]products!$A$1:$A$49,0),MATCH([1]orders!L$1,[1]products!$A$1:$G$1,0))</f>
        <v>4.4550000000000001</v>
      </c>
      <c r="N471" s="6" t="str">
        <f>VLOOKUP(Customers!A471,Customers!A470:I1470,9,FALSE)</f>
        <v>Yes</v>
      </c>
      <c r="O471" s="25">
        <f t="shared" si="21"/>
        <v>22.274999999999999</v>
      </c>
      <c r="P471" t="str">
        <f>VLOOKUP(J471,Products!A:G,2,0)</f>
        <v>Excelsa</v>
      </c>
      <c r="Q471" t="str">
        <f>VLOOKUP(J471,Products!A:G,3,0)</f>
        <v>Light</v>
      </c>
      <c r="R471">
        <v>2.45025</v>
      </c>
      <c r="S471">
        <f>INDEX(Products!A:G,MATCH(worksheet!J471,Products!A:A,0),MATCH(worksheet!$S$1,Products!$A$1:$G$1,0))</f>
        <v>0.49004999999999999</v>
      </c>
      <c r="U471" s="20"/>
    </row>
    <row r="472" spans="1:21" x14ac:dyDescent="0.2">
      <c r="A472" s="1" t="s">
        <v>936</v>
      </c>
      <c r="B472" s="2">
        <v>44656</v>
      </c>
      <c r="C472" s="2" t="str">
        <f t="shared" si="22"/>
        <v>2022</v>
      </c>
      <c r="D472" s="2" t="str">
        <f t="shared" si="23"/>
        <v>April</v>
      </c>
      <c r="E472" s="3" t="s">
        <v>937</v>
      </c>
      <c r="F472" s="3" t="str">
        <f>VLOOKUP(Customers!A472,Customers!A471:I1471,3,FALSE)</f>
        <v>ahutchinsond2@imgur.com</v>
      </c>
      <c r="G472" s="3" t="str">
        <f>VLOOKUP(worksheet!E472,Customers!A:I,2,)</f>
        <v>Alberto Hutchinson</v>
      </c>
      <c r="H472" s="3" t="str">
        <f>VLOOKUP(E472,Customers!A:I,6,FALSE)</f>
        <v>Lawrenceville</v>
      </c>
      <c r="I472" s="3" t="str">
        <f>VLOOKUP(Customers!A472,Customers!A471:I1471,7,FALSE)</f>
        <v>United States</v>
      </c>
      <c r="J472" s="4" t="s">
        <v>67</v>
      </c>
      <c r="K472" s="3">
        <v>1</v>
      </c>
      <c r="L472" s="5">
        <f>INDEX([1]products!$A$1:$G$49,MATCH([1]orders!$D472,[1]products!$A$1:$A$49,0),MATCH([1]orders!K$1,[1]products!$A$1:$G$1,0))</f>
        <v>0.5</v>
      </c>
      <c r="M472" s="6">
        <f>INDEX([1]products!$A$1:$G$49,MATCH([1]orders!$D472,[1]products!$A$1:$A$49,0),MATCH([1]orders!L$1,[1]products!$A$1:$G$1,0))</f>
        <v>6.75</v>
      </c>
      <c r="N472" s="6" t="str">
        <f>VLOOKUP(Customers!A472,Customers!A471:I1471,9,FALSE)</f>
        <v>Yes</v>
      </c>
      <c r="O472" s="25">
        <f t="shared" si="21"/>
        <v>6.75</v>
      </c>
      <c r="P472" t="str">
        <f>VLOOKUP(J472,Products!A:G,2,0)</f>
        <v>Arabica</v>
      </c>
      <c r="Q472" t="str">
        <f>VLOOKUP(J472,Products!A:G,3,0)</f>
        <v>Medium</v>
      </c>
      <c r="R472">
        <v>0.60749999999999993</v>
      </c>
      <c r="S472">
        <f>INDEX(Products!A:G,MATCH(worksheet!J472,Products!A:A,0),MATCH(worksheet!$S$1,Products!$A$1:$G$1,0))</f>
        <v>0.60749999999999993</v>
      </c>
      <c r="U472" s="20"/>
    </row>
    <row r="473" spans="1:21" hidden="1" x14ac:dyDescent="0.2">
      <c r="A473" s="1" t="s">
        <v>938</v>
      </c>
      <c r="B473" s="2">
        <v>44644</v>
      </c>
      <c r="C473" s="2" t="str">
        <f t="shared" si="22"/>
        <v>2022</v>
      </c>
      <c r="D473" s="2" t="str">
        <f t="shared" si="23"/>
        <v>March</v>
      </c>
      <c r="E473" s="3" t="s">
        <v>939</v>
      </c>
      <c r="F473" s="3">
        <f>VLOOKUP(Customers!A473,Customers!A472:I1472,3,FALSE)</f>
        <v>0</v>
      </c>
      <c r="G473" s="3" t="str">
        <f>VLOOKUP(worksheet!E473,Customers!A:I,2,)</f>
        <v>Lamond Gheeraert</v>
      </c>
      <c r="H473" s="3" t="str">
        <f>VLOOKUP(E473,Customers!A:I,6,FALSE)</f>
        <v>Topeka</v>
      </c>
      <c r="I473" s="3" t="str">
        <f>VLOOKUP(Customers!A473,Customers!A472:I1472,7,FALSE)</f>
        <v>United States</v>
      </c>
      <c r="J473" s="4" t="s">
        <v>197</v>
      </c>
      <c r="K473" s="3">
        <v>4</v>
      </c>
      <c r="L473" s="5">
        <f>INDEX([1]products!$A$1:$G$49,MATCH([1]orders!$D473,[1]products!$A$1:$A$49,0),MATCH([1]orders!K$1,[1]products!$A$1:$G$1,0))</f>
        <v>2.5</v>
      </c>
      <c r="M473" s="6">
        <f>INDEX([1]products!$A$1:$G$49,MATCH([1]orders!$D473,[1]products!$A$1:$A$49,0),MATCH([1]orders!L$1,[1]products!$A$1:$G$1,0))</f>
        <v>33.464999999999996</v>
      </c>
      <c r="N473" s="6" t="str">
        <f>VLOOKUP(Customers!A473,Customers!A472:I1472,9,FALSE)</f>
        <v>Yes</v>
      </c>
      <c r="O473" s="25">
        <f t="shared" si="21"/>
        <v>133.85999999999999</v>
      </c>
      <c r="P473" t="str">
        <f>VLOOKUP(J473,Products!A:G,2,0)</f>
        <v>Liberica</v>
      </c>
      <c r="Q473" t="str">
        <f>VLOOKUP(J473,Products!A:G,3,0)</f>
        <v>Medium</v>
      </c>
      <c r="R473">
        <v>17.401799999999998</v>
      </c>
      <c r="S473">
        <f>INDEX(Products!A:G,MATCH(worksheet!J473,Products!A:A,0),MATCH(worksheet!$S$1,Products!$A$1:$G$1,0))</f>
        <v>4.3504499999999995</v>
      </c>
      <c r="U473" s="20"/>
    </row>
    <row r="474" spans="1:21" x14ac:dyDescent="0.2">
      <c r="A474" s="1" t="s">
        <v>940</v>
      </c>
      <c r="B474" s="2">
        <v>43869</v>
      </c>
      <c r="C474" s="2" t="str">
        <f t="shared" si="22"/>
        <v>2020</v>
      </c>
      <c r="D474" s="2" t="str">
        <f t="shared" si="23"/>
        <v>February</v>
      </c>
      <c r="E474" s="3" t="s">
        <v>941</v>
      </c>
      <c r="F474" s="3" t="str">
        <f>VLOOKUP(Customers!A474,Customers!A473:I1473,3,FALSE)</f>
        <v>rdriversd4@hexun.com</v>
      </c>
      <c r="G474" s="3" t="str">
        <f>VLOOKUP(worksheet!E474,Customers!A:I,2,)</f>
        <v>Roxine Drivers</v>
      </c>
      <c r="H474" s="3" t="str">
        <f>VLOOKUP(E474,Customers!A:I,6,FALSE)</f>
        <v>Shawnee Mission</v>
      </c>
      <c r="I474" s="3" t="str">
        <f>VLOOKUP(Customers!A474,Customers!A473:I1473,7,FALSE)</f>
        <v>United States</v>
      </c>
      <c r="J474" s="4" t="s">
        <v>54</v>
      </c>
      <c r="K474" s="3">
        <v>2</v>
      </c>
      <c r="L474" s="5">
        <f>INDEX([1]products!$A$1:$G$49,MATCH([1]orders!$D474,[1]products!$A$1:$A$49,0),MATCH([1]orders!K$1,[1]products!$A$1:$G$1,0))</f>
        <v>0.2</v>
      </c>
      <c r="M474" s="6">
        <f>INDEX([1]products!$A$1:$G$49,MATCH([1]orders!$D474,[1]products!$A$1:$A$49,0),MATCH([1]orders!L$1,[1]products!$A$1:$G$1,0))</f>
        <v>2.9849999999999999</v>
      </c>
      <c r="N474" s="6" t="str">
        <f>VLOOKUP(Customers!A474,Customers!A473:I1473,9,FALSE)</f>
        <v>No</v>
      </c>
      <c r="O474" s="25">
        <f t="shared" si="21"/>
        <v>5.97</v>
      </c>
      <c r="P474" t="str">
        <f>VLOOKUP(J474,Products!A:G,2,0)</f>
        <v>Arabica</v>
      </c>
      <c r="Q474" t="str">
        <f>VLOOKUP(J474,Products!A:G,3,0)</f>
        <v>Dark</v>
      </c>
      <c r="R474">
        <v>0.5373</v>
      </c>
      <c r="S474">
        <f>INDEX(Products!A:G,MATCH(worksheet!J474,Products!A:A,0),MATCH(worksheet!$S$1,Products!$A$1:$G$1,0))</f>
        <v>0.26865</v>
      </c>
      <c r="U474" s="20"/>
    </row>
    <row r="475" spans="1:21" hidden="1" x14ac:dyDescent="0.2">
      <c r="A475" s="1" t="s">
        <v>942</v>
      </c>
      <c r="B475" s="2">
        <v>44603</v>
      </c>
      <c r="C475" s="2" t="str">
        <f t="shared" si="22"/>
        <v>2022</v>
      </c>
      <c r="D475" s="2" t="str">
        <f t="shared" si="23"/>
        <v>February</v>
      </c>
      <c r="E475" s="3" t="s">
        <v>943</v>
      </c>
      <c r="F475" s="3" t="str">
        <f>VLOOKUP(Customers!A475,Customers!A474:I1474,3,FALSE)</f>
        <v>hzeald5@google.de</v>
      </c>
      <c r="G475" s="3" t="str">
        <f>VLOOKUP(worksheet!E475,Customers!A:I,2,)</f>
        <v>Heloise Zeal</v>
      </c>
      <c r="H475" s="3" t="str">
        <f>VLOOKUP(E475,Customers!A:I,6,FALSE)</f>
        <v>Seattle</v>
      </c>
      <c r="I475" s="3" t="str">
        <f>VLOOKUP(Customers!A475,Customers!A474:I1474,7,FALSE)</f>
        <v>United States</v>
      </c>
      <c r="J475" s="4" t="s">
        <v>6</v>
      </c>
      <c r="K475" s="3">
        <v>2</v>
      </c>
      <c r="L475" s="5">
        <f>INDEX([1]products!$A$1:$G$49,MATCH([1]orders!$D475,[1]products!$A$1:$A$49,0),MATCH([1]orders!K$1,[1]products!$A$1:$G$1,0))</f>
        <v>1</v>
      </c>
      <c r="M475" s="6">
        <f>INDEX([1]products!$A$1:$G$49,MATCH([1]orders!$D475,[1]products!$A$1:$A$49,0),MATCH([1]orders!L$1,[1]products!$A$1:$G$1,0))</f>
        <v>12.95</v>
      </c>
      <c r="N475" s="6" t="str">
        <f>VLOOKUP(Customers!A475,Customers!A474:I1474,9,FALSE)</f>
        <v>No</v>
      </c>
      <c r="O475" s="25">
        <f t="shared" si="21"/>
        <v>25.9</v>
      </c>
      <c r="P475" t="str">
        <f>VLOOKUP(J475,Products!A:G,2,0)</f>
        <v>Arabica</v>
      </c>
      <c r="Q475" t="str">
        <f>VLOOKUP(J475,Products!A:G,3,0)</f>
        <v>Light</v>
      </c>
      <c r="R475">
        <v>2.331</v>
      </c>
      <c r="S475">
        <f>INDEX(Products!A:G,MATCH(worksheet!J475,Products!A:A,0),MATCH(worksheet!$S$1,Products!$A$1:$G$1,0))</f>
        <v>1.1655</v>
      </c>
      <c r="U475" s="20"/>
    </row>
    <row r="476" spans="1:21" x14ac:dyDescent="0.2">
      <c r="A476" s="1" t="s">
        <v>944</v>
      </c>
      <c r="B476" s="2">
        <v>44014</v>
      </c>
      <c r="C476" s="2" t="str">
        <f t="shared" si="22"/>
        <v>2020</v>
      </c>
      <c r="D476" s="2" t="str">
        <f t="shared" si="23"/>
        <v>July</v>
      </c>
      <c r="E476" s="3" t="s">
        <v>945</v>
      </c>
      <c r="F476" s="3" t="str">
        <f>VLOOKUP(Customers!A476,Customers!A475:I1475,3,FALSE)</f>
        <v>gsmallcombed6@ucla.edu</v>
      </c>
      <c r="G476" s="3" t="str">
        <f>VLOOKUP(worksheet!E476,Customers!A:I,2,)</f>
        <v>Granger Smallcombe</v>
      </c>
      <c r="H476" s="3" t="str">
        <f>VLOOKUP(E476,Customers!A:I,6,FALSE)</f>
        <v>Kilkenny</v>
      </c>
      <c r="I476" s="3" t="str">
        <f>VLOOKUP(Customers!A476,Customers!A475:I1475,7,FALSE)</f>
        <v>Ireland</v>
      </c>
      <c r="J476" s="4" t="s">
        <v>112</v>
      </c>
      <c r="K476" s="3">
        <v>1</v>
      </c>
      <c r="L476" s="5">
        <f>INDEX([1]products!$A$1:$G$49,MATCH([1]orders!$D476,[1]products!$A$1:$A$49,0),MATCH([1]orders!K$1,[1]products!$A$1:$G$1,0))</f>
        <v>2.5</v>
      </c>
      <c r="M476" s="6">
        <f>INDEX([1]products!$A$1:$G$49,MATCH([1]orders!$D476,[1]products!$A$1:$A$49,0),MATCH([1]orders!L$1,[1]products!$A$1:$G$1,0))</f>
        <v>31.624999999999996</v>
      </c>
      <c r="N476" s="6" t="str">
        <f>VLOOKUP(Customers!A476,Customers!A475:I1475,9,FALSE)</f>
        <v>Yes</v>
      </c>
      <c r="O476" s="25">
        <f t="shared" si="21"/>
        <v>31.624999999999996</v>
      </c>
      <c r="P476" t="str">
        <f>VLOOKUP(J476,Products!A:G,2,0)</f>
        <v>Excelsa</v>
      </c>
      <c r="Q476" t="str">
        <f>VLOOKUP(J476,Products!A:G,3,0)</f>
        <v>Medium</v>
      </c>
      <c r="R476">
        <v>3.4787499999999998</v>
      </c>
      <c r="S476">
        <f>INDEX(Products!A:G,MATCH(worksheet!J476,Products!A:A,0),MATCH(worksheet!$S$1,Products!$A$1:$G$1,0))</f>
        <v>3.4787499999999998</v>
      </c>
      <c r="U476" s="20"/>
    </row>
    <row r="477" spans="1:21" hidden="1" x14ac:dyDescent="0.2">
      <c r="A477" s="1" t="s">
        <v>946</v>
      </c>
      <c r="B477" s="2">
        <v>44767</v>
      </c>
      <c r="C477" s="2" t="str">
        <f t="shared" si="22"/>
        <v>2022</v>
      </c>
      <c r="D477" s="2" t="str">
        <f t="shared" si="23"/>
        <v>July</v>
      </c>
      <c r="E477" s="3" t="s">
        <v>947</v>
      </c>
      <c r="F477" s="3" t="str">
        <f>VLOOKUP(Customers!A477,Customers!A476:I1476,3,FALSE)</f>
        <v>ddibleyd7@feedburner.com</v>
      </c>
      <c r="G477" s="3" t="str">
        <f>VLOOKUP(worksheet!E477,Customers!A:I,2,)</f>
        <v>Daryn Dibley</v>
      </c>
      <c r="H477" s="3" t="str">
        <f>VLOOKUP(E477,Customers!A:I,6,FALSE)</f>
        <v>Kissimmee</v>
      </c>
      <c r="I477" s="3" t="str">
        <f>VLOOKUP(Customers!A477,Customers!A476:I1476,7,FALSE)</f>
        <v>United States</v>
      </c>
      <c r="J477" s="4" t="s">
        <v>77</v>
      </c>
      <c r="K477" s="3">
        <v>2</v>
      </c>
      <c r="L477" s="5">
        <f>INDEX([1]products!$A$1:$G$49,MATCH([1]orders!$D477,[1]products!$A$1:$A$49,0),MATCH([1]orders!K$1,[1]products!$A$1:$G$1,0))</f>
        <v>0.2</v>
      </c>
      <c r="M477" s="6">
        <f>INDEX([1]products!$A$1:$G$49,MATCH([1]orders!$D477,[1]products!$A$1:$A$49,0),MATCH([1]orders!L$1,[1]products!$A$1:$G$1,0))</f>
        <v>4.3650000000000002</v>
      </c>
      <c r="N477" s="6" t="str">
        <f>VLOOKUP(Customers!A477,Customers!A476:I1476,9,FALSE)</f>
        <v>No</v>
      </c>
      <c r="O477" s="25">
        <f t="shared" si="21"/>
        <v>8.73</v>
      </c>
      <c r="P477" t="str">
        <f>VLOOKUP(J477,Products!A:G,2,0)</f>
        <v>Liberica</v>
      </c>
      <c r="Q477" t="str">
        <f>VLOOKUP(J477,Products!A:G,3,0)</f>
        <v>Medium</v>
      </c>
      <c r="R477">
        <v>1.1349</v>
      </c>
      <c r="S477">
        <f>INDEX(Products!A:G,MATCH(worksheet!J477,Products!A:A,0),MATCH(worksheet!$S$1,Products!$A$1:$G$1,0))</f>
        <v>0.56745000000000001</v>
      </c>
      <c r="U477" s="20"/>
    </row>
    <row r="478" spans="1:21" hidden="1" x14ac:dyDescent="0.2">
      <c r="A478" s="1" t="s">
        <v>948</v>
      </c>
      <c r="B478" s="2">
        <v>44274</v>
      </c>
      <c r="C478" s="2" t="str">
        <f t="shared" si="22"/>
        <v>2021</v>
      </c>
      <c r="D478" s="2" t="str">
        <f t="shared" si="23"/>
        <v>March</v>
      </c>
      <c r="E478" s="3" t="s">
        <v>949</v>
      </c>
      <c r="F478" s="3" t="str">
        <f>VLOOKUP(Customers!A478,Customers!A477:I1477,3,FALSE)</f>
        <v>gdimitrioud8@chronoengine.com</v>
      </c>
      <c r="G478" s="3" t="str">
        <f>VLOOKUP(worksheet!E478,Customers!A:I,2,)</f>
        <v>Gardy Dimitriou</v>
      </c>
      <c r="H478" s="3" t="str">
        <f>VLOOKUP(E478,Customers!A:I,6,FALSE)</f>
        <v>Rochester</v>
      </c>
      <c r="I478" s="3" t="str">
        <f>VLOOKUP(Customers!A478,Customers!A477:I1477,7,FALSE)</f>
        <v>United States</v>
      </c>
      <c r="J478" s="4" t="s">
        <v>254</v>
      </c>
      <c r="K478" s="3">
        <v>6</v>
      </c>
      <c r="L478" s="5">
        <f>INDEX([1]products!$A$1:$G$49,MATCH([1]orders!$D478,[1]products!$A$1:$A$49,0),MATCH([1]orders!K$1,[1]products!$A$1:$G$1,0))</f>
        <v>0.2</v>
      </c>
      <c r="M478" s="6">
        <f>INDEX([1]products!$A$1:$G$49,MATCH([1]orders!$D478,[1]products!$A$1:$A$49,0),MATCH([1]orders!L$1,[1]products!$A$1:$G$1,0))</f>
        <v>4.4550000000000001</v>
      </c>
      <c r="N478" s="6" t="str">
        <f>VLOOKUP(Customers!A478,Customers!A477:I1477,9,FALSE)</f>
        <v>Yes</v>
      </c>
      <c r="O478" s="25">
        <f t="shared" si="21"/>
        <v>26.73</v>
      </c>
      <c r="P478" t="str">
        <f>VLOOKUP(J478,Products!A:G,2,0)</f>
        <v>Excelsa</v>
      </c>
      <c r="Q478" t="str">
        <f>VLOOKUP(J478,Products!A:G,3,0)</f>
        <v>Light</v>
      </c>
      <c r="R478">
        <v>2.9402999999999997</v>
      </c>
      <c r="S478">
        <f>INDEX(Products!A:G,MATCH(worksheet!J478,Products!A:A,0),MATCH(worksheet!$S$1,Products!$A$1:$G$1,0))</f>
        <v>0.49004999999999999</v>
      </c>
      <c r="U478" s="20"/>
    </row>
    <row r="479" spans="1:21" hidden="1" x14ac:dyDescent="0.2">
      <c r="A479" s="1" t="s">
        <v>950</v>
      </c>
      <c r="B479" s="2">
        <v>43962</v>
      </c>
      <c r="C479" s="2" t="str">
        <f t="shared" si="22"/>
        <v>2020</v>
      </c>
      <c r="D479" s="2" t="str">
        <f t="shared" si="23"/>
        <v>May</v>
      </c>
      <c r="E479" s="3" t="s">
        <v>951</v>
      </c>
      <c r="F479" s="3" t="str">
        <f>VLOOKUP(Customers!A479,Customers!A478:I1478,3,FALSE)</f>
        <v>fflanagand9@woothemes.com</v>
      </c>
      <c r="G479" s="3" t="str">
        <f>VLOOKUP(worksheet!E479,Customers!A:I,2,)</f>
        <v>Fanny Flanagan</v>
      </c>
      <c r="H479" s="3" t="str">
        <f>VLOOKUP(E479,Customers!A:I,6,FALSE)</f>
        <v>Tyler</v>
      </c>
      <c r="I479" s="3" t="str">
        <f>VLOOKUP(Customers!A479,Customers!A478:I1478,7,FALSE)</f>
        <v>United States</v>
      </c>
      <c r="J479" s="4" t="s">
        <v>77</v>
      </c>
      <c r="K479" s="3">
        <v>6</v>
      </c>
      <c r="L479" s="5">
        <f>INDEX([1]products!$A$1:$G$49,MATCH([1]orders!$D479,[1]products!$A$1:$A$49,0),MATCH([1]orders!K$1,[1]products!$A$1:$G$1,0))</f>
        <v>0.2</v>
      </c>
      <c r="M479" s="6">
        <f>INDEX([1]products!$A$1:$G$49,MATCH([1]orders!$D479,[1]products!$A$1:$A$49,0),MATCH([1]orders!L$1,[1]products!$A$1:$G$1,0))</f>
        <v>4.3650000000000002</v>
      </c>
      <c r="N479" s="6" t="str">
        <f>VLOOKUP(Customers!A479,Customers!A478:I1478,9,FALSE)</f>
        <v>No</v>
      </c>
      <c r="O479" s="25">
        <f t="shared" si="21"/>
        <v>26.19</v>
      </c>
      <c r="P479" t="str">
        <f>VLOOKUP(J479,Products!A:G,2,0)</f>
        <v>Liberica</v>
      </c>
      <c r="Q479" t="str">
        <f>VLOOKUP(J479,Products!A:G,3,0)</f>
        <v>Medium</v>
      </c>
      <c r="R479">
        <v>3.4047000000000001</v>
      </c>
      <c r="S479">
        <f>INDEX(Products!A:G,MATCH(worksheet!J479,Products!A:A,0),MATCH(worksheet!$S$1,Products!$A$1:$G$1,0))</f>
        <v>0.56745000000000001</v>
      </c>
      <c r="U479" s="20"/>
    </row>
    <row r="480" spans="1:21" x14ac:dyDescent="0.2">
      <c r="A480" s="1" t="s">
        <v>952</v>
      </c>
      <c r="B480" s="2">
        <v>43624</v>
      </c>
      <c r="C480" s="2" t="str">
        <f t="shared" si="22"/>
        <v>2019</v>
      </c>
      <c r="D480" s="2" t="str">
        <f t="shared" si="23"/>
        <v>June</v>
      </c>
      <c r="E480" s="3" t="s">
        <v>935</v>
      </c>
      <c r="F480" s="3" t="str">
        <f>VLOOKUP(Customers!A480,Customers!A479:I1479,3,FALSE)</f>
        <v>abrashda@plala.or.jp</v>
      </c>
      <c r="G480" s="3" t="str">
        <f>VLOOKUP(worksheet!E480,Customers!A:I,2,)</f>
        <v>Ailey Brash</v>
      </c>
      <c r="H480" s="3" t="str">
        <f>VLOOKUP(E480,Customers!A:I,6,FALSE)</f>
        <v>Flushing</v>
      </c>
      <c r="I480" s="3" t="str">
        <f>VLOOKUP(Customers!A480,Customers!A479:I1479,7,FALSE)</f>
        <v>United States</v>
      </c>
      <c r="J480" s="4" t="s">
        <v>179</v>
      </c>
      <c r="K480" s="3">
        <v>6</v>
      </c>
      <c r="L480" s="5">
        <f>INDEX([1]products!$A$1:$G$49,MATCH([1]orders!$D480,[1]products!$A$1:$A$49,0),MATCH([1]orders!K$1,[1]products!$A$1:$G$1,0))</f>
        <v>1</v>
      </c>
      <c r="M480" s="6">
        <f>INDEX([1]products!$A$1:$G$49,MATCH([1]orders!$D480,[1]products!$A$1:$A$49,0),MATCH([1]orders!L$1,[1]products!$A$1:$G$1,0))</f>
        <v>8.9499999999999993</v>
      </c>
      <c r="N480" s="6" t="str">
        <f>VLOOKUP(Customers!A480,Customers!A479:I1479,9,FALSE)</f>
        <v>Yes</v>
      </c>
      <c r="O480" s="25">
        <f t="shared" si="21"/>
        <v>53.699999999999996</v>
      </c>
      <c r="P480" t="str">
        <f>VLOOKUP(J480,Products!A:G,2,0)</f>
        <v>Robusta</v>
      </c>
      <c r="Q480" t="str">
        <f>VLOOKUP(J480,Products!A:G,3,0)</f>
        <v>Dark</v>
      </c>
      <c r="R480">
        <v>3.2219999999999995</v>
      </c>
      <c r="S480">
        <f>INDEX(Products!A:G,MATCH(worksheet!J480,Products!A:A,0),MATCH(worksheet!$S$1,Products!$A$1:$G$1,0))</f>
        <v>0.53699999999999992</v>
      </c>
      <c r="U480" s="20"/>
    </row>
    <row r="481" spans="1:21" x14ac:dyDescent="0.2">
      <c r="A481" s="1" t="s">
        <v>952</v>
      </c>
      <c r="B481" s="2">
        <v>43624</v>
      </c>
      <c r="C481" s="2" t="str">
        <f t="shared" si="22"/>
        <v>2019</v>
      </c>
      <c r="D481" s="2" t="str">
        <f t="shared" si="23"/>
        <v>June</v>
      </c>
      <c r="E481" s="3" t="s">
        <v>935</v>
      </c>
      <c r="F481" s="3">
        <f>VLOOKUP(Customers!A481,Customers!A480:I1480,3,FALSE)</f>
        <v>0</v>
      </c>
      <c r="G481" s="3" t="str">
        <f>VLOOKUP(worksheet!E481,Customers!A:I,2,)</f>
        <v>Ailey Brash</v>
      </c>
      <c r="H481" s="3" t="str">
        <f>VLOOKUP(E481,Customers!A:I,6,FALSE)</f>
        <v>Flushing</v>
      </c>
      <c r="I481" s="3" t="str">
        <f>VLOOKUP(Customers!A481,Customers!A480:I1480,7,FALSE)</f>
        <v>United States</v>
      </c>
      <c r="J481" s="4" t="s">
        <v>112</v>
      </c>
      <c r="K481" s="3">
        <v>4</v>
      </c>
      <c r="L481" s="5">
        <f>INDEX([1]products!$A$1:$G$49,MATCH([1]orders!$D481,[1]products!$A$1:$A$49,0),MATCH([1]orders!K$1,[1]products!$A$1:$G$1,0))</f>
        <v>2.5</v>
      </c>
      <c r="M481" s="6">
        <f>INDEX([1]products!$A$1:$G$49,MATCH([1]orders!$D481,[1]products!$A$1:$A$49,0),MATCH([1]orders!L$1,[1]products!$A$1:$G$1,0))</f>
        <v>31.624999999999996</v>
      </c>
      <c r="N481" s="6" t="str">
        <f>VLOOKUP(Customers!A481,Customers!A480:I1480,9,FALSE)</f>
        <v>Yes</v>
      </c>
      <c r="O481" s="25">
        <f t="shared" si="21"/>
        <v>126.49999999999999</v>
      </c>
      <c r="P481" t="str">
        <f>VLOOKUP(J481,Products!A:G,2,0)</f>
        <v>Excelsa</v>
      </c>
      <c r="Q481" t="str">
        <f>VLOOKUP(J481,Products!A:G,3,0)</f>
        <v>Medium</v>
      </c>
      <c r="R481">
        <v>13.914999999999999</v>
      </c>
      <c r="S481">
        <f>INDEX(Products!A:G,MATCH(worksheet!J481,Products!A:A,0),MATCH(worksheet!$S$1,Products!$A$1:$G$1,0))</f>
        <v>3.4787499999999998</v>
      </c>
      <c r="U481" s="20"/>
    </row>
    <row r="482" spans="1:21" x14ac:dyDescent="0.2">
      <c r="A482" s="1" t="s">
        <v>952</v>
      </c>
      <c r="B482" s="2">
        <v>43624</v>
      </c>
      <c r="C482" s="2" t="str">
        <f t="shared" si="22"/>
        <v>2019</v>
      </c>
      <c r="D482" s="2" t="str">
        <f t="shared" si="23"/>
        <v>June</v>
      </c>
      <c r="E482" s="3" t="s">
        <v>935</v>
      </c>
      <c r="F482" s="3" t="str">
        <f>VLOOKUP(Customers!A482,Customers!A481:I1481,3,FALSE)</f>
        <v>wmcinerneydc@wordpress.com</v>
      </c>
      <c r="G482" s="3" t="str">
        <f>VLOOKUP(worksheet!E482,Customers!A:I,2,)</f>
        <v>Ailey Brash</v>
      </c>
      <c r="H482" s="3" t="str">
        <f>VLOOKUP(E482,Customers!A:I,6,FALSE)</f>
        <v>Flushing</v>
      </c>
      <c r="I482" s="3" t="str">
        <f>VLOOKUP(Customers!A482,Customers!A481:I1481,7,FALSE)</f>
        <v>United States</v>
      </c>
      <c r="J482" s="4" t="s">
        <v>64</v>
      </c>
      <c r="K482" s="3">
        <v>1</v>
      </c>
      <c r="L482" s="5">
        <f>INDEX([1]products!$A$1:$G$49,MATCH([1]orders!$D482,[1]products!$A$1:$A$49,0),MATCH([1]orders!K$1,[1]products!$A$1:$G$1,0))</f>
        <v>0.2</v>
      </c>
      <c r="M482" s="6">
        <f>INDEX([1]products!$A$1:$G$49,MATCH([1]orders!$D482,[1]products!$A$1:$A$49,0),MATCH([1]orders!L$1,[1]products!$A$1:$G$1,0))</f>
        <v>4.125</v>
      </c>
      <c r="N482" s="6" t="str">
        <f>VLOOKUP(Customers!A482,Customers!A481:I1481,9,FALSE)</f>
        <v>No</v>
      </c>
      <c r="O482" s="25">
        <f t="shared" si="21"/>
        <v>4.125</v>
      </c>
      <c r="P482" t="str">
        <f>VLOOKUP(J482,Products!A:G,2,0)</f>
        <v>Excelsa</v>
      </c>
      <c r="Q482" t="str">
        <f>VLOOKUP(J482,Products!A:G,3,0)</f>
        <v>Medium</v>
      </c>
      <c r="R482">
        <v>0.45374999999999999</v>
      </c>
      <c r="S482">
        <f>INDEX(Products!A:G,MATCH(worksheet!J482,Products!A:A,0),MATCH(worksheet!$S$1,Products!$A$1:$G$1,0))</f>
        <v>0.45374999999999999</v>
      </c>
      <c r="U482" s="20"/>
    </row>
    <row r="483" spans="1:21" x14ac:dyDescent="0.2">
      <c r="A483" s="1" t="s">
        <v>953</v>
      </c>
      <c r="B483" s="2">
        <v>43747</v>
      </c>
      <c r="C483" s="2" t="str">
        <f t="shared" si="22"/>
        <v>2019</v>
      </c>
      <c r="D483" s="2" t="str">
        <f t="shared" si="23"/>
        <v>October</v>
      </c>
      <c r="E483" s="3" t="s">
        <v>954</v>
      </c>
      <c r="F483" s="3" t="str">
        <f>VLOOKUP(Customers!A483,Customers!A482:I1482,3,FALSE)</f>
        <v>nizhakovdd@aol.com</v>
      </c>
      <c r="G483" s="3" t="str">
        <f>VLOOKUP(worksheet!E483,Customers!A:I,2,)</f>
        <v>Nanny Izhakov</v>
      </c>
      <c r="H483" s="3" t="str">
        <f>VLOOKUP(E483,Customers!A:I,6,FALSE)</f>
        <v>Seaton</v>
      </c>
      <c r="I483" s="3" t="str">
        <f>VLOOKUP(Customers!A483,Customers!A482:I1482,7,FALSE)</f>
        <v>United Kingdom</v>
      </c>
      <c r="J483" s="4" t="s">
        <v>189</v>
      </c>
      <c r="K483" s="3">
        <v>2</v>
      </c>
      <c r="L483" s="5">
        <f>INDEX([1]products!$A$1:$G$49,MATCH([1]orders!$D483,[1]products!$A$1:$A$49,0),MATCH([1]orders!K$1,[1]products!$A$1:$G$1,0))</f>
        <v>1</v>
      </c>
      <c r="M483" s="6">
        <f>INDEX([1]products!$A$1:$G$49,MATCH([1]orders!$D483,[1]products!$A$1:$A$49,0),MATCH([1]orders!L$1,[1]products!$A$1:$G$1,0))</f>
        <v>11.95</v>
      </c>
      <c r="N483" s="6" t="str">
        <f>VLOOKUP(Customers!A483,Customers!A482:I1482,9,FALSE)</f>
        <v>No</v>
      </c>
      <c r="O483" s="25">
        <f t="shared" si="21"/>
        <v>23.9</v>
      </c>
      <c r="P483" t="str">
        <f>VLOOKUP(J483,Products!A:G,2,0)</f>
        <v>Robusta</v>
      </c>
      <c r="Q483" t="str">
        <f>VLOOKUP(J483,Products!A:G,3,0)</f>
        <v>Light</v>
      </c>
      <c r="R483">
        <v>1.4339999999999999</v>
      </c>
      <c r="S483">
        <f>INDEX(Products!A:G,MATCH(worksheet!J483,Products!A:A,0),MATCH(worksheet!$S$1,Products!$A$1:$G$1,0))</f>
        <v>0.71699999999999997</v>
      </c>
      <c r="U483" s="20"/>
    </row>
    <row r="484" spans="1:21" x14ac:dyDescent="0.2">
      <c r="A484" s="1" t="s">
        <v>955</v>
      </c>
      <c r="B484" s="2">
        <v>44247</v>
      </c>
      <c r="C484" s="2" t="str">
        <f t="shared" si="22"/>
        <v>2021</v>
      </c>
      <c r="D484" s="2" t="str">
        <f t="shared" si="23"/>
        <v>February</v>
      </c>
      <c r="E484" s="3" t="s">
        <v>956</v>
      </c>
      <c r="F484" s="3" t="str">
        <f>VLOOKUP(Customers!A484,Customers!A483:I1483,3,FALSE)</f>
        <v>skeetsde@answers.com</v>
      </c>
      <c r="G484" s="3" t="str">
        <f>VLOOKUP(worksheet!E484,Customers!A:I,2,)</f>
        <v>Stanly Keets</v>
      </c>
      <c r="H484" s="3" t="str">
        <f>VLOOKUP(E484,Customers!A:I,6,FALSE)</f>
        <v>Alexandria</v>
      </c>
      <c r="I484" s="3" t="str">
        <f>VLOOKUP(Customers!A484,Customers!A483:I1483,7,FALSE)</f>
        <v>United States</v>
      </c>
      <c r="J484" s="4" t="s">
        <v>530</v>
      </c>
      <c r="K484" s="3">
        <v>5</v>
      </c>
      <c r="L484" s="5">
        <f>INDEX([1]products!$A$1:$G$49,MATCH([1]orders!$D484,[1]products!$A$1:$A$49,0),MATCH([1]orders!K$1,[1]products!$A$1:$G$1,0))</f>
        <v>2.5</v>
      </c>
      <c r="M484" s="6">
        <f>INDEX([1]products!$A$1:$G$49,MATCH([1]orders!$D484,[1]products!$A$1:$A$49,0),MATCH([1]orders!L$1,[1]products!$A$1:$G$1,0))</f>
        <v>27.945</v>
      </c>
      <c r="N484" s="6" t="str">
        <f>VLOOKUP(Customers!A484,Customers!A483:I1483,9,FALSE)</f>
        <v>Yes</v>
      </c>
      <c r="O484" s="25">
        <f t="shared" si="21"/>
        <v>139.72499999999999</v>
      </c>
      <c r="P484" t="str">
        <f>VLOOKUP(J484,Products!A:G,2,0)</f>
        <v>Excelsa</v>
      </c>
      <c r="Q484" t="str">
        <f>VLOOKUP(J484,Products!A:G,3,0)</f>
        <v>Dark</v>
      </c>
      <c r="R484">
        <v>15.36975</v>
      </c>
      <c r="S484">
        <f>INDEX(Products!A:G,MATCH(worksheet!J484,Products!A:A,0),MATCH(worksheet!$S$1,Products!$A$1:$G$1,0))</f>
        <v>3.07395</v>
      </c>
      <c r="U484" s="20"/>
    </row>
    <row r="485" spans="1:21" hidden="1" x14ac:dyDescent="0.2">
      <c r="A485" s="1" t="s">
        <v>957</v>
      </c>
      <c r="B485" s="2">
        <v>43790</v>
      </c>
      <c r="C485" s="2" t="str">
        <f t="shared" si="22"/>
        <v>2019</v>
      </c>
      <c r="D485" s="2" t="str">
        <f t="shared" si="23"/>
        <v>November</v>
      </c>
      <c r="E485" s="3" t="s">
        <v>958</v>
      </c>
      <c r="F485" s="3">
        <f>VLOOKUP(Customers!A485,Customers!A484:I1484,3,FALSE)</f>
        <v>0</v>
      </c>
      <c r="G485" s="3" t="str">
        <f>VLOOKUP(worksheet!E485,Customers!A:I,2,)</f>
        <v>Orion Dyott</v>
      </c>
      <c r="H485" s="3" t="str">
        <f>VLOOKUP(E485,Customers!A:I,6,FALSE)</f>
        <v>Salt Lake City</v>
      </c>
      <c r="I485" s="3" t="str">
        <f>VLOOKUP(Customers!A485,Customers!A484:I1484,7,FALSE)</f>
        <v>United States</v>
      </c>
      <c r="J485" s="4" t="s">
        <v>109</v>
      </c>
      <c r="K485" s="3">
        <v>2</v>
      </c>
      <c r="L485" s="5">
        <f>INDEX([1]products!$A$1:$G$49,MATCH([1]orders!$D485,[1]products!$A$1:$A$49,0),MATCH([1]orders!K$1,[1]products!$A$1:$G$1,0))</f>
        <v>2.5</v>
      </c>
      <c r="M485" s="6">
        <f>INDEX([1]products!$A$1:$G$49,MATCH([1]orders!$D485,[1]products!$A$1:$A$49,0),MATCH([1]orders!L$1,[1]products!$A$1:$G$1,0))</f>
        <v>29.784999999999997</v>
      </c>
      <c r="N485" s="6" t="str">
        <f>VLOOKUP(Customers!A485,Customers!A484:I1484,9,FALSE)</f>
        <v>Yes</v>
      </c>
      <c r="O485" s="25">
        <f t="shared" si="21"/>
        <v>59.569999999999993</v>
      </c>
      <c r="P485" t="str">
        <f>VLOOKUP(J485,Products!A:G,2,0)</f>
        <v>Liberica</v>
      </c>
      <c r="Q485" t="str">
        <f>VLOOKUP(J485,Products!A:G,3,0)</f>
        <v>Dark</v>
      </c>
      <c r="R485">
        <v>7.7440999999999995</v>
      </c>
      <c r="S485">
        <f>INDEX(Products!A:G,MATCH(worksheet!J485,Products!A:A,0),MATCH(worksheet!$S$1,Products!$A$1:$G$1,0))</f>
        <v>3.8720499999999998</v>
      </c>
      <c r="U485" s="20"/>
    </row>
    <row r="486" spans="1:21" x14ac:dyDescent="0.2">
      <c r="A486" s="1" t="s">
        <v>959</v>
      </c>
      <c r="B486" s="2">
        <v>44479</v>
      </c>
      <c r="C486" s="2" t="str">
        <f t="shared" si="22"/>
        <v>2021</v>
      </c>
      <c r="D486" s="2" t="str">
        <f t="shared" si="23"/>
        <v>October</v>
      </c>
      <c r="E486" s="3" t="s">
        <v>960</v>
      </c>
      <c r="F486" s="3" t="str">
        <f>VLOOKUP(Customers!A486,Customers!A485:I1485,3,FALSE)</f>
        <v>kcakedg@huffingtonpost.com</v>
      </c>
      <c r="G486" s="3" t="str">
        <f>VLOOKUP(worksheet!E486,Customers!A:I,2,)</f>
        <v>Keefer Cake</v>
      </c>
      <c r="H486" s="3" t="str">
        <f>VLOOKUP(E486,Customers!A:I,6,FALSE)</f>
        <v>San Jose</v>
      </c>
      <c r="I486" s="3" t="str">
        <f>VLOOKUP(Customers!A486,Customers!A485:I1485,7,FALSE)</f>
        <v>United States</v>
      </c>
      <c r="J486" s="4" t="s">
        <v>83</v>
      </c>
      <c r="K486" s="3">
        <v>6</v>
      </c>
      <c r="L486" s="5">
        <f>INDEX([1]products!$A$1:$G$49,MATCH([1]orders!$D486,[1]products!$A$1:$A$49,0),MATCH([1]orders!K$1,[1]products!$A$1:$G$1,0))</f>
        <v>0.5</v>
      </c>
      <c r="M486" s="6">
        <f>INDEX([1]products!$A$1:$G$49,MATCH([1]orders!$D486,[1]products!$A$1:$A$49,0),MATCH([1]orders!L$1,[1]products!$A$1:$G$1,0))</f>
        <v>9.51</v>
      </c>
      <c r="N486" s="6" t="str">
        <f>VLOOKUP(Customers!A486,Customers!A485:I1485,9,FALSE)</f>
        <v>No</v>
      </c>
      <c r="O486" s="25">
        <f t="shared" si="21"/>
        <v>57.06</v>
      </c>
      <c r="P486" t="str">
        <f>VLOOKUP(J486,Products!A:G,2,0)</f>
        <v>Liberica</v>
      </c>
      <c r="Q486" t="str">
        <f>VLOOKUP(J486,Products!A:G,3,0)</f>
        <v>Light</v>
      </c>
      <c r="R486">
        <v>7.4177999999999997</v>
      </c>
      <c r="S486">
        <f>INDEX(Products!A:G,MATCH(worksheet!J486,Products!A:A,0),MATCH(worksheet!$S$1,Products!$A$1:$G$1,0))</f>
        <v>1.2363</v>
      </c>
      <c r="U486" s="20"/>
    </row>
    <row r="487" spans="1:21" hidden="1" x14ac:dyDescent="0.2">
      <c r="A487" s="1" t="s">
        <v>961</v>
      </c>
      <c r="B487" s="2">
        <v>44413</v>
      </c>
      <c r="C487" s="2" t="str">
        <f t="shared" si="22"/>
        <v>2021</v>
      </c>
      <c r="D487" s="2" t="str">
        <f t="shared" si="23"/>
        <v>August</v>
      </c>
      <c r="E487" s="3" t="s">
        <v>962</v>
      </c>
      <c r="F487" s="3" t="str">
        <f>VLOOKUP(Customers!A487,Customers!A486:I1486,3,FALSE)</f>
        <v>mhanseddh@instagram.com</v>
      </c>
      <c r="G487" s="3" t="str">
        <f>VLOOKUP(worksheet!E487,Customers!A:I,2,)</f>
        <v>Morna Hansed</v>
      </c>
      <c r="H487" s="3" t="str">
        <f>VLOOKUP(E487,Customers!A:I,6,FALSE)</f>
        <v>Tr谩 Mh贸r</v>
      </c>
      <c r="I487" s="3" t="str">
        <f>VLOOKUP(Customers!A487,Customers!A486:I1486,7,FALSE)</f>
        <v>Ireland</v>
      </c>
      <c r="J487" s="4" t="s">
        <v>182</v>
      </c>
      <c r="K487" s="3">
        <v>6</v>
      </c>
      <c r="L487" s="5">
        <f>INDEX([1]products!$A$1:$G$49,MATCH([1]orders!$D487,[1]products!$A$1:$A$49,0),MATCH([1]orders!K$1,[1]products!$A$1:$G$1,0))</f>
        <v>0.2</v>
      </c>
      <c r="M487" s="6">
        <f>INDEX([1]products!$A$1:$G$49,MATCH([1]orders!$D487,[1]products!$A$1:$A$49,0),MATCH([1]orders!L$1,[1]products!$A$1:$G$1,0))</f>
        <v>3.5849999999999995</v>
      </c>
      <c r="N487" s="6" t="str">
        <f>VLOOKUP(Customers!A487,Customers!A486:I1486,9,FALSE)</f>
        <v>Yes</v>
      </c>
      <c r="O487" s="25">
        <f t="shared" si="21"/>
        <v>21.509999999999998</v>
      </c>
      <c r="P487" t="str">
        <f>VLOOKUP(J487,Products!A:G,2,0)</f>
        <v>Robusta</v>
      </c>
      <c r="Q487" t="str">
        <f>VLOOKUP(J487,Products!A:G,3,0)</f>
        <v>Light</v>
      </c>
      <c r="R487">
        <v>1.2905999999999997</v>
      </c>
      <c r="S487">
        <f>INDEX(Products!A:G,MATCH(worksheet!J487,Products!A:A,0),MATCH(worksheet!$S$1,Products!$A$1:$G$1,0))</f>
        <v>0.21509999999999996</v>
      </c>
      <c r="U487" s="20"/>
    </row>
    <row r="488" spans="1:21" hidden="1" x14ac:dyDescent="0.2">
      <c r="A488" s="1" t="s">
        <v>963</v>
      </c>
      <c r="B488" s="2">
        <v>44043</v>
      </c>
      <c r="C488" s="2" t="str">
        <f t="shared" si="22"/>
        <v>2020</v>
      </c>
      <c r="D488" s="2" t="str">
        <f t="shared" si="23"/>
        <v>July</v>
      </c>
      <c r="E488" s="3" t="s">
        <v>964</v>
      </c>
      <c r="F488" s="3" t="str">
        <f>VLOOKUP(Customers!A488,Customers!A487:I1487,3,FALSE)</f>
        <v>fkienleindi@trellian.com</v>
      </c>
      <c r="G488" s="3" t="str">
        <f>VLOOKUP(worksheet!E488,Customers!A:I,2,)</f>
        <v>Franny Kienlein</v>
      </c>
      <c r="H488" s="3" t="str">
        <f>VLOOKUP(E488,Customers!A:I,6,FALSE)</f>
        <v>Coolock</v>
      </c>
      <c r="I488" s="3" t="str">
        <f>VLOOKUP(Customers!A488,Customers!A487:I1487,7,FALSE)</f>
        <v>Ireland</v>
      </c>
      <c r="J488" s="4" t="s">
        <v>78</v>
      </c>
      <c r="K488" s="3">
        <v>6</v>
      </c>
      <c r="L488" s="5">
        <f>INDEX([1]products!$A$1:$G$49,MATCH([1]orders!$D488,[1]products!$A$1:$A$49,0),MATCH([1]orders!K$1,[1]products!$A$1:$G$1,0))</f>
        <v>0.5</v>
      </c>
      <c r="M488" s="6">
        <f>INDEX([1]products!$A$1:$G$49,MATCH([1]orders!$D488,[1]products!$A$1:$A$49,0),MATCH([1]orders!L$1,[1]products!$A$1:$G$1,0))</f>
        <v>8.73</v>
      </c>
      <c r="N488" s="6" t="str">
        <f>VLOOKUP(Customers!A488,Customers!A487:I1487,9,FALSE)</f>
        <v>Yes</v>
      </c>
      <c r="O488" s="25">
        <f t="shared" si="21"/>
        <v>52.38</v>
      </c>
      <c r="P488" t="str">
        <f>VLOOKUP(J488,Products!A:G,2,0)</f>
        <v>Liberica</v>
      </c>
      <c r="Q488" t="str">
        <f>VLOOKUP(J488,Products!A:G,3,0)</f>
        <v>Medium</v>
      </c>
      <c r="R488">
        <v>6.8094000000000001</v>
      </c>
      <c r="S488">
        <f>INDEX(Products!A:G,MATCH(worksheet!J488,Products!A:A,0),MATCH(worksheet!$S$1,Products!$A$1:$G$1,0))</f>
        <v>1.1349</v>
      </c>
      <c r="U488" s="20"/>
    </row>
    <row r="489" spans="1:21" hidden="1" x14ac:dyDescent="0.2">
      <c r="A489" s="1" t="s">
        <v>965</v>
      </c>
      <c r="B489" s="2">
        <v>44093</v>
      </c>
      <c r="C489" s="2" t="str">
        <f t="shared" si="22"/>
        <v>2020</v>
      </c>
      <c r="D489" s="2" t="str">
        <f t="shared" si="23"/>
        <v>September</v>
      </c>
      <c r="E489" s="3" t="s">
        <v>966</v>
      </c>
      <c r="F489" s="3" t="str">
        <f>VLOOKUP(Customers!A489,Customers!A488:I1488,3,FALSE)</f>
        <v>kegglestonedj@sphinn.com</v>
      </c>
      <c r="G489" s="3" t="str">
        <f>VLOOKUP(worksheet!E489,Customers!A:I,2,)</f>
        <v>Klarika Egglestone</v>
      </c>
      <c r="H489" s="3" t="str">
        <f>VLOOKUP(E489,Customers!A:I,6,FALSE)</f>
        <v>Coolock</v>
      </c>
      <c r="I489" s="3" t="str">
        <f>VLOOKUP(Customers!A489,Customers!A488:I1488,7,FALSE)</f>
        <v>Ireland</v>
      </c>
      <c r="J489" s="4" t="s">
        <v>245</v>
      </c>
      <c r="K489" s="3">
        <v>6</v>
      </c>
      <c r="L489" s="5">
        <f>INDEX([1]products!$A$1:$G$49,MATCH([1]orders!$D489,[1]products!$A$1:$A$49,0),MATCH([1]orders!K$1,[1]products!$A$1:$G$1,0))</f>
        <v>1</v>
      </c>
      <c r="M489" s="6">
        <f>INDEX([1]products!$A$1:$G$49,MATCH([1]orders!$D489,[1]products!$A$1:$A$49,0),MATCH([1]orders!L$1,[1]products!$A$1:$G$1,0))</f>
        <v>12.15</v>
      </c>
      <c r="N489" s="6" t="str">
        <f>VLOOKUP(Customers!A489,Customers!A488:I1488,9,FALSE)</f>
        <v>No</v>
      </c>
      <c r="O489" s="25">
        <f t="shared" si="21"/>
        <v>72.900000000000006</v>
      </c>
      <c r="P489" t="str">
        <f>VLOOKUP(J489,Products!A:G,2,0)</f>
        <v>Excelsa</v>
      </c>
      <c r="Q489" t="str">
        <f>VLOOKUP(J489,Products!A:G,3,0)</f>
        <v>Dark</v>
      </c>
      <c r="R489">
        <v>8.0190000000000001</v>
      </c>
      <c r="S489">
        <f>INDEX(Products!A:G,MATCH(worksheet!J489,Products!A:A,0),MATCH(worksheet!$S$1,Products!$A$1:$G$1,0))</f>
        <v>1.3365</v>
      </c>
      <c r="U489" s="20"/>
    </row>
    <row r="490" spans="1:21" x14ac:dyDescent="0.2">
      <c r="A490" s="1" t="s">
        <v>967</v>
      </c>
      <c r="B490" s="2">
        <v>43954</v>
      </c>
      <c r="C490" s="2" t="str">
        <f t="shared" si="22"/>
        <v>2020</v>
      </c>
      <c r="D490" s="2" t="str">
        <f t="shared" si="23"/>
        <v>May</v>
      </c>
      <c r="E490" s="3" t="s">
        <v>968</v>
      </c>
      <c r="F490" s="3" t="str">
        <f>VLOOKUP(Customers!A490,Customers!A489:I1489,3,FALSE)</f>
        <v>bsemkinsdk@unc.edu</v>
      </c>
      <c r="G490" s="3" t="str">
        <f>VLOOKUP(worksheet!E490,Customers!A:I,2,)</f>
        <v>Becky Semkins</v>
      </c>
      <c r="H490" s="3" t="str">
        <f>VLOOKUP(E490,Customers!A:I,6,FALSE)</f>
        <v>Kinnegad</v>
      </c>
      <c r="I490" s="3" t="str">
        <f>VLOOKUP(Customers!A490,Customers!A489:I1489,7,FALSE)</f>
        <v>Ireland</v>
      </c>
      <c r="J490" s="4" t="s">
        <v>162</v>
      </c>
      <c r="K490" s="3">
        <v>5</v>
      </c>
      <c r="L490" s="5">
        <f>INDEX([1]products!$A$1:$G$49,MATCH([1]orders!$D490,[1]products!$A$1:$A$49,0),MATCH([1]orders!K$1,[1]products!$A$1:$G$1,0))</f>
        <v>0.2</v>
      </c>
      <c r="M490" s="6">
        <f>INDEX([1]products!$A$1:$G$49,MATCH([1]orders!$D490,[1]products!$A$1:$A$49,0),MATCH([1]orders!L$1,[1]products!$A$1:$G$1,0))</f>
        <v>2.9849999999999999</v>
      </c>
      <c r="N490" s="6" t="str">
        <f>VLOOKUP(Customers!A490,Customers!A489:I1489,9,FALSE)</f>
        <v>Yes</v>
      </c>
      <c r="O490" s="25">
        <f t="shared" si="21"/>
        <v>14.924999999999999</v>
      </c>
      <c r="P490" t="str">
        <f>VLOOKUP(J490,Products!A:G,2,0)</f>
        <v>Robusta</v>
      </c>
      <c r="Q490" t="str">
        <f>VLOOKUP(J490,Products!A:G,3,0)</f>
        <v>Medium</v>
      </c>
      <c r="R490">
        <v>0.89549999999999996</v>
      </c>
      <c r="S490">
        <f>INDEX(Products!A:G,MATCH(worksheet!J490,Products!A:A,0),MATCH(worksheet!$S$1,Products!$A$1:$G$1,0))</f>
        <v>0.17909999999999998</v>
      </c>
      <c r="U490" s="20"/>
    </row>
    <row r="491" spans="1:21" hidden="1" x14ac:dyDescent="0.2">
      <c r="A491" s="1" t="s">
        <v>969</v>
      </c>
      <c r="B491" s="2">
        <v>43654</v>
      </c>
      <c r="C491" s="2" t="str">
        <f t="shared" si="22"/>
        <v>2019</v>
      </c>
      <c r="D491" s="2" t="str">
        <f t="shared" si="23"/>
        <v>July</v>
      </c>
      <c r="E491" s="3" t="s">
        <v>970</v>
      </c>
      <c r="F491" s="3" t="str">
        <f>VLOOKUP(Customers!A491,Customers!A490:I1490,3,FALSE)</f>
        <v>slorenzettidl@is.gd</v>
      </c>
      <c r="G491" s="3" t="str">
        <f>VLOOKUP(worksheet!E491,Customers!A:I,2,)</f>
        <v>Sean Lorenzetti</v>
      </c>
      <c r="H491" s="3" t="str">
        <f>VLOOKUP(E491,Customers!A:I,6,FALSE)</f>
        <v>El Paso</v>
      </c>
      <c r="I491" s="3" t="str">
        <f>VLOOKUP(Customers!A491,Customers!A490:I1490,7,FALSE)</f>
        <v>United States</v>
      </c>
      <c r="J491" s="4" t="s">
        <v>132</v>
      </c>
      <c r="K491" s="3">
        <v>6</v>
      </c>
      <c r="L491" s="5">
        <f>INDEX([1]products!$A$1:$G$49,MATCH([1]orders!$D491,[1]products!$A$1:$A$49,0),MATCH([1]orders!K$1,[1]products!$A$1:$G$1,0))</f>
        <v>1</v>
      </c>
      <c r="M491" s="6">
        <f>INDEX([1]products!$A$1:$G$49,MATCH([1]orders!$D491,[1]products!$A$1:$A$49,0),MATCH([1]orders!L$1,[1]products!$A$1:$G$1,0))</f>
        <v>15.85</v>
      </c>
      <c r="N491" s="6" t="str">
        <f>VLOOKUP(Customers!A491,Customers!A490:I1490,9,FALSE)</f>
        <v>No</v>
      </c>
      <c r="O491" s="25">
        <f t="shared" si="21"/>
        <v>95.1</v>
      </c>
      <c r="P491" t="str">
        <f>VLOOKUP(J491,Products!A:G,2,0)</f>
        <v>Liberica</v>
      </c>
      <c r="Q491" t="str">
        <f>VLOOKUP(J491,Products!A:G,3,0)</f>
        <v>Light</v>
      </c>
      <c r="R491">
        <v>12.363000000000001</v>
      </c>
      <c r="S491">
        <f>INDEX(Products!A:G,MATCH(worksheet!J491,Products!A:A,0),MATCH(worksheet!$S$1,Products!$A$1:$G$1,0))</f>
        <v>2.0605000000000002</v>
      </c>
      <c r="U491" s="20"/>
    </row>
    <row r="492" spans="1:21" hidden="1" x14ac:dyDescent="0.2">
      <c r="A492" s="1" t="s">
        <v>971</v>
      </c>
      <c r="B492" s="2">
        <v>43764</v>
      </c>
      <c r="C492" s="2" t="str">
        <f t="shared" si="22"/>
        <v>2019</v>
      </c>
      <c r="D492" s="2" t="str">
        <f t="shared" si="23"/>
        <v>October</v>
      </c>
      <c r="E492" s="3" t="s">
        <v>972</v>
      </c>
      <c r="F492" s="3" t="str">
        <f>VLOOKUP(Customers!A492,Customers!A491:I1491,3,FALSE)</f>
        <v>bgiannazzidm@apple.com</v>
      </c>
      <c r="G492" s="3" t="str">
        <f>VLOOKUP(worksheet!E492,Customers!A:I,2,)</f>
        <v>Bob Giannazzi</v>
      </c>
      <c r="H492" s="3" t="str">
        <f>VLOOKUP(E492,Customers!A:I,6,FALSE)</f>
        <v>Fort Lauderdale</v>
      </c>
      <c r="I492" s="3" t="str">
        <f>VLOOKUP(Customers!A492,Customers!A491:I1491,7,FALSE)</f>
        <v>United States</v>
      </c>
      <c r="J492" s="4" t="s">
        <v>123</v>
      </c>
      <c r="K492" s="3">
        <v>2</v>
      </c>
      <c r="L492" s="5">
        <f>INDEX([1]products!$A$1:$G$49,MATCH([1]orders!$D492,[1]products!$A$1:$A$49,0),MATCH([1]orders!K$1,[1]products!$A$1:$G$1,0))</f>
        <v>0.5</v>
      </c>
      <c r="M492" s="6">
        <f>INDEX([1]products!$A$1:$G$49,MATCH([1]orders!$D492,[1]products!$A$1:$A$49,0),MATCH([1]orders!L$1,[1]products!$A$1:$G$1,0))</f>
        <v>7.77</v>
      </c>
      <c r="N492" s="6" t="str">
        <f>VLOOKUP(Customers!A492,Customers!A491:I1491,9,FALSE)</f>
        <v>No</v>
      </c>
      <c r="O492" s="25">
        <f t="shared" si="21"/>
        <v>15.54</v>
      </c>
      <c r="P492" t="str">
        <f>VLOOKUP(J492,Products!A:G,2,0)</f>
        <v>Liberica</v>
      </c>
      <c r="Q492" t="str">
        <f>VLOOKUP(J492,Products!A:G,3,0)</f>
        <v>Dark</v>
      </c>
      <c r="R492">
        <v>2.0202</v>
      </c>
      <c r="S492">
        <f>INDEX(Products!A:G,MATCH(worksheet!J492,Products!A:A,0),MATCH(worksheet!$S$1,Products!$A$1:$G$1,0))</f>
        <v>1.0101</v>
      </c>
      <c r="U492" s="20"/>
    </row>
    <row r="493" spans="1:21" x14ac:dyDescent="0.2">
      <c r="A493" s="1" t="s">
        <v>973</v>
      </c>
      <c r="B493" s="2">
        <v>44101</v>
      </c>
      <c r="C493" s="2" t="str">
        <f t="shared" si="22"/>
        <v>2020</v>
      </c>
      <c r="D493" s="2" t="str">
        <f t="shared" si="23"/>
        <v>September</v>
      </c>
      <c r="E493" s="3" t="s">
        <v>974</v>
      </c>
      <c r="F493" s="3">
        <f>VLOOKUP(Customers!A493,Customers!A492:I1492,3,FALSE)</f>
        <v>0</v>
      </c>
      <c r="G493" s="3" t="str">
        <f>VLOOKUP(worksheet!E493,Customers!A:I,2,)</f>
        <v>Kendra Backshell</v>
      </c>
      <c r="H493" s="3" t="str">
        <f>VLOOKUP(E493,Customers!A:I,6,FALSE)</f>
        <v>Indianapolis</v>
      </c>
      <c r="I493" s="3" t="str">
        <f>VLOOKUP(Customers!A493,Customers!A492:I1492,7,FALSE)</f>
        <v>United States</v>
      </c>
      <c r="J493" s="4" t="s">
        <v>38</v>
      </c>
      <c r="K493" s="3">
        <v>6</v>
      </c>
      <c r="L493" s="5">
        <f>INDEX([1]products!$A$1:$G$49,MATCH([1]orders!$D493,[1]products!$A$1:$A$49,0),MATCH([1]orders!K$1,[1]products!$A$1:$G$1,0))</f>
        <v>0.2</v>
      </c>
      <c r="M493" s="6">
        <f>INDEX([1]products!$A$1:$G$49,MATCH([1]orders!$D493,[1]products!$A$1:$A$49,0),MATCH([1]orders!L$1,[1]products!$A$1:$G$1,0))</f>
        <v>3.8849999999999998</v>
      </c>
      <c r="N493" s="6" t="str">
        <f>VLOOKUP(Customers!A493,Customers!A492:I1492,9,FALSE)</f>
        <v>No</v>
      </c>
      <c r="O493" s="25">
        <f t="shared" si="21"/>
        <v>23.31</v>
      </c>
      <c r="P493" t="str">
        <f>VLOOKUP(J493,Products!A:G,2,0)</f>
        <v>Liberica</v>
      </c>
      <c r="Q493" t="str">
        <f>VLOOKUP(J493,Products!A:G,3,0)</f>
        <v>Dark</v>
      </c>
      <c r="R493">
        <v>3.0303</v>
      </c>
      <c r="S493">
        <f>INDEX(Products!A:G,MATCH(worksheet!J493,Products!A:A,0),MATCH(worksheet!$S$1,Products!$A$1:$G$1,0))</f>
        <v>0.50505</v>
      </c>
      <c r="U493" s="20"/>
    </row>
    <row r="494" spans="1:21" hidden="1" x14ac:dyDescent="0.2">
      <c r="A494" s="1" t="s">
        <v>975</v>
      </c>
      <c r="B494" s="2">
        <v>44620</v>
      </c>
      <c r="C494" s="2" t="str">
        <f t="shared" si="22"/>
        <v>2022</v>
      </c>
      <c r="D494" s="2" t="str">
        <f t="shared" si="23"/>
        <v>February</v>
      </c>
      <c r="E494" s="3" t="s">
        <v>976</v>
      </c>
      <c r="F494" s="3" t="str">
        <f>VLOOKUP(Customers!A494,Customers!A493:I1493,3,FALSE)</f>
        <v>ulethbrigdo@hc360.com</v>
      </c>
      <c r="G494" s="3" t="str">
        <f>VLOOKUP(worksheet!E494,Customers!A:I,2,)</f>
        <v>Uriah Lethbrig</v>
      </c>
      <c r="H494" s="3" t="str">
        <f>VLOOKUP(E494,Customers!A:I,6,FALSE)</f>
        <v>Milwaukee</v>
      </c>
      <c r="I494" s="3" t="str">
        <f>VLOOKUP(Customers!A494,Customers!A493:I1493,7,FALSE)</f>
        <v>United States</v>
      </c>
      <c r="J494" s="4" t="s">
        <v>64</v>
      </c>
      <c r="K494" s="3">
        <v>1</v>
      </c>
      <c r="L494" s="5">
        <f>INDEX([1]products!$A$1:$G$49,MATCH([1]orders!$D494,[1]products!$A$1:$A$49,0),MATCH([1]orders!K$1,[1]products!$A$1:$G$1,0))</f>
        <v>0.2</v>
      </c>
      <c r="M494" s="6">
        <f>INDEX([1]products!$A$1:$G$49,MATCH([1]orders!$D494,[1]products!$A$1:$A$49,0),MATCH([1]orders!L$1,[1]products!$A$1:$G$1,0))</f>
        <v>4.125</v>
      </c>
      <c r="N494" s="6" t="str">
        <f>VLOOKUP(Customers!A494,Customers!A493:I1493,9,FALSE)</f>
        <v>Yes</v>
      </c>
      <c r="O494" s="25">
        <f t="shared" si="21"/>
        <v>4.125</v>
      </c>
      <c r="P494" t="str">
        <f>VLOOKUP(J494,Products!A:G,2,0)</f>
        <v>Excelsa</v>
      </c>
      <c r="Q494" t="str">
        <f>VLOOKUP(J494,Products!A:G,3,0)</f>
        <v>Medium</v>
      </c>
      <c r="R494">
        <v>0.45374999999999999</v>
      </c>
      <c r="S494">
        <f>INDEX(Products!A:G,MATCH(worksheet!J494,Products!A:A,0),MATCH(worksheet!$S$1,Products!$A$1:$G$1,0))</f>
        <v>0.45374999999999999</v>
      </c>
      <c r="U494" s="20"/>
    </row>
    <row r="495" spans="1:21" x14ac:dyDescent="0.2">
      <c r="A495" s="1" t="s">
        <v>977</v>
      </c>
      <c r="B495" s="2">
        <v>44090</v>
      </c>
      <c r="C495" s="2" t="str">
        <f t="shared" si="22"/>
        <v>2020</v>
      </c>
      <c r="D495" s="2" t="str">
        <f t="shared" si="23"/>
        <v>September</v>
      </c>
      <c r="E495" s="3" t="s">
        <v>978</v>
      </c>
      <c r="F495" s="3" t="str">
        <f>VLOOKUP(Customers!A495,Customers!A494:I1494,3,FALSE)</f>
        <v>sfarnishdp@dmoz.org</v>
      </c>
      <c r="G495" s="3" t="str">
        <f>VLOOKUP(worksheet!E495,Customers!A:I,2,)</f>
        <v>Sky Farnish</v>
      </c>
      <c r="H495" s="3" t="str">
        <f>VLOOKUP(E495,Customers!A:I,6,FALSE)</f>
        <v>Eaton</v>
      </c>
      <c r="I495" s="3" t="str">
        <f>VLOOKUP(Customers!A495,Customers!A494:I1494,7,FALSE)</f>
        <v>United Kingdom</v>
      </c>
      <c r="J495" s="4" t="s">
        <v>22</v>
      </c>
      <c r="K495" s="3">
        <v>6</v>
      </c>
      <c r="L495" s="5">
        <f>INDEX([1]products!$A$1:$G$49,MATCH([1]orders!$D495,[1]products!$A$1:$A$49,0),MATCH([1]orders!K$1,[1]products!$A$1:$G$1,0))</f>
        <v>0.5</v>
      </c>
      <c r="M495" s="6">
        <f>INDEX([1]products!$A$1:$G$49,MATCH([1]orders!$D495,[1]products!$A$1:$A$49,0),MATCH([1]orders!L$1,[1]products!$A$1:$G$1,0))</f>
        <v>5.97</v>
      </c>
      <c r="N495" s="6" t="str">
        <f>VLOOKUP(Customers!A495,Customers!A494:I1494,9,FALSE)</f>
        <v>No</v>
      </c>
      <c r="O495" s="25">
        <f t="shared" si="21"/>
        <v>35.82</v>
      </c>
      <c r="P495" t="str">
        <f>VLOOKUP(J495,Products!A:G,2,0)</f>
        <v>Robusta</v>
      </c>
      <c r="Q495" t="str">
        <f>VLOOKUP(J495,Products!A:G,3,0)</f>
        <v>Medium</v>
      </c>
      <c r="R495">
        <v>2.1491999999999996</v>
      </c>
      <c r="S495">
        <f>INDEX(Products!A:G,MATCH(worksheet!J495,Products!A:A,0),MATCH(worksheet!$S$1,Products!$A$1:$G$1,0))</f>
        <v>0.35819999999999996</v>
      </c>
      <c r="U495" s="20"/>
    </row>
    <row r="496" spans="1:21" x14ac:dyDescent="0.2">
      <c r="A496" s="1" t="s">
        <v>979</v>
      </c>
      <c r="B496" s="2">
        <v>44132</v>
      </c>
      <c r="C496" s="2" t="str">
        <f t="shared" si="22"/>
        <v>2020</v>
      </c>
      <c r="D496" s="2" t="str">
        <f t="shared" si="23"/>
        <v>October</v>
      </c>
      <c r="E496" s="3" t="s">
        <v>980</v>
      </c>
      <c r="F496" s="3" t="str">
        <f>VLOOKUP(Customers!A496,Customers!A495:I1495,3,FALSE)</f>
        <v>fjecockdq@unicef.org</v>
      </c>
      <c r="G496" s="3" t="str">
        <f>VLOOKUP(worksheet!E496,Customers!A:I,2,)</f>
        <v>Felicia Jecock</v>
      </c>
      <c r="H496" s="3" t="str">
        <f>VLOOKUP(E496,Customers!A:I,6,FALSE)</f>
        <v>Baton Rouge</v>
      </c>
      <c r="I496" s="3" t="str">
        <f>VLOOKUP(Customers!A496,Customers!A495:I1495,7,FALSE)</f>
        <v>United States</v>
      </c>
      <c r="J496" s="4" t="s">
        <v>132</v>
      </c>
      <c r="K496" s="3">
        <v>2</v>
      </c>
      <c r="L496" s="5">
        <f>INDEX([1]products!$A$1:$G$49,MATCH([1]orders!$D496,[1]products!$A$1:$A$49,0),MATCH([1]orders!K$1,[1]products!$A$1:$G$1,0))</f>
        <v>1</v>
      </c>
      <c r="M496" s="6">
        <f>INDEX([1]products!$A$1:$G$49,MATCH([1]orders!$D496,[1]products!$A$1:$A$49,0),MATCH([1]orders!L$1,[1]products!$A$1:$G$1,0))</f>
        <v>15.85</v>
      </c>
      <c r="N496" s="6" t="str">
        <f>VLOOKUP(Customers!A496,Customers!A495:I1495,9,FALSE)</f>
        <v>No</v>
      </c>
      <c r="O496" s="25">
        <f t="shared" si="21"/>
        <v>31.7</v>
      </c>
      <c r="P496" t="str">
        <f>VLOOKUP(J496,Products!A:G,2,0)</f>
        <v>Liberica</v>
      </c>
      <c r="Q496" t="str">
        <f>VLOOKUP(J496,Products!A:G,3,0)</f>
        <v>Light</v>
      </c>
      <c r="R496">
        <v>4.1210000000000004</v>
      </c>
      <c r="S496">
        <f>INDEX(Products!A:G,MATCH(worksheet!J496,Products!A:A,0),MATCH(worksheet!$S$1,Products!$A$1:$G$1,0))</f>
        <v>2.0605000000000002</v>
      </c>
      <c r="U496" s="20"/>
    </row>
    <row r="497" spans="1:21" x14ac:dyDescent="0.2">
      <c r="A497" s="1" t="s">
        <v>981</v>
      </c>
      <c r="B497" s="2">
        <v>43710</v>
      </c>
      <c r="C497" s="2" t="str">
        <f t="shared" si="22"/>
        <v>2019</v>
      </c>
      <c r="D497" s="2" t="str">
        <f t="shared" si="23"/>
        <v>September</v>
      </c>
      <c r="E497" s="3" t="s">
        <v>982</v>
      </c>
      <c r="F497" s="3">
        <f>VLOOKUP(Customers!A497,Customers!A496:I1496,3,FALSE)</f>
        <v>0</v>
      </c>
      <c r="G497" s="3" t="str">
        <f>VLOOKUP(worksheet!E497,Customers!A:I,2,)</f>
        <v>Currey MacAllister</v>
      </c>
      <c r="H497" s="3" t="str">
        <f>VLOOKUP(E497,Customers!A:I,6,FALSE)</f>
        <v>Danbury</v>
      </c>
      <c r="I497" s="3" t="str">
        <f>VLOOKUP(Customers!A497,Customers!A496:I1496,7,FALSE)</f>
        <v>United States</v>
      </c>
      <c r="J497" s="4" t="s">
        <v>132</v>
      </c>
      <c r="K497" s="3">
        <v>5</v>
      </c>
      <c r="L497" s="5">
        <f>INDEX([1]products!$A$1:$G$49,MATCH([1]orders!$D497,[1]products!$A$1:$A$49,0),MATCH([1]orders!K$1,[1]products!$A$1:$G$1,0))</f>
        <v>1</v>
      </c>
      <c r="M497" s="6">
        <f>INDEX([1]products!$A$1:$G$49,MATCH([1]orders!$D497,[1]products!$A$1:$A$49,0),MATCH([1]orders!L$1,[1]products!$A$1:$G$1,0))</f>
        <v>15.85</v>
      </c>
      <c r="N497" s="6" t="str">
        <f>VLOOKUP(Customers!A497,Customers!A496:I1496,9,FALSE)</f>
        <v>Yes</v>
      </c>
      <c r="O497" s="25">
        <f t="shared" si="21"/>
        <v>79.25</v>
      </c>
      <c r="P497" t="str">
        <f>VLOOKUP(J497,Products!A:G,2,0)</f>
        <v>Liberica</v>
      </c>
      <c r="Q497" t="str">
        <f>VLOOKUP(J497,Products!A:G,3,0)</f>
        <v>Light</v>
      </c>
      <c r="R497">
        <v>10.302500000000002</v>
      </c>
      <c r="S497">
        <f>INDEX(Products!A:G,MATCH(worksheet!J497,Products!A:A,0),MATCH(worksheet!$S$1,Products!$A$1:$G$1,0))</f>
        <v>2.0605000000000002</v>
      </c>
      <c r="U497" s="20"/>
    </row>
    <row r="498" spans="1:21" x14ac:dyDescent="0.2">
      <c r="A498" s="1" t="s">
        <v>983</v>
      </c>
      <c r="B498" s="2">
        <v>44438</v>
      </c>
      <c r="C498" s="2" t="str">
        <f t="shared" si="22"/>
        <v>2021</v>
      </c>
      <c r="D498" s="2" t="str">
        <f t="shared" si="23"/>
        <v>August</v>
      </c>
      <c r="E498" s="3" t="s">
        <v>984</v>
      </c>
      <c r="F498" s="3" t="str">
        <f>VLOOKUP(Customers!A498,Customers!A497:I1497,3,FALSE)</f>
        <v>hpallisterds@ning.com</v>
      </c>
      <c r="G498" s="3" t="str">
        <f>VLOOKUP(worksheet!E498,Customers!A:I,2,)</f>
        <v>Hamlen Pallister</v>
      </c>
      <c r="H498" s="3" t="str">
        <f>VLOOKUP(E498,Customers!A:I,6,FALSE)</f>
        <v>Pensacola</v>
      </c>
      <c r="I498" s="3" t="str">
        <f>VLOOKUP(Customers!A498,Customers!A497:I1497,7,FALSE)</f>
        <v>United States</v>
      </c>
      <c r="J498" s="4" t="s">
        <v>51</v>
      </c>
      <c r="K498" s="3">
        <v>3</v>
      </c>
      <c r="L498" s="5">
        <f>INDEX([1]products!$A$1:$G$49,MATCH([1]orders!$D498,[1]products!$A$1:$A$49,0),MATCH([1]orders!K$1,[1]products!$A$1:$G$1,0))</f>
        <v>0.2</v>
      </c>
      <c r="M498" s="6">
        <f>INDEX([1]products!$A$1:$G$49,MATCH([1]orders!$D498,[1]products!$A$1:$A$49,0),MATCH([1]orders!L$1,[1]products!$A$1:$G$1,0))</f>
        <v>3.645</v>
      </c>
      <c r="N498" s="6" t="str">
        <f>VLOOKUP(Customers!A498,Customers!A497:I1497,9,FALSE)</f>
        <v>No</v>
      </c>
      <c r="O498" s="25">
        <f t="shared" si="21"/>
        <v>10.935</v>
      </c>
      <c r="P498" t="str">
        <f>VLOOKUP(J498,Products!A:G,2,0)</f>
        <v>Excelsa</v>
      </c>
      <c r="Q498" t="str">
        <f>VLOOKUP(J498,Products!A:G,3,0)</f>
        <v>Dark</v>
      </c>
      <c r="R498">
        <v>1.2028500000000002</v>
      </c>
      <c r="S498">
        <f>INDEX(Products!A:G,MATCH(worksheet!J498,Products!A:A,0),MATCH(worksheet!$S$1,Products!$A$1:$G$1,0))</f>
        <v>0.40095000000000003</v>
      </c>
      <c r="U498" s="20"/>
    </row>
    <row r="499" spans="1:21" x14ac:dyDescent="0.2">
      <c r="A499" s="1" t="s">
        <v>985</v>
      </c>
      <c r="B499" s="2">
        <v>44351</v>
      </c>
      <c r="C499" s="2" t="str">
        <f t="shared" si="22"/>
        <v>2021</v>
      </c>
      <c r="D499" s="2" t="str">
        <f t="shared" si="23"/>
        <v>June</v>
      </c>
      <c r="E499" s="3" t="s">
        <v>986</v>
      </c>
      <c r="F499" s="3" t="str">
        <f>VLOOKUP(Customers!A499,Customers!A498:I1498,3,FALSE)</f>
        <v>cmershdt@drupal.org</v>
      </c>
      <c r="G499" s="3" t="str">
        <f>VLOOKUP(worksheet!E499,Customers!A:I,2,)</f>
        <v>Chantal Mersh</v>
      </c>
      <c r="H499" s="3" t="str">
        <f>VLOOKUP(E499,Customers!A:I,6,FALSE)</f>
        <v>Milltown</v>
      </c>
      <c r="I499" s="3" t="str">
        <f>VLOOKUP(Customers!A499,Customers!A498:I1498,7,FALSE)</f>
        <v>Ireland</v>
      </c>
      <c r="J499" s="4" t="s">
        <v>27</v>
      </c>
      <c r="K499" s="3">
        <v>4</v>
      </c>
      <c r="L499" s="5">
        <f>INDEX([1]products!$A$1:$G$49,MATCH([1]orders!$D499,[1]products!$A$1:$A$49,0),MATCH([1]orders!K$1,[1]products!$A$1:$G$1,0))</f>
        <v>1</v>
      </c>
      <c r="M499" s="6">
        <f>INDEX([1]products!$A$1:$G$49,MATCH([1]orders!$D499,[1]products!$A$1:$A$49,0),MATCH([1]orders!L$1,[1]products!$A$1:$G$1,0))</f>
        <v>9.9499999999999993</v>
      </c>
      <c r="N499" s="6" t="str">
        <f>VLOOKUP(Customers!A499,Customers!A498:I1498,9,FALSE)</f>
        <v>No</v>
      </c>
      <c r="O499" s="25">
        <f t="shared" si="21"/>
        <v>39.799999999999997</v>
      </c>
      <c r="P499" t="str">
        <f>VLOOKUP(J499,Products!A:G,2,0)</f>
        <v>Arabica</v>
      </c>
      <c r="Q499" t="str">
        <f>VLOOKUP(J499,Products!A:G,3,0)</f>
        <v>Dark</v>
      </c>
      <c r="R499">
        <v>3.5819999999999994</v>
      </c>
      <c r="S499">
        <f>INDEX(Products!A:G,MATCH(worksheet!J499,Products!A:A,0),MATCH(worksheet!$S$1,Products!$A$1:$G$1,0))</f>
        <v>0.89549999999999985</v>
      </c>
      <c r="U499" s="20"/>
    </row>
    <row r="500" spans="1:21" x14ac:dyDescent="0.2">
      <c r="A500" s="1" t="s">
        <v>987</v>
      </c>
      <c r="B500" s="2">
        <v>44159</v>
      </c>
      <c r="C500" s="2" t="str">
        <f t="shared" si="22"/>
        <v>2020</v>
      </c>
      <c r="D500" s="2" t="str">
        <f t="shared" si="23"/>
        <v>November</v>
      </c>
      <c r="E500" s="3" t="s">
        <v>988</v>
      </c>
      <c r="F500" s="3" t="str">
        <f>VLOOKUP(Customers!A500,Customers!A499:I1499,3,FALSE)</f>
        <v>bbredeedu@flickr.com</v>
      </c>
      <c r="G500" s="3" t="str">
        <f>VLOOKUP(worksheet!E500,Customers!A:I,2,)</f>
        <v>Marja Urion</v>
      </c>
      <c r="H500" s="3" t="str">
        <f>VLOOKUP(E500,Customers!A:I,6,FALSE)</f>
        <v>Virginia</v>
      </c>
      <c r="I500" s="3" t="str">
        <f>VLOOKUP(Customers!A500,Customers!A499:I1499,7,FALSE)</f>
        <v>United Kingdom</v>
      </c>
      <c r="J500" s="4" t="s">
        <v>2</v>
      </c>
      <c r="K500" s="3">
        <v>5</v>
      </c>
      <c r="L500" s="5">
        <f>INDEX([1]products!$A$1:$G$49,MATCH([1]orders!$D500,[1]products!$A$1:$A$49,0),MATCH([1]orders!K$1,[1]products!$A$1:$G$1,0))</f>
        <v>1</v>
      </c>
      <c r="M500" s="6">
        <f>INDEX([1]products!$A$1:$G$49,MATCH([1]orders!$D500,[1]products!$A$1:$A$49,0),MATCH([1]orders!L$1,[1]products!$A$1:$G$1,0))</f>
        <v>9.9499999999999993</v>
      </c>
      <c r="N500" s="6" t="str">
        <f>VLOOKUP(Customers!A500,Customers!A499:I1499,9,FALSE)</f>
        <v>Yes</v>
      </c>
      <c r="O500" s="25">
        <f t="shared" si="21"/>
        <v>49.75</v>
      </c>
      <c r="P500" t="str">
        <f>VLOOKUP(J500,Products!A:G,2,0)</f>
        <v>Robusta</v>
      </c>
      <c r="Q500" t="str">
        <f>VLOOKUP(J500,Products!A:G,3,0)</f>
        <v>Medium</v>
      </c>
      <c r="R500">
        <v>2.9849999999999999</v>
      </c>
      <c r="S500">
        <f>INDEX(Products!A:G,MATCH(worksheet!J500,Products!A:A,0),MATCH(worksheet!$S$1,Products!$A$1:$G$1,0))</f>
        <v>0.59699999999999998</v>
      </c>
      <c r="U500" s="20"/>
    </row>
    <row r="501" spans="1:21" hidden="1" x14ac:dyDescent="0.2">
      <c r="A501" s="1" t="s">
        <v>989</v>
      </c>
      <c r="B501" s="2">
        <v>44003</v>
      </c>
      <c r="C501" s="2" t="str">
        <f t="shared" si="22"/>
        <v>2020</v>
      </c>
      <c r="D501" s="2" t="str">
        <f t="shared" si="23"/>
        <v>June</v>
      </c>
      <c r="E501" s="3" t="s">
        <v>990</v>
      </c>
      <c r="F501" s="3">
        <f>VLOOKUP(Customers!A501,Customers!A500:I1500,3,FALSE)</f>
        <v>0</v>
      </c>
      <c r="G501" s="3" t="str">
        <f>VLOOKUP(worksheet!E501,Customers!A:I,2,)</f>
        <v>Malynda Purbrick</v>
      </c>
      <c r="H501" s="3" t="str">
        <f>VLOOKUP(E501,Customers!A:I,6,FALSE)</f>
        <v>Balally</v>
      </c>
      <c r="I501" s="3" t="str">
        <f>VLOOKUP(Customers!A501,Customers!A500:I1500,7,FALSE)</f>
        <v>Ireland</v>
      </c>
      <c r="J501" s="4" t="s">
        <v>101</v>
      </c>
      <c r="K501" s="3">
        <v>3</v>
      </c>
      <c r="L501" s="5">
        <f>INDEX([1]products!$A$1:$G$49,MATCH([1]orders!$D501,[1]products!$A$1:$A$49,0),MATCH([1]orders!K$1,[1]products!$A$1:$G$1,0))</f>
        <v>0.2</v>
      </c>
      <c r="M501" s="6">
        <f>INDEX([1]products!$A$1:$G$49,MATCH([1]orders!$D501,[1]products!$A$1:$A$49,0),MATCH([1]orders!L$1,[1]products!$A$1:$G$1,0))</f>
        <v>2.6849999999999996</v>
      </c>
      <c r="N501" s="6" t="str">
        <f>VLOOKUP(Customers!A501,Customers!A500:I1500,9,FALSE)</f>
        <v>Yes</v>
      </c>
      <c r="O501" s="25">
        <f t="shared" si="21"/>
        <v>8.0549999999999997</v>
      </c>
      <c r="P501" t="str">
        <f>VLOOKUP(J501,Products!A:G,2,0)</f>
        <v>Robusta</v>
      </c>
      <c r="Q501" t="str">
        <f>VLOOKUP(J501,Products!A:G,3,0)</f>
        <v>Dark</v>
      </c>
      <c r="R501">
        <v>0.4832999999999999</v>
      </c>
      <c r="S501">
        <f>INDEX(Products!A:G,MATCH(worksheet!J501,Products!A:A,0),MATCH(worksheet!$S$1,Products!$A$1:$G$1,0))</f>
        <v>0.16109999999999997</v>
      </c>
      <c r="U501" s="20"/>
    </row>
    <row r="502" spans="1:21" x14ac:dyDescent="0.2">
      <c r="A502" s="1" t="s">
        <v>991</v>
      </c>
      <c r="B502" s="2">
        <v>44025</v>
      </c>
      <c r="C502" s="2" t="str">
        <f t="shared" si="22"/>
        <v>2020</v>
      </c>
      <c r="D502" s="2" t="str">
        <f t="shared" si="23"/>
        <v>July</v>
      </c>
      <c r="E502" s="3" t="s">
        <v>992</v>
      </c>
      <c r="F502" s="3">
        <f>VLOOKUP(Customers!A502,Customers!A501:I1501,3,FALSE)</f>
        <v>0</v>
      </c>
      <c r="G502" s="3" t="str">
        <f>VLOOKUP(worksheet!E502,Customers!A:I,2,)</f>
        <v>Alf Housaman</v>
      </c>
      <c r="H502" s="3" t="str">
        <f>VLOOKUP(E502,Customers!A:I,6,FALSE)</f>
        <v>Grand Rapids</v>
      </c>
      <c r="I502" s="3" t="str">
        <f>VLOOKUP(Customers!A502,Customers!A501:I1501,7,FALSE)</f>
        <v>United States</v>
      </c>
      <c r="J502" s="4" t="s">
        <v>189</v>
      </c>
      <c r="K502" s="3">
        <v>4</v>
      </c>
      <c r="L502" s="5">
        <f>INDEX([1]products!$A$1:$G$49,MATCH([1]orders!$D502,[1]products!$A$1:$A$49,0),MATCH([1]orders!K$1,[1]products!$A$1:$G$1,0))</f>
        <v>1</v>
      </c>
      <c r="M502" s="6">
        <f>INDEX([1]products!$A$1:$G$49,MATCH([1]orders!$D502,[1]products!$A$1:$A$49,0),MATCH([1]orders!L$1,[1]products!$A$1:$G$1,0))</f>
        <v>11.95</v>
      </c>
      <c r="N502" s="6" t="str">
        <f>VLOOKUP(Customers!A502,Customers!A501:I1501,9,FALSE)</f>
        <v>No</v>
      </c>
      <c r="O502" s="25">
        <f t="shared" si="21"/>
        <v>47.8</v>
      </c>
      <c r="P502" t="str">
        <f>VLOOKUP(J502,Products!A:G,2,0)</f>
        <v>Robusta</v>
      </c>
      <c r="Q502" t="str">
        <f>VLOOKUP(J502,Products!A:G,3,0)</f>
        <v>Light</v>
      </c>
      <c r="R502">
        <v>2.8679999999999999</v>
      </c>
      <c r="S502">
        <f>INDEX(Products!A:G,MATCH(worksheet!J502,Products!A:A,0),MATCH(worksheet!$S$1,Products!$A$1:$G$1,0))</f>
        <v>0.71699999999999997</v>
      </c>
      <c r="U502" s="20"/>
    </row>
    <row r="503" spans="1:21" hidden="1" x14ac:dyDescent="0.2">
      <c r="A503" s="1" t="s">
        <v>993</v>
      </c>
      <c r="B503" s="2">
        <v>43467</v>
      </c>
      <c r="C503" s="2" t="str">
        <f t="shared" si="22"/>
        <v>2019</v>
      </c>
      <c r="D503" s="2" t="str">
        <f t="shared" si="23"/>
        <v>January</v>
      </c>
      <c r="E503" s="3" t="s">
        <v>994</v>
      </c>
      <c r="F503" s="3" t="str">
        <f>VLOOKUP(Customers!A503,Customers!A502:I1502,3,FALSE)</f>
        <v>gduckerdx@patch.com</v>
      </c>
      <c r="G503" s="3" t="str">
        <f>VLOOKUP(worksheet!E503,Customers!A:I,2,)</f>
        <v>Gladi Ducker</v>
      </c>
      <c r="H503" s="3" t="str">
        <f>VLOOKUP(E503,Customers!A:I,6,FALSE)</f>
        <v>Belfast</v>
      </c>
      <c r="I503" s="3" t="str">
        <f>VLOOKUP(Customers!A503,Customers!A502:I1502,7,FALSE)</f>
        <v>United Kingdom</v>
      </c>
      <c r="J503" s="4" t="s">
        <v>162</v>
      </c>
      <c r="K503" s="3">
        <v>4</v>
      </c>
      <c r="L503" s="5">
        <f>INDEX([1]products!$A$1:$G$49,MATCH([1]orders!$D503,[1]products!$A$1:$A$49,0),MATCH([1]orders!K$1,[1]products!$A$1:$G$1,0))</f>
        <v>0.2</v>
      </c>
      <c r="M503" s="6">
        <f>INDEX([1]products!$A$1:$G$49,MATCH([1]orders!$D503,[1]products!$A$1:$A$49,0),MATCH([1]orders!L$1,[1]products!$A$1:$G$1,0))</f>
        <v>2.9849999999999999</v>
      </c>
      <c r="N503" s="6" t="str">
        <f>VLOOKUP(Customers!A503,Customers!A502:I1502,9,FALSE)</f>
        <v>No</v>
      </c>
      <c r="O503" s="25">
        <f t="shared" si="21"/>
        <v>11.94</v>
      </c>
      <c r="P503" t="str">
        <f>VLOOKUP(J503,Products!A:G,2,0)</f>
        <v>Robusta</v>
      </c>
      <c r="Q503" t="str">
        <f>VLOOKUP(J503,Products!A:G,3,0)</f>
        <v>Medium</v>
      </c>
      <c r="R503">
        <v>0.71639999999999993</v>
      </c>
      <c r="S503">
        <f>INDEX(Products!A:G,MATCH(worksheet!J503,Products!A:A,0),MATCH(worksheet!$S$1,Products!$A$1:$G$1,0))</f>
        <v>0.17909999999999998</v>
      </c>
      <c r="U503" s="20"/>
    </row>
    <row r="504" spans="1:21" hidden="1" x14ac:dyDescent="0.2">
      <c r="A504" s="1" t="s">
        <v>993</v>
      </c>
      <c r="B504" s="2">
        <v>43467</v>
      </c>
      <c r="C504" s="2" t="str">
        <f t="shared" si="22"/>
        <v>2019</v>
      </c>
      <c r="D504" s="2" t="str">
        <f t="shared" si="23"/>
        <v>January</v>
      </c>
      <c r="E504" s="3" t="s">
        <v>994</v>
      </c>
      <c r="F504" s="3" t="str">
        <f>VLOOKUP(Customers!A504,Customers!A503:I1503,3,FALSE)</f>
        <v>eshearsbydy@g.co</v>
      </c>
      <c r="G504" s="3" t="str">
        <f>VLOOKUP(worksheet!E504,Customers!A:I,2,)</f>
        <v>Gladi Ducker</v>
      </c>
      <c r="H504" s="3" t="str">
        <f>VLOOKUP(E504,Customers!A:I,6,FALSE)</f>
        <v>Belfast</v>
      </c>
      <c r="I504" s="3" t="str">
        <f>VLOOKUP(Customers!A504,Customers!A503:I1503,7,FALSE)</f>
        <v>United States</v>
      </c>
      <c r="J504" s="4" t="s">
        <v>64</v>
      </c>
      <c r="K504" s="3">
        <v>4</v>
      </c>
      <c r="L504" s="5">
        <f>INDEX([1]products!$A$1:$G$49,MATCH([1]orders!$D504,[1]products!$A$1:$A$49,0),MATCH([1]orders!K$1,[1]products!$A$1:$G$1,0))</f>
        <v>0.2</v>
      </c>
      <c r="M504" s="6">
        <f>INDEX([1]products!$A$1:$G$49,MATCH([1]orders!$D504,[1]products!$A$1:$A$49,0),MATCH([1]orders!L$1,[1]products!$A$1:$G$1,0))</f>
        <v>4.125</v>
      </c>
      <c r="N504" s="6" t="str">
        <f>VLOOKUP(Customers!A504,Customers!A503:I1503,9,FALSE)</f>
        <v>No</v>
      </c>
      <c r="O504" s="25">
        <f t="shared" si="21"/>
        <v>16.5</v>
      </c>
      <c r="P504" t="str">
        <f>VLOOKUP(J504,Products!A:G,2,0)</f>
        <v>Excelsa</v>
      </c>
      <c r="Q504" t="str">
        <f>VLOOKUP(J504,Products!A:G,3,0)</f>
        <v>Medium</v>
      </c>
      <c r="R504">
        <v>1.8149999999999999</v>
      </c>
      <c r="S504">
        <f>INDEX(Products!A:G,MATCH(worksheet!J504,Products!A:A,0),MATCH(worksheet!$S$1,Products!$A$1:$G$1,0))</f>
        <v>0.45374999999999999</v>
      </c>
      <c r="U504" s="20"/>
    </row>
    <row r="505" spans="1:21" hidden="1" x14ac:dyDescent="0.2">
      <c r="A505" s="1" t="s">
        <v>993</v>
      </c>
      <c r="B505" s="2">
        <v>43467</v>
      </c>
      <c r="C505" s="2" t="str">
        <f t="shared" si="22"/>
        <v>2019</v>
      </c>
      <c r="D505" s="2" t="str">
        <f t="shared" si="23"/>
        <v>January</v>
      </c>
      <c r="E505" s="3" t="s">
        <v>994</v>
      </c>
      <c r="F505" s="3">
        <f>VLOOKUP(Customers!A505,Customers!A504:I1504,3,FALSE)</f>
        <v>0</v>
      </c>
      <c r="G505" s="3" t="str">
        <f>VLOOKUP(worksheet!E505,Customers!A:I,2,)</f>
        <v>Gladi Ducker</v>
      </c>
      <c r="H505" s="3" t="str">
        <f>VLOOKUP(E505,Customers!A:I,6,FALSE)</f>
        <v>Belfast</v>
      </c>
      <c r="I505" s="3" t="str">
        <f>VLOOKUP(Customers!A505,Customers!A504:I1504,7,FALSE)</f>
        <v>United States</v>
      </c>
      <c r="J505" s="4" t="s">
        <v>13</v>
      </c>
      <c r="K505" s="3">
        <v>4</v>
      </c>
      <c r="L505" s="5">
        <f>INDEX([1]products!$A$1:$G$49,MATCH([1]orders!$D505,[1]products!$A$1:$A$49,0),MATCH([1]orders!K$1,[1]products!$A$1:$G$1,0))</f>
        <v>1</v>
      </c>
      <c r="M505" s="6">
        <f>INDEX([1]products!$A$1:$G$49,MATCH([1]orders!$D505,[1]products!$A$1:$A$49,0),MATCH([1]orders!L$1,[1]products!$A$1:$G$1,0))</f>
        <v>12.95</v>
      </c>
      <c r="N505" s="6" t="str">
        <f>VLOOKUP(Customers!A505,Customers!A504:I1504,9,FALSE)</f>
        <v>No</v>
      </c>
      <c r="O505" s="25">
        <f t="shared" si="21"/>
        <v>51.8</v>
      </c>
      <c r="P505" t="str">
        <f>VLOOKUP(J505,Products!A:G,2,0)</f>
        <v>Liberica</v>
      </c>
      <c r="Q505" t="str">
        <f>VLOOKUP(J505,Products!A:G,3,0)</f>
        <v>Dark</v>
      </c>
      <c r="R505">
        <v>6.734</v>
      </c>
      <c r="S505">
        <f>INDEX(Products!A:G,MATCH(worksheet!J505,Products!A:A,0),MATCH(worksheet!$S$1,Products!$A$1:$G$1,0))</f>
        <v>1.6835</v>
      </c>
      <c r="U505" s="20"/>
    </row>
    <row r="506" spans="1:21" hidden="1" x14ac:dyDescent="0.2">
      <c r="A506" s="1" t="s">
        <v>993</v>
      </c>
      <c r="B506" s="2">
        <v>43467</v>
      </c>
      <c r="C506" s="2" t="str">
        <f t="shared" si="22"/>
        <v>2019</v>
      </c>
      <c r="D506" s="2" t="str">
        <f t="shared" si="23"/>
        <v>January</v>
      </c>
      <c r="E506" s="3" t="s">
        <v>994</v>
      </c>
      <c r="F506" s="3" t="str">
        <f>VLOOKUP(Customers!A506,Customers!A505:I1505,3,FALSE)</f>
        <v>nerswelle0@mlb.com</v>
      </c>
      <c r="G506" s="3" t="str">
        <f>VLOOKUP(worksheet!E506,Customers!A:I,2,)</f>
        <v>Gladi Ducker</v>
      </c>
      <c r="H506" s="3" t="str">
        <f>VLOOKUP(E506,Customers!A:I,6,FALSE)</f>
        <v>Belfast</v>
      </c>
      <c r="I506" s="3" t="str">
        <f>VLOOKUP(Customers!A506,Customers!A505:I1505,7,FALSE)</f>
        <v>United States</v>
      </c>
      <c r="J506" s="4" t="s">
        <v>19</v>
      </c>
      <c r="K506" s="3">
        <v>3</v>
      </c>
      <c r="L506" s="5">
        <f>INDEX([1]products!$A$1:$G$49,MATCH([1]orders!$D506,[1]products!$A$1:$A$49,0),MATCH([1]orders!K$1,[1]products!$A$1:$G$1,0))</f>
        <v>0.2</v>
      </c>
      <c r="M506" s="6">
        <f>INDEX([1]products!$A$1:$G$49,MATCH([1]orders!$D506,[1]products!$A$1:$A$49,0),MATCH([1]orders!L$1,[1]products!$A$1:$G$1,0))</f>
        <v>4.7549999999999999</v>
      </c>
      <c r="N506" s="6" t="str">
        <f>VLOOKUP(Customers!A506,Customers!A505:I1505,9,FALSE)</f>
        <v>Yes</v>
      </c>
      <c r="O506" s="25">
        <f t="shared" si="21"/>
        <v>14.265000000000001</v>
      </c>
      <c r="P506" t="str">
        <f>VLOOKUP(J506,Products!A:G,2,0)</f>
        <v>Liberica</v>
      </c>
      <c r="Q506" t="str">
        <f>VLOOKUP(J506,Products!A:G,3,0)</f>
        <v>Light</v>
      </c>
      <c r="R506">
        <v>1.8544499999999999</v>
      </c>
      <c r="S506">
        <f>INDEX(Products!A:G,MATCH(worksheet!J506,Products!A:A,0),MATCH(worksheet!$S$1,Products!$A$1:$G$1,0))</f>
        <v>0.61814999999999998</v>
      </c>
      <c r="U506" s="20"/>
    </row>
    <row r="507" spans="1:21" x14ac:dyDescent="0.2">
      <c r="A507" s="1" t="s">
        <v>995</v>
      </c>
      <c r="B507" s="2">
        <v>44609</v>
      </c>
      <c r="C507" s="2" t="str">
        <f t="shared" si="22"/>
        <v>2022</v>
      </c>
      <c r="D507" s="2" t="str">
        <f t="shared" si="23"/>
        <v>February</v>
      </c>
      <c r="E507" s="3" t="s">
        <v>996</v>
      </c>
      <c r="F507" s="3" t="str">
        <f>VLOOKUP(Customers!A507,Customers!A506:I1506,3,FALSE)</f>
        <v>wstearleye1@census.gov</v>
      </c>
      <c r="G507" s="3" t="str">
        <f>VLOOKUP(worksheet!E507,Customers!A:I,2,)</f>
        <v>Wain Stearley</v>
      </c>
      <c r="H507" s="3" t="str">
        <f>VLOOKUP(E507,Customers!A:I,6,FALSE)</f>
        <v>High Point</v>
      </c>
      <c r="I507" s="3" t="str">
        <f>VLOOKUP(Customers!A507,Customers!A506:I1506,7,FALSE)</f>
        <v>United States</v>
      </c>
      <c r="J507" s="4" t="s">
        <v>77</v>
      </c>
      <c r="K507" s="3">
        <v>6</v>
      </c>
      <c r="L507" s="5">
        <f>INDEX([1]products!$A$1:$G$49,MATCH([1]orders!$D507,[1]products!$A$1:$A$49,0),MATCH([1]orders!K$1,[1]products!$A$1:$G$1,0))</f>
        <v>0.2</v>
      </c>
      <c r="M507" s="6">
        <f>INDEX([1]products!$A$1:$G$49,MATCH([1]orders!$D507,[1]products!$A$1:$A$49,0),MATCH([1]orders!L$1,[1]products!$A$1:$G$1,0))</f>
        <v>4.3650000000000002</v>
      </c>
      <c r="N507" s="6" t="str">
        <f>VLOOKUP(Customers!A507,Customers!A506:I1506,9,FALSE)</f>
        <v>No</v>
      </c>
      <c r="O507" s="25">
        <f t="shared" si="21"/>
        <v>26.19</v>
      </c>
      <c r="P507" t="str">
        <f>VLOOKUP(J507,Products!A:G,2,0)</f>
        <v>Liberica</v>
      </c>
      <c r="Q507" t="str">
        <f>VLOOKUP(J507,Products!A:G,3,0)</f>
        <v>Medium</v>
      </c>
      <c r="R507">
        <v>3.4047000000000001</v>
      </c>
      <c r="S507">
        <f>INDEX(Products!A:G,MATCH(worksheet!J507,Products!A:A,0),MATCH(worksheet!$S$1,Products!$A$1:$G$1,0))</f>
        <v>0.56745000000000001</v>
      </c>
      <c r="U507" s="20"/>
    </row>
    <row r="508" spans="1:21" hidden="1" x14ac:dyDescent="0.2">
      <c r="A508" s="1" t="s">
        <v>997</v>
      </c>
      <c r="B508" s="2">
        <v>44184</v>
      </c>
      <c r="C508" s="2" t="str">
        <f t="shared" si="22"/>
        <v>2020</v>
      </c>
      <c r="D508" s="2" t="str">
        <f t="shared" si="23"/>
        <v>December</v>
      </c>
      <c r="E508" s="3" t="s">
        <v>998</v>
      </c>
      <c r="F508" s="3" t="str">
        <f>VLOOKUP(Customers!A508,Customers!A507:I1507,3,FALSE)</f>
        <v>dwincere2@marriott.com</v>
      </c>
      <c r="G508" s="3" t="str">
        <f>VLOOKUP(worksheet!E508,Customers!A:I,2,)</f>
        <v>Diane-marie Wincer</v>
      </c>
      <c r="H508" s="3" t="str">
        <f>VLOOKUP(E508,Customers!A:I,6,FALSE)</f>
        <v>El Paso</v>
      </c>
      <c r="I508" s="3" t="str">
        <f>VLOOKUP(Customers!A508,Customers!A507:I1507,7,FALSE)</f>
        <v>United States</v>
      </c>
      <c r="J508" s="4" t="s">
        <v>6</v>
      </c>
      <c r="K508" s="3">
        <v>2</v>
      </c>
      <c r="L508" s="5">
        <f>INDEX([1]products!$A$1:$G$49,MATCH([1]orders!$D508,[1]products!$A$1:$A$49,0),MATCH([1]orders!K$1,[1]products!$A$1:$G$1,0))</f>
        <v>1</v>
      </c>
      <c r="M508" s="6">
        <f>INDEX([1]products!$A$1:$G$49,MATCH([1]orders!$D508,[1]products!$A$1:$A$49,0),MATCH([1]orders!L$1,[1]products!$A$1:$G$1,0))</f>
        <v>12.95</v>
      </c>
      <c r="N508" s="6" t="str">
        <f>VLOOKUP(Customers!A508,Customers!A507:I1507,9,FALSE)</f>
        <v>Yes</v>
      </c>
      <c r="O508" s="25">
        <f t="shared" si="21"/>
        <v>25.9</v>
      </c>
      <c r="P508" t="str">
        <f>VLOOKUP(J508,Products!A:G,2,0)</f>
        <v>Arabica</v>
      </c>
      <c r="Q508" t="str">
        <f>VLOOKUP(J508,Products!A:G,3,0)</f>
        <v>Light</v>
      </c>
      <c r="R508">
        <v>2.331</v>
      </c>
      <c r="S508">
        <f>INDEX(Products!A:G,MATCH(worksheet!J508,Products!A:A,0),MATCH(worksheet!$S$1,Products!$A$1:$G$1,0))</f>
        <v>1.1655</v>
      </c>
      <c r="U508" s="20"/>
    </row>
    <row r="509" spans="1:21" x14ac:dyDescent="0.2">
      <c r="A509" s="1" t="s">
        <v>999</v>
      </c>
      <c r="B509" s="2">
        <v>43516</v>
      </c>
      <c r="C509" s="2" t="str">
        <f t="shared" si="22"/>
        <v>2019</v>
      </c>
      <c r="D509" s="2" t="str">
        <f t="shared" si="23"/>
        <v>February</v>
      </c>
      <c r="E509" s="3" t="s">
        <v>1000</v>
      </c>
      <c r="F509" s="3" t="str">
        <f>VLOOKUP(Customers!A509,Customers!A508:I1508,3,FALSE)</f>
        <v>plyfielde3@baidu.com</v>
      </c>
      <c r="G509" s="3" t="str">
        <f>VLOOKUP(worksheet!E509,Customers!A:I,2,)</f>
        <v>Perry Lyfield</v>
      </c>
      <c r="H509" s="3" t="str">
        <f>VLOOKUP(E509,Customers!A:I,6,FALSE)</f>
        <v>Cleveland</v>
      </c>
      <c r="I509" s="3" t="str">
        <f>VLOOKUP(Customers!A509,Customers!A508:I1508,7,FALSE)</f>
        <v>United States</v>
      </c>
      <c r="J509" s="4" t="s">
        <v>204</v>
      </c>
      <c r="K509" s="3">
        <v>3</v>
      </c>
      <c r="L509" s="5">
        <f>INDEX([1]products!$A$1:$G$49,MATCH([1]orders!$D509,[1]products!$A$1:$A$49,0),MATCH([1]orders!K$1,[1]products!$A$1:$G$1,0))</f>
        <v>2.5</v>
      </c>
      <c r="M509" s="6">
        <f>INDEX([1]products!$A$1:$G$49,MATCH([1]orders!$D509,[1]products!$A$1:$A$49,0),MATCH([1]orders!L$1,[1]products!$A$1:$G$1,0))</f>
        <v>29.784999999999997</v>
      </c>
      <c r="N509" s="6" t="str">
        <f>VLOOKUP(Customers!A509,Customers!A508:I1508,9,FALSE)</f>
        <v>Yes</v>
      </c>
      <c r="O509" s="25">
        <f t="shared" si="21"/>
        <v>89.35499999999999</v>
      </c>
      <c r="P509" t="str">
        <f>VLOOKUP(J509,Products!A:G,2,0)</f>
        <v>Arabica</v>
      </c>
      <c r="Q509" t="str">
        <f>VLOOKUP(J509,Products!A:G,3,0)</f>
        <v>Light</v>
      </c>
      <c r="R509">
        <v>8.0419499999999982</v>
      </c>
      <c r="S509">
        <f>INDEX(Products!A:G,MATCH(worksheet!J509,Products!A:A,0),MATCH(worksheet!$S$1,Products!$A$1:$G$1,0))</f>
        <v>2.6806499999999995</v>
      </c>
      <c r="U509" s="20"/>
    </row>
    <row r="510" spans="1:21" x14ac:dyDescent="0.2">
      <c r="A510" s="1" t="s">
        <v>1001</v>
      </c>
      <c r="B510" s="2">
        <v>44210</v>
      </c>
      <c r="C510" s="2" t="str">
        <f t="shared" si="22"/>
        <v>2021</v>
      </c>
      <c r="D510" s="2" t="str">
        <f t="shared" si="23"/>
        <v>January</v>
      </c>
      <c r="E510" s="3" t="s">
        <v>1002</v>
      </c>
      <c r="F510" s="3" t="str">
        <f>VLOOKUP(Customers!A510,Customers!A509:I1509,3,FALSE)</f>
        <v>hperrise4@studiopress.com</v>
      </c>
      <c r="G510" s="3" t="str">
        <f>VLOOKUP(worksheet!E510,Customers!A:I,2,)</f>
        <v>Heall Perris</v>
      </c>
      <c r="H510" s="3" t="str">
        <f>VLOOKUP(E510,Customers!A:I,6,FALSE)</f>
        <v>Ballymahon</v>
      </c>
      <c r="I510" s="3" t="str">
        <f>VLOOKUP(Customers!A510,Customers!A509:I1509,7,FALSE)</f>
        <v>Ireland</v>
      </c>
      <c r="J510" s="4" t="s">
        <v>123</v>
      </c>
      <c r="K510" s="3">
        <v>6</v>
      </c>
      <c r="L510" s="5">
        <f>INDEX([1]products!$A$1:$G$49,MATCH([1]orders!$D510,[1]products!$A$1:$A$49,0),MATCH([1]orders!K$1,[1]products!$A$1:$G$1,0))</f>
        <v>0.5</v>
      </c>
      <c r="M510" s="6">
        <f>INDEX([1]products!$A$1:$G$49,MATCH([1]orders!$D510,[1]products!$A$1:$A$49,0),MATCH([1]orders!L$1,[1]products!$A$1:$G$1,0))</f>
        <v>7.77</v>
      </c>
      <c r="N510" s="6" t="str">
        <f>VLOOKUP(Customers!A510,Customers!A509:I1509,9,FALSE)</f>
        <v>No</v>
      </c>
      <c r="O510" s="25">
        <f t="shared" si="21"/>
        <v>46.62</v>
      </c>
      <c r="P510" t="str">
        <f>VLOOKUP(J510,Products!A:G,2,0)</f>
        <v>Liberica</v>
      </c>
      <c r="Q510" t="str">
        <f>VLOOKUP(J510,Products!A:G,3,0)</f>
        <v>Dark</v>
      </c>
      <c r="R510">
        <v>6.0606</v>
      </c>
      <c r="S510">
        <f>INDEX(Products!A:G,MATCH(worksheet!J510,Products!A:A,0),MATCH(worksheet!$S$1,Products!$A$1:$G$1,0))</f>
        <v>1.0101</v>
      </c>
      <c r="U510" s="20"/>
    </row>
    <row r="511" spans="1:21" x14ac:dyDescent="0.2">
      <c r="A511" s="1" t="s">
        <v>1003</v>
      </c>
      <c r="B511" s="2">
        <v>43785</v>
      </c>
      <c r="C511" s="2" t="str">
        <f t="shared" si="22"/>
        <v>2019</v>
      </c>
      <c r="D511" s="2" t="str">
        <f t="shared" si="23"/>
        <v>November</v>
      </c>
      <c r="E511" s="3" t="s">
        <v>988</v>
      </c>
      <c r="F511" s="3" t="str">
        <f>VLOOKUP(Customers!A511,Customers!A510:I1510,3,FALSE)</f>
        <v>murione5@alexa.com</v>
      </c>
      <c r="G511" s="3" t="str">
        <f>VLOOKUP(worksheet!E511,Customers!A:I,2,)</f>
        <v>Marja Urion</v>
      </c>
      <c r="H511" s="3" t="str">
        <f>VLOOKUP(E511,Customers!A:I,6,FALSE)</f>
        <v>Virginia</v>
      </c>
      <c r="I511" s="3" t="str">
        <f>VLOOKUP(Customers!A511,Customers!A510:I1510,7,FALSE)</f>
        <v>Ireland</v>
      </c>
      <c r="J511" s="4" t="s">
        <v>27</v>
      </c>
      <c r="K511" s="3">
        <v>3</v>
      </c>
      <c r="L511" s="5">
        <f>INDEX([1]products!$A$1:$G$49,MATCH([1]orders!$D511,[1]products!$A$1:$A$49,0),MATCH([1]orders!K$1,[1]products!$A$1:$G$1,0))</f>
        <v>1</v>
      </c>
      <c r="M511" s="6">
        <f>INDEX([1]products!$A$1:$G$49,MATCH([1]orders!$D511,[1]products!$A$1:$A$49,0),MATCH([1]orders!L$1,[1]products!$A$1:$G$1,0))</f>
        <v>9.9499999999999993</v>
      </c>
      <c r="N511" s="6" t="str">
        <f>VLOOKUP(Customers!A511,Customers!A510:I1510,9,FALSE)</f>
        <v>Yes</v>
      </c>
      <c r="O511" s="25">
        <f t="shared" si="21"/>
        <v>29.849999999999998</v>
      </c>
      <c r="P511" t="str">
        <f>VLOOKUP(J511,Products!A:G,2,0)</f>
        <v>Arabica</v>
      </c>
      <c r="Q511" t="str">
        <f>VLOOKUP(J511,Products!A:G,3,0)</f>
        <v>Dark</v>
      </c>
      <c r="R511">
        <v>2.6864999999999997</v>
      </c>
      <c r="S511">
        <f>INDEX(Products!A:G,MATCH(worksheet!J511,Products!A:A,0),MATCH(worksheet!$S$1,Products!$A$1:$G$1,0))</f>
        <v>0.89549999999999985</v>
      </c>
      <c r="U511" s="20"/>
    </row>
    <row r="512" spans="1:21" hidden="1" x14ac:dyDescent="0.2">
      <c r="A512" s="1" t="s">
        <v>1004</v>
      </c>
      <c r="B512" s="2">
        <v>43803</v>
      </c>
      <c r="C512" s="2" t="str">
        <f t="shared" si="22"/>
        <v>2019</v>
      </c>
      <c r="D512" s="2" t="str">
        <f t="shared" si="23"/>
        <v>December</v>
      </c>
      <c r="E512" s="3" t="s">
        <v>1005</v>
      </c>
      <c r="F512" s="3" t="str">
        <f>VLOOKUP(Customers!A512,Customers!A511:I1511,3,FALSE)</f>
        <v>ckide6@narod.ru</v>
      </c>
      <c r="G512" s="3" t="str">
        <f>VLOOKUP(worksheet!E512,Customers!A:I,2,)</f>
        <v>Camellia Kid</v>
      </c>
      <c r="H512" s="3" t="str">
        <f>VLOOKUP(E512,Customers!A:I,6,FALSE)</f>
        <v>Whitegate</v>
      </c>
      <c r="I512" s="3" t="str">
        <f>VLOOKUP(Customers!A512,Customers!A511:I1511,7,FALSE)</f>
        <v>Ireland</v>
      </c>
      <c r="J512" s="4" t="s">
        <v>182</v>
      </c>
      <c r="K512" s="3">
        <v>3</v>
      </c>
      <c r="L512" s="5">
        <f>INDEX([1]products!$A$1:$G$49,MATCH([1]orders!$D512,[1]products!$A$1:$A$49,0),MATCH([1]orders!K$1,[1]products!$A$1:$G$1,0))</f>
        <v>0.2</v>
      </c>
      <c r="M512" s="6">
        <f>INDEX([1]products!$A$1:$G$49,MATCH([1]orders!$D512,[1]products!$A$1:$A$49,0),MATCH([1]orders!L$1,[1]products!$A$1:$G$1,0))</f>
        <v>3.5849999999999995</v>
      </c>
      <c r="N512" s="6" t="str">
        <f>VLOOKUP(Customers!A512,Customers!A511:I1511,9,FALSE)</f>
        <v>Yes</v>
      </c>
      <c r="O512" s="25">
        <f t="shared" si="21"/>
        <v>10.754999999999999</v>
      </c>
      <c r="P512" t="str">
        <f>VLOOKUP(J512,Products!A:G,2,0)</f>
        <v>Robusta</v>
      </c>
      <c r="Q512" t="str">
        <f>VLOOKUP(J512,Products!A:G,3,0)</f>
        <v>Light</v>
      </c>
      <c r="R512">
        <v>0.64529999999999987</v>
      </c>
      <c r="S512">
        <f>INDEX(Products!A:G,MATCH(worksheet!J512,Products!A:A,0),MATCH(worksheet!$S$1,Products!$A$1:$G$1,0))</f>
        <v>0.21509999999999996</v>
      </c>
      <c r="U512" s="20"/>
    </row>
    <row r="513" spans="1:21" x14ac:dyDescent="0.2">
      <c r="A513" s="1" t="s">
        <v>1006</v>
      </c>
      <c r="B513" s="2">
        <v>44043</v>
      </c>
      <c r="C513" s="2" t="str">
        <f t="shared" si="22"/>
        <v>2020</v>
      </c>
      <c r="D513" s="2" t="str">
        <f t="shared" si="23"/>
        <v>July</v>
      </c>
      <c r="E513" s="3" t="s">
        <v>1007</v>
      </c>
      <c r="F513" s="3" t="str">
        <f>VLOOKUP(Customers!A513,Customers!A512:I1512,3,FALSE)</f>
        <v>cbeinee7@xinhuanet.com</v>
      </c>
      <c r="G513" s="3" t="str">
        <f>VLOOKUP(worksheet!E513,Customers!A:I,2,)</f>
        <v>Carolann Beine</v>
      </c>
      <c r="H513" s="3" t="str">
        <f>VLOOKUP(E513,Customers!A:I,6,FALSE)</f>
        <v>Birmingham</v>
      </c>
      <c r="I513" s="3" t="str">
        <f>VLOOKUP(Customers!A513,Customers!A512:I1512,7,FALSE)</f>
        <v>United States</v>
      </c>
      <c r="J513" s="4" t="s">
        <v>44</v>
      </c>
      <c r="K513" s="3">
        <v>4</v>
      </c>
      <c r="L513" s="5">
        <f>INDEX([1]products!$A$1:$G$49,MATCH([1]orders!$D513,[1]products!$A$1:$A$49,0),MATCH([1]orders!K$1,[1]products!$A$1:$G$1,0))</f>
        <v>0.2</v>
      </c>
      <c r="M513" s="6">
        <f>INDEX([1]products!$A$1:$G$49,MATCH([1]orders!$D513,[1]products!$A$1:$A$49,0),MATCH([1]orders!L$1,[1]products!$A$1:$G$1,0))</f>
        <v>3.375</v>
      </c>
      <c r="N513" s="6" t="str">
        <f>VLOOKUP(Customers!A513,Customers!A512:I1512,9,FALSE)</f>
        <v>Yes</v>
      </c>
      <c r="O513" s="25">
        <f t="shared" si="21"/>
        <v>13.5</v>
      </c>
      <c r="P513" t="str">
        <f>VLOOKUP(J513,Products!A:G,2,0)</f>
        <v>Arabica</v>
      </c>
      <c r="Q513" t="str">
        <f>VLOOKUP(J513,Products!A:G,3,0)</f>
        <v>Medium</v>
      </c>
      <c r="R513">
        <v>1.2149999999999999</v>
      </c>
      <c r="S513">
        <f>INDEX(Products!A:G,MATCH(worksheet!J513,Products!A:A,0),MATCH(worksheet!$S$1,Products!$A$1:$G$1,0))</f>
        <v>0.30374999999999996</v>
      </c>
      <c r="U513" s="20"/>
    </row>
    <row r="514" spans="1:21" x14ac:dyDescent="0.2">
      <c r="A514" s="1" t="s">
        <v>1008</v>
      </c>
      <c r="B514" s="2">
        <v>43535</v>
      </c>
      <c r="C514" s="2" t="str">
        <f t="shared" si="22"/>
        <v>2019</v>
      </c>
      <c r="D514" s="2" t="str">
        <f t="shared" si="23"/>
        <v>March</v>
      </c>
      <c r="E514" s="3" t="s">
        <v>1009</v>
      </c>
      <c r="F514" s="3" t="str">
        <f>VLOOKUP(Customers!A514,Customers!A513:I1513,3,FALSE)</f>
        <v>cbakeupe8@globo.com</v>
      </c>
      <c r="G514" s="3" t="str">
        <f>VLOOKUP(worksheet!E514,Customers!A:I,2,)</f>
        <v>Celia Bakeup</v>
      </c>
      <c r="H514" s="3" t="str">
        <f>VLOOKUP(E514,Customers!A:I,6,FALSE)</f>
        <v>Saint Cloud</v>
      </c>
      <c r="I514" s="3" t="str">
        <f>VLOOKUP(Customers!A514,Customers!A513:I1513,7,FALSE)</f>
        <v>United States</v>
      </c>
      <c r="J514" s="4" t="s">
        <v>132</v>
      </c>
      <c r="K514" s="3">
        <v>3</v>
      </c>
      <c r="L514" s="5">
        <f>INDEX([1]products!$A$1:$G$49,MATCH([1]orders!$D514,[1]products!$A$1:$A$49,0),MATCH([1]orders!K$1,[1]products!$A$1:$G$1,0))</f>
        <v>1</v>
      </c>
      <c r="M514" s="6">
        <f>INDEX([1]products!$A$1:$G$49,MATCH([1]orders!$D514,[1]products!$A$1:$A$49,0),MATCH([1]orders!L$1,[1]products!$A$1:$G$1,0))</f>
        <v>15.85</v>
      </c>
      <c r="N514" s="6" t="str">
        <f>VLOOKUP(Customers!A514,Customers!A513:I1513,9,FALSE)</f>
        <v>No</v>
      </c>
      <c r="O514" s="25">
        <f t="shared" ref="O514:O577" si="24">K514*M514</f>
        <v>47.55</v>
      </c>
      <c r="P514" t="str">
        <f>VLOOKUP(J514,Products!A:G,2,0)</f>
        <v>Liberica</v>
      </c>
      <c r="Q514" t="str">
        <f>VLOOKUP(J514,Products!A:G,3,0)</f>
        <v>Light</v>
      </c>
      <c r="R514">
        <v>6.1815000000000007</v>
      </c>
      <c r="S514">
        <f>INDEX(Products!A:G,MATCH(worksheet!J514,Products!A:A,0),MATCH(worksheet!$S$1,Products!$A$1:$G$1,0))</f>
        <v>2.0605000000000002</v>
      </c>
      <c r="U514" s="20"/>
    </row>
    <row r="515" spans="1:21" hidden="1" x14ac:dyDescent="0.2">
      <c r="A515" s="1" t="s">
        <v>1010</v>
      </c>
      <c r="B515" s="2">
        <v>44691</v>
      </c>
      <c r="C515" s="2" t="str">
        <f t="shared" ref="C515:C578" si="25">TEXT(B515,"YYYY")</f>
        <v>2022</v>
      </c>
      <c r="D515" s="2" t="str">
        <f t="shared" ref="D515:D578" si="26">TEXT(B515,"mmmm")</f>
        <v>May</v>
      </c>
      <c r="E515" s="3" t="s">
        <v>1011</v>
      </c>
      <c r="F515" s="3" t="str">
        <f>VLOOKUP(Customers!A515,Customers!A514:I1514,3,FALSE)</f>
        <v>nhelkine9@example.com</v>
      </c>
      <c r="G515" s="3" t="str">
        <f>VLOOKUP(worksheet!E515,Customers!A:I,2,)</f>
        <v>Nataniel Helkin</v>
      </c>
      <c r="H515" s="3" t="str">
        <f>VLOOKUP(E515,Customers!A:I,6,FALSE)</f>
        <v>Philadelphia</v>
      </c>
      <c r="I515" s="3" t="str">
        <f>VLOOKUP(Customers!A515,Customers!A514:I1514,7,FALSE)</f>
        <v>United States</v>
      </c>
      <c r="J515" s="4" t="s">
        <v>132</v>
      </c>
      <c r="K515" s="3">
        <v>5</v>
      </c>
      <c r="L515" s="5">
        <f>INDEX([1]products!$A$1:$G$49,MATCH([1]orders!$D515,[1]products!$A$1:$A$49,0),MATCH([1]orders!K$1,[1]products!$A$1:$G$1,0))</f>
        <v>1</v>
      </c>
      <c r="M515" s="6">
        <f>INDEX([1]products!$A$1:$G$49,MATCH([1]orders!$D515,[1]products!$A$1:$A$49,0),MATCH([1]orders!L$1,[1]products!$A$1:$G$1,0))</f>
        <v>15.85</v>
      </c>
      <c r="N515" s="6" t="str">
        <f>VLOOKUP(Customers!A515,Customers!A514:I1514,9,FALSE)</f>
        <v>No</v>
      </c>
      <c r="O515" s="25">
        <f t="shared" si="24"/>
        <v>79.25</v>
      </c>
      <c r="P515" t="str">
        <f>VLOOKUP(J515,Products!A:G,2,0)</f>
        <v>Liberica</v>
      </c>
      <c r="Q515" t="str">
        <f>VLOOKUP(J515,Products!A:G,3,0)</f>
        <v>Light</v>
      </c>
      <c r="R515">
        <v>10.302500000000002</v>
      </c>
      <c r="S515">
        <f>INDEX(Products!A:G,MATCH(worksheet!J515,Products!A:A,0),MATCH(worksheet!$S$1,Products!$A$1:$G$1,0))</f>
        <v>2.0605000000000002</v>
      </c>
      <c r="U515" s="20"/>
    </row>
    <row r="516" spans="1:21" hidden="1" x14ac:dyDescent="0.2">
      <c r="A516" s="1" t="s">
        <v>1012</v>
      </c>
      <c r="B516" s="2">
        <v>44555</v>
      </c>
      <c r="C516" s="2" t="str">
        <f t="shared" si="25"/>
        <v>2021</v>
      </c>
      <c r="D516" s="2" t="str">
        <f t="shared" si="26"/>
        <v>December</v>
      </c>
      <c r="E516" s="3" t="s">
        <v>1013</v>
      </c>
      <c r="F516" s="3" t="str">
        <f>VLOOKUP(Customers!A516,Customers!A515:I1515,3,FALSE)</f>
        <v>pwitheringtonea@networkadvertising.org</v>
      </c>
      <c r="G516" s="3" t="str">
        <f>VLOOKUP(worksheet!E516,Customers!A:I,2,)</f>
        <v>Pippo Witherington</v>
      </c>
      <c r="H516" s="3" t="str">
        <f>VLOOKUP(E516,Customers!A:I,6,FALSE)</f>
        <v>Detroit</v>
      </c>
      <c r="I516" s="3" t="str">
        <f>VLOOKUP(Customers!A516,Customers!A515:I1515,7,FALSE)</f>
        <v>United States</v>
      </c>
      <c r="J516" s="4" t="s">
        <v>77</v>
      </c>
      <c r="K516" s="3">
        <v>6</v>
      </c>
      <c r="L516" s="5">
        <f>INDEX([1]products!$A$1:$G$49,MATCH([1]orders!$D516,[1]products!$A$1:$A$49,0),MATCH([1]orders!K$1,[1]products!$A$1:$G$1,0))</f>
        <v>0.2</v>
      </c>
      <c r="M516" s="6">
        <f>INDEX([1]products!$A$1:$G$49,MATCH([1]orders!$D516,[1]products!$A$1:$A$49,0),MATCH([1]orders!L$1,[1]products!$A$1:$G$1,0))</f>
        <v>4.3650000000000002</v>
      </c>
      <c r="N516" s="6" t="str">
        <f>VLOOKUP(Customers!A516,Customers!A515:I1515,9,FALSE)</f>
        <v>Yes</v>
      </c>
      <c r="O516" s="25">
        <f t="shared" si="24"/>
        <v>26.19</v>
      </c>
      <c r="P516" t="str">
        <f>VLOOKUP(J516,Products!A:G,2,0)</f>
        <v>Liberica</v>
      </c>
      <c r="Q516" t="str">
        <f>VLOOKUP(J516,Products!A:G,3,0)</f>
        <v>Medium</v>
      </c>
      <c r="R516">
        <v>3.4047000000000001</v>
      </c>
      <c r="S516">
        <f>INDEX(Products!A:G,MATCH(worksheet!J516,Products!A:A,0),MATCH(worksheet!$S$1,Products!$A$1:$G$1,0))</f>
        <v>0.56745000000000001</v>
      </c>
      <c r="U516" s="20"/>
    </row>
    <row r="517" spans="1:21" x14ac:dyDescent="0.2">
      <c r="A517" s="1" t="s">
        <v>1014</v>
      </c>
      <c r="B517" s="2">
        <v>44673</v>
      </c>
      <c r="C517" s="2" t="str">
        <f t="shared" si="25"/>
        <v>2022</v>
      </c>
      <c r="D517" s="2" t="str">
        <f t="shared" si="26"/>
        <v>April</v>
      </c>
      <c r="E517" s="3" t="s">
        <v>1015</v>
      </c>
      <c r="F517" s="3" t="str">
        <f>VLOOKUP(Customers!A517,Customers!A516:I1516,3,FALSE)</f>
        <v>ttilzeyeb@hostgator.com</v>
      </c>
      <c r="G517" s="3" t="str">
        <f>VLOOKUP(worksheet!E517,Customers!A:I,2,)</f>
        <v>Tildie Tilzey</v>
      </c>
      <c r="H517" s="3" t="str">
        <f>VLOOKUP(E517,Customers!A:I,6,FALSE)</f>
        <v>Saint Louis</v>
      </c>
      <c r="I517" s="3" t="str">
        <f>VLOOKUP(Customers!A517,Customers!A516:I1516,7,FALSE)</f>
        <v>United States</v>
      </c>
      <c r="J517" s="4" t="s">
        <v>157</v>
      </c>
      <c r="K517" s="3">
        <v>3</v>
      </c>
      <c r="L517" s="5">
        <f>INDEX([1]products!$A$1:$G$49,MATCH([1]orders!$D517,[1]products!$A$1:$A$49,0),MATCH([1]orders!K$1,[1]products!$A$1:$G$1,0))</f>
        <v>0.5</v>
      </c>
      <c r="M517" s="6">
        <f>INDEX([1]products!$A$1:$G$49,MATCH([1]orders!$D517,[1]products!$A$1:$A$49,0),MATCH([1]orders!L$1,[1]products!$A$1:$G$1,0))</f>
        <v>7.169999999999999</v>
      </c>
      <c r="N517" s="6" t="str">
        <f>VLOOKUP(Customers!A517,Customers!A516:I1516,9,FALSE)</f>
        <v>No</v>
      </c>
      <c r="O517" s="25">
        <f t="shared" si="24"/>
        <v>21.509999999999998</v>
      </c>
      <c r="P517" t="str">
        <f>VLOOKUP(J517,Products!A:G,2,0)</f>
        <v>Robusta</v>
      </c>
      <c r="Q517" t="str">
        <f>VLOOKUP(J517,Products!A:G,3,0)</f>
        <v>Light</v>
      </c>
      <c r="R517">
        <v>1.2905999999999997</v>
      </c>
      <c r="S517">
        <f>INDEX(Products!A:G,MATCH(worksheet!J517,Products!A:A,0),MATCH(worksheet!$S$1,Products!$A$1:$G$1,0))</f>
        <v>0.43019999999999992</v>
      </c>
      <c r="U517" s="20"/>
    </row>
    <row r="518" spans="1:21" x14ac:dyDescent="0.2">
      <c r="A518" s="1" t="s">
        <v>1016</v>
      </c>
      <c r="B518" s="2">
        <v>44723</v>
      </c>
      <c r="C518" s="2" t="str">
        <f t="shared" si="25"/>
        <v>2022</v>
      </c>
      <c r="D518" s="2" t="str">
        <f t="shared" si="26"/>
        <v>June</v>
      </c>
      <c r="E518" s="3" t="s">
        <v>1017</v>
      </c>
      <c r="F518" s="3">
        <f>VLOOKUP(Customers!A518,Customers!A517:I1517,3,FALSE)</f>
        <v>0</v>
      </c>
      <c r="G518" s="3" t="str">
        <f>VLOOKUP(worksheet!E518,Customers!A:I,2,)</f>
        <v>Cindra Burling</v>
      </c>
      <c r="H518" s="3" t="str">
        <f>VLOOKUP(E518,Customers!A:I,6,FALSE)</f>
        <v>Schenectady</v>
      </c>
      <c r="I518" s="3" t="str">
        <f>VLOOKUP(Customers!A518,Customers!A517:I1517,7,FALSE)</f>
        <v>United States</v>
      </c>
      <c r="J518" s="4" t="s">
        <v>35</v>
      </c>
      <c r="K518" s="3">
        <v>5</v>
      </c>
      <c r="L518" s="5">
        <f>INDEX([1]products!$A$1:$G$49,MATCH([1]orders!$D518,[1]products!$A$1:$A$49,0),MATCH([1]orders!K$1,[1]products!$A$1:$G$1,0))</f>
        <v>2.5</v>
      </c>
      <c r="M518" s="6">
        <f>INDEX([1]products!$A$1:$G$49,MATCH([1]orders!$D518,[1]products!$A$1:$A$49,0),MATCH([1]orders!L$1,[1]products!$A$1:$G$1,0))</f>
        <v>20.584999999999997</v>
      </c>
      <c r="N518" s="6" t="str">
        <f>VLOOKUP(Customers!A518,Customers!A517:I1517,9,FALSE)</f>
        <v>Yes</v>
      </c>
      <c r="O518" s="25">
        <f t="shared" si="24"/>
        <v>102.92499999999998</v>
      </c>
      <c r="P518" t="str">
        <f>VLOOKUP(J518,Products!A:G,2,0)</f>
        <v>Robusta</v>
      </c>
      <c r="Q518" t="str">
        <f>VLOOKUP(J518,Products!A:G,3,0)</f>
        <v>Dark</v>
      </c>
      <c r="R518">
        <v>6.1754999999999995</v>
      </c>
      <c r="S518">
        <f>INDEX(Products!A:G,MATCH(worksheet!J518,Products!A:A,0),MATCH(worksheet!$S$1,Products!$A$1:$G$1,0))</f>
        <v>1.2350999999999999</v>
      </c>
      <c r="U518" s="20"/>
    </row>
    <row r="519" spans="1:21" x14ac:dyDescent="0.2">
      <c r="A519" s="1" t="s">
        <v>1018</v>
      </c>
      <c r="B519" s="2">
        <v>44678</v>
      </c>
      <c r="C519" s="2" t="str">
        <f t="shared" si="25"/>
        <v>2022</v>
      </c>
      <c r="D519" s="2" t="str">
        <f t="shared" si="26"/>
        <v>April</v>
      </c>
      <c r="E519" s="3" t="s">
        <v>1019</v>
      </c>
      <c r="F519" s="3">
        <f>VLOOKUP(Customers!A519,Customers!A518:I1518,3,FALSE)</f>
        <v>0</v>
      </c>
      <c r="G519" s="3" t="str">
        <f>VLOOKUP(worksheet!E519,Customers!A:I,2,)</f>
        <v>Channa Belamy</v>
      </c>
      <c r="H519" s="3" t="str">
        <f>VLOOKUP(E519,Customers!A:I,6,FALSE)</f>
        <v>Lakeland</v>
      </c>
      <c r="I519" s="3" t="str">
        <f>VLOOKUP(Customers!A519,Customers!A518:I1518,7,FALSE)</f>
        <v>United States</v>
      </c>
      <c r="J519" s="4" t="s">
        <v>38</v>
      </c>
      <c r="K519" s="3">
        <v>2</v>
      </c>
      <c r="L519" s="5">
        <f>INDEX([1]products!$A$1:$G$49,MATCH([1]orders!$D519,[1]products!$A$1:$A$49,0),MATCH([1]orders!K$1,[1]products!$A$1:$G$1,0))</f>
        <v>0.2</v>
      </c>
      <c r="M519" s="6">
        <f>INDEX([1]products!$A$1:$G$49,MATCH([1]orders!$D519,[1]products!$A$1:$A$49,0),MATCH([1]orders!L$1,[1]products!$A$1:$G$1,0))</f>
        <v>3.8849999999999998</v>
      </c>
      <c r="N519" s="6" t="str">
        <f>VLOOKUP(Customers!A519,Customers!A518:I1518,9,FALSE)</f>
        <v>No</v>
      </c>
      <c r="O519" s="25">
        <f t="shared" si="24"/>
        <v>7.77</v>
      </c>
      <c r="P519" t="str">
        <f>VLOOKUP(J519,Products!A:G,2,0)</f>
        <v>Liberica</v>
      </c>
      <c r="Q519" t="str">
        <f>VLOOKUP(J519,Products!A:G,3,0)</f>
        <v>Dark</v>
      </c>
      <c r="R519">
        <v>1.0101</v>
      </c>
      <c r="S519">
        <f>INDEX(Products!A:G,MATCH(worksheet!J519,Products!A:A,0),MATCH(worksheet!$S$1,Products!$A$1:$G$1,0))</f>
        <v>0.50505</v>
      </c>
      <c r="U519" s="20"/>
    </row>
    <row r="520" spans="1:21" x14ac:dyDescent="0.2">
      <c r="A520" s="1" t="s">
        <v>1020</v>
      </c>
      <c r="B520" s="2">
        <v>44194</v>
      </c>
      <c r="C520" s="2" t="str">
        <f t="shared" si="25"/>
        <v>2020</v>
      </c>
      <c r="D520" s="2" t="str">
        <f t="shared" si="26"/>
        <v>December</v>
      </c>
      <c r="E520" s="3" t="s">
        <v>1021</v>
      </c>
      <c r="F520" s="3" t="str">
        <f>VLOOKUP(Customers!A520,Customers!A519:I1519,3,FALSE)</f>
        <v>kimortsee@alexa.com</v>
      </c>
      <c r="G520" s="3" t="str">
        <f>VLOOKUP(worksheet!E520,Customers!A:I,2,)</f>
        <v>Karl Imorts</v>
      </c>
      <c r="H520" s="3" t="str">
        <f>VLOOKUP(E520,Customers!A:I,6,FALSE)</f>
        <v>Melbourne</v>
      </c>
      <c r="I520" s="3" t="str">
        <f>VLOOKUP(Customers!A520,Customers!A519:I1519,7,FALSE)</f>
        <v>United States</v>
      </c>
      <c r="J520" s="4" t="s">
        <v>530</v>
      </c>
      <c r="K520" s="3">
        <v>5</v>
      </c>
      <c r="L520" s="5">
        <f>INDEX([1]products!$A$1:$G$49,MATCH([1]orders!$D520,[1]products!$A$1:$A$49,0),MATCH([1]orders!K$1,[1]products!$A$1:$G$1,0))</f>
        <v>2.5</v>
      </c>
      <c r="M520" s="6">
        <f>INDEX([1]products!$A$1:$G$49,MATCH([1]orders!$D520,[1]products!$A$1:$A$49,0),MATCH([1]orders!L$1,[1]products!$A$1:$G$1,0))</f>
        <v>27.945</v>
      </c>
      <c r="N520" s="6" t="str">
        <f>VLOOKUP(Customers!A520,Customers!A519:I1519,9,FALSE)</f>
        <v>No</v>
      </c>
      <c r="O520" s="25">
        <f t="shared" si="24"/>
        <v>139.72499999999999</v>
      </c>
      <c r="P520" t="str">
        <f>VLOOKUP(J520,Products!A:G,2,0)</f>
        <v>Excelsa</v>
      </c>
      <c r="Q520" t="str">
        <f>VLOOKUP(J520,Products!A:G,3,0)</f>
        <v>Dark</v>
      </c>
      <c r="R520">
        <v>15.36975</v>
      </c>
      <c r="S520">
        <f>INDEX(Products!A:G,MATCH(worksheet!J520,Products!A:A,0),MATCH(worksheet!$S$1,Products!$A$1:$G$1,0))</f>
        <v>3.07395</v>
      </c>
      <c r="U520" s="20"/>
    </row>
    <row r="521" spans="1:21" x14ac:dyDescent="0.2">
      <c r="A521" s="1" t="s">
        <v>1022</v>
      </c>
      <c r="B521" s="2">
        <v>44026</v>
      </c>
      <c r="C521" s="2" t="str">
        <f t="shared" si="25"/>
        <v>2020</v>
      </c>
      <c r="D521" s="2" t="str">
        <f t="shared" si="26"/>
        <v>July</v>
      </c>
      <c r="E521" s="3" t="s">
        <v>988</v>
      </c>
      <c r="F521" s="3" t="str">
        <f>VLOOKUP(Customers!A521,Customers!A520:I1520,3,FALSE)</f>
        <v>pstarteef@accuweather.com</v>
      </c>
      <c r="G521" s="3" t="str">
        <f>VLOOKUP(worksheet!E521,Customers!A:I,2,)</f>
        <v>Marja Urion</v>
      </c>
      <c r="H521" s="3" t="str">
        <f>VLOOKUP(E521,Customers!A:I,6,FALSE)</f>
        <v>Virginia</v>
      </c>
      <c r="I521" s="3" t="str">
        <f>VLOOKUP(Customers!A521,Customers!A520:I1520,7,FALSE)</f>
        <v>United States</v>
      </c>
      <c r="J521" s="4" t="s">
        <v>72</v>
      </c>
      <c r="K521" s="3">
        <v>2</v>
      </c>
      <c r="L521" s="5">
        <f>INDEX([1]products!$A$1:$G$49,MATCH([1]orders!$D521,[1]products!$A$1:$A$49,0),MATCH([1]orders!K$1,[1]products!$A$1:$G$1,0))</f>
        <v>0.5</v>
      </c>
      <c r="M521" s="6">
        <f>INDEX([1]products!$A$1:$G$49,MATCH([1]orders!$D521,[1]products!$A$1:$A$49,0),MATCH([1]orders!L$1,[1]products!$A$1:$G$1,0))</f>
        <v>5.97</v>
      </c>
      <c r="N521" s="6" t="str">
        <f>VLOOKUP(Customers!A521,Customers!A520:I1520,9,FALSE)</f>
        <v>No</v>
      </c>
      <c r="O521" s="25">
        <f t="shared" si="24"/>
        <v>11.94</v>
      </c>
      <c r="P521" t="str">
        <f>VLOOKUP(J521,Products!A:G,2,0)</f>
        <v>Arabica</v>
      </c>
      <c r="Q521" t="str">
        <f>VLOOKUP(J521,Products!A:G,3,0)</f>
        <v>Dark</v>
      </c>
      <c r="R521">
        <v>1.0746</v>
      </c>
      <c r="S521">
        <f>INDEX(Products!A:G,MATCH(worksheet!J521,Products!A:A,0),MATCH(worksheet!$S$1,Products!$A$1:$G$1,0))</f>
        <v>0.5373</v>
      </c>
      <c r="U521" s="20"/>
    </row>
    <row r="522" spans="1:21" x14ac:dyDescent="0.2">
      <c r="A522" s="1" t="s">
        <v>1023</v>
      </c>
      <c r="B522" s="2">
        <v>44446</v>
      </c>
      <c r="C522" s="2" t="str">
        <f t="shared" si="25"/>
        <v>2021</v>
      </c>
      <c r="D522" s="2" t="str">
        <f t="shared" si="26"/>
        <v>September</v>
      </c>
      <c r="E522" s="3" t="s">
        <v>1024</v>
      </c>
      <c r="F522" s="3" t="str">
        <f>VLOOKUP(Customers!A522,Customers!A521:I1521,3,FALSE)</f>
        <v>marmisteadeg@blogtalkradio.com</v>
      </c>
      <c r="G522" s="3" t="str">
        <f>VLOOKUP(worksheet!E522,Customers!A:I,2,)</f>
        <v>Mag Armistead</v>
      </c>
      <c r="H522" s="3" t="str">
        <f>VLOOKUP(E522,Customers!A:I,6,FALSE)</f>
        <v>New Orleans</v>
      </c>
      <c r="I522" s="3" t="str">
        <f>VLOOKUP(Customers!A522,Customers!A521:I1521,7,FALSE)</f>
        <v>United States</v>
      </c>
      <c r="J522" s="4" t="s">
        <v>38</v>
      </c>
      <c r="K522" s="3">
        <v>1</v>
      </c>
      <c r="L522" s="5">
        <f>INDEX([1]products!$A$1:$G$49,MATCH([1]orders!$D522,[1]products!$A$1:$A$49,0),MATCH([1]orders!K$1,[1]products!$A$1:$G$1,0))</f>
        <v>0.2</v>
      </c>
      <c r="M522" s="6">
        <f>INDEX([1]products!$A$1:$G$49,MATCH([1]orders!$D522,[1]products!$A$1:$A$49,0),MATCH([1]orders!L$1,[1]products!$A$1:$G$1,0))</f>
        <v>3.8849999999999998</v>
      </c>
      <c r="N522" s="6" t="str">
        <f>VLOOKUP(Customers!A522,Customers!A521:I1521,9,FALSE)</f>
        <v>No</v>
      </c>
      <c r="O522" s="25">
        <f t="shared" si="24"/>
        <v>3.8849999999999998</v>
      </c>
      <c r="P522" t="str">
        <f>VLOOKUP(J522,Products!A:G,2,0)</f>
        <v>Liberica</v>
      </c>
      <c r="Q522" t="str">
        <f>VLOOKUP(J522,Products!A:G,3,0)</f>
        <v>Dark</v>
      </c>
      <c r="R522">
        <v>0.50505</v>
      </c>
      <c r="S522">
        <f>INDEX(Products!A:G,MATCH(worksheet!J522,Products!A:A,0),MATCH(worksheet!$S$1,Products!$A$1:$G$1,0))</f>
        <v>0.50505</v>
      </c>
      <c r="U522" s="20"/>
    </row>
    <row r="523" spans="1:21" x14ac:dyDescent="0.2">
      <c r="A523" s="1" t="s">
        <v>1023</v>
      </c>
      <c r="B523" s="2">
        <v>44446</v>
      </c>
      <c r="C523" s="2" t="str">
        <f t="shared" si="25"/>
        <v>2021</v>
      </c>
      <c r="D523" s="2" t="str">
        <f t="shared" si="26"/>
        <v>September</v>
      </c>
      <c r="E523" s="3" t="s">
        <v>1024</v>
      </c>
      <c r="F523" s="3" t="str">
        <f>VLOOKUP(Customers!A523,Customers!A522:I1522,3,FALSE)</f>
        <v>jlemerleeh@ustream.tv</v>
      </c>
      <c r="G523" s="3" t="str">
        <f>VLOOKUP(worksheet!E523,Customers!A:I,2,)</f>
        <v>Mag Armistead</v>
      </c>
      <c r="H523" s="3" t="str">
        <f>VLOOKUP(E523,Customers!A:I,6,FALSE)</f>
        <v>New Orleans</v>
      </c>
      <c r="I523" s="3" t="str">
        <f>VLOOKUP(Customers!A523,Customers!A522:I1522,7,FALSE)</f>
        <v>United States</v>
      </c>
      <c r="J523" s="4" t="s">
        <v>2</v>
      </c>
      <c r="K523" s="3">
        <v>4</v>
      </c>
      <c r="L523" s="5">
        <f>INDEX([1]products!$A$1:$G$49,MATCH([1]orders!$D523,[1]products!$A$1:$A$49,0),MATCH([1]orders!K$1,[1]products!$A$1:$G$1,0))</f>
        <v>1</v>
      </c>
      <c r="M523" s="6">
        <f>INDEX([1]products!$A$1:$G$49,MATCH([1]orders!$D523,[1]products!$A$1:$A$49,0),MATCH([1]orders!L$1,[1]products!$A$1:$G$1,0))</f>
        <v>9.9499999999999993</v>
      </c>
      <c r="N523" s="6" t="str">
        <f>VLOOKUP(Customers!A523,Customers!A522:I1522,9,FALSE)</f>
        <v>No</v>
      </c>
      <c r="O523" s="25">
        <f t="shared" si="24"/>
        <v>39.799999999999997</v>
      </c>
      <c r="P523" t="str">
        <f>VLOOKUP(J523,Products!A:G,2,0)</f>
        <v>Robusta</v>
      </c>
      <c r="Q523" t="str">
        <f>VLOOKUP(J523,Products!A:G,3,0)</f>
        <v>Medium</v>
      </c>
      <c r="R523">
        <v>2.3879999999999999</v>
      </c>
      <c r="S523">
        <f>INDEX(Products!A:G,MATCH(worksheet!J523,Products!A:A,0),MATCH(worksheet!$S$1,Products!$A$1:$G$1,0))</f>
        <v>0.59699999999999998</v>
      </c>
      <c r="U523" s="20"/>
    </row>
    <row r="524" spans="1:21" hidden="1" x14ac:dyDescent="0.2">
      <c r="A524" s="1" t="s">
        <v>1025</v>
      </c>
      <c r="B524" s="2">
        <v>43625</v>
      </c>
      <c r="C524" s="2" t="str">
        <f t="shared" si="25"/>
        <v>2019</v>
      </c>
      <c r="D524" s="2" t="str">
        <f t="shared" si="26"/>
        <v>June</v>
      </c>
      <c r="E524" s="3" t="s">
        <v>1026</v>
      </c>
      <c r="F524" s="3" t="str">
        <f>VLOOKUP(Customers!A524,Customers!A523:I1523,3,FALSE)</f>
        <v>vupstoneei@google.pl</v>
      </c>
      <c r="G524" s="3" t="str">
        <f>VLOOKUP(worksheet!E524,Customers!A:I,2,)</f>
        <v>Vasili Upstone</v>
      </c>
      <c r="H524" s="3" t="str">
        <f>VLOOKUP(E524,Customers!A:I,6,FALSE)</f>
        <v>Topeka</v>
      </c>
      <c r="I524" s="3" t="str">
        <f>VLOOKUP(Customers!A524,Customers!A523:I1523,7,FALSE)</f>
        <v>United States</v>
      </c>
      <c r="J524" s="4" t="s">
        <v>22</v>
      </c>
      <c r="K524" s="3">
        <v>5</v>
      </c>
      <c r="L524" s="5">
        <f>INDEX([1]products!$A$1:$G$49,MATCH([1]orders!$D524,[1]products!$A$1:$A$49,0),MATCH([1]orders!K$1,[1]products!$A$1:$G$1,0))</f>
        <v>0.5</v>
      </c>
      <c r="M524" s="6">
        <f>INDEX([1]products!$A$1:$G$49,MATCH([1]orders!$D524,[1]products!$A$1:$A$49,0),MATCH([1]orders!L$1,[1]products!$A$1:$G$1,0))</f>
        <v>5.97</v>
      </c>
      <c r="N524" s="6" t="str">
        <f>VLOOKUP(Customers!A524,Customers!A523:I1523,9,FALSE)</f>
        <v>No</v>
      </c>
      <c r="O524" s="25">
        <f t="shared" si="24"/>
        <v>29.849999999999998</v>
      </c>
      <c r="P524" t="str">
        <f>VLOOKUP(J524,Products!A:G,2,0)</f>
        <v>Robusta</v>
      </c>
      <c r="Q524" t="str">
        <f>VLOOKUP(J524,Products!A:G,3,0)</f>
        <v>Medium</v>
      </c>
      <c r="R524">
        <v>1.7909999999999999</v>
      </c>
      <c r="S524">
        <f>INDEX(Products!A:G,MATCH(worksheet!J524,Products!A:A,0),MATCH(worksheet!$S$1,Products!$A$1:$G$1,0))</f>
        <v>0.35819999999999996</v>
      </c>
      <c r="U524" s="20"/>
    </row>
    <row r="525" spans="1:21" x14ac:dyDescent="0.2">
      <c r="A525" s="1" t="s">
        <v>1027</v>
      </c>
      <c r="B525" s="2">
        <v>44129</v>
      </c>
      <c r="C525" s="2" t="str">
        <f t="shared" si="25"/>
        <v>2020</v>
      </c>
      <c r="D525" s="2" t="str">
        <f t="shared" si="26"/>
        <v>October</v>
      </c>
      <c r="E525" s="3" t="s">
        <v>1028</v>
      </c>
      <c r="F525" s="3" t="str">
        <f>VLOOKUP(Customers!A525,Customers!A524:I1524,3,FALSE)</f>
        <v>bbeelbyej@rediff.com</v>
      </c>
      <c r="G525" s="3" t="str">
        <f>VLOOKUP(worksheet!E525,Customers!A:I,2,)</f>
        <v>Berty Beelby</v>
      </c>
      <c r="H525" s="3" t="str">
        <f>VLOOKUP(E525,Customers!A:I,6,FALSE)</f>
        <v>Lucan</v>
      </c>
      <c r="I525" s="3" t="str">
        <f>VLOOKUP(Customers!A525,Customers!A524:I1524,7,FALSE)</f>
        <v>Ireland</v>
      </c>
      <c r="J525" s="4" t="s">
        <v>109</v>
      </c>
      <c r="K525" s="3">
        <v>1</v>
      </c>
      <c r="L525" s="5">
        <f>INDEX([1]products!$A$1:$G$49,MATCH([1]orders!$D525,[1]products!$A$1:$A$49,0),MATCH([1]orders!K$1,[1]products!$A$1:$G$1,0))</f>
        <v>2.5</v>
      </c>
      <c r="M525" s="6">
        <f>INDEX([1]products!$A$1:$G$49,MATCH([1]orders!$D525,[1]products!$A$1:$A$49,0),MATCH([1]orders!L$1,[1]products!$A$1:$G$1,0))</f>
        <v>29.784999999999997</v>
      </c>
      <c r="N525" s="6" t="str">
        <f>VLOOKUP(Customers!A525,Customers!A524:I1524,9,FALSE)</f>
        <v>No</v>
      </c>
      <c r="O525" s="25">
        <f t="shared" si="24"/>
        <v>29.784999999999997</v>
      </c>
      <c r="P525" t="str">
        <f>VLOOKUP(J525,Products!A:G,2,0)</f>
        <v>Liberica</v>
      </c>
      <c r="Q525" t="str">
        <f>VLOOKUP(J525,Products!A:G,3,0)</f>
        <v>Dark</v>
      </c>
      <c r="R525">
        <v>3.8720499999999998</v>
      </c>
      <c r="S525">
        <f>INDEX(Products!A:G,MATCH(worksheet!J525,Products!A:A,0),MATCH(worksheet!$S$1,Products!$A$1:$G$1,0))</f>
        <v>3.8720499999999998</v>
      </c>
      <c r="U525" s="20"/>
    </row>
    <row r="526" spans="1:21" x14ac:dyDescent="0.2">
      <c r="A526" s="1" t="s">
        <v>1029</v>
      </c>
      <c r="B526" s="2">
        <v>44255</v>
      </c>
      <c r="C526" s="2" t="str">
        <f t="shared" si="25"/>
        <v>2021</v>
      </c>
      <c r="D526" s="2" t="str">
        <f t="shared" si="26"/>
        <v>February</v>
      </c>
      <c r="E526" s="3" t="s">
        <v>1030</v>
      </c>
      <c r="F526" s="3">
        <f>VLOOKUP(Customers!A526,Customers!A525:I1525,3,FALSE)</f>
        <v>0</v>
      </c>
      <c r="G526" s="3" t="str">
        <f>VLOOKUP(worksheet!E526,Customers!A:I,2,)</f>
        <v>Erny Stenyng</v>
      </c>
      <c r="H526" s="3" t="str">
        <f>VLOOKUP(E526,Customers!A:I,6,FALSE)</f>
        <v>Springfield</v>
      </c>
      <c r="I526" s="3" t="str">
        <f>VLOOKUP(Customers!A526,Customers!A525:I1525,7,FALSE)</f>
        <v>United States</v>
      </c>
      <c r="J526" s="4" t="s">
        <v>104</v>
      </c>
      <c r="K526" s="3">
        <v>2</v>
      </c>
      <c r="L526" s="5">
        <f>INDEX([1]products!$A$1:$G$49,MATCH([1]orders!$D526,[1]products!$A$1:$A$49,0),MATCH([1]orders!K$1,[1]products!$A$1:$G$1,0))</f>
        <v>2.5</v>
      </c>
      <c r="M526" s="6">
        <f>INDEX([1]products!$A$1:$G$49,MATCH([1]orders!$D526,[1]products!$A$1:$A$49,0),MATCH([1]orders!L$1,[1]products!$A$1:$G$1,0))</f>
        <v>36.454999999999998</v>
      </c>
      <c r="N526" s="6" t="str">
        <f>VLOOKUP(Customers!A526,Customers!A525:I1525,9,FALSE)</f>
        <v>No</v>
      </c>
      <c r="O526" s="25">
        <f t="shared" si="24"/>
        <v>72.91</v>
      </c>
      <c r="P526" t="str">
        <f>VLOOKUP(J526,Products!A:G,2,0)</f>
        <v>Liberica</v>
      </c>
      <c r="Q526" t="str">
        <f>VLOOKUP(J526,Products!A:G,3,0)</f>
        <v>Light</v>
      </c>
      <c r="R526">
        <v>9.4782999999999991</v>
      </c>
      <c r="S526">
        <f>INDEX(Products!A:G,MATCH(worksheet!J526,Products!A:A,0),MATCH(worksheet!$S$1,Products!$A$1:$G$1,0))</f>
        <v>4.7391499999999995</v>
      </c>
      <c r="U526" s="20"/>
    </row>
    <row r="527" spans="1:21" x14ac:dyDescent="0.2">
      <c r="A527" s="1" t="s">
        <v>1031</v>
      </c>
      <c r="B527" s="2">
        <v>44038</v>
      </c>
      <c r="C527" s="2" t="str">
        <f t="shared" si="25"/>
        <v>2020</v>
      </c>
      <c r="D527" s="2" t="str">
        <f t="shared" si="26"/>
        <v>July</v>
      </c>
      <c r="E527" s="3" t="s">
        <v>1032</v>
      </c>
      <c r="F527" s="3">
        <f>VLOOKUP(Customers!A527,Customers!A526:I1526,3,FALSE)</f>
        <v>0</v>
      </c>
      <c r="G527" s="3" t="str">
        <f>VLOOKUP(worksheet!E527,Customers!A:I,2,)</f>
        <v>Edin Yantsurev</v>
      </c>
      <c r="H527" s="3" t="str">
        <f>VLOOKUP(E527,Customers!A:I,6,FALSE)</f>
        <v>Camden</v>
      </c>
      <c r="I527" s="3" t="str">
        <f>VLOOKUP(Customers!A527,Customers!A526:I1526,7,FALSE)</f>
        <v>United States</v>
      </c>
      <c r="J527" s="4" t="s">
        <v>101</v>
      </c>
      <c r="K527" s="3">
        <v>5</v>
      </c>
      <c r="L527" s="5">
        <f>INDEX([1]products!$A$1:$G$49,MATCH([1]orders!$D527,[1]products!$A$1:$A$49,0),MATCH([1]orders!K$1,[1]products!$A$1:$G$1,0))</f>
        <v>0.2</v>
      </c>
      <c r="M527" s="6">
        <f>INDEX([1]products!$A$1:$G$49,MATCH([1]orders!$D527,[1]products!$A$1:$A$49,0),MATCH([1]orders!L$1,[1]products!$A$1:$G$1,0))</f>
        <v>2.6849999999999996</v>
      </c>
      <c r="N527" s="6" t="str">
        <f>VLOOKUP(Customers!A527,Customers!A526:I1526,9,FALSE)</f>
        <v>Yes</v>
      </c>
      <c r="O527" s="25">
        <f t="shared" si="24"/>
        <v>13.424999999999997</v>
      </c>
      <c r="P527" t="str">
        <f>VLOOKUP(J527,Products!A:G,2,0)</f>
        <v>Robusta</v>
      </c>
      <c r="Q527" t="str">
        <f>VLOOKUP(J527,Products!A:G,3,0)</f>
        <v>Dark</v>
      </c>
      <c r="R527">
        <v>0.80549999999999988</v>
      </c>
      <c r="S527">
        <f>INDEX(Products!A:G,MATCH(worksheet!J527,Products!A:A,0),MATCH(worksheet!$S$1,Products!$A$1:$G$1,0))</f>
        <v>0.16109999999999997</v>
      </c>
      <c r="U527" s="20"/>
    </row>
    <row r="528" spans="1:21" hidden="1" x14ac:dyDescent="0.2">
      <c r="A528" s="1" t="s">
        <v>1033</v>
      </c>
      <c r="B528" s="2">
        <v>44717</v>
      </c>
      <c r="C528" s="2" t="str">
        <f t="shared" si="25"/>
        <v>2022</v>
      </c>
      <c r="D528" s="2" t="str">
        <f t="shared" si="26"/>
        <v>June</v>
      </c>
      <c r="E528" s="3" t="s">
        <v>1034</v>
      </c>
      <c r="F528" s="3" t="str">
        <f>VLOOKUP(Customers!A528,Customers!A527:I1527,3,FALSE)</f>
        <v>wspeechlyem@amazon.com</v>
      </c>
      <c r="G528" s="3" t="str">
        <f>VLOOKUP(worksheet!E528,Customers!A:I,2,)</f>
        <v>Webb Speechly</v>
      </c>
      <c r="H528" s="3" t="str">
        <f>VLOOKUP(E528,Customers!A:I,6,FALSE)</f>
        <v>Seattle</v>
      </c>
      <c r="I528" s="3" t="str">
        <f>VLOOKUP(Customers!A528,Customers!A527:I1527,7,FALSE)</f>
        <v>United States</v>
      </c>
      <c r="J528" s="4" t="s">
        <v>112</v>
      </c>
      <c r="K528" s="3">
        <v>4</v>
      </c>
      <c r="L528" s="5">
        <f>INDEX([1]products!$A$1:$G$49,MATCH([1]orders!$D528,[1]products!$A$1:$A$49,0),MATCH([1]orders!K$1,[1]products!$A$1:$G$1,0))</f>
        <v>2.5</v>
      </c>
      <c r="M528" s="6">
        <f>INDEX([1]products!$A$1:$G$49,MATCH([1]orders!$D528,[1]products!$A$1:$A$49,0),MATCH([1]orders!L$1,[1]products!$A$1:$G$1,0))</f>
        <v>31.624999999999996</v>
      </c>
      <c r="N528" s="6" t="str">
        <f>VLOOKUP(Customers!A528,Customers!A527:I1527,9,FALSE)</f>
        <v>Yes</v>
      </c>
      <c r="O528" s="25">
        <f t="shared" si="24"/>
        <v>126.49999999999999</v>
      </c>
      <c r="P528" t="str">
        <f>VLOOKUP(J528,Products!A:G,2,0)</f>
        <v>Excelsa</v>
      </c>
      <c r="Q528" t="str">
        <f>VLOOKUP(J528,Products!A:G,3,0)</f>
        <v>Medium</v>
      </c>
      <c r="R528">
        <v>13.914999999999999</v>
      </c>
      <c r="S528">
        <f>INDEX(Products!A:G,MATCH(worksheet!J528,Products!A:A,0),MATCH(worksheet!$S$1,Products!$A$1:$G$1,0))</f>
        <v>3.4787499999999998</v>
      </c>
      <c r="U528" s="20"/>
    </row>
    <row r="529" spans="1:21" x14ac:dyDescent="0.2">
      <c r="A529" s="1" t="s">
        <v>1035</v>
      </c>
      <c r="B529" s="2">
        <v>43517</v>
      </c>
      <c r="C529" s="2" t="str">
        <f t="shared" si="25"/>
        <v>2019</v>
      </c>
      <c r="D529" s="2" t="str">
        <f t="shared" si="26"/>
        <v>February</v>
      </c>
      <c r="E529" s="3" t="s">
        <v>1036</v>
      </c>
      <c r="F529" s="3" t="str">
        <f>VLOOKUP(Customers!A529,Customers!A528:I1528,3,FALSE)</f>
        <v>iphillpoten@buzzfeed.com</v>
      </c>
      <c r="G529" s="3" t="str">
        <f>VLOOKUP(worksheet!E529,Customers!A:I,2,)</f>
        <v>Irvine Phillpot</v>
      </c>
      <c r="H529" s="3" t="str">
        <f>VLOOKUP(E529,Customers!A:I,6,FALSE)</f>
        <v>Wootton</v>
      </c>
      <c r="I529" s="3" t="str">
        <f>VLOOKUP(Customers!A529,Customers!A528:I1528,7,FALSE)</f>
        <v>United Kingdom</v>
      </c>
      <c r="J529" s="4" t="s">
        <v>3</v>
      </c>
      <c r="K529" s="3">
        <v>5</v>
      </c>
      <c r="L529" s="5">
        <f>INDEX([1]products!$A$1:$G$49,MATCH([1]orders!$D529,[1]products!$A$1:$A$49,0),MATCH([1]orders!K$1,[1]products!$A$1:$G$1,0))</f>
        <v>0.5</v>
      </c>
      <c r="M529" s="6">
        <f>INDEX([1]products!$A$1:$G$49,MATCH([1]orders!$D529,[1]products!$A$1:$A$49,0),MATCH([1]orders!L$1,[1]products!$A$1:$G$1,0))</f>
        <v>8.25</v>
      </c>
      <c r="N529" s="6" t="str">
        <f>VLOOKUP(Customers!A529,Customers!A528:I1528,9,FALSE)</f>
        <v>No</v>
      </c>
      <c r="O529" s="25">
        <f t="shared" si="24"/>
        <v>41.25</v>
      </c>
      <c r="P529" t="str">
        <f>VLOOKUP(J529,Products!A:G,2,0)</f>
        <v>Excelsa</v>
      </c>
      <c r="Q529" t="str">
        <f>VLOOKUP(J529,Products!A:G,3,0)</f>
        <v>Medium</v>
      </c>
      <c r="R529">
        <v>4.5374999999999996</v>
      </c>
      <c r="S529">
        <f>INDEX(Products!A:G,MATCH(worksheet!J529,Products!A:A,0),MATCH(worksheet!$S$1,Products!$A$1:$G$1,0))</f>
        <v>0.90749999999999997</v>
      </c>
      <c r="U529" s="20"/>
    </row>
    <row r="530" spans="1:21" hidden="1" x14ac:dyDescent="0.2">
      <c r="A530" s="1" t="s">
        <v>1037</v>
      </c>
      <c r="B530" s="2">
        <v>43926</v>
      </c>
      <c r="C530" s="2" t="str">
        <f t="shared" si="25"/>
        <v>2020</v>
      </c>
      <c r="D530" s="2" t="str">
        <f t="shared" si="26"/>
        <v>April</v>
      </c>
      <c r="E530" s="3" t="s">
        <v>1038</v>
      </c>
      <c r="F530" s="3" t="str">
        <f>VLOOKUP(Customers!A530,Customers!A529:I1529,3,FALSE)</f>
        <v>lpennaccieo@statcounter.com</v>
      </c>
      <c r="G530" s="3" t="str">
        <f>VLOOKUP(worksheet!E530,Customers!A:I,2,)</f>
        <v>Lem Pennacci</v>
      </c>
      <c r="H530" s="3" t="str">
        <f>VLOOKUP(E530,Customers!A:I,6,FALSE)</f>
        <v>Waco</v>
      </c>
      <c r="I530" s="3" t="str">
        <f>VLOOKUP(Customers!A530,Customers!A529:I1529,7,FALSE)</f>
        <v>United States</v>
      </c>
      <c r="J530" s="4" t="s">
        <v>176</v>
      </c>
      <c r="K530" s="3">
        <v>6</v>
      </c>
      <c r="L530" s="5">
        <f>INDEX([1]products!$A$1:$G$49,MATCH([1]orders!$D530,[1]products!$A$1:$A$49,0),MATCH([1]orders!K$1,[1]products!$A$1:$G$1,0))</f>
        <v>0.5</v>
      </c>
      <c r="M530" s="6">
        <f>INDEX([1]products!$A$1:$G$49,MATCH([1]orders!$D530,[1]products!$A$1:$A$49,0),MATCH([1]orders!L$1,[1]products!$A$1:$G$1,0))</f>
        <v>8.91</v>
      </c>
      <c r="N530" s="6" t="str">
        <f>VLOOKUP(Customers!A530,Customers!A529:I1529,9,FALSE)</f>
        <v>No</v>
      </c>
      <c r="O530" s="25">
        <f t="shared" si="24"/>
        <v>53.46</v>
      </c>
      <c r="P530" t="str">
        <f>VLOOKUP(J530,Products!A:G,2,0)</f>
        <v>Excelsa</v>
      </c>
      <c r="Q530" t="str">
        <f>VLOOKUP(J530,Products!A:G,3,0)</f>
        <v>Light</v>
      </c>
      <c r="R530">
        <v>5.8805999999999994</v>
      </c>
      <c r="S530">
        <f>INDEX(Products!A:G,MATCH(worksheet!J530,Products!A:A,0),MATCH(worksheet!$S$1,Products!$A$1:$G$1,0))</f>
        <v>0.98009999999999997</v>
      </c>
      <c r="U530" s="20"/>
    </row>
    <row r="531" spans="1:21" x14ac:dyDescent="0.2">
      <c r="A531" s="1" t="s">
        <v>1039</v>
      </c>
      <c r="B531" s="2">
        <v>43475</v>
      </c>
      <c r="C531" s="2" t="str">
        <f t="shared" si="25"/>
        <v>2019</v>
      </c>
      <c r="D531" s="2" t="str">
        <f t="shared" si="26"/>
        <v>January</v>
      </c>
      <c r="E531" s="3" t="s">
        <v>1040</v>
      </c>
      <c r="F531" s="3" t="str">
        <f>VLOOKUP(Customers!A531,Customers!A530:I1530,3,FALSE)</f>
        <v>sarpinep@moonfruit.com</v>
      </c>
      <c r="G531" s="3" t="str">
        <f>VLOOKUP(worksheet!E531,Customers!A:I,2,)</f>
        <v>Starr Arpin</v>
      </c>
      <c r="H531" s="3" t="str">
        <f>VLOOKUP(E531,Customers!A:I,6,FALSE)</f>
        <v>Richmond</v>
      </c>
      <c r="I531" s="3" t="str">
        <f>VLOOKUP(Customers!A531,Customers!A530:I1530,7,FALSE)</f>
        <v>United States</v>
      </c>
      <c r="J531" s="4" t="s">
        <v>2</v>
      </c>
      <c r="K531" s="3">
        <v>6</v>
      </c>
      <c r="L531" s="5">
        <f>INDEX([1]products!$A$1:$G$49,MATCH([1]orders!$D531,[1]products!$A$1:$A$49,0),MATCH([1]orders!K$1,[1]products!$A$1:$G$1,0))</f>
        <v>1</v>
      </c>
      <c r="M531" s="6">
        <f>INDEX([1]products!$A$1:$G$49,MATCH([1]orders!$D531,[1]products!$A$1:$A$49,0),MATCH([1]orders!L$1,[1]products!$A$1:$G$1,0))</f>
        <v>9.9499999999999993</v>
      </c>
      <c r="N531" s="6" t="str">
        <f>VLOOKUP(Customers!A531,Customers!A530:I1530,9,FALSE)</f>
        <v>No</v>
      </c>
      <c r="O531" s="25">
        <f t="shared" si="24"/>
        <v>59.699999999999996</v>
      </c>
      <c r="P531" t="str">
        <f>VLOOKUP(J531,Products!A:G,2,0)</f>
        <v>Robusta</v>
      </c>
      <c r="Q531" t="str">
        <f>VLOOKUP(J531,Products!A:G,3,0)</f>
        <v>Medium</v>
      </c>
      <c r="R531">
        <v>3.5819999999999999</v>
      </c>
      <c r="S531">
        <f>INDEX(Products!A:G,MATCH(worksheet!J531,Products!A:A,0),MATCH(worksheet!$S$1,Products!$A$1:$G$1,0))</f>
        <v>0.59699999999999998</v>
      </c>
      <c r="U531" s="20"/>
    </row>
    <row r="532" spans="1:21" hidden="1" x14ac:dyDescent="0.2">
      <c r="A532" s="1" t="s">
        <v>1041</v>
      </c>
      <c r="B532" s="2">
        <v>44663</v>
      </c>
      <c r="C532" s="2" t="str">
        <f t="shared" si="25"/>
        <v>2022</v>
      </c>
      <c r="D532" s="2" t="str">
        <f t="shared" si="26"/>
        <v>April</v>
      </c>
      <c r="E532" s="3" t="s">
        <v>1042</v>
      </c>
      <c r="F532" s="3" t="str">
        <f>VLOOKUP(Customers!A532,Customers!A531:I1531,3,FALSE)</f>
        <v>dfrieseq@cargocollective.com</v>
      </c>
      <c r="G532" s="3" t="str">
        <f>VLOOKUP(worksheet!E532,Customers!A:I,2,)</f>
        <v>Donny Fries</v>
      </c>
      <c r="H532" s="3" t="str">
        <f>VLOOKUP(E532,Customers!A:I,6,FALSE)</f>
        <v>Toledo</v>
      </c>
      <c r="I532" s="3" t="str">
        <f>VLOOKUP(Customers!A532,Customers!A531:I1531,7,FALSE)</f>
        <v>United States</v>
      </c>
      <c r="J532" s="4" t="s">
        <v>2</v>
      </c>
      <c r="K532" s="3">
        <v>6</v>
      </c>
      <c r="L532" s="5">
        <f>INDEX([1]products!$A$1:$G$49,MATCH([1]orders!$D532,[1]products!$A$1:$A$49,0),MATCH([1]orders!K$1,[1]products!$A$1:$G$1,0))</f>
        <v>1</v>
      </c>
      <c r="M532" s="6">
        <f>INDEX([1]products!$A$1:$G$49,MATCH([1]orders!$D532,[1]products!$A$1:$A$49,0),MATCH([1]orders!L$1,[1]products!$A$1:$G$1,0))</f>
        <v>9.9499999999999993</v>
      </c>
      <c r="N532" s="6" t="str">
        <f>VLOOKUP(Customers!A532,Customers!A531:I1531,9,FALSE)</f>
        <v>No</v>
      </c>
      <c r="O532" s="25">
        <f t="shared" si="24"/>
        <v>59.699999999999996</v>
      </c>
      <c r="P532" t="str">
        <f>VLOOKUP(J532,Products!A:G,2,0)</f>
        <v>Robusta</v>
      </c>
      <c r="Q532" t="str">
        <f>VLOOKUP(J532,Products!A:G,3,0)</f>
        <v>Medium</v>
      </c>
      <c r="R532">
        <v>3.5819999999999999</v>
      </c>
      <c r="S532">
        <f>INDEX(Products!A:G,MATCH(worksheet!J532,Products!A:A,0),MATCH(worksheet!$S$1,Products!$A$1:$G$1,0))</f>
        <v>0.59699999999999998</v>
      </c>
      <c r="U532" s="20"/>
    </row>
    <row r="533" spans="1:21" x14ac:dyDescent="0.2">
      <c r="A533" s="1" t="s">
        <v>1043</v>
      </c>
      <c r="B533" s="2">
        <v>44591</v>
      </c>
      <c r="C533" s="2" t="str">
        <f t="shared" si="25"/>
        <v>2022</v>
      </c>
      <c r="D533" s="2" t="str">
        <f t="shared" si="26"/>
        <v>January</v>
      </c>
      <c r="E533" s="3" t="s">
        <v>1044</v>
      </c>
      <c r="F533" s="3" t="str">
        <f>VLOOKUP(Customers!A533,Customers!A532:I1532,3,FALSE)</f>
        <v>rsharerer@flavors.me</v>
      </c>
      <c r="G533" s="3" t="str">
        <f>VLOOKUP(worksheet!E533,Customers!A:I,2,)</f>
        <v>Rana Sharer</v>
      </c>
      <c r="H533" s="3" t="str">
        <f>VLOOKUP(E533,Customers!A:I,6,FALSE)</f>
        <v>Huntington</v>
      </c>
      <c r="I533" s="3" t="str">
        <f>VLOOKUP(Customers!A533,Customers!A532:I1532,7,FALSE)</f>
        <v>United States</v>
      </c>
      <c r="J533" s="4" t="s">
        <v>179</v>
      </c>
      <c r="K533" s="3">
        <v>5</v>
      </c>
      <c r="L533" s="5">
        <f>INDEX([1]products!$A$1:$G$49,MATCH([1]orders!$D533,[1]products!$A$1:$A$49,0),MATCH([1]orders!K$1,[1]products!$A$1:$G$1,0))</f>
        <v>1</v>
      </c>
      <c r="M533" s="6">
        <f>INDEX([1]products!$A$1:$G$49,MATCH([1]orders!$D533,[1]products!$A$1:$A$49,0),MATCH([1]orders!L$1,[1]products!$A$1:$G$1,0))</f>
        <v>8.9499999999999993</v>
      </c>
      <c r="N533" s="6" t="str">
        <f>VLOOKUP(Customers!A533,Customers!A532:I1532,9,FALSE)</f>
        <v>No</v>
      </c>
      <c r="O533" s="25">
        <f t="shared" si="24"/>
        <v>44.75</v>
      </c>
      <c r="P533" t="str">
        <f>VLOOKUP(J533,Products!A:G,2,0)</f>
        <v>Robusta</v>
      </c>
      <c r="Q533" t="str">
        <f>VLOOKUP(J533,Products!A:G,3,0)</f>
        <v>Dark</v>
      </c>
      <c r="R533">
        <v>2.6849999999999996</v>
      </c>
      <c r="S533">
        <f>INDEX(Products!A:G,MATCH(worksheet!J533,Products!A:A,0),MATCH(worksheet!$S$1,Products!$A$1:$G$1,0))</f>
        <v>0.53699999999999992</v>
      </c>
      <c r="U533" s="20"/>
    </row>
    <row r="534" spans="1:21" x14ac:dyDescent="0.2">
      <c r="A534" s="1" t="s">
        <v>1045</v>
      </c>
      <c r="B534" s="2">
        <v>44330</v>
      </c>
      <c r="C534" s="2" t="str">
        <f t="shared" si="25"/>
        <v>2021</v>
      </c>
      <c r="D534" s="2" t="str">
        <f t="shared" si="26"/>
        <v>May</v>
      </c>
      <c r="E534" s="3" t="s">
        <v>1046</v>
      </c>
      <c r="F534" s="3" t="str">
        <f>VLOOKUP(Customers!A534,Customers!A533:I1533,3,FALSE)</f>
        <v>nnasebyes@umich.edu</v>
      </c>
      <c r="G534" s="3" t="str">
        <f>VLOOKUP(worksheet!E534,Customers!A:I,2,)</f>
        <v>Nannie Naseby</v>
      </c>
      <c r="H534" s="3" t="str">
        <f>VLOOKUP(E534,Customers!A:I,6,FALSE)</f>
        <v>Winter Haven</v>
      </c>
      <c r="I534" s="3" t="str">
        <f>VLOOKUP(Customers!A534,Customers!A533:I1533,7,FALSE)</f>
        <v>United States</v>
      </c>
      <c r="J534" s="4" t="s">
        <v>3</v>
      </c>
      <c r="K534" s="3">
        <v>2</v>
      </c>
      <c r="L534" s="5">
        <f>INDEX([1]products!$A$1:$G$49,MATCH([1]orders!$D534,[1]products!$A$1:$A$49,0),MATCH([1]orders!K$1,[1]products!$A$1:$G$1,0))</f>
        <v>0.5</v>
      </c>
      <c r="M534" s="6">
        <f>INDEX([1]products!$A$1:$G$49,MATCH([1]orders!$D534,[1]products!$A$1:$A$49,0),MATCH([1]orders!L$1,[1]products!$A$1:$G$1,0))</f>
        <v>8.25</v>
      </c>
      <c r="N534" s="6" t="str">
        <f>VLOOKUP(Customers!A534,Customers!A533:I1533,9,FALSE)</f>
        <v>Yes</v>
      </c>
      <c r="O534" s="25">
        <f t="shared" si="24"/>
        <v>16.5</v>
      </c>
      <c r="P534" t="str">
        <f>VLOOKUP(J534,Products!A:G,2,0)</f>
        <v>Excelsa</v>
      </c>
      <c r="Q534" t="str">
        <f>VLOOKUP(J534,Products!A:G,3,0)</f>
        <v>Medium</v>
      </c>
      <c r="R534">
        <v>1.8149999999999999</v>
      </c>
      <c r="S534">
        <f>INDEX(Products!A:G,MATCH(worksheet!J534,Products!A:A,0),MATCH(worksheet!$S$1,Products!$A$1:$G$1,0))</f>
        <v>0.90749999999999997</v>
      </c>
      <c r="U534" s="20"/>
    </row>
    <row r="535" spans="1:21" hidden="1" x14ac:dyDescent="0.2">
      <c r="A535" s="1" t="s">
        <v>1047</v>
      </c>
      <c r="B535" s="2">
        <v>44724</v>
      </c>
      <c r="C535" s="2" t="str">
        <f t="shared" si="25"/>
        <v>2022</v>
      </c>
      <c r="D535" s="2" t="str">
        <f t="shared" si="26"/>
        <v>June</v>
      </c>
      <c r="E535" s="3" t="s">
        <v>1048</v>
      </c>
      <c r="F535" s="3">
        <f>VLOOKUP(Customers!A535,Customers!A534:I1534,3,FALSE)</f>
        <v>0</v>
      </c>
      <c r="G535" s="3" t="str">
        <f>VLOOKUP(worksheet!E535,Customers!A:I,2,)</f>
        <v>Rea Offell</v>
      </c>
      <c r="H535" s="3" t="str">
        <f>VLOOKUP(E535,Customers!A:I,6,FALSE)</f>
        <v>Dallas</v>
      </c>
      <c r="I535" s="3" t="str">
        <f>VLOOKUP(Customers!A535,Customers!A534:I1534,7,FALSE)</f>
        <v>United States</v>
      </c>
      <c r="J535" s="4" t="s">
        <v>146</v>
      </c>
      <c r="K535" s="3">
        <v>4</v>
      </c>
      <c r="L535" s="5">
        <f>INDEX([1]products!$A$1:$G$49,MATCH([1]orders!$D535,[1]products!$A$1:$A$49,0),MATCH([1]orders!K$1,[1]products!$A$1:$G$1,0))</f>
        <v>0.5</v>
      </c>
      <c r="M535" s="6">
        <f>INDEX([1]products!$A$1:$G$49,MATCH([1]orders!$D535,[1]products!$A$1:$A$49,0),MATCH([1]orders!L$1,[1]products!$A$1:$G$1,0))</f>
        <v>5.3699999999999992</v>
      </c>
      <c r="N535" s="6" t="str">
        <f>VLOOKUP(Customers!A535,Customers!A534:I1534,9,FALSE)</f>
        <v>No</v>
      </c>
      <c r="O535" s="25">
        <f t="shared" si="24"/>
        <v>21.479999999999997</v>
      </c>
      <c r="P535" t="str">
        <f>VLOOKUP(J535,Products!A:G,2,0)</f>
        <v>Robusta</v>
      </c>
      <c r="Q535" t="str">
        <f>VLOOKUP(J535,Products!A:G,3,0)</f>
        <v>Dark</v>
      </c>
      <c r="R535">
        <v>1.2887999999999997</v>
      </c>
      <c r="S535">
        <f>INDEX(Products!A:G,MATCH(worksheet!J535,Products!A:A,0),MATCH(worksheet!$S$1,Products!$A$1:$G$1,0))</f>
        <v>0.32219999999999993</v>
      </c>
      <c r="U535" s="20"/>
    </row>
    <row r="536" spans="1:21" hidden="1" x14ac:dyDescent="0.2">
      <c r="A536" s="1" t="s">
        <v>1049</v>
      </c>
      <c r="B536" s="2">
        <v>44563</v>
      </c>
      <c r="C536" s="2" t="str">
        <f t="shared" si="25"/>
        <v>2022</v>
      </c>
      <c r="D536" s="2" t="str">
        <f t="shared" si="26"/>
        <v>January</v>
      </c>
      <c r="E536" s="3" t="s">
        <v>1050</v>
      </c>
      <c r="F536" s="3" t="str">
        <f>VLOOKUP(Customers!A536,Customers!A535:I1535,3,FALSE)</f>
        <v>koculleneu@ca.gov</v>
      </c>
      <c r="G536" s="3" t="str">
        <f>VLOOKUP(worksheet!E536,Customers!A:I,2,)</f>
        <v>Kris O'Cullen</v>
      </c>
      <c r="H536" s="3" t="str">
        <f>VLOOKUP(E536,Customers!A:I,6,FALSE)</f>
        <v>Adare</v>
      </c>
      <c r="I536" s="3" t="str">
        <f>VLOOKUP(Customers!A536,Customers!A535:I1535,7,FALSE)</f>
        <v>Ireland</v>
      </c>
      <c r="J536" s="4" t="s">
        <v>41</v>
      </c>
      <c r="K536" s="3">
        <v>2</v>
      </c>
      <c r="L536" s="5">
        <f>INDEX([1]products!$A$1:$G$49,MATCH([1]orders!$D536,[1]products!$A$1:$A$49,0),MATCH([1]orders!K$1,[1]products!$A$1:$G$1,0))</f>
        <v>2.5</v>
      </c>
      <c r="M536" s="6">
        <f>INDEX([1]products!$A$1:$G$49,MATCH([1]orders!$D536,[1]products!$A$1:$A$49,0),MATCH([1]orders!L$1,[1]products!$A$1:$G$1,0))</f>
        <v>22.884999999999998</v>
      </c>
      <c r="N536" s="6" t="str">
        <f>VLOOKUP(Customers!A536,Customers!A535:I1535,9,FALSE)</f>
        <v>Yes</v>
      </c>
      <c r="O536" s="25">
        <f t="shared" si="24"/>
        <v>45.769999999999996</v>
      </c>
      <c r="P536" t="str">
        <f>VLOOKUP(J536,Products!A:G,2,0)</f>
        <v>Robusta</v>
      </c>
      <c r="Q536" t="str">
        <f>VLOOKUP(J536,Products!A:G,3,0)</f>
        <v>Medium</v>
      </c>
      <c r="R536">
        <v>2.7461999999999995</v>
      </c>
      <c r="S536">
        <f>INDEX(Products!A:G,MATCH(worksheet!J536,Products!A:A,0),MATCH(worksheet!$S$1,Products!$A$1:$G$1,0))</f>
        <v>1.3730999999999998</v>
      </c>
      <c r="U536" s="20"/>
    </row>
    <row r="537" spans="1:21" hidden="1" x14ac:dyDescent="0.2">
      <c r="A537" s="1" t="s">
        <v>1051</v>
      </c>
      <c r="B537" s="2">
        <v>44585</v>
      </c>
      <c r="C537" s="2" t="str">
        <f t="shared" si="25"/>
        <v>2022</v>
      </c>
      <c r="D537" s="2" t="str">
        <f t="shared" si="26"/>
        <v>January</v>
      </c>
      <c r="E537" s="3" t="s">
        <v>1052</v>
      </c>
      <c r="F537" s="3">
        <f>VLOOKUP(Customers!A537,Customers!A536:I1536,3,FALSE)</f>
        <v>0</v>
      </c>
      <c r="G537" s="3" t="str">
        <f>VLOOKUP(worksheet!E537,Customers!A:I,2,)</f>
        <v>Timoteo Glisane</v>
      </c>
      <c r="H537" s="3" t="str">
        <f>VLOOKUP(E537,Customers!A:I,6,FALSE)</f>
        <v>Ballivor</v>
      </c>
      <c r="I537" s="3" t="str">
        <f>VLOOKUP(Customers!A537,Customers!A536:I1536,7,FALSE)</f>
        <v>Ireland</v>
      </c>
      <c r="J537" s="4" t="s">
        <v>19</v>
      </c>
      <c r="K537" s="3">
        <v>2</v>
      </c>
      <c r="L537" s="5">
        <f>INDEX([1]products!$A$1:$G$49,MATCH([1]orders!$D537,[1]products!$A$1:$A$49,0),MATCH([1]orders!K$1,[1]products!$A$1:$G$1,0))</f>
        <v>0.2</v>
      </c>
      <c r="M537" s="6">
        <f>INDEX([1]products!$A$1:$G$49,MATCH([1]orders!$D537,[1]products!$A$1:$A$49,0),MATCH([1]orders!L$1,[1]products!$A$1:$G$1,0))</f>
        <v>4.7549999999999999</v>
      </c>
      <c r="N537" s="6" t="str">
        <f>VLOOKUP(Customers!A537,Customers!A536:I1536,9,FALSE)</f>
        <v>No</v>
      </c>
      <c r="O537" s="25">
        <f t="shared" si="24"/>
        <v>9.51</v>
      </c>
      <c r="P537" t="str">
        <f>VLOOKUP(J537,Products!A:G,2,0)</f>
        <v>Liberica</v>
      </c>
      <c r="Q537" t="str">
        <f>VLOOKUP(J537,Products!A:G,3,0)</f>
        <v>Light</v>
      </c>
      <c r="R537">
        <v>1.2363</v>
      </c>
      <c r="S537">
        <f>INDEX(Products!A:G,MATCH(worksheet!J537,Products!A:A,0),MATCH(worksheet!$S$1,Products!$A$1:$G$1,0))</f>
        <v>0.61814999999999998</v>
      </c>
      <c r="U537" s="20"/>
    </row>
    <row r="538" spans="1:21" x14ac:dyDescent="0.2">
      <c r="A538" s="1" t="s">
        <v>1053</v>
      </c>
      <c r="B538" s="2">
        <v>43544</v>
      </c>
      <c r="C538" s="2" t="str">
        <f t="shared" si="25"/>
        <v>2019</v>
      </c>
      <c r="D538" s="2" t="str">
        <f t="shared" si="26"/>
        <v>March</v>
      </c>
      <c r="E538" s="3" t="s">
        <v>988</v>
      </c>
      <c r="F538" s="3" t="str">
        <f>VLOOKUP(Customers!A538,Customers!A537:I1537,3,FALSE)</f>
        <v>wcoklyew@acquirethisname.com</v>
      </c>
      <c r="G538" s="3" t="str">
        <f>VLOOKUP(worksheet!E538,Customers!A:I,2,)</f>
        <v>Marja Urion</v>
      </c>
      <c r="H538" s="3" t="str">
        <f>VLOOKUP(E538,Customers!A:I,6,FALSE)</f>
        <v>Virginia</v>
      </c>
      <c r="I538" s="3" t="str">
        <f>VLOOKUP(Customers!A538,Customers!A537:I1537,7,FALSE)</f>
        <v>United States</v>
      </c>
      <c r="J538" s="4" t="s">
        <v>101</v>
      </c>
      <c r="K538" s="3">
        <v>3</v>
      </c>
      <c r="L538" s="5">
        <f>INDEX([1]products!$A$1:$G$49,MATCH([1]orders!$D538,[1]products!$A$1:$A$49,0),MATCH([1]orders!K$1,[1]products!$A$1:$G$1,0))</f>
        <v>0.2</v>
      </c>
      <c r="M538" s="6">
        <f>INDEX([1]products!$A$1:$G$49,MATCH([1]orders!$D538,[1]products!$A$1:$A$49,0),MATCH([1]orders!L$1,[1]products!$A$1:$G$1,0))</f>
        <v>2.6849999999999996</v>
      </c>
      <c r="N538" s="6" t="str">
        <f>VLOOKUP(Customers!A538,Customers!A537:I1537,9,FALSE)</f>
        <v>No</v>
      </c>
      <c r="O538" s="25">
        <f t="shared" si="24"/>
        <v>8.0549999999999997</v>
      </c>
      <c r="P538" t="str">
        <f>VLOOKUP(J538,Products!A:G,2,0)</f>
        <v>Robusta</v>
      </c>
      <c r="Q538" t="str">
        <f>VLOOKUP(J538,Products!A:G,3,0)</f>
        <v>Dark</v>
      </c>
      <c r="R538">
        <v>0.4832999999999999</v>
      </c>
      <c r="S538">
        <f>INDEX(Products!A:G,MATCH(worksheet!J538,Products!A:A,0),MATCH(worksheet!$S$1,Products!$A$1:$G$1,0))</f>
        <v>0.16109999999999997</v>
      </c>
      <c r="U538" s="20"/>
    </row>
    <row r="539" spans="1:21" x14ac:dyDescent="0.2">
      <c r="A539" s="1" t="s">
        <v>1054</v>
      </c>
      <c r="B539" s="2">
        <v>44156</v>
      </c>
      <c r="C539" s="2" t="str">
        <f t="shared" si="25"/>
        <v>2020</v>
      </c>
      <c r="D539" s="2" t="str">
        <f t="shared" si="26"/>
        <v>November</v>
      </c>
      <c r="E539" s="3" t="s">
        <v>1055</v>
      </c>
      <c r="F539" s="3" t="str">
        <f>VLOOKUP(Customers!A539,Customers!A538:I1538,3,FALSE)</f>
        <v>hbranganex@woothemes.com</v>
      </c>
      <c r="G539" s="3" t="str">
        <f>VLOOKUP(worksheet!E539,Customers!A:I,2,)</f>
        <v>Hildegarde Brangan</v>
      </c>
      <c r="H539" s="3" t="str">
        <f>VLOOKUP(E539,Customers!A:I,6,FALSE)</f>
        <v>Evansville</v>
      </c>
      <c r="I539" s="3" t="str">
        <f>VLOOKUP(Customers!A539,Customers!A538:I1538,7,FALSE)</f>
        <v>United States</v>
      </c>
      <c r="J539" s="4" t="s">
        <v>530</v>
      </c>
      <c r="K539" s="3">
        <v>4</v>
      </c>
      <c r="L539" s="5">
        <f>INDEX([1]products!$A$1:$G$49,MATCH([1]orders!$D539,[1]products!$A$1:$A$49,0),MATCH([1]orders!K$1,[1]products!$A$1:$G$1,0))</f>
        <v>2.5</v>
      </c>
      <c r="M539" s="6">
        <f>INDEX([1]products!$A$1:$G$49,MATCH([1]orders!$D539,[1]products!$A$1:$A$49,0),MATCH([1]orders!L$1,[1]products!$A$1:$G$1,0))</f>
        <v>27.945</v>
      </c>
      <c r="N539" s="6" t="str">
        <f>VLOOKUP(Customers!A539,Customers!A538:I1538,9,FALSE)</f>
        <v>Yes</v>
      </c>
      <c r="O539" s="25">
        <f t="shared" si="24"/>
        <v>111.78</v>
      </c>
      <c r="P539" t="str">
        <f>VLOOKUP(J539,Products!A:G,2,0)</f>
        <v>Excelsa</v>
      </c>
      <c r="Q539" t="str">
        <f>VLOOKUP(J539,Products!A:G,3,0)</f>
        <v>Dark</v>
      </c>
      <c r="R539">
        <v>12.2958</v>
      </c>
      <c r="S539">
        <f>INDEX(Products!A:G,MATCH(worksheet!J539,Products!A:A,0),MATCH(worksheet!$S$1,Products!$A$1:$G$1,0))</f>
        <v>3.07395</v>
      </c>
      <c r="U539" s="20"/>
    </row>
    <row r="540" spans="1:21" x14ac:dyDescent="0.2">
      <c r="A540" s="1" t="s">
        <v>1056</v>
      </c>
      <c r="B540" s="2">
        <v>44482</v>
      </c>
      <c r="C540" s="2" t="str">
        <f t="shared" si="25"/>
        <v>2021</v>
      </c>
      <c r="D540" s="2" t="str">
        <f t="shared" si="26"/>
        <v>October</v>
      </c>
      <c r="E540" s="3" t="s">
        <v>1057</v>
      </c>
      <c r="F540" s="3" t="str">
        <f>VLOOKUP(Customers!A540,Customers!A539:I1539,3,FALSE)</f>
        <v>agallyoney@engadget.com</v>
      </c>
      <c r="G540" s="3" t="str">
        <f>VLOOKUP(worksheet!E540,Customers!A:I,2,)</f>
        <v>Amii Gallyon</v>
      </c>
      <c r="H540" s="3" t="str">
        <f>VLOOKUP(E540,Customers!A:I,6,FALSE)</f>
        <v>Naperville</v>
      </c>
      <c r="I540" s="3" t="str">
        <f>VLOOKUP(Customers!A540,Customers!A539:I1539,7,FALSE)</f>
        <v>United States</v>
      </c>
      <c r="J540" s="4" t="s">
        <v>101</v>
      </c>
      <c r="K540" s="3">
        <v>4</v>
      </c>
      <c r="L540" s="5">
        <f>INDEX([1]products!$A$1:$G$49,MATCH([1]orders!$D540,[1]products!$A$1:$A$49,0),MATCH([1]orders!K$1,[1]products!$A$1:$G$1,0))</f>
        <v>0.2</v>
      </c>
      <c r="M540" s="6">
        <f>INDEX([1]products!$A$1:$G$49,MATCH([1]orders!$D540,[1]products!$A$1:$A$49,0),MATCH([1]orders!L$1,[1]products!$A$1:$G$1,0))</f>
        <v>2.6849999999999996</v>
      </c>
      <c r="N540" s="6" t="str">
        <f>VLOOKUP(Customers!A540,Customers!A539:I1539,9,FALSE)</f>
        <v>Yes</v>
      </c>
      <c r="O540" s="25">
        <f t="shared" si="24"/>
        <v>10.739999999999998</v>
      </c>
      <c r="P540" t="str">
        <f>VLOOKUP(J540,Products!A:G,2,0)</f>
        <v>Robusta</v>
      </c>
      <c r="Q540" t="str">
        <f>VLOOKUP(J540,Products!A:G,3,0)</f>
        <v>Dark</v>
      </c>
      <c r="R540">
        <v>0.64439999999999986</v>
      </c>
      <c r="S540">
        <f>INDEX(Products!A:G,MATCH(worksheet!J540,Products!A:A,0),MATCH(worksheet!$S$1,Products!$A$1:$G$1,0))</f>
        <v>0.16109999999999997</v>
      </c>
      <c r="U540" s="20"/>
    </row>
    <row r="541" spans="1:21" x14ac:dyDescent="0.2">
      <c r="A541" s="1" t="s">
        <v>1058</v>
      </c>
      <c r="B541" s="2">
        <v>44488</v>
      </c>
      <c r="C541" s="2" t="str">
        <f t="shared" si="25"/>
        <v>2021</v>
      </c>
      <c r="D541" s="2" t="str">
        <f t="shared" si="26"/>
        <v>October</v>
      </c>
      <c r="E541" s="3" t="s">
        <v>1059</v>
      </c>
      <c r="F541" s="3" t="str">
        <f>VLOOKUP(Customers!A541,Customers!A540:I1540,3,FALSE)</f>
        <v>bdomangeez@yahoo.co.jp</v>
      </c>
      <c r="G541" s="3" t="str">
        <f>VLOOKUP(worksheet!E541,Customers!A:I,2,)</f>
        <v>Birgit Domange</v>
      </c>
      <c r="H541" s="3" t="str">
        <f>VLOOKUP(E541,Customers!A:I,6,FALSE)</f>
        <v>Charleston</v>
      </c>
      <c r="I541" s="3" t="str">
        <f>VLOOKUP(Customers!A541,Customers!A540:I1540,7,FALSE)</f>
        <v>United States</v>
      </c>
      <c r="J541" s="4" t="s">
        <v>146</v>
      </c>
      <c r="K541" s="3">
        <v>5</v>
      </c>
      <c r="L541" s="5">
        <f>INDEX([1]products!$A$1:$G$49,MATCH([1]orders!$D541,[1]products!$A$1:$A$49,0),MATCH([1]orders!K$1,[1]products!$A$1:$G$1,0))</f>
        <v>0.5</v>
      </c>
      <c r="M541" s="6">
        <f>INDEX([1]products!$A$1:$G$49,MATCH([1]orders!$D541,[1]products!$A$1:$A$49,0),MATCH([1]orders!L$1,[1]products!$A$1:$G$1,0))</f>
        <v>5.3699999999999992</v>
      </c>
      <c r="N541" s="6" t="str">
        <f>VLOOKUP(Customers!A541,Customers!A540:I1540,9,FALSE)</f>
        <v>No</v>
      </c>
      <c r="O541" s="25">
        <f t="shared" si="24"/>
        <v>26.849999999999994</v>
      </c>
      <c r="P541" t="str">
        <f>VLOOKUP(J541,Products!A:G,2,0)</f>
        <v>Robusta</v>
      </c>
      <c r="Q541" t="str">
        <f>VLOOKUP(J541,Products!A:G,3,0)</f>
        <v>Dark</v>
      </c>
      <c r="R541">
        <v>1.6109999999999998</v>
      </c>
      <c r="S541">
        <f>INDEX(Products!A:G,MATCH(worksheet!J541,Products!A:A,0),MATCH(worksheet!$S$1,Products!$A$1:$G$1,0))</f>
        <v>0.32219999999999993</v>
      </c>
      <c r="U541" s="20"/>
    </row>
    <row r="542" spans="1:21" x14ac:dyDescent="0.2">
      <c r="A542" s="1" t="s">
        <v>1060</v>
      </c>
      <c r="B542" s="2">
        <v>43584</v>
      </c>
      <c r="C542" s="2" t="str">
        <f t="shared" si="25"/>
        <v>2019</v>
      </c>
      <c r="D542" s="2" t="str">
        <f t="shared" si="26"/>
        <v>April</v>
      </c>
      <c r="E542" s="3" t="s">
        <v>1061</v>
      </c>
      <c r="F542" s="3" t="str">
        <f>VLOOKUP(Customers!A542,Customers!A541:I1541,3,FALSE)</f>
        <v>koslerf0@gmpg.org</v>
      </c>
      <c r="G542" s="3" t="str">
        <f>VLOOKUP(worksheet!E542,Customers!A:I,2,)</f>
        <v>Killian Osler</v>
      </c>
      <c r="H542" s="3" t="str">
        <f>VLOOKUP(E542,Customers!A:I,6,FALSE)</f>
        <v>Lansing</v>
      </c>
      <c r="I542" s="3" t="str">
        <f>VLOOKUP(Customers!A542,Customers!A541:I1541,7,FALSE)</f>
        <v>United States</v>
      </c>
      <c r="J542" s="4" t="s">
        <v>132</v>
      </c>
      <c r="K542" s="3">
        <v>4</v>
      </c>
      <c r="L542" s="5">
        <f>INDEX([1]products!$A$1:$G$49,MATCH([1]orders!$D542,[1]products!$A$1:$A$49,0),MATCH([1]orders!K$1,[1]products!$A$1:$G$1,0))</f>
        <v>1</v>
      </c>
      <c r="M542" s="6">
        <f>INDEX([1]products!$A$1:$G$49,MATCH([1]orders!$D542,[1]products!$A$1:$A$49,0),MATCH([1]orders!L$1,[1]products!$A$1:$G$1,0))</f>
        <v>15.85</v>
      </c>
      <c r="N542" s="6" t="str">
        <f>VLOOKUP(Customers!A542,Customers!A541:I1541,9,FALSE)</f>
        <v>Yes</v>
      </c>
      <c r="O542" s="25">
        <f t="shared" si="24"/>
        <v>63.4</v>
      </c>
      <c r="P542" t="str">
        <f>VLOOKUP(J542,Products!A:G,2,0)</f>
        <v>Liberica</v>
      </c>
      <c r="Q542" t="str">
        <f>VLOOKUP(J542,Products!A:G,3,0)</f>
        <v>Light</v>
      </c>
      <c r="R542">
        <v>8.2420000000000009</v>
      </c>
      <c r="S542">
        <f>INDEX(Products!A:G,MATCH(worksheet!J542,Products!A:A,0),MATCH(worksheet!$S$1,Products!$A$1:$G$1,0))</f>
        <v>2.0605000000000002</v>
      </c>
      <c r="U542" s="20"/>
    </row>
    <row r="543" spans="1:21" hidden="1" x14ac:dyDescent="0.2">
      <c r="A543" s="1" t="s">
        <v>1062</v>
      </c>
      <c r="B543" s="2">
        <v>43750</v>
      </c>
      <c r="C543" s="2" t="str">
        <f t="shared" si="25"/>
        <v>2019</v>
      </c>
      <c r="D543" s="2" t="str">
        <f t="shared" si="26"/>
        <v>October</v>
      </c>
      <c r="E543" s="3" t="s">
        <v>1063</v>
      </c>
      <c r="F543" s="3">
        <f>VLOOKUP(Customers!A543,Customers!A542:I1542,3,FALSE)</f>
        <v>0</v>
      </c>
      <c r="G543" s="3" t="str">
        <f>VLOOKUP(worksheet!E543,Customers!A:I,2,)</f>
        <v>Lora Dukes</v>
      </c>
      <c r="H543" s="3" t="str">
        <f>VLOOKUP(E543,Customers!A:I,6,FALSE)</f>
        <v>Boyle</v>
      </c>
      <c r="I543" s="3" t="str">
        <f>VLOOKUP(Customers!A543,Customers!A542:I1542,7,FALSE)</f>
        <v>Ireland</v>
      </c>
      <c r="J543" s="4" t="s">
        <v>118</v>
      </c>
      <c r="K543" s="3">
        <v>1</v>
      </c>
      <c r="L543" s="5">
        <f>INDEX([1]products!$A$1:$G$49,MATCH([1]orders!$D543,[1]products!$A$1:$A$49,0),MATCH([1]orders!K$1,[1]products!$A$1:$G$1,0))</f>
        <v>2.5</v>
      </c>
      <c r="M543" s="6">
        <f>INDEX([1]products!$A$1:$G$49,MATCH([1]orders!$D543,[1]products!$A$1:$A$49,0),MATCH([1]orders!L$1,[1]products!$A$1:$G$1,0))</f>
        <v>22.884999999999998</v>
      </c>
      <c r="N543" s="6" t="str">
        <f>VLOOKUP(Customers!A543,Customers!A542:I1542,9,FALSE)</f>
        <v>Yes</v>
      </c>
      <c r="O543" s="25">
        <f t="shared" si="24"/>
        <v>22.884999999999998</v>
      </c>
      <c r="P543" t="str">
        <f>VLOOKUP(J543,Products!A:G,2,0)</f>
        <v>Arabica</v>
      </c>
      <c r="Q543" t="str">
        <f>VLOOKUP(J543,Products!A:G,3,0)</f>
        <v>Dark</v>
      </c>
      <c r="R543">
        <v>2.0596499999999995</v>
      </c>
      <c r="S543">
        <f>INDEX(Products!A:G,MATCH(worksheet!J543,Products!A:A,0),MATCH(worksheet!$S$1,Products!$A$1:$G$1,0))</f>
        <v>2.0596499999999995</v>
      </c>
      <c r="U543" s="20"/>
    </row>
    <row r="544" spans="1:21" hidden="1" x14ac:dyDescent="0.2">
      <c r="A544" s="1" t="s">
        <v>1064</v>
      </c>
      <c r="B544" s="2">
        <v>44335</v>
      </c>
      <c r="C544" s="2" t="str">
        <f t="shared" si="25"/>
        <v>2021</v>
      </c>
      <c r="D544" s="2" t="str">
        <f t="shared" si="26"/>
        <v>May</v>
      </c>
      <c r="E544" s="3" t="s">
        <v>1065</v>
      </c>
      <c r="F544" s="3" t="str">
        <f>VLOOKUP(Customers!A544,Customers!A543:I1543,3,FALSE)</f>
        <v>zpellettf2@dailymotion.com</v>
      </c>
      <c r="G544" s="3" t="str">
        <f>VLOOKUP(worksheet!E544,Customers!A:I,2,)</f>
        <v>Zack Pellett</v>
      </c>
      <c r="H544" s="3" t="str">
        <f>VLOOKUP(E544,Customers!A:I,6,FALSE)</f>
        <v>Shreveport</v>
      </c>
      <c r="I544" s="3" t="str">
        <f>VLOOKUP(Customers!A544,Customers!A543:I1543,7,FALSE)</f>
        <v>United States</v>
      </c>
      <c r="J544" s="4" t="s">
        <v>171</v>
      </c>
      <c r="K544" s="3">
        <v>4</v>
      </c>
      <c r="L544" s="5">
        <f>INDEX([1]products!$A$1:$G$49,MATCH([1]orders!$D544,[1]products!$A$1:$A$49,0),MATCH([1]orders!K$1,[1]products!$A$1:$G$1,0))</f>
        <v>2.5</v>
      </c>
      <c r="M544" s="6">
        <f>INDEX([1]products!$A$1:$G$49,MATCH([1]orders!$D544,[1]products!$A$1:$A$49,0),MATCH([1]orders!L$1,[1]products!$A$1:$G$1,0))</f>
        <v>25.874999999999996</v>
      </c>
      <c r="N544" s="6" t="str">
        <f>VLOOKUP(Customers!A544,Customers!A543:I1543,9,FALSE)</f>
        <v>No</v>
      </c>
      <c r="O544" s="25">
        <f t="shared" si="24"/>
        <v>103.49999999999999</v>
      </c>
      <c r="P544" t="str">
        <f>VLOOKUP(J544,Products!A:G,2,0)</f>
        <v>Arabica</v>
      </c>
      <c r="Q544" t="str">
        <f>VLOOKUP(J544,Products!A:G,3,0)</f>
        <v>Medium</v>
      </c>
      <c r="R544">
        <v>9.3149999999999977</v>
      </c>
      <c r="S544">
        <f>INDEX(Products!A:G,MATCH(worksheet!J544,Products!A:A,0),MATCH(worksheet!$S$1,Products!$A$1:$G$1,0))</f>
        <v>2.3287499999999994</v>
      </c>
      <c r="U544" s="20"/>
    </row>
    <row r="545" spans="1:21" x14ac:dyDescent="0.2">
      <c r="A545" s="1" t="s">
        <v>1066</v>
      </c>
      <c r="B545" s="2">
        <v>44380</v>
      </c>
      <c r="C545" s="2" t="str">
        <f t="shared" si="25"/>
        <v>2021</v>
      </c>
      <c r="D545" s="2" t="str">
        <f t="shared" si="26"/>
        <v>July</v>
      </c>
      <c r="E545" s="3" t="s">
        <v>1067</v>
      </c>
      <c r="F545" s="3" t="str">
        <f>VLOOKUP(Customers!A545,Customers!A544:I1544,3,FALSE)</f>
        <v>isprakesf3@spiegel.de</v>
      </c>
      <c r="G545" s="3" t="str">
        <f>VLOOKUP(worksheet!E545,Customers!A:I,2,)</f>
        <v>Ilaire Sprakes</v>
      </c>
      <c r="H545" s="3" t="str">
        <f>VLOOKUP(E545,Customers!A:I,6,FALSE)</f>
        <v>San Jose</v>
      </c>
      <c r="I545" s="3" t="str">
        <f>VLOOKUP(Customers!A545,Customers!A544:I1544,7,FALSE)</f>
        <v>United States</v>
      </c>
      <c r="J545" s="4" t="s">
        <v>10</v>
      </c>
      <c r="K545" s="3">
        <v>2</v>
      </c>
      <c r="L545" s="5">
        <f>INDEX([1]products!$A$1:$G$49,MATCH([1]orders!$D545,[1]products!$A$1:$A$49,0),MATCH([1]orders!K$1,[1]products!$A$1:$G$1,0))</f>
        <v>2.5</v>
      </c>
      <c r="M545" s="6">
        <f>INDEX([1]products!$A$1:$G$49,MATCH([1]orders!$D545,[1]products!$A$1:$A$49,0),MATCH([1]orders!L$1,[1]products!$A$1:$G$1,0))</f>
        <v>27.484999999999996</v>
      </c>
      <c r="N545" s="6" t="str">
        <f>VLOOKUP(Customers!A545,Customers!A544:I1544,9,FALSE)</f>
        <v>No</v>
      </c>
      <c r="O545" s="25">
        <f t="shared" si="24"/>
        <v>54.969999999999992</v>
      </c>
      <c r="P545" t="str">
        <f>VLOOKUP(J545,Products!A:G,2,0)</f>
        <v>Robusta</v>
      </c>
      <c r="Q545" t="str">
        <f>VLOOKUP(J545,Products!A:G,3,0)</f>
        <v>Light</v>
      </c>
      <c r="R545">
        <v>3.2981999999999996</v>
      </c>
      <c r="S545">
        <f>INDEX(Products!A:G,MATCH(worksheet!J545,Products!A:A,0),MATCH(worksheet!$S$1,Products!$A$1:$G$1,0))</f>
        <v>1.6490999999999998</v>
      </c>
      <c r="U545" s="20"/>
    </row>
    <row r="546" spans="1:21" hidden="1" x14ac:dyDescent="0.2">
      <c r="A546" s="1" t="s">
        <v>1068</v>
      </c>
      <c r="B546" s="2">
        <v>43869</v>
      </c>
      <c r="C546" s="2" t="str">
        <f t="shared" si="25"/>
        <v>2020</v>
      </c>
      <c r="D546" s="2" t="str">
        <f t="shared" si="26"/>
        <v>February</v>
      </c>
      <c r="E546" s="3" t="s">
        <v>1069</v>
      </c>
      <c r="F546" s="3" t="str">
        <f>VLOOKUP(Customers!A546,Customers!A545:I1545,3,FALSE)</f>
        <v>hfromantf4@ucsd.edu</v>
      </c>
      <c r="G546" s="3" t="str">
        <f>VLOOKUP(worksheet!E546,Customers!A:I,2,)</f>
        <v>Heda Fromant</v>
      </c>
      <c r="H546" s="3" t="str">
        <f>VLOOKUP(E546,Customers!A:I,6,FALSE)</f>
        <v>Philadelphia</v>
      </c>
      <c r="I546" s="3" t="str">
        <f>VLOOKUP(Customers!A546,Customers!A545:I1545,7,FALSE)</f>
        <v>United States</v>
      </c>
      <c r="J546" s="4" t="s">
        <v>192</v>
      </c>
      <c r="K546" s="3">
        <v>2</v>
      </c>
      <c r="L546" s="5">
        <f>INDEX([1]products!$A$1:$G$49,MATCH([1]orders!$D546,[1]products!$A$1:$A$49,0),MATCH([1]orders!K$1,[1]products!$A$1:$G$1,0))</f>
        <v>0.5</v>
      </c>
      <c r="M546" s="6">
        <f>INDEX([1]products!$A$1:$G$49,MATCH([1]orders!$D546,[1]products!$A$1:$A$49,0),MATCH([1]orders!L$1,[1]products!$A$1:$G$1,0))</f>
        <v>7.77</v>
      </c>
      <c r="N546" s="6" t="str">
        <f>VLOOKUP(Customers!A546,Customers!A545:I1545,9,FALSE)</f>
        <v>No</v>
      </c>
      <c r="O546" s="25">
        <f t="shared" si="24"/>
        <v>15.54</v>
      </c>
      <c r="P546" t="str">
        <f>VLOOKUP(J546,Products!A:G,2,0)</f>
        <v>Arabica</v>
      </c>
      <c r="Q546" t="str">
        <f>VLOOKUP(J546,Products!A:G,3,0)</f>
        <v>Light</v>
      </c>
      <c r="R546">
        <v>1.3985999999999998</v>
      </c>
      <c r="S546">
        <f>INDEX(Products!A:G,MATCH(worksheet!J546,Products!A:A,0),MATCH(worksheet!$S$1,Products!$A$1:$G$1,0))</f>
        <v>0.69929999999999992</v>
      </c>
      <c r="U546" s="20"/>
    </row>
    <row r="547" spans="1:21" hidden="1" x14ac:dyDescent="0.2">
      <c r="A547" s="1" t="s">
        <v>1070</v>
      </c>
      <c r="B547" s="2">
        <v>44120</v>
      </c>
      <c r="C547" s="2" t="str">
        <f t="shared" si="25"/>
        <v>2020</v>
      </c>
      <c r="D547" s="2" t="str">
        <f t="shared" si="26"/>
        <v>October</v>
      </c>
      <c r="E547" s="3" t="s">
        <v>1071</v>
      </c>
      <c r="F547" s="3" t="str">
        <f>VLOOKUP(Customers!A547,Customers!A546:I1546,3,FALSE)</f>
        <v>rflearf5@artisteer.com</v>
      </c>
      <c r="G547" s="3" t="str">
        <f>VLOOKUP(worksheet!E547,Customers!A:I,2,)</f>
        <v>Rufus Flear</v>
      </c>
      <c r="H547" s="3" t="str">
        <f>VLOOKUP(E547,Customers!A:I,6,FALSE)</f>
        <v>Sheffield</v>
      </c>
      <c r="I547" s="3" t="str">
        <f>VLOOKUP(Customers!A547,Customers!A546:I1546,7,FALSE)</f>
        <v>United Kingdom</v>
      </c>
      <c r="J547" s="4" t="s">
        <v>38</v>
      </c>
      <c r="K547" s="3">
        <v>4</v>
      </c>
      <c r="L547" s="5">
        <f>INDEX([1]products!$A$1:$G$49,MATCH([1]orders!$D547,[1]products!$A$1:$A$49,0),MATCH([1]orders!K$1,[1]products!$A$1:$G$1,0))</f>
        <v>0.2</v>
      </c>
      <c r="M547" s="6">
        <f>INDEX([1]products!$A$1:$G$49,MATCH([1]orders!$D547,[1]products!$A$1:$A$49,0),MATCH([1]orders!L$1,[1]products!$A$1:$G$1,0))</f>
        <v>3.8849999999999998</v>
      </c>
      <c r="N547" s="6" t="str">
        <f>VLOOKUP(Customers!A547,Customers!A546:I1546,9,FALSE)</f>
        <v>No</v>
      </c>
      <c r="O547" s="25">
        <f t="shared" si="24"/>
        <v>15.54</v>
      </c>
      <c r="P547" t="str">
        <f>VLOOKUP(J547,Products!A:G,2,0)</f>
        <v>Liberica</v>
      </c>
      <c r="Q547" t="str">
        <f>VLOOKUP(J547,Products!A:G,3,0)</f>
        <v>Dark</v>
      </c>
      <c r="R547">
        <v>2.0202</v>
      </c>
      <c r="S547">
        <f>INDEX(Products!A:G,MATCH(worksheet!J547,Products!A:A,0),MATCH(worksheet!$S$1,Products!$A$1:$G$1,0))</f>
        <v>0.50505</v>
      </c>
      <c r="U547" s="20"/>
    </row>
    <row r="548" spans="1:21" x14ac:dyDescent="0.2">
      <c r="A548" s="1" t="s">
        <v>1072</v>
      </c>
      <c r="B548" s="2">
        <v>44127</v>
      </c>
      <c r="C548" s="2" t="str">
        <f t="shared" si="25"/>
        <v>2020</v>
      </c>
      <c r="D548" s="2" t="str">
        <f t="shared" si="26"/>
        <v>October</v>
      </c>
      <c r="E548" s="3" t="s">
        <v>1073</v>
      </c>
      <c r="F548" s="3">
        <f>VLOOKUP(Customers!A548,Customers!A547:I1547,3,FALSE)</f>
        <v>0</v>
      </c>
      <c r="G548" s="3" t="str">
        <f>VLOOKUP(worksheet!E548,Customers!A:I,2,)</f>
        <v>Dom Milella</v>
      </c>
      <c r="H548" s="3" t="str">
        <f>VLOOKUP(E548,Customers!A:I,6,FALSE)</f>
        <v>Manorhamilton</v>
      </c>
      <c r="I548" s="3" t="str">
        <f>VLOOKUP(Customers!A548,Customers!A547:I1547,7,FALSE)</f>
        <v>Ireland</v>
      </c>
      <c r="J548" s="4" t="s">
        <v>530</v>
      </c>
      <c r="K548" s="3">
        <v>3</v>
      </c>
      <c r="L548" s="5">
        <f>INDEX([1]products!$A$1:$G$49,MATCH([1]orders!$D548,[1]products!$A$1:$A$49,0),MATCH([1]orders!K$1,[1]products!$A$1:$G$1,0))</f>
        <v>2.5</v>
      </c>
      <c r="M548" s="6">
        <f>INDEX([1]products!$A$1:$G$49,MATCH([1]orders!$D548,[1]products!$A$1:$A$49,0),MATCH([1]orders!L$1,[1]products!$A$1:$G$1,0))</f>
        <v>27.945</v>
      </c>
      <c r="N548" s="6" t="str">
        <f>VLOOKUP(Customers!A548,Customers!A547:I1547,9,FALSE)</f>
        <v>No</v>
      </c>
      <c r="O548" s="25">
        <f t="shared" si="24"/>
        <v>83.835000000000008</v>
      </c>
      <c r="P548" t="str">
        <f>VLOOKUP(J548,Products!A:G,2,0)</f>
        <v>Excelsa</v>
      </c>
      <c r="Q548" t="str">
        <f>VLOOKUP(J548,Products!A:G,3,0)</f>
        <v>Dark</v>
      </c>
      <c r="R548">
        <v>9.2218499999999999</v>
      </c>
      <c r="S548">
        <f>INDEX(Products!A:G,MATCH(worksheet!J548,Products!A:A,0),MATCH(worksheet!$S$1,Products!$A$1:$G$1,0))</f>
        <v>3.07395</v>
      </c>
      <c r="U548" s="20"/>
    </row>
    <row r="549" spans="1:21" x14ac:dyDescent="0.2">
      <c r="A549" s="1" t="s">
        <v>1074</v>
      </c>
      <c r="B549" s="2">
        <v>44265</v>
      </c>
      <c r="C549" s="2" t="str">
        <f t="shared" si="25"/>
        <v>2021</v>
      </c>
      <c r="D549" s="2" t="str">
        <f t="shared" si="26"/>
        <v>March</v>
      </c>
      <c r="E549" s="3" t="s">
        <v>1075</v>
      </c>
      <c r="F549" s="3">
        <f>VLOOKUP(Customers!A549,Customers!A548:I1548,3,FALSE)</f>
        <v>0</v>
      </c>
      <c r="G549" s="3" t="str">
        <f>VLOOKUP(worksheet!E549,Customers!A:I,2,)</f>
        <v>Wilek Lightollers</v>
      </c>
      <c r="H549" s="3" t="str">
        <f>VLOOKUP(E549,Customers!A:I,6,FALSE)</f>
        <v>New York City</v>
      </c>
      <c r="I549" s="3" t="str">
        <f>VLOOKUP(Customers!A549,Customers!A548:I1548,7,FALSE)</f>
        <v>United States</v>
      </c>
      <c r="J549" s="4" t="s">
        <v>182</v>
      </c>
      <c r="K549" s="3">
        <v>3</v>
      </c>
      <c r="L549" s="5">
        <f>INDEX([1]products!$A$1:$G$49,MATCH([1]orders!$D549,[1]products!$A$1:$A$49,0),MATCH([1]orders!K$1,[1]products!$A$1:$G$1,0))</f>
        <v>0.2</v>
      </c>
      <c r="M549" s="6">
        <f>INDEX([1]products!$A$1:$G$49,MATCH([1]orders!$D549,[1]products!$A$1:$A$49,0),MATCH([1]orders!L$1,[1]products!$A$1:$G$1,0))</f>
        <v>3.5849999999999995</v>
      </c>
      <c r="N549" s="6" t="str">
        <f>VLOOKUP(Customers!A549,Customers!A548:I1548,9,FALSE)</f>
        <v>Yes</v>
      </c>
      <c r="O549" s="25">
        <f t="shared" si="24"/>
        <v>10.754999999999999</v>
      </c>
      <c r="P549" t="str">
        <f>VLOOKUP(J549,Products!A:G,2,0)</f>
        <v>Robusta</v>
      </c>
      <c r="Q549" t="str">
        <f>VLOOKUP(J549,Products!A:G,3,0)</f>
        <v>Light</v>
      </c>
      <c r="R549">
        <v>0.64529999999999987</v>
      </c>
      <c r="S549">
        <f>INDEX(Products!A:G,MATCH(worksheet!J549,Products!A:A,0),MATCH(worksheet!$S$1,Products!$A$1:$G$1,0))</f>
        <v>0.21509999999999996</v>
      </c>
      <c r="U549" s="20"/>
    </row>
    <row r="550" spans="1:21" hidden="1" x14ac:dyDescent="0.2">
      <c r="A550" s="1" t="s">
        <v>1076</v>
      </c>
      <c r="B550" s="2">
        <v>44384</v>
      </c>
      <c r="C550" s="2" t="str">
        <f t="shared" si="25"/>
        <v>2021</v>
      </c>
      <c r="D550" s="2" t="str">
        <f t="shared" si="26"/>
        <v>July</v>
      </c>
      <c r="E550" s="3" t="s">
        <v>1077</v>
      </c>
      <c r="F550" s="3" t="str">
        <f>VLOOKUP(Customers!A550,Customers!A549:I1549,3,FALSE)</f>
        <v>bmundenf8@elpais.com</v>
      </c>
      <c r="G550" s="3" t="str">
        <f>VLOOKUP(worksheet!E550,Customers!A:I,2,)</f>
        <v>Bette-ann Munden</v>
      </c>
      <c r="H550" s="3" t="str">
        <f>VLOOKUP(E550,Customers!A:I,6,FALSE)</f>
        <v>Oklahoma City</v>
      </c>
      <c r="I550" s="3" t="str">
        <f>VLOOKUP(Customers!A550,Customers!A549:I1549,7,FALSE)</f>
        <v>United States</v>
      </c>
      <c r="J550" s="4" t="s">
        <v>254</v>
      </c>
      <c r="K550" s="3">
        <v>3</v>
      </c>
      <c r="L550" s="5">
        <f>INDEX([1]products!$A$1:$G$49,MATCH([1]orders!$D550,[1]products!$A$1:$A$49,0),MATCH([1]orders!K$1,[1]products!$A$1:$G$1,0))</f>
        <v>0.2</v>
      </c>
      <c r="M550" s="6">
        <f>INDEX([1]products!$A$1:$G$49,MATCH([1]orders!$D550,[1]products!$A$1:$A$49,0),MATCH([1]orders!L$1,[1]products!$A$1:$G$1,0))</f>
        <v>4.4550000000000001</v>
      </c>
      <c r="N550" s="6" t="str">
        <f>VLOOKUP(Customers!A550,Customers!A549:I1549,9,FALSE)</f>
        <v>Yes</v>
      </c>
      <c r="O550" s="25">
        <f t="shared" si="24"/>
        <v>13.365</v>
      </c>
      <c r="P550" t="str">
        <f>VLOOKUP(J550,Products!A:G,2,0)</f>
        <v>Excelsa</v>
      </c>
      <c r="Q550" t="str">
        <f>VLOOKUP(J550,Products!A:G,3,0)</f>
        <v>Light</v>
      </c>
      <c r="R550">
        <v>1.4701499999999998</v>
      </c>
      <c r="S550">
        <f>INDEX(Products!A:G,MATCH(worksheet!J550,Products!A:A,0),MATCH(worksheet!$S$1,Products!$A$1:$G$1,0))</f>
        <v>0.49004999999999999</v>
      </c>
      <c r="U550" s="20"/>
    </row>
    <row r="551" spans="1:21" x14ac:dyDescent="0.2">
      <c r="A551" s="1" t="s">
        <v>1078</v>
      </c>
      <c r="B551" s="2">
        <v>44232</v>
      </c>
      <c r="C551" s="2" t="str">
        <f t="shared" si="25"/>
        <v>2021</v>
      </c>
      <c r="D551" s="2" t="str">
        <f t="shared" si="26"/>
        <v>February</v>
      </c>
      <c r="E551" s="3" t="s">
        <v>1075</v>
      </c>
      <c r="F551" s="3" t="str">
        <f>VLOOKUP(Customers!A551,Customers!A550:I1550,3,FALSE)</f>
        <v>wlightollersf9@baidu.com</v>
      </c>
      <c r="G551" s="3" t="str">
        <f>VLOOKUP(worksheet!E551,Customers!A:I,2,)</f>
        <v>Wilek Lightollers</v>
      </c>
      <c r="H551" s="3" t="str">
        <f>VLOOKUP(E551,Customers!A:I,6,FALSE)</f>
        <v>New York City</v>
      </c>
      <c r="I551" s="3" t="str">
        <f>VLOOKUP(Customers!A551,Customers!A550:I1550,7,FALSE)</f>
        <v>United States</v>
      </c>
      <c r="J551" s="4" t="s">
        <v>254</v>
      </c>
      <c r="K551" s="3">
        <v>4</v>
      </c>
      <c r="L551" s="5">
        <f>INDEX([1]products!$A$1:$G$49,MATCH([1]orders!$D551,[1]products!$A$1:$A$49,0),MATCH([1]orders!K$1,[1]products!$A$1:$G$1,0))</f>
        <v>0.2</v>
      </c>
      <c r="M551" s="6">
        <f>INDEX([1]products!$A$1:$G$49,MATCH([1]orders!$D551,[1]products!$A$1:$A$49,0),MATCH([1]orders!L$1,[1]products!$A$1:$G$1,0))</f>
        <v>4.4550000000000001</v>
      </c>
      <c r="N551" s="6" t="str">
        <f>VLOOKUP(Customers!A551,Customers!A550:I1550,9,FALSE)</f>
        <v>Yes</v>
      </c>
      <c r="O551" s="25">
        <f t="shared" si="24"/>
        <v>17.82</v>
      </c>
      <c r="P551" t="str">
        <f>VLOOKUP(J551,Products!A:G,2,0)</f>
        <v>Excelsa</v>
      </c>
      <c r="Q551" t="str">
        <f>VLOOKUP(J551,Products!A:G,3,0)</f>
        <v>Light</v>
      </c>
      <c r="R551">
        <v>1.9601999999999999</v>
      </c>
      <c r="S551">
        <f>INDEX(Products!A:G,MATCH(worksheet!J551,Products!A:A,0),MATCH(worksheet!$S$1,Products!$A$1:$G$1,0))</f>
        <v>0.49004999999999999</v>
      </c>
      <c r="U551" s="20"/>
    </row>
    <row r="552" spans="1:21" x14ac:dyDescent="0.2">
      <c r="A552" s="1" t="s">
        <v>1079</v>
      </c>
      <c r="B552" s="2">
        <v>44176</v>
      </c>
      <c r="C552" s="2" t="str">
        <f t="shared" si="25"/>
        <v>2020</v>
      </c>
      <c r="D552" s="2" t="str">
        <f t="shared" si="26"/>
        <v>December</v>
      </c>
      <c r="E552" s="3" t="s">
        <v>1080</v>
      </c>
      <c r="F552" s="3" t="str">
        <f>VLOOKUP(Customers!A552,Customers!A551:I1551,3,FALSE)</f>
        <v>nbrakespearfa@rediff.com</v>
      </c>
      <c r="G552" s="3" t="str">
        <f>VLOOKUP(worksheet!E552,Customers!A:I,2,)</f>
        <v>Nick Brakespear</v>
      </c>
      <c r="H552" s="3" t="str">
        <f>VLOOKUP(E552,Customers!A:I,6,FALSE)</f>
        <v>Newark</v>
      </c>
      <c r="I552" s="3" t="str">
        <f>VLOOKUP(Customers!A552,Customers!A551:I1551,7,FALSE)</f>
        <v>United States</v>
      </c>
      <c r="J552" s="4" t="s">
        <v>38</v>
      </c>
      <c r="K552" s="3">
        <v>6</v>
      </c>
      <c r="L552" s="5">
        <f>INDEX([1]products!$A$1:$G$49,MATCH([1]orders!$D552,[1]products!$A$1:$A$49,0),MATCH([1]orders!K$1,[1]products!$A$1:$G$1,0))</f>
        <v>0.2</v>
      </c>
      <c r="M552" s="6">
        <f>INDEX([1]products!$A$1:$G$49,MATCH([1]orders!$D552,[1]products!$A$1:$A$49,0),MATCH([1]orders!L$1,[1]products!$A$1:$G$1,0))</f>
        <v>3.8849999999999998</v>
      </c>
      <c r="N552" s="6" t="str">
        <f>VLOOKUP(Customers!A552,Customers!A551:I1551,9,FALSE)</f>
        <v>Yes</v>
      </c>
      <c r="O552" s="25">
        <f t="shared" si="24"/>
        <v>23.31</v>
      </c>
      <c r="P552" t="str">
        <f>VLOOKUP(J552,Products!A:G,2,0)</f>
        <v>Liberica</v>
      </c>
      <c r="Q552" t="str">
        <f>VLOOKUP(J552,Products!A:G,3,0)</f>
        <v>Dark</v>
      </c>
      <c r="R552">
        <v>3.0303</v>
      </c>
      <c r="S552">
        <f>INDEX(Products!A:G,MATCH(worksheet!J552,Products!A:A,0),MATCH(worksheet!$S$1,Products!$A$1:$G$1,0))</f>
        <v>0.50505</v>
      </c>
      <c r="U552" s="20"/>
    </row>
    <row r="553" spans="1:21" x14ac:dyDescent="0.2">
      <c r="A553" s="1" t="s">
        <v>1081</v>
      </c>
      <c r="B553" s="2">
        <v>44694</v>
      </c>
      <c r="C553" s="2" t="str">
        <f t="shared" si="25"/>
        <v>2022</v>
      </c>
      <c r="D553" s="2" t="str">
        <f t="shared" si="26"/>
        <v>May</v>
      </c>
      <c r="E553" s="3" t="s">
        <v>1082</v>
      </c>
      <c r="F553" s="3" t="str">
        <f>VLOOKUP(Customers!A553,Customers!A552:I1552,3,FALSE)</f>
        <v>mglawsopfb@reverbnation.com</v>
      </c>
      <c r="G553" s="3" t="str">
        <f>VLOOKUP(worksheet!E553,Customers!A:I,2,)</f>
        <v>Malynda Glawsop</v>
      </c>
      <c r="H553" s="3" t="str">
        <f>VLOOKUP(E553,Customers!A:I,6,FALSE)</f>
        <v>New Haven</v>
      </c>
      <c r="I553" s="3" t="str">
        <f>VLOOKUP(Customers!A553,Customers!A552:I1552,7,FALSE)</f>
        <v>United States</v>
      </c>
      <c r="J553" s="4" t="s">
        <v>51</v>
      </c>
      <c r="K553" s="3">
        <v>2</v>
      </c>
      <c r="L553" s="5">
        <f>INDEX([1]products!$A$1:$G$49,MATCH([1]orders!$D553,[1]products!$A$1:$A$49,0),MATCH([1]orders!K$1,[1]products!$A$1:$G$1,0))</f>
        <v>0.2</v>
      </c>
      <c r="M553" s="6">
        <f>INDEX([1]products!$A$1:$G$49,MATCH([1]orders!$D553,[1]products!$A$1:$A$49,0),MATCH([1]orders!L$1,[1]products!$A$1:$G$1,0))</f>
        <v>3.645</v>
      </c>
      <c r="N553" s="6" t="str">
        <f>VLOOKUP(Customers!A553,Customers!A552:I1552,9,FALSE)</f>
        <v>No</v>
      </c>
      <c r="O553" s="25">
        <f t="shared" si="24"/>
        <v>7.29</v>
      </c>
      <c r="P553" t="str">
        <f>VLOOKUP(J553,Products!A:G,2,0)</f>
        <v>Excelsa</v>
      </c>
      <c r="Q553" t="str">
        <f>VLOOKUP(J553,Products!A:G,3,0)</f>
        <v>Dark</v>
      </c>
      <c r="R553">
        <v>0.80190000000000006</v>
      </c>
      <c r="S553">
        <f>INDEX(Products!A:G,MATCH(worksheet!J553,Products!A:A,0),MATCH(worksheet!$S$1,Products!$A$1:$G$1,0))</f>
        <v>0.40095000000000003</v>
      </c>
      <c r="U553" s="20"/>
    </row>
    <row r="554" spans="1:21" hidden="1" x14ac:dyDescent="0.2">
      <c r="A554" s="1" t="s">
        <v>1083</v>
      </c>
      <c r="B554" s="2">
        <v>43761</v>
      </c>
      <c r="C554" s="2" t="str">
        <f t="shared" si="25"/>
        <v>2019</v>
      </c>
      <c r="D554" s="2" t="str">
        <f t="shared" si="26"/>
        <v>October</v>
      </c>
      <c r="E554" s="3" t="s">
        <v>1084</v>
      </c>
      <c r="F554" s="3" t="str">
        <f>VLOOKUP(Customers!A554,Customers!A553:I1553,3,FALSE)</f>
        <v>galbertsfc@etsy.com</v>
      </c>
      <c r="G554" s="3" t="str">
        <f>VLOOKUP(worksheet!E554,Customers!A:I,2,)</f>
        <v>Granville Alberts</v>
      </c>
      <c r="H554" s="3" t="str">
        <f>VLOOKUP(E554,Customers!A:I,6,FALSE)</f>
        <v>Belfast</v>
      </c>
      <c r="I554" s="3" t="str">
        <f>VLOOKUP(Customers!A554,Customers!A553:I1553,7,FALSE)</f>
        <v>United Kingdom</v>
      </c>
      <c r="J554" s="4" t="s">
        <v>254</v>
      </c>
      <c r="K554" s="3">
        <v>4</v>
      </c>
      <c r="L554" s="5">
        <f>INDEX([1]products!$A$1:$G$49,MATCH([1]orders!$D554,[1]products!$A$1:$A$49,0),MATCH([1]orders!K$1,[1]products!$A$1:$G$1,0))</f>
        <v>0.2</v>
      </c>
      <c r="M554" s="6">
        <f>INDEX([1]products!$A$1:$G$49,MATCH([1]orders!$D554,[1]products!$A$1:$A$49,0),MATCH([1]orders!L$1,[1]products!$A$1:$G$1,0))</f>
        <v>4.4550000000000001</v>
      </c>
      <c r="N554" s="6" t="str">
        <f>VLOOKUP(Customers!A554,Customers!A553:I1553,9,FALSE)</f>
        <v>Yes</v>
      </c>
      <c r="O554" s="25">
        <f t="shared" si="24"/>
        <v>17.82</v>
      </c>
      <c r="P554" t="str">
        <f>VLOOKUP(J554,Products!A:G,2,0)</f>
        <v>Excelsa</v>
      </c>
      <c r="Q554" t="str">
        <f>VLOOKUP(J554,Products!A:G,3,0)</f>
        <v>Light</v>
      </c>
      <c r="R554">
        <v>1.9601999999999999</v>
      </c>
      <c r="S554">
        <f>INDEX(Products!A:G,MATCH(worksheet!J554,Products!A:A,0),MATCH(worksheet!$S$1,Products!$A$1:$G$1,0))</f>
        <v>0.49004999999999999</v>
      </c>
      <c r="U554" s="20"/>
    </row>
    <row r="555" spans="1:21" hidden="1" x14ac:dyDescent="0.2">
      <c r="A555" s="1" t="s">
        <v>1085</v>
      </c>
      <c r="B555" s="2">
        <v>44085</v>
      </c>
      <c r="C555" s="2" t="str">
        <f t="shared" si="25"/>
        <v>2020</v>
      </c>
      <c r="D555" s="2" t="str">
        <f t="shared" si="26"/>
        <v>September</v>
      </c>
      <c r="E555" s="3" t="s">
        <v>1086</v>
      </c>
      <c r="F555" s="3" t="str">
        <f>VLOOKUP(Customers!A555,Customers!A554:I1554,3,FALSE)</f>
        <v>vpolglasefd@about.me</v>
      </c>
      <c r="G555" s="3" t="str">
        <f>VLOOKUP(worksheet!E555,Customers!A:I,2,)</f>
        <v>Vasily Polglase</v>
      </c>
      <c r="H555" s="3" t="str">
        <f>VLOOKUP(E555,Customers!A:I,6,FALSE)</f>
        <v>Toledo</v>
      </c>
      <c r="I555" s="3" t="str">
        <f>VLOOKUP(Customers!A555,Customers!A554:I1554,7,FALSE)</f>
        <v>United States</v>
      </c>
      <c r="J555" s="4" t="s">
        <v>9</v>
      </c>
      <c r="K555" s="3">
        <v>5</v>
      </c>
      <c r="L555" s="5">
        <f>INDEX([1]products!$A$1:$G$49,MATCH([1]orders!$D555,[1]products!$A$1:$A$49,0),MATCH([1]orders!K$1,[1]products!$A$1:$G$1,0))</f>
        <v>1</v>
      </c>
      <c r="M555" s="6">
        <f>INDEX([1]products!$A$1:$G$49,MATCH([1]orders!$D555,[1]products!$A$1:$A$49,0),MATCH([1]orders!L$1,[1]products!$A$1:$G$1,0))</f>
        <v>13.75</v>
      </c>
      <c r="N555" s="6" t="str">
        <f>VLOOKUP(Customers!A555,Customers!A554:I1554,9,FALSE)</f>
        <v>No</v>
      </c>
      <c r="O555" s="25">
        <f t="shared" si="24"/>
        <v>68.75</v>
      </c>
      <c r="P555" t="str">
        <f>VLOOKUP(J555,Products!A:G,2,0)</f>
        <v>Excelsa</v>
      </c>
      <c r="Q555" t="str">
        <f>VLOOKUP(J555,Products!A:G,3,0)</f>
        <v>Medium</v>
      </c>
      <c r="R555">
        <v>7.5625</v>
      </c>
      <c r="S555">
        <f>INDEX(Products!A:G,MATCH(worksheet!J555,Products!A:A,0),MATCH(worksheet!$S$1,Products!$A$1:$G$1,0))</f>
        <v>1.5125</v>
      </c>
      <c r="U555" s="20"/>
    </row>
    <row r="556" spans="1:21" x14ac:dyDescent="0.2">
      <c r="A556" s="1" t="s">
        <v>1087</v>
      </c>
      <c r="B556" s="2">
        <v>43737</v>
      </c>
      <c r="C556" s="2" t="str">
        <f t="shared" si="25"/>
        <v>2019</v>
      </c>
      <c r="D556" s="2" t="str">
        <f t="shared" si="26"/>
        <v>September</v>
      </c>
      <c r="E556" s="3" t="s">
        <v>1088</v>
      </c>
      <c r="F556" s="3">
        <f>VLOOKUP(Customers!A556,Customers!A555:I1555,3,FALSE)</f>
        <v>0</v>
      </c>
      <c r="G556" s="3" t="str">
        <f>VLOOKUP(worksheet!E556,Customers!A:I,2,)</f>
        <v>Madelaine Sharples</v>
      </c>
      <c r="H556" s="3" t="str">
        <f>VLOOKUP(E556,Customers!A:I,6,FALSE)</f>
        <v>Newton</v>
      </c>
      <c r="I556" s="3" t="str">
        <f>VLOOKUP(Customers!A556,Customers!A555:I1555,7,FALSE)</f>
        <v>United Kingdom</v>
      </c>
      <c r="J556" s="4" t="s">
        <v>10</v>
      </c>
      <c r="K556" s="3">
        <v>2</v>
      </c>
      <c r="L556" s="5">
        <f>INDEX([1]products!$A$1:$G$49,MATCH([1]orders!$D556,[1]products!$A$1:$A$49,0),MATCH([1]orders!K$1,[1]products!$A$1:$G$1,0))</f>
        <v>2.5</v>
      </c>
      <c r="M556" s="6">
        <f>INDEX([1]products!$A$1:$G$49,MATCH([1]orders!$D556,[1]products!$A$1:$A$49,0),MATCH([1]orders!L$1,[1]products!$A$1:$G$1,0))</f>
        <v>27.484999999999996</v>
      </c>
      <c r="N556" s="6" t="str">
        <f>VLOOKUP(Customers!A556,Customers!A555:I1555,9,FALSE)</f>
        <v>Yes</v>
      </c>
      <c r="O556" s="25">
        <f t="shared" si="24"/>
        <v>54.969999999999992</v>
      </c>
      <c r="P556" t="str">
        <f>VLOOKUP(J556,Products!A:G,2,0)</f>
        <v>Robusta</v>
      </c>
      <c r="Q556" t="str">
        <f>VLOOKUP(J556,Products!A:G,3,0)</f>
        <v>Light</v>
      </c>
      <c r="R556">
        <v>3.2981999999999996</v>
      </c>
      <c r="S556">
        <f>INDEX(Products!A:G,MATCH(worksheet!J556,Products!A:A,0),MATCH(worksheet!$S$1,Products!$A$1:$G$1,0))</f>
        <v>1.6490999999999998</v>
      </c>
      <c r="U556" s="20"/>
    </row>
    <row r="557" spans="1:21" x14ac:dyDescent="0.2">
      <c r="A557" s="1" t="s">
        <v>1089</v>
      </c>
      <c r="B557" s="2">
        <v>44258</v>
      </c>
      <c r="C557" s="2" t="str">
        <f t="shared" si="25"/>
        <v>2021</v>
      </c>
      <c r="D557" s="2" t="str">
        <f t="shared" si="26"/>
        <v>March</v>
      </c>
      <c r="E557" s="3" t="s">
        <v>1090</v>
      </c>
      <c r="F557" s="3" t="str">
        <f>VLOOKUP(Customers!A557,Customers!A556:I1556,3,FALSE)</f>
        <v>sbuschff@so-net.ne.jp</v>
      </c>
      <c r="G557" s="3" t="str">
        <f>VLOOKUP(worksheet!E557,Customers!A:I,2,)</f>
        <v>Sigfrid Busch</v>
      </c>
      <c r="H557" s="3" t="str">
        <f>VLOOKUP(E557,Customers!A:I,6,FALSE)</f>
        <v>Bantry</v>
      </c>
      <c r="I557" s="3" t="str">
        <f>VLOOKUP(Customers!A557,Customers!A556:I1556,7,FALSE)</f>
        <v>Ireland</v>
      </c>
      <c r="J557" s="4" t="s">
        <v>9</v>
      </c>
      <c r="K557" s="3">
        <v>6</v>
      </c>
      <c r="L557" s="5">
        <f>INDEX([1]products!$A$1:$G$49,MATCH([1]orders!$D557,[1]products!$A$1:$A$49,0),MATCH([1]orders!K$1,[1]products!$A$1:$G$1,0))</f>
        <v>1</v>
      </c>
      <c r="M557" s="6">
        <f>INDEX([1]products!$A$1:$G$49,MATCH([1]orders!$D557,[1]products!$A$1:$A$49,0),MATCH([1]orders!L$1,[1]products!$A$1:$G$1,0))</f>
        <v>13.75</v>
      </c>
      <c r="N557" s="6" t="str">
        <f>VLOOKUP(Customers!A557,Customers!A556:I1556,9,FALSE)</f>
        <v>No</v>
      </c>
      <c r="O557" s="25">
        <f t="shared" si="24"/>
        <v>82.5</v>
      </c>
      <c r="P557" t="str">
        <f>VLOOKUP(J557,Products!A:G,2,0)</f>
        <v>Excelsa</v>
      </c>
      <c r="Q557" t="str">
        <f>VLOOKUP(J557,Products!A:G,3,0)</f>
        <v>Medium</v>
      </c>
      <c r="R557">
        <v>9.0749999999999993</v>
      </c>
      <c r="S557">
        <f>INDEX(Products!A:G,MATCH(worksheet!J557,Products!A:A,0),MATCH(worksheet!$S$1,Products!$A$1:$G$1,0))</f>
        <v>1.5125</v>
      </c>
      <c r="U557" s="20"/>
    </row>
    <row r="558" spans="1:21" hidden="1" x14ac:dyDescent="0.2">
      <c r="A558" s="1" t="s">
        <v>1091</v>
      </c>
      <c r="B558" s="2">
        <v>44523</v>
      </c>
      <c r="C558" s="2" t="str">
        <f t="shared" si="25"/>
        <v>2021</v>
      </c>
      <c r="D558" s="2" t="str">
        <f t="shared" si="26"/>
        <v>November</v>
      </c>
      <c r="E558" s="3" t="s">
        <v>1092</v>
      </c>
      <c r="F558" s="3" t="str">
        <f>VLOOKUP(Customers!A558,Customers!A557:I1557,3,FALSE)</f>
        <v>craisbeckfg@webnode.com</v>
      </c>
      <c r="G558" s="3" t="str">
        <f>VLOOKUP(worksheet!E558,Customers!A:I,2,)</f>
        <v>Cissiee Raisbeck</v>
      </c>
      <c r="H558" s="3" t="str">
        <f>VLOOKUP(E558,Customers!A:I,6,FALSE)</f>
        <v>Shreveport</v>
      </c>
      <c r="I558" s="3" t="str">
        <f>VLOOKUP(Customers!A558,Customers!A557:I1557,7,FALSE)</f>
        <v>United States</v>
      </c>
      <c r="J558" s="4" t="s">
        <v>77</v>
      </c>
      <c r="K558" s="3">
        <v>2</v>
      </c>
      <c r="L558" s="5">
        <f>INDEX([1]products!$A$1:$G$49,MATCH([1]orders!$D558,[1]products!$A$1:$A$49,0),MATCH([1]orders!K$1,[1]products!$A$1:$G$1,0))</f>
        <v>0.2</v>
      </c>
      <c r="M558" s="6">
        <f>INDEX([1]products!$A$1:$G$49,MATCH([1]orders!$D558,[1]products!$A$1:$A$49,0),MATCH([1]orders!L$1,[1]products!$A$1:$G$1,0))</f>
        <v>4.3650000000000002</v>
      </c>
      <c r="N558" s="6" t="str">
        <f>VLOOKUP(Customers!A558,Customers!A557:I1557,9,FALSE)</f>
        <v>Yes</v>
      </c>
      <c r="O558" s="25">
        <f t="shared" si="24"/>
        <v>8.73</v>
      </c>
      <c r="P558" t="str">
        <f>VLOOKUP(J558,Products!A:G,2,0)</f>
        <v>Liberica</v>
      </c>
      <c r="Q558" t="str">
        <f>VLOOKUP(J558,Products!A:G,3,0)</f>
        <v>Medium</v>
      </c>
      <c r="R558">
        <v>1.1349</v>
      </c>
      <c r="S558">
        <f>INDEX(Products!A:G,MATCH(worksheet!J558,Products!A:A,0),MATCH(worksheet!$S$1,Products!$A$1:$G$1,0))</f>
        <v>0.56745000000000001</v>
      </c>
      <c r="U558" s="20"/>
    </row>
    <row r="559" spans="1:21" x14ac:dyDescent="0.2">
      <c r="A559" s="1" t="s">
        <v>1093</v>
      </c>
      <c r="B559" s="2">
        <v>44506</v>
      </c>
      <c r="C559" s="2" t="str">
        <f t="shared" si="25"/>
        <v>2021</v>
      </c>
      <c r="D559" s="2" t="str">
        <f t="shared" si="26"/>
        <v>November</v>
      </c>
      <c r="E559" s="3" t="s">
        <v>988</v>
      </c>
      <c r="F559" s="3">
        <f>VLOOKUP(Customers!A559,Customers!A558:I1558,3,FALSE)</f>
        <v>0</v>
      </c>
      <c r="G559" s="3" t="str">
        <f>VLOOKUP(worksheet!E559,Customers!A:I,2,)</f>
        <v>Marja Urion</v>
      </c>
      <c r="H559" s="3" t="str">
        <f>VLOOKUP(E559,Customers!A:I,6,FALSE)</f>
        <v>Virginia</v>
      </c>
      <c r="I559" s="3" t="str">
        <f>VLOOKUP(Customers!A559,Customers!A558:I1558,7,FALSE)</f>
        <v>United States</v>
      </c>
      <c r="J559" s="4" t="s">
        <v>137</v>
      </c>
      <c r="K559" s="3">
        <v>4</v>
      </c>
      <c r="L559" s="5">
        <f>INDEX([1]products!$A$1:$G$49,MATCH([1]orders!$D559,[1]products!$A$1:$A$49,0),MATCH([1]orders!K$1,[1]products!$A$1:$G$1,0))</f>
        <v>1</v>
      </c>
      <c r="M559" s="6">
        <f>INDEX([1]products!$A$1:$G$49,MATCH([1]orders!$D559,[1]products!$A$1:$A$49,0),MATCH([1]orders!L$1,[1]products!$A$1:$G$1,0))</f>
        <v>14.85</v>
      </c>
      <c r="N559" s="6" t="str">
        <f>VLOOKUP(Customers!A559,Customers!A558:I1558,9,FALSE)</f>
        <v>No</v>
      </c>
      <c r="O559" s="25">
        <f t="shared" si="24"/>
        <v>59.4</v>
      </c>
      <c r="P559" t="str">
        <f>VLOOKUP(J559,Products!A:G,2,0)</f>
        <v>Excelsa</v>
      </c>
      <c r="Q559" t="str">
        <f>VLOOKUP(J559,Products!A:G,3,0)</f>
        <v>Light</v>
      </c>
      <c r="R559">
        <v>6.5339999999999998</v>
      </c>
      <c r="S559">
        <f>INDEX(Products!A:G,MATCH(worksheet!J559,Products!A:A,0),MATCH(worksheet!$S$1,Products!$A$1:$G$1,0))</f>
        <v>1.6335</v>
      </c>
      <c r="U559" s="20"/>
    </row>
    <row r="560" spans="1:21" x14ac:dyDescent="0.2">
      <c r="A560" s="1" t="s">
        <v>1094</v>
      </c>
      <c r="B560" s="2">
        <v>44225</v>
      </c>
      <c r="C560" s="2" t="str">
        <f t="shared" si="25"/>
        <v>2021</v>
      </c>
      <c r="D560" s="2" t="str">
        <f t="shared" si="26"/>
        <v>January</v>
      </c>
      <c r="E560" s="3" t="s">
        <v>1095</v>
      </c>
      <c r="F560" s="3">
        <f>VLOOKUP(Customers!A560,Customers!A559:I1559,3,FALSE)</f>
        <v>0</v>
      </c>
      <c r="G560" s="3" t="str">
        <f>VLOOKUP(worksheet!E560,Customers!A:I,2,)</f>
        <v>Kenton Wetherick</v>
      </c>
      <c r="H560" s="3" t="str">
        <f>VLOOKUP(E560,Customers!A:I,6,FALSE)</f>
        <v>Lexington</v>
      </c>
      <c r="I560" s="3" t="str">
        <f>VLOOKUP(Customers!A560,Customers!A559:I1559,7,FALSE)</f>
        <v>United States</v>
      </c>
      <c r="J560" s="4" t="s">
        <v>38</v>
      </c>
      <c r="K560" s="3">
        <v>4</v>
      </c>
      <c r="L560" s="5">
        <f>INDEX([1]products!$A$1:$G$49,MATCH([1]orders!$D560,[1]products!$A$1:$A$49,0),MATCH([1]orders!K$1,[1]products!$A$1:$G$1,0))</f>
        <v>0.2</v>
      </c>
      <c r="M560" s="6">
        <f>INDEX([1]products!$A$1:$G$49,MATCH([1]orders!$D560,[1]products!$A$1:$A$49,0),MATCH([1]orders!L$1,[1]products!$A$1:$G$1,0))</f>
        <v>3.8849999999999998</v>
      </c>
      <c r="N560" s="6" t="str">
        <f>VLOOKUP(Customers!A560,Customers!A559:I1559,9,FALSE)</f>
        <v>Yes</v>
      </c>
      <c r="O560" s="25">
        <f t="shared" si="24"/>
        <v>15.54</v>
      </c>
      <c r="P560" t="str">
        <f>VLOOKUP(J560,Products!A:G,2,0)</f>
        <v>Liberica</v>
      </c>
      <c r="Q560" t="str">
        <f>VLOOKUP(J560,Products!A:G,3,0)</f>
        <v>Dark</v>
      </c>
      <c r="R560">
        <v>2.0202</v>
      </c>
      <c r="S560">
        <f>INDEX(Products!A:G,MATCH(worksheet!J560,Products!A:A,0),MATCH(worksheet!$S$1,Products!$A$1:$G$1,0))</f>
        <v>0.50505</v>
      </c>
      <c r="U560" s="20"/>
    </row>
    <row r="561" spans="1:21" hidden="1" x14ac:dyDescent="0.2">
      <c r="A561" s="1" t="s">
        <v>1096</v>
      </c>
      <c r="B561" s="2">
        <v>44667</v>
      </c>
      <c r="C561" s="2" t="str">
        <f t="shared" si="25"/>
        <v>2022</v>
      </c>
      <c r="D561" s="2" t="str">
        <f t="shared" si="26"/>
        <v>April</v>
      </c>
      <c r="E561" s="3" t="s">
        <v>1097</v>
      </c>
      <c r="F561" s="3" t="str">
        <f>VLOOKUP(Customers!A561,Customers!A560:I1560,3,FALSE)</f>
        <v>raynoldfj@ustream.tv</v>
      </c>
      <c r="G561" s="3" t="str">
        <f>VLOOKUP(worksheet!E561,Customers!A:I,2,)</f>
        <v>Reamonn Aynold</v>
      </c>
      <c r="H561" s="3" t="str">
        <f>VLOOKUP(E561,Customers!A:I,6,FALSE)</f>
        <v>Milwaukee</v>
      </c>
      <c r="I561" s="3" t="str">
        <f>VLOOKUP(Customers!A561,Customers!A560:I1560,7,FALSE)</f>
        <v>United States</v>
      </c>
      <c r="J561" s="4" t="s">
        <v>6</v>
      </c>
      <c r="K561" s="3">
        <v>3</v>
      </c>
      <c r="L561" s="5">
        <f>INDEX([1]products!$A$1:$G$49,MATCH([1]orders!$D561,[1]products!$A$1:$A$49,0),MATCH([1]orders!K$1,[1]products!$A$1:$G$1,0))</f>
        <v>1</v>
      </c>
      <c r="M561" s="6">
        <f>INDEX([1]products!$A$1:$G$49,MATCH([1]orders!$D561,[1]products!$A$1:$A$49,0),MATCH([1]orders!L$1,[1]products!$A$1:$G$1,0))</f>
        <v>12.95</v>
      </c>
      <c r="N561" s="6" t="str">
        <f>VLOOKUP(Customers!A561,Customers!A560:I1560,9,FALSE)</f>
        <v>Yes</v>
      </c>
      <c r="O561" s="25">
        <f t="shared" si="24"/>
        <v>38.849999999999994</v>
      </c>
      <c r="P561" t="str">
        <f>VLOOKUP(J561,Products!A:G,2,0)</f>
        <v>Arabica</v>
      </c>
      <c r="Q561" t="str">
        <f>VLOOKUP(J561,Products!A:G,3,0)</f>
        <v>Light</v>
      </c>
      <c r="R561">
        <v>3.4965000000000002</v>
      </c>
      <c r="S561">
        <f>INDEX(Products!A:G,MATCH(worksheet!J561,Products!A:A,0),MATCH(worksheet!$S$1,Products!$A$1:$G$1,0))</f>
        <v>1.1655</v>
      </c>
      <c r="U561" s="20"/>
    </row>
    <row r="562" spans="1:21" hidden="1" x14ac:dyDescent="0.2">
      <c r="A562" s="1" t="s">
        <v>1098</v>
      </c>
      <c r="B562" s="2">
        <v>44401</v>
      </c>
      <c r="C562" s="2" t="str">
        <f t="shared" si="25"/>
        <v>2021</v>
      </c>
      <c r="D562" s="2" t="str">
        <f t="shared" si="26"/>
        <v>July</v>
      </c>
      <c r="E562" s="3" t="s">
        <v>1099</v>
      </c>
      <c r="F562" s="3">
        <f>VLOOKUP(Customers!A562,Customers!A561:I1561,3,FALSE)</f>
        <v>0</v>
      </c>
      <c r="G562" s="3" t="str">
        <f>VLOOKUP(worksheet!E562,Customers!A:I,2,)</f>
        <v>Hatty Dovydenas</v>
      </c>
      <c r="H562" s="3" t="str">
        <f>VLOOKUP(E562,Customers!A:I,6,FALSE)</f>
        <v>Amarillo</v>
      </c>
      <c r="I562" s="3" t="str">
        <f>VLOOKUP(Customers!A562,Customers!A561:I1561,7,FALSE)</f>
        <v>United States</v>
      </c>
      <c r="J562" s="4" t="s">
        <v>112</v>
      </c>
      <c r="K562" s="3">
        <v>6</v>
      </c>
      <c r="L562" s="5">
        <f>INDEX([1]products!$A$1:$G$49,MATCH([1]orders!$D562,[1]products!$A$1:$A$49,0),MATCH([1]orders!K$1,[1]products!$A$1:$G$1,0))</f>
        <v>2.5</v>
      </c>
      <c r="M562" s="6">
        <f>INDEX([1]products!$A$1:$G$49,MATCH([1]orders!$D562,[1]products!$A$1:$A$49,0),MATCH([1]orders!L$1,[1]products!$A$1:$G$1,0))</f>
        <v>31.624999999999996</v>
      </c>
      <c r="N562" s="6" t="str">
        <f>VLOOKUP(Customers!A562,Customers!A561:I1561,9,FALSE)</f>
        <v>Yes</v>
      </c>
      <c r="O562" s="25">
        <f t="shared" si="24"/>
        <v>189.74999999999997</v>
      </c>
      <c r="P562" t="str">
        <f>VLOOKUP(J562,Products!A:G,2,0)</f>
        <v>Excelsa</v>
      </c>
      <c r="Q562" t="str">
        <f>VLOOKUP(J562,Products!A:G,3,0)</f>
        <v>Medium</v>
      </c>
      <c r="R562">
        <v>20.872499999999999</v>
      </c>
      <c r="S562">
        <f>INDEX(Products!A:G,MATCH(worksheet!J562,Products!A:A,0),MATCH(worksheet!$S$1,Products!$A$1:$G$1,0))</f>
        <v>3.4787499999999998</v>
      </c>
      <c r="U562" s="20"/>
    </row>
    <row r="563" spans="1:21" x14ac:dyDescent="0.2">
      <c r="A563" s="1" t="s">
        <v>1100</v>
      </c>
      <c r="B563" s="2">
        <v>43688</v>
      </c>
      <c r="C563" s="2" t="str">
        <f t="shared" si="25"/>
        <v>2019</v>
      </c>
      <c r="D563" s="2" t="str">
        <f t="shared" si="26"/>
        <v>August</v>
      </c>
      <c r="E563" s="3" t="s">
        <v>1101</v>
      </c>
      <c r="F563" s="3">
        <f>VLOOKUP(Customers!A563,Customers!A562:I1562,3,FALSE)</f>
        <v>0</v>
      </c>
      <c r="G563" s="3" t="str">
        <f>VLOOKUP(worksheet!E563,Customers!A:I,2,)</f>
        <v>Nathaniel Bloxland</v>
      </c>
      <c r="H563" s="3" t="str">
        <f>VLOOKUP(E563,Customers!A:I,6,FALSE)</f>
        <v>Daingean</v>
      </c>
      <c r="I563" s="3" t="str">
        <f>VLOOKUP(Customers!A563,Customers!A562:I1562,7,FALSE)</f>
        <v>Ireland</v>
      </c>
      <c r="J563" s="4" t="s">
        <v>54</v>
      </c>
      <c r="K563" s="3">
        <v>6</v>
      </c>
      <c r="L563" s="5">
        <f>INDEX([1]products!$A$1:$G$49,MATCH([1]orders!$D563,[1]products!$A$1:$A$49,0),MATCH([1]orders!K$1,[1]products!$A$1:$G$1,0))</f>
        <v>0.2</v>
      </c>
      <c r="M563" s="6">
        <f>INDEX([1]products!$A$1:$G$49,MATCH([1]orders!$D563,[1]products!$A$1:$A$49,0),MATCH([1]orders!L$1,[1]products!$A$1:$G$1,0))</f>
        <v>2.9849999999999999</v>
      </c>
      <c r="N563" s="6" t="str">
        <f>VLOOKUP(Customers!A563,Customers!A562:I1562,9,FALSE)</f>
        <v>Yes</v>
      </c>
      <c r="O563" s="25">
        <f t="shared" si="24"/>
        <v>17.91</v>
      </c>
      <c r="P563" t="str">
        <f>VLOOKUP(J563,Products!A:G,2,0)</f>
        <v>Arabica</v>
      </c>
      <c r="Q563" t="str">
        <f>VLOOKUP(J563,Products!A:G,3,0)</f>
        <v>Dark</v>
      </c>
      <c r="R563">
        <v>1.6118999999999999</v>
      </c>
      <c r="S563">
        <f>INDEX(Products!A:G,MATCH(worksheet!J563,Products!A:A,0),MATCH(worksheet!$S$1,Products!$A$1:$G$1,0))</f>
        <v>0.26865</v>
      </c>
      <c r="U563" s="20"/>
    </row>
    <row r="564" spans="1:21" x14ac:dyDescent="0.2">
      <c r="A564" s="1" t="s">
        <v>1102</v>
      </c>
      <c r="B564" s="2">
        <v>43669</v>
      </c>
      <c r="C564" s="2" t="str">
        <f t="shared" si="25"/>
        <v>2019</v>
      </c>
      <c r="D564" s="2" t="str">
        <f t="shared" si="26"/>
        <v>July</v>
      </c>
      <c r="E564" s="3" t="s">
        <v>1103</v>
      </c>
      <c r="F564" s="3" t="str">
        <f>VLOOKUP(Customers!A564,Customers!A563:I1563,3,FALSE)</f>
        <v>bgrecefm@naver.com</v>
      </c>
      <c r="G564" s="3" t="str">
        <f>VLOOKUP(worksheet!E564,Customers!A:I,2,)</f>
        <v>Brendan Grece</v>
      </c>
      <c r="H564" s="3" t="str">
        <f>VLOOKUP(E564,Customers!A:I,6,FALSE)</f>
        <v>Halton</v>
      </c>
      <c r="I564" s="3" t="str">
        <f>VLOOKUP(Customers!A564,Customers!A563:I1563,7,FALSE)</f>
        <v>United Kingdom</v>
      </c>
      <c r="J564" s="4" t="s">
        <v>19</v>
      </c>
      <c r="K564" s="3">
        <v>6</v>
      </c>
      <c r="L564" s="5">
        <f>INDEX([1]products!$A$1:$G$49,MATCH([1]orders!$D564,[1]products!$A$1:$A$49,0),MATCH([1]orders!K$1,[1]products!$A$1:$G$1,0))</f>
        <v>0.2</v>
      </c>
      <c r="M564" s="6">
        <f>INDEX([1]products!$A$1:$G$49,MATCH([1]orders!$D564,[1]products!$A$1:$A$49,0),MATCH([1]orders!L$1,[1]products!$A$1:$G$1,0))</f>
        <v>4.7549999999999999</v>
      </c>
      <c r="N564" s="6" t="str">
        <f>VLOOKUP(Customers!A564,Customers!A563:I1563,9,FALSE)</f>
        <v>No</v>
      </c>
      <c r="O564" s="25">
        <f t="shared" si="24"/>
        <v>28.53</v>
      </c>
      <c r="P564" t="str">
        <f>VLOOKUP(J564,Products!A:G,2,0)</f>
        <v>Liberica</v>
      </c>
      <c r="Q564" t="str">
        <f>VLOOKUP(J564,Products!A:G,3,0)</f>
        <v>Light</v>
      </c>
      <c r="R564">
        <v>3.7088999999999999</v>
      </c>
      <c r="S564">
        <f>INDEX(Products!A:G,MATCH(worksheet!J564,Products!A:A,0),MATCH(worksheet!$S$1,Products!$A$1:$G$1,0))</f>
        <v>0.61814999999999998</v>
      </c>
      <c r="U564" s="20"/>
    </row>
    <row r="565" spans="1:21" x14ac:dyDescent="0.2">
      <c r="A565" s="1" t="s">
        <v>1104</v>
      </c>
      <c r="B565" s="2">
        <v>43991</v>
      </c>
      <c r="C565" s="2" t="str">
        <f t="shared" si="25"/>
        <v>2020</v>
      </c>
      <c r="D565" s="2" t="str">
        <f t="shared" si="26"/>
        <v>June</v>
      </c>
      <c r="E565" s="3" t="s">
        <v>1105</v>
      </c>
      <c r="F565" s="3" t="str">
        <f>VLOOKUP(Customers!A565,Customers!A564:I1564,3,FALSE)</f>
        <v>smaddrellfn@123-reg.co.uk</v>
      </c>
      <c r="G565" s="3" t="str">
        <f>VLOOKUP(worksheet!E565,Customers!A:I,2,)</f>
        <v>Don Flintiff</v>
      </c>
      <c r="H565" s="3" t="str">
        <f>VLOOKUP(E565,Customers!A:I,6,FALSE)</f>
        <v>London</v>
      </c>
      <c r="I565" s="3" t="str">
        <f>VLOOKUP(Customers!A565,Customers!A564:I1564,7,FALSE)</f>
        <v>United States</v>
      </c>
      <c r="J565" s="4" t="s">
        <v>9</v>
      </c>
      <c r="K565" s="3">
        <v>6</v>
      </c>
      <c r="L565" s="5">
        <f>INDEX([1]products!$A$1:$G$49,MATCH([1]orders!$D565,[1]products!$A$1:$A$49,0),MATCH([1]orders!K$1,[1]products!$A$1:$G$1,0))</f>
        <v>1</v>
      </c>
      <c r="M565" s="6">
        <f>INDEX([1]products!$A$1:$G$49,MATCH([1]orders!$D565,[1]products!$A$1:$A$49,0),MATCH([1]orders!L$1,[1]products!$A$1:$G$1,0))</f>
        <v>13.75</v>
      </c>
      <c r="N565" s="6" t="str">
        <f>VLOOKUP(Customers!A565,Customers!A564:I1564,9,FALSE)</f>
        <v>No</v>
      </c>
      <c r="O565" s="25">
        <f t="shared" si="24"/>
        <v>82.5</v>
      </c>
      <c r="P565" t="str">
        <f>VLOOKUP(J565,Products!A:G,2,0)</f>
        <v>Excelsa</v>
      </c>
      <c r="Q565" t="str">
        <f>VLOOKUP(J565,Products!A:G,3,0)</f>
        <v>Medium</v>
      </c>
      <c r="R565">
        <v>9.0749999999999993</v>
      </c>
      <c r="S565">
        <f>INDEX(Products!A:G,MATCH(worksheet!J565,Products!A:A,0),MATCH(worksheet!$S$1,Products!$A$1:$G$1,0))</f>
        <v>1.5125</v>
      </c>
      <c r="U565" s="20"/>
    </row>
    <row r="566" spans="1:21" x14ac:dyDescent="0.2">
      <c r="A566" s="1" t="s">
        <v>1106</v>
      </c>
      <c r="B566" s="2">
        <v>43883</v>
      </c>
      <c r="C566" s="2" t="str">
        <f t="shared" si="25"/>
        <v>2020</v>
      </c>
      <c r="D566" s="2" t="str">
        <f t="shared" si="26"/>
        <v>February</v>
      </c>
      <c r="E566" s="3" t="s">
        <v>1107</v>
      </c>
      <c r="F566" s="3" t="str">
        <f>VLOOKUP(Customers!A566,Customers!A565:I1565,3,FALSE)</f>
        <v>athysfo@cdc.gov</v>
      </c>
      <c r="G566" s="3" t="str">
        <f>VLOOKUP(worksheet!E566,Customers!A:I,2,)</f>
        <v>Abbe Thys</v>
      </c>
      <c r="H566" s="3" t="str">
        <f>VLOOKUP(E566,Customers!A:I,6,FALSE)</f>
        <v>Knoxville</v>
      </c>
      <c r="I566" s="3" t="str">
        <f>VLOOKUP(Customers!A566,Customers!A565:I1565,7,FALSE)</f>
        <v>United States</v>
      </c>
      <c r="J566" s="4" t="s">
        <v>157</v>
      </c>
      <c r="K566" s="3">
        <v>2</v>
      </c>
      <c r="L566" s="5">
        <f>INDEX([1]products!$A$1:$G$49,MATCH([1]orders!$D566,[1]products!$A$1:$A$49,0),MATCH([1]orders!K$1,[1]products!$A$1:$G$1,0))</f>
        <v>0.5</v>
      </c>
      <c r="M566" s="6">
        <f>INDEX([1]products!$A$1:$G$49,MATCH([1]orders!$D566,[1]products!$A$1:$A$49,0),MATCH([1]orders!L$1,[1]products!$A$1:$G$1,0))</f>
        <v>7.169999999999999</v>
      </c>
      <c r="N566" s="6" t="str">
        <f>VLOOKUP(Customers!A566,Customers!A565:I1565,9,FALSE)</f>
        <v>No</v>
      </c>
      <c r="O566" s="25">
        <f t="shared" si="24"/>
        <v>14.339999999999998</v>
      </c>
      <c r="P566" t="str">
        <f>VLOOKUP(J566,Products!A:G,2,0)</f>
        <v>Robusta</v>
      </c>
      <c r="Q566" t="str">
        <f>VLOOKUP(J566,Products!A:G,3,0)</f>
        <v>Light</v>
      </c>
      <c r="R566">
        <v>0.86039999999999983</v>
      </c>
      <c r="S566">
        <f>INDEX(Products!A:G,MATCH(worksheet!J566,Products!A:A,0),MATCH(worksheet!$S$1,Products!$A$1:$G$1,0))</f>
        <v>0.43019999999999992</v>
      </c>
      <c r="U566" s="20"/>
    </row>
    <row r="567" spans="1:21" x14ac:dyDescent="0.2">
      <c r="A567" s="1" t="s">
        <v>1108</v>
      </c>
      <c r="B567" s="2">
        <v>44031</v>
      </c>
      <c r="C567" s="2" t="str">
        <f t="shared" si="25"/>
        <v>2020</v>
      </c>
      <c r="D567" s="2" t="str">
        <f t="shared" si="26"/>
        <v>July</v>
      </c>
      <c r="E567" s="3" t="s">
        <v>1109</v>
      </c>
      <c r="F567" s="3" t="str">
        <f>VLOOKUP(Customers!A567,Customers!A566:I1566,3,FALSE)</f>
        <v>jchuggfp@about.me</v>
      </c>
      <c r="G567" s="3" t="str">
        <f>VLOOKUP(worksheet!E567,Customers!A:I,2,)</f>
        <v>Jackquelin Chugg</v>
      </c>
      <c r="H567" s="3" t="str">
        <f>VLOOKUP(E567,Customers!A:I,6,FALSE)</f>
        <v>Shawnee Mission</v>
      </c>
      <c r="I567" s="3" t="str">
        <f>VLOOKUP(Customers!A567,Customers!A566:I1566,7,FALSE)</f>
        <v>United States</v>
      </c>
      <c r="J567" s="4" t="s">
        <v>35</v>
      </c>
      <c r="K567" s="3">
        <v>4</v>
      </c>
      <c r="L567" s="5">
        <f>INDEX([1]products!$A$1:$G$49,MATCH([1]orders!$D567,[1]products!$A$1:$A$49,0),MATCH([1]orders!K$1,[1]products!$A$1:$G$1,0))</f>
        <v>2.5</v>
      </c>
      <c r="M567" s="6">
        <f>INDEX([1]products!$A$1:$G$49,MATCH([1]orders!$D567,[1]products!$A$1:$A$49,0),MATCH([1]orders!L$1,[1]products!$A$1:$G$1,0))</f>
        <v>20.584999999999997</v>
      </c>
      <c r="N567" s="6" t="str">
        <f>VLOOKUP(Customers!A567,Customers!A566:I1566,9,FALSE)</f>
        <v>No</v>
      </c>
      <c r="O567" s="25">
        <f t="shared" si="24"/>
        <v>82.339999999999989</v>
      </c>
      <c r="P567" t="str">
        <f>VLOOKUP(J567,Products!A:G,2,0)</f>
        <v>Robusta</v>
      </c>
      <c r="Q567" t="str">
        <f>VLOOKUP(J567,Products!A:G,3,0)</f>
        <v>Dark</v>
      </c>
      <c r="R567">
        <v>4.9403999999999995</v>
      </c>
      <c r="S567">
        <f>INDEX(Products!A:G,MATCH(worksheet!J567,Products!A:A,0),MATCH(worksheet!$S$1,Products!$A$1:$G$1,0))</f>
        <v>1.2350999999999999</v>
      </c>
      <c r="U567" s="20"/>
    </row>
    <row r="568" spans="1:21" hidden="1" x14ac:dyDescent="0.2">
      <c r="A568" s="1" t="s">
        <v>1110</v>
      </c>
      <c r="B568" s="2">
        <v>44459</v>
      </c>
      <c r="C568" s="2" t="str">
        <f t="shared" si="25"/>
        <v>2021</v>
      </c>
      <c r="D568" s="2" t="str">
        <f t="shared" si="26"/>
        <v>September</v>
      </c>
      <c r="E568" s="3" t="s">
        <v>1111</v>
      </c>
      <c r="F568" s="3" t="str">
        <f>VLOOKUP(Customers!A568,Customers!A567:I1567,3,FALSE)</f>
        <v>akelstonfq@sakura.ne.jp</v>
      </c>
      <c r="G568" s="3" t="str">
        <f>VLOOKUP(worksheet!E568,Customers!A:I,2,)</f>
        <v>Audra Kelston</v>
      </c>
      <c r="H568" s="3" t="str">
        <f>VLOOKUP(E568,Customers!A:I,6,FALSE)</f>
        <v>Fort Lauderdale</v>
      </c>
      <c r="I568" s="3" t="str">
        <f>VLOOKUP(Customers!A568,Customers!A567:I1567,7,FALSE)</f>
        <v>United States</v>
      </c>
      <c r="J568" s="4" t="s">
        <v>44</v>
      </c>
      <c r="K568" s="3">
        <v>6</v>
      </c>
      <c r="L568" s="5">
        <f>INDEX([1]products!$A$1:$G$49,MATCH([1]orders!$D568,[1]products!$A$1:$A$49,0),MATCH([1]orders!K$1,[1]products!$A$1:$G$1,0))</f>
        <v>0.2</v>
      </c>
      <c r="M568" s="6">
        <f>INDEX([1]products!$A$1:$G$49,MATCH([1]orders!$D568,[1]products!$A$1:$A$49,0),MATCH([1]orders!L$1,[1]products!$A$1:$G$1,0))</f>
        <v>3.375</v>
      </c>
      <c r="N568" s="6" t="str">
        <f>VLOOKUP(Customers!A568,Customers!A567:I1567,9,FALSE)</f>
        <v>Yes</v>
      </c>
      <c r="O568" s="25">
        <f t="shared" si="24"/>
        <v>20.25</v>
      </c>
      <c r="P568" t="str">
        <f>VLOOKUP(J568,Products!A:G,2,0)</f>
        <v>Arabica</v>
      </c>
      <c r="Q568" t="str">
        <f>VLOOKUP(J568,Products!A:G,3,0)</f>
        <v>Medium</v>
      </c>
      <c r="R568">
        <v>1.8224999999999998</v>
      </c>
      <c r="S568">
        <f>INDEX(Products!A:G,MATCH(worksheet!J568,Products!A:A,0),MATCH(worksheet!$S$1,Products!$A$1:$G$1,0))</f>
        <v>0.30374999999999996</v>
      </c>
      <c r="U568" s="20"/>
    </row>
    <row r="569" spans="1:21" hidden="1" x14ac:dyDescent="0.2">
      <c r="A569" s="1" t="s">
        <v>1112</v>
      </c>
      <c r="B569" s="2">
        <v>44318</v>
      </c>
      <c r="C569" s="2" t="str">
        <f t="shared" si="25"/>
        <v>2021</v>
      </c>
      <c r="D569" s="2" t="str">
        <f t="shared" si="26"/>
        <v>May</v>
      </c>
      <c r="E569" s="3" t="s">
        <v>1113</v>
      </c>
      <c r="F569" s="3">
        <f>VLOOKUP(Customers!A569,Customers!A568:I1568,3,FALSE)</f>
        <v>0</v>
      </c>
      <c r="G569" s="3" t="str">
        <f>VLOOKUP(worksheet!E569,Customers!A:I,2,)</f>
        <v>Elvina Angel</v>
      </c>
      <c r="H569" s="3" t="str">
        <f>VLOOKUP(E569,Customers!A:I,6,FALSE)</f>
        <v>Tralee</v>
      </c>
      <c r="I569" s="3" t="str">
        <f>VLOOKUP(Customers!A569,Customers!A568:I1568,7,FALSE)</f>
        <v>Ireland</v>
      </c>
      <c r="J569" s="4" t="s">
        <v>10</v>
      </c>
      <c r="K569" s="3">
        <v>6</v>
      </c>
      <c r="L569" s="5">
        <f>INDEX([1]products!$A$1:$G$49,MATCH([1]orders!$D569,[1]products!$A$1:$A$49,0),MATCH([1]orders!K$1,[1]products!$A$1:$G$1,0))</f>
        <v>2.5</v>
      </c>
      <c r="M569" s="6">
        <f>INDEX([1]products!$A$1:$G$49,MATCH([1]orders!$D569,[1]products!$A$1:$A$49,0),MATCH([1]orders!L$1,[1]products!$A$1:$G$1,0))</f>
        <v>27.484999999999996</v>
      </c>
      <c r="N569" s="6" t="str">
        <f>VLOOKUP(Customers!A569,Customers!A568:I1568,9,FALSE)</f>
        <v>No</v>
      </c>
      <c r="O569" s="25">
        <f t="shared" si="24"/>
        <v>164.90999999999997</v>
      </c>
      <c r="P569" t="str">
        <f>VLOOKUP(J569,Products!A:G,2,0)</f>
        <v>Robusta</v>
      </c>
      <c r="Q569" t="str">
        <f>VLOOKUP(J569,Products!A:G,3,0)</f>
        <v>Light</v>
      </c>
      <c r="R569">
        <v>9.8945999999999987</v>
      </c>
      <c r="S569">
        <f>INDEX(Products!A:G,MATCH(worksheet!J569,Products!A:A,0),MATCH(worksheet!$S$1,Products!$A$1:$G$1,0))</f>
        <v>1.6490999999999998</v>
      </c>
      <c r="U569" s="20"/>
    </row>
    <row r="570" spans="1:21" x14ac:dyDescent="0.2">
      <c r="A570" s="1" t="s">
        <v>1114</v>
      </c>
      <c r="B570" s="2">
        <v>44526</v>
      </c>
      <c r="C570" s="2" t="str">
        <f t="shared" si="25"/>
        <v>2021</v>
      </c>
      <c r="D570" s="2" t="str">
        <f t="shared" si="26"/>
        <v>November</v>
      </c>
      <c r="E570" s="3" t="s">
        <v>1115</v>
      </c>
      <c r="F570" s="3" t="str">
        <f>VLOOKUP(Customers!A570,Customers!A569:I1569,3,FALSE)</f>
        <v>cmottramfs@harvard.edu</v>
      </c>
      <c r="G570" s="3" t="str">
        <f>VLOOKUP(worksheet!E570,Customers!A:I,2,)</f>
        <v>Claiborne Mottram</v>
      </c>
      <c r="H570" s="3" t="str">
        <f>VLOOKUP(E570,Customers!A:I,6,FALSE)</f>
        <v>Austin</v>
      </c>
      <c r="I570" s="3" t="str">
        <f>VLOOKUP(Customers!A570,Customers!A569:I1569,7,FALSE)</f>
        <v>United States</v>
      </c>
      <c r="J570" s="4" t="s">
        <v>19</v>
      </c>
      <c r="K570" s="3">
        <v>4</v>
      </c>
      <c r="L570" s="5">
        <f>INDEX([1]products!$A$1:$G$49,MATCH([1]orders!$D570,[1]products!$A$1:$A$49,0),MATCH([1]orders!K$1,[1]products!$A$1:$G$1,0))</f>
        <v>0.2</v>
      </c>
      <c r="M570" s="6">
        <f>INDEX([1]products!$A$1:$G$49,MATCH([1]orders!$D570,[1]products!$A$1:$A$49,0),MATCH([1]orders!L$1,[1]products!$A$1:$G$1,0))</f>
        <v>4.7549999999999999</v>
      </c>
      <c r="N570" s="6" t="str">
        <f>VLOOKUP(Customers!A570,Customers!A569:I1569,9,FALSE)</f>
        <v>Yes</v>
      </c>
      <c r="O570" s="25">
        <f t="shared" si="24"/>
        <v>19.02</v>
      </c>
      <c r="P570" t="str">
        <f>VLOOKUP(J570,Products!A:G,2,0)</f>
        <v>Liberica</v>
      </c>
      <c r="Q570" t="str">
        <f>VLOOKUP(J570,Products!A:G,3,0)</f>
        <v>Light</v>
      </c>
      <c r="R570">
        <v>2.4725999999999999</v>
      </c>
      <c r="S570">
        <f>INDEX(Products!A:G,MATCH(worksheet!J570,Products!A:A,0),MATCH(worksheet!$S$1,Products!$A$1:$G$1,0))</f>
        <v>0.61814999999999998</v>
      </c>
      <c r="U570" s="20"/>
    </row>
    <row r="571" spans="1:21" x14ac:dyDescent="0.2">
      <c r="A571" s="1" t="s">
        <v>1116</v>
      </c>
      <c r="B571" s="2">
        <v>43879</v>
      </c>
      <c r="C571" s="2" t="str">
        <f t="shared" si="25"/>
        <v>2020</v>
      </c>
      <c r="D571" s="2" t="str">
        <f t="shared" si="26"/>
        <v>February</v>
      </c>
      <c r="E571" s="3" t="s">
        <v>1105</v>
      </c>
      <c r="F571" s="3" t="str">
        <f>VLOOKUP(Customers!A571,Customers!A570:I1570,3,FALSE)</f>
        <v>dmarrisonft@geocities.jp</v>
      </c>
      <c r="G571" s="3" t="str">
        <f>VLOOKUP(worksheet!E571,Customers!A:I,2,)</f>
        <v>Don Flintiff</v>
      </c>
      <c r="H571" s="3" t="str">
        <f>VLOOKUP(E571,Customers!A:I,6,FALSE)</f>
        <v>London</v>
      </c>
      <c r="I571" s="3" t="str">
        <f>VLOOKUP(Customers!A571,Customers!A570:I1570,7,FALSE)</f>
        <v>United States</v>
      </c>
      <c r="J571" s="4" t="s">
        <v>118</v>
      </c>
      <c r="K571" s="3">
        <v>6</v>
      </c>
      <c r="L571" s="5">
        <f>INDEX([1]products!$A$1:$G$49,MATCH([1]orders!$D571,[1]products!$A$1:$A$49,0),MATCH([1]orders!K$1,[1]products!$A$1:$G$1,0))</f>
        <v>2.5</v>
      </c>
      <c r="M571" s="6">
        <f>INDEX([1]products!$A$1:$G$49,MATCH([1]orders!$D571,[1]products!$A$1:$A$49,0),MATCH([1]orders!L$1,[1]products!$A$1:$G$1,0))</f>
        <v>22.884999999999998</v>
      </c>
      <c r="N571" s="6" t="str">
        <f>VLOOKUP(Customers!A571,Customers!A570:I1570,9,FALSE)</f>
        <v>No</v>
      </c>
      <c r="O571" s="25">
        <f t="shared" si="24"/>
        <v>137.31</v>
      </c>
      <c r="P571" t="str">
        <f>VLOOKUP(J571,Products!A:G,2,0)</f>
        <v>Arabica</v>
      </c>
      <c r="Q571" t="str">
        <f>VLOOKUP(J571,Products!A:G,3,0)</f>
        <v>Dark</v>
      </c>
      <c r="R571">
        <v>12.357899999999997</v>
      </c>
      <c r="S571">
        <f>INDEX(Products!A:G,MATCH(worksheet!J571,Products!A:A,0),MATCH(worksheet!$S$1,Products!$A$1:$G$1,0))</f>
        <v>2.0596499999999995</v>
      </c>
      <c r="U571" s="20"/>
    </row>
    <row r="572" spans="1:21" hidden="1" x14ac:dyDescent="0.2">
      <c r="A572" s="1" t="s">
        <v>1117</v>
      </c>
      <c r="B572" s="2">
        <v>43928</v>
      </c>
      <c r="C572" s="2" t="str">
        <f t="shared" si="25"/>
        <v>2020</v>
      </c>
      <c r="D572" s="2" t="str">
        <f t="shared" si="26"/>
        <v>April</v>
      </c>
      <c r="E572" s="3" t="s">
        <v>1118</v>
      </c>
      <c r="F572" s="3" t="str">
        <f>VLOOKUP(Customers!A572,Customers!A571:I1571,3,FALSE)</f>
        <v>dsangwinfu@weebly.com</v>
      </c>
      <c r="G572" s="3" t="str">
        <f>VLOOKUP(worksheet!E572,Customers!A:I,2,)</f>
        <v>Donalt Sangwin</v>
      </c>
      <c r="H572" s="3" t="str">
        <f>VLOOKUP(E572,Customers!A:I,6,FALSE)</f>
        <v>Hyattsville</v>
      </c>
      <c r="I572" s="3" t="str">
        <f>VLOOKUP(Customers!A572,Customers!A571:I1571,7,FALSE)</f>
        <v>United States</v>
      </c>
      <c r="J572" s="4" t="s">
        <v>67</v>
      </c>
      <c r="K572" s="3">
        <v>4</v>
      </c>
      <c r="L572" s="5">
        <f>INDEX([1]products!$A$1:$G$49,MATCH([1]orders!$D572,[1]products!$A$1:$A$49,0),MATCH([1]orders!K$1,[1]products!$A$1:$G$1,0))</f>
        <v>0.5</v>
      </c>
      <c r="M572" s="6">
        <f>INDEX([1]products!$A$1:$G$49,MATCH([1]orders!$D572,[1]products!$A$1:$A$49,0),MATCH([1]orders!L$1,[1]products!$A$1:$G$1,0))</f>
        <v>6.75</v>
      </c>
      <c r="N572" s="6" t="str">
        <f>VLOOKUP(Customers!A572,Customers!A571:I1571,9,FALSE)</f>
        <v>No</v>
      </c>
      <c r="O572" s="25">
        <f t="shared" si="24"/>
        <v>27</v>
      </c>
      <c r="P572" t="str">
        <f>VLOOKUP(J572,Products!A:G,2,0)</f>
        <v>Arabica</v>
      </c>
      <c r="Q572" t="str">
        <f>VLOOKUP(J572,Products!A:G,3,0)</f>
        <v>Medium</v>
      </c>
      <c r="R572">
        <v>2.4299999999999997</v>
      </c>
      <c r="S572">
        <f>INDEX(Products!A:G,MATCH(worksheet!J572,Products!A:A,0),MATCH(worksheet!$S$1,Products!$A$1:$G$1,0))</f>
        <v>0.60749999999999993</v>
      </c>
      <c r="U572" s="20"/>
    </row>
    <row r="573" spans="1:21" hidden="1" x14ac:dyDescent="0.2">
      <c r="A573" s="1" t="s">
        <v>1119</v>
      </c>
      <c r="B573" s="2">
        <v>44592</v>
      </c>
      <c r="C573" s="2" t="str">
        <f t="shared" si="25"/>
        <v>2022</v>
      </c>
      <c r="D573" s="2" t="str">
        <f t="shared" si="26"/>
        <v>January</v>
      </c>
      <c r="E573" s="3" t="s">
        <v>1120</v>
      </c>
      <c r="F573" s="3" t="str">
        <f>VLOOKUP(Customers!A573,Customers!A572:I1572,3,FALSE)</f>
        <v>eaizikowitzfv@virginia.edu</v>
      </c>
      <c r="G573" s="3" t="str">
        <f>VLOOKUP(worksheet!E573,Customers!A:I,2,)</f>
        <v>Elizabet Aizikowitz</v>
      </c>
      <c r="H573" s="3" t="str">
        <f>VLOOKUP(E573,Customers!A:I,6,FALSE)</f>
        <v>Ashley</v>
      </c>
      <c r="I573" s="3" t="str">
        <f>VLOOKUP(Customers!A573,Customers!A572:I1572,7,FALSE)</f>
        <v>United Kingdom</v>
      </c>
      <c r="J573" s="4" t="s">
        <v>176</v>
      </c>
      <c r="K573" s="3">
        <v>4</v>
      </c>
      <c r="L573" s="5">
        <f>INDEX([1]products!$A$1:$G$49,MATCH([1]orders!$D573,[1]products!$A$1:$A$49,0),MATCH([1]orders!K$1,[1]products!$A$1:$G$1,0))</f>
        <v>0.5</v>
      </c>
      <c r="M573" s="6">
        <f>INDEX([1]products!$A$1:$G$49,MATCH([1]orders!$D573,[1]products!$A$1:$A$49,0),MATCH([1]orders!L$1,[1]products!$A$1:$G$1,0))</f>
        <v>8.91</v>
      </c>
      <c r="N573" s="6" t="str">
        <f>VLOOKUP(Customers!A573,Customers!A572:I1572,9,FALSE)</f>
        <v>No</v>
      </c>
      <c r="O573" s="25">
        <f t="shared" si="24"/>
        <v>35.64</v>
      </c>
      <c r="P573" t="str">
        <f>VLOOKUP(J573,Products!A:G,2,0)</f>
        <v>Excelsa</v>
      </c>
      <c r="Q573" t="str">
        <f>VLOOKUP(J573,Products!A:G,3,0)</f>
        <v>Light</v>
      </c>
      <c r="R573">
        <v>3.9203999999999999</v>
      </c>
      <c r="S573">
        <f>INDEX(Products!A:G,MATCH(worksheet!J573,Products!A:A,0),MATCH(worksheet!$S$1,Products!$A$1:$G$1,0))</f>
        <v>0.98009999999999997</v>
      </c>
      <c r="U573" s="20"/>
    </row>
    <row r="574" spans="1:21" x14ac:dyDescent="0.2">
      <c r="A574" s="1" t="s">
        <v>1121</v>
      </c>
      <c r="B574" s="2">
        <v>43515</v>
      </c>
      <c r="C574" s="2" t="str">
        <f t="shared" si="25"/>
        <v>2019</v>
      </c>
      <c r="D574" s="2" t="str">
        <f t="shared" si="26"/>
        <v>February</v>
      </c>
      <c r="E574" s="3" t="s">
        <v>1122</v>
      </c>
      <c r="F574" s="3">
        <f>VLOOKUP(Customers!A574,Customers!A573:I1573,3,FALSE)</f>
        <v>0</v>
      </c>
      <c r="G574" s="3" t="str">
        <f>VLOOKUP(worksheet!E574,Customers!A:I,2,)</f>
        <v>Herbie Peppard</v>
      </c>
      <c r="H574" s="3" t="str">
        <f>VLOOKUP(E574,Customers!A:I,6,FALSE)</f>
        <v>Pasadena</v>
      </c>
      <c r="I574" s="3" t="str">
        <f>VLOOKUP(Customers!A574,Customers!A573:I1573,7,FALSE)</f>
        <v>United States</v>
      </c>
      <c r="J574" s="4" t="s">
        <v>54</v>
      </c>
      <c r="K574" s="3">
        <v>2</v>
      </c>
      <c r="L574" s="5">
        <f>INDEX([1]products!$A$1:$G$49,MATCH([1]orders!$D574,[1]products!$A$1:$A$49,0),MATCH([1]orders!K$1,[1]products!$A$1:$G$1,0))</f>
        <v>0.2</v>
      </c>
      <c r="M574" s="6">
        <f>INDEX([1]products!$A$1:$G$49,MATCH([1]orders!$D574,[1]products!$A$1:$A$49,0),MATCH([1]orders!L$1,[1]products!$A$1:$G$1,0))</f>
        <v>2.9849999999999999</v>
      </c>
      <c r="N574" s="6" t="str">
        <f>VLOOKUP(Customers!A574,Customers!A573:I1573,9,FALSE)</f>
        <v>Yes</v>
      </c>
      <c r="O574" s="25">
        <f t="shared" si="24"/>
        <v>5.97</v>
      </c>
      <c r="P574" t="str">
        <f>VLOOKUP(J574,Products!A:G,2,0)</f>
        <v>Arabica</v>
      </c>
      <c r="Q574" t="str">
        <f>VLOOKUP(J574,Products!A:G,3,0)</f>
        <v>Dark</v>
      </c>
      <c r="R574">
        <v>0.5373</v>
      </c>
      <c r="S574">
        <f>INDEX(Products!A:G,MATCH(worksheet!J574,Products!A:A,0),MATCH(worksheet!$S$1,Products!$A$1:$G$1,0))</f>
        <v>0.26865</v>
      </c>
      <c r="U574" s="20"/>
    </row>
    <row r="575" spans="1:21" hidden="1" x14ac:dyDescent="0.2">
      <c r="A575" s="1" t="s">
        <v>1123</v>
      </c>
      <c r="B575" s="2">
        <v>43781</v>
      </c>
      <c r="C575" s="2" t="str">
        <f t="shared" si="25"/>
        <v>2019</v>
      </c>
      <c r="D575" s="2" t="str">
        <f t="shared" si="26"/>
        <v>November</v>
      </c>
      <c r="E575" s="3" t="s">
        <v>1124</v>
      </c>
      <c r="F575" s="3" t="str">
        <f>VLOOKUP(Customers!A575,Customers!A574:I1574,3,FALSE)</f>
        <v>cvenourfx@ask.com</v>
      </c>
      <c r="G575" s="3" t="str">
        <f>VLOOKUP(worksheet!E575,Customers!A:I,2,)</f>
        <v>Cornie Venour</v>
      </c>
      <c r="H575" s="3" t="str">
        <f>VLOOKUP(E575,Customers!A:I,6,FALSE)</f>
        <v>Shreveport</v>
      </c>
      <c r="I575" s="3" t="str">
        <f>VLOOKUP(Customers!A575,Customers!A574:I1574,7,FALSE)</f>
        <v>United States</v>
      </c>
      <c r="J575" s="4" t="s">
        <v>61</v>
      </c>
      <c r="K575" s="3">
        <v>6</v>
      </c>
      <c r="L575" s="5">
        <f>INDEX([1]products!$A$1:$G$49,MATCH([1]orders!$D575,[1]products!$A$1:$A$49,0),MATCH([1]orders!K$1,[1]products!$A$1:$G$1,0))</f>
        <v>1</v>
      </c>
      <c r="M575" s="6">
        <f>INDEX([1]products!$A$1:$G$49,MATCH([1]orders!$D575,[1]products!$A$1:$A$49,0),MATCH([1]orders!L$1,[1]products!$A$1:$G$1,0))</f>
        <v>11.25</v>
      </c>
      <c r="N575" s="6" t="str">
        <f>VLOOKUP(Customers!A575,Customers!A574:I1574,9,FALSE)</f>
        <v>No</v>
      </c>
      <c r="O575" s="25">
        <f t="shared" si="24"/>
        <v>67.5</v>
      </c>
      <c r="P575" t="str">
        <f>VLOOKUP(J575,Products!A:G,2,0)</f>
        <v>Arabica</v>
      </c>
      <c r="Q575" t="str">
        <f>VLOOKUP(J575,Products!A:G,3,0)</f>
        <v>Medium</v>
      </c>
      <c r="R575">
        <v>6.0749999999999993</v>
      </c>
      <c r="S575">
        <f>INDEX(Products!A:G,MATCH(worksheet!J575,Products!A:A,0),MATCH(worksheet!$S$1,Products!$A$1:$G$1,0))</f>
        <v>1.0125</v>
      </c>
      <c r="U575" s="20"/>
    </row>
    <row r="576" spans="1:21" x14ac:dyDescent="0.2">
      <c r="A576" s="1" t="s">
        <v>1125</v>
      </c>
      <c r="B576" s="2">
        <v>44697</v>
      </c>
      <c r="C576" s="2" t="str">
        <f t="shared" si="25"/>
        <v>2022</v>
      </c>
      <c r="D576" s="2" t="str">
        <f t="shared" si="26"/>
        <v>May</v>
      </c>
      <c r="E576" s="3" t="s">
        <v>1126</v>
      </c>
      <c r="F576" s="3" t="str">
        <f>VLOOKUP(Customers!A576,Customers!A575:I1575,3,FALSE)</f>
        <v>mharbyfy@163.com</v>
      </c>
      <c r="G576" s="3" t="str">
        <f>VLOOKUP(worksheet!E576,Customers!A:I,2,)</f>
        <v>Maggy Harby</v>
      </c>
      <c r="H576" s="3" t="str">
        <f>VLOOKUP(E576,Customers!A:I,6,FALSE)</f>
        <v>Pensacola</v>
      </c>
      <c r="I576" s="3" t="str">
        <f>VLOOKUP(Customers!A576,Customers!A575:I1575,7,FALSE)</f>
        <v>United States</v>
      </c>
      <c r="J576" s="4" t="s">
        <v>182</v>
      </c>
      <c r="K576" s="3">
        <v>6</v>
      </c>
      <c r="L576" s="5">
        <f>INDEX([1]products!$A$1:$G$49,MATCH([1]orders!$D576,[1]products!$A$1:$A$49,0),MATCH([1]orders!K$1,[1]products!$A$1:$G$1,0))</f>
        <v>0.2</v>
      </c>
      <c r="M576" s="6">
        <f>INDEX([1]products!$A$1:$G$49,MATCH([1]orders!$D576,[1]products!$A$1:$A$49,0),MATCH([1]orders!L$1,[1]products!$A$1:$G$1,0))</f>
        <v>3.5849999999999995</v>
      </c>
      <c r="N576" s="6" t="str">
        <f>VLOOKUP(Customers!A576,Customers!A575:I1575,9,FALSE)</f>
        <v>Yes</v>
      </c>
      <c r="O576" s="25">
        <f t="shared" si="24"/>
        <v>21.509999999999998</v>
      </c>
      <c r="P576" t="str">
        <f>VLOOKUP(J576,Products!A:G,2,0)</f>
        <v>Robusta</v>
      </c>
      <c r="Q576" t="str">
        <f>VLOOKUP(J576,Products!A:G,3,0)</f>
        <v>Light</v>
      </c>
      <c r="R576">
        <v>1.2905999999999997</v>
      </c>
      <c r="S576">
        <f>INDEX(Products!A:G,MATCH(worksheet!J576,Products!A:A,0),MATCH(worksheet!$S$1,Products!$A$1:$G$1,0))</f>
        <v>0.21509999999999996</v>
      </c>
      <c r="U576" s="20"/>
    </row>
    <row r="577" spans="1:21" x14ac:dyDescent="0.2">
      <c r="A577" s="1" t="s">
        <v>1127</v>
      </c>
      <c r="B577" s="2">
        <v>44239</v>
      </c>
      <c r="C577" s="2" t="str">
        <f t="shared" si="25"/>
        <v>2021</v>
      </c>
      <c r="D577" s="2" t="str">
        <f t="shared" si="26"/>
        <v>February</v>
      </c>
      <c r="E577" s="3" t="s">
        <v>1128</v>
      </c>
      <c r="F577" s="3" t="str">
        <f>VLOOKUP(Customers!A577,Customers!A576:I1576,3,FALSE)</f>
        <v>rthickpennyfz@cafepress.com</v>
      </c>
      <c r="G577" s="3" t="str">
        <f>VLOOKUP(worksheet!E577,Customers!A:I,2,)</f>
        <v>Reggie Thickpenny</v>
      </c>
      <c r="H577" s="3" t="str">
        <f>VLOOKUP(E577,Customers!A:I,6,FALSE)</f>
        <v>Los Angeles</v>
      </c>
      <c r="I577" s="3" t="str">
        <f>VLOOKUP(Customers!A577,Customers!A576:I1576,7,FALSE)</f>
        <v>United States</v>
      </c>
      <c r="J577" s="4" t="s">
        <v>197</v>
      </c>
      <c r="K577" s="3">
        <v>2</v>
      </c>
      <c r="L577" s="5">
        <f>INDEX([1]products!$A$1:$G$49,MATCH([1]orders!$D577,[1]products!$A$1:$A$49,0),MATCH([1]orders!K$1,[1]products!$A$1:$G$1,0))</f>
        <v>2.5</v>
      </c>
      <c r="M577" s="6">
        <f>INDEX([1]products!$A$1:$G$49,MATCH([1]orders!$D577,[1]products!$A$1:$A$49,0),MATCH([1]orders!L$1,[1]products!$A$1:$G$1,0))</f>
        <v>33.464999999999996</v>
      </c>
      <c r="N577" s="6" t="str">
        <f>VLOOKUP(Customers!A577,Customers!A576:I1576,9,FALSE)</f>
        <v>No</v>
      </c>
      <c r="O577" s="25">
        <f t="shared" si="24"/>
        <v>66.929999999999993</v>
      </c>
      <c r="P577" t="str">
        <f>VLOOKUP(J577,Products!A:G,2,0)</f>
        <v>Liberica</v>
      </c>
      <c r="Q577" t="str">
        <f>VLOOKUP(J577,Products!A:G,3,0)</f>
        <v>Medium</v>
      </c>
      <c r="R577">
        <v>8.700899999999999</v>
      </c>
      <c r="S577">
        <f>INDEX(Products!A:G,MATCH(worksheet!J577,Products!A:A,0),MATCH(worksheet!$S$1,Products!$A$1:$G$1,0))</f>
        <v>4.3504499999999995</v>
      </c>
      <c r="U577" s="20"/>
    </row>
    <row r="578" spans="1:21" hidden="1" x14ac:dyDescent="0.2">
      <c r="A578" s="1" t="s">
        <v>1129</v>
      </c>
      <c r="B578" s="2">
        <v>44290</v>
      </c>
      <c r="C578" s="2" t="str">
        <f t="shared" si="25"/>
        <v>2021</v>
      </c>
      <c r="D578" s="2" t="str">
        <f t="shared" si="26"/>
        <v>April</v>
      </c>
      <c r="E578" s="3" t="s">
        <v>1130</v>
      </c>
      <c r="F578" s="3" t="str">
        <f>VLOOKUP(Customers!A578,Customers!A577:I1577,3,FALSE)</f>
        <v>pormerodg0@redcross.org</v>
      </c>
      <c r="G578" s="3" t="str">
        <f>VLOOKUP(worksheet!E578,Customers!A:I,2,)</f>
        <v>Phyllys Ormerod</v>
      </c>
      <c r="H578" s="3" t="str">
        <f>VLOOKUP(E578,Customers!A:I,6,FALSE)</f>
        <v>Durham</v>
      </c>
      <c r="I578" s="3" t="str">
        <f>VLOOKUP(Customers!A578,Customers!A577:I1577,7,FALSE)</f>
        <v>United States</v>
      </c>
      <c r="J578" s="4" t="s">
        <v>54</v>
      </c>
      <c r="K578" s="3">
        <v>6</v>
      </c>
      <c r="L578" s="5">
        <f>INDEX([1]products!$A$1:$G$49,MATCH([1]orders!$D578,[1]products!$A$1:$A$49,0),MATCH([1]orders!K$1,[1]products!$A$1:$G$1,0))</f>
        <v>0.2</v>
      </c>
      <c r="M578" s="6">
        <f>INDEX([1]products!$A$1:$G$49,MATCH([1]orders!$D578,[1]products!$A$1:$A$49,0),MATCH([1]orders!L$1,[1]products!$A$1:$G$1,0))</f>
        <v>2.9849999999999999</v>
      </c>
      <c r="N578" s="6" t="str">
        <f>VLOOKUP(Customers!A578,Customers!A577:I1577,9,FALSE)</f>
        <v>No</v>
      </c>
      <c r="O578" s="25">
        <f t="shared" ref="O578:O641" si="27">K578*M578</f>
        <v>17.91</v>
      </c>
      <c r="P578" t="str">
        <f>VLOOKUP(J578,Products!A:G,2,0)</f>
        <v>Arabica</v>
      </c>
      <c r="Q578" t="str">
        <f>VLOOKUP(J578,Products!A:G,3,0)</f>
        <v>Dark</v>
      </c>
      <c r="R578">
        <v>1.6118999999999999</v>
      </c>
      <c r="S578">
        <f>INDEX(Products!A:G,MATCH(worksheet!J578,Products!A:A,0),MATCH(worksheet!$S$1,Products!$A$1:$G$1,0))</f>
        <v>0.26865</v>
      </c>
      <c r="U578" s="20"/>
    </row>
    <row r="579" spans="1:21" x14ac:dyDescent="0.2">
      <c r="A579" s="1" t="s">
        <v>1131</v>
      </c>
      <c r="B579" s="2">
        <v>44410</v>
      </c>
      <c r="C579" s="2" t="str">
        <f t="shared" ref="C579:C642" si="28">TEXT(B579,"YYYY")</f>
        <v>2021</v>
      </c>
      <c r="D579" s="2" t="str">
        <f t="shared" ref="D579:D642" si="29">TEXT(B579,"mmmm")</f>
        <v>August</v>
      </c>
      <c r="E579" s="3" t="s">
        <v>1105</v>
      </c>
      <c r="F579" s="3" t="str">
        <f>VLOOKUP(Customers!A579,Customers!A578:I1578,3,FALSE)</f>
        <v>dflintiffg1@e-recht24.de</v>
      </c>
      <c r="G579" s="3" t="str">
        <f>VLOOKUP(worksheet!E579,Customers!A:I,2,)</f>
        <v>Don Flintiff</v>
      </c>
      <c r="H579" s="3" t="str">
        <f>VLOOKUP(E579,Customers!A:I,6,FALSE)</f>
        <v>London</v>
      </c>
      <c r="I579" s="3" t="str">
        <f>VLOOKUP(Customers!A579,Customers!A578:I1578,7,FALSE)</f>
        <v>United Kingdom</v>
      </c>
      <c r="J579" s="4" t="s">
        <v>96</v>
      </c>
      <c r="K579" s="3">
        <v>4</v>
      </c>
      <c r="L579" s="5">
        <f>INDEX([1]products!$A$1:$G$49,MATCH([1]orders!$D579,[1]products!$A$1:$A$49,0),MATCH([1]orders!K$1,[1]products!$A$1:$G$1,0))</f>
        <v>1</v>
      </c>
      <c r="M579" s="6">
        <f>INDEX([1]products!$A$1:$G$49,MATCH([1]orders!$D579,[1]products!$A$1:$A$49,0),MATCH([1]orders!L$1,[1]products!$A$1:$G$1,0))</f>
        <v>14.55</v>
      </c>
      <c r="N579" s="6" t="str">
        <f>VLOOKUP(Customers!A579,Customers!A578:I1578,9,FALSE)</f>
        <v>No</v>
      </c>
      <c r="O579" s="25">
        <f t="shared" si="27"/>
        <v>58.2</v>
      </c>
      <c r="P579" t="str">
        <f>VLOOKUP(J579,Products!A:G,2,0)</f>
        <v>Liberica</v>
      </c>
      <c r="Q579" t="str">
        <f>VLOOKUP(J579,Products!A:G,3,0)</f>
        <v>Medium</v>
      </c>
      <c r="R579">
        <v>7.5660000000000007</v>
      </c>
      <c r="S579">
        <f>INDEX(Products!A:G,MATCH(worksheet!J579,Products!A:A,0),MATCH(worksheet!$S$1,Products!$A$1:$G$1,0))</f>
        <v>1.8915000000000002</v>
      </c>
      <c r="U579" s="20"/>
    </row>
    <row r="580" spans="1:21" hidden="1" x14ac:dyDescent="0.2">
      <c r="A580" s="1" t="s">
        <v>1132</v>
      </c>
      <c r="B580" s="2">
        <v>44720</v>
      </c>
      <c r="C580" s="2" t="str">
        <f t="shared" si="28"/>
        <v>2022</v>
      </c>
      <c r="D580" s="2" t="str">
        <f t="shared" si="29"/>
        <v>June</v>
      </c>
      <c r="E580" s="3" t="s">
        <v>1133</v>
      </c>
      <c r="F580" s="3" t="str">
        <f>VLOOKUP(Customers!A580,Customers!A579:I1579,3,FALSE)</f>
        <v>tzanettig2@gravatar.com</v>
      </c>
      <c r="G580" s="3" t="str">
        <f>VLOOKUP(worksheet!E580,Customers!A:I,2,)</f>
        <v>Tymon Zanetti</v>
      </c>
      <c r="H580" s="3" t="str">
        <f>VLOOKUP(E580,Customers!A:I,6,FALSE)</f>
        <v>Loughrea</v>
      </c>
      <c r="I580" s="3" t="str">
        <f>VLOOKUP(Customers!A580,Customers!A579:I1579,7,FALSE)</f>
        <v>Ireland</v>
      </c>
      <c r="J580" s="4" t="s">
        <v>254</v>
      </c>
      <c r="K580" s="3">
        <v>3</v>
      </c>
      <c r="L580" s="5">
        <f>INDEX([1]products!$A$1:$G$49,MATCH([1]orders!$D580,[1]products!$A$1:$A$49,0),MATCH([1]orders!K$1,[1]products!$A$1:$G$1,0))</f>
        <v>0.2</v>
      </c>
      <c r="M580" s="6">
        <f>INDEX([1]products!$A$1:$G$49,MATCH([1]orders!$D580,[1]products!$A$1:$A$49,0),MATCH([1]orders!L$1,[1]products!$A$1:$G$1,0))</f>
        <v>4.4550000000000001</v>
      </c>
      <c r="N580" s="6" t="str">
        <f>VLOOKUP(Customers!A580,Customers!A579:I1579,9,FALSE)</f>
        <v>No</v>
      </c>
      <c r="O580" s="25">
        <f t="shared" si="27"/>
        <v>13.365</v>
      </c>
      <c r="P580" t="str">
        <f>VLOOKUP(J580,Products!A:G,2,0)</f>
        <v>Excelsa</v>
      </c>
      <c r="Q580" t="str">
        <f>VLOOKUP(J580,Products!A:G,3,0)</f>
        <v>Light</v>
      </c>
      <c r="R580">
        <v>1.4701499999999998</v>
      </c>
      <c r="S580">
        <f>INDEX(Products!A:G,MATCH(worksheet!J580,Products!A:A,0),MATCH(worksheet!$S$1,Products!$A$1:$G$1,0))</f>
        <v>0.49004999999999999</v>
      </c>
      <c r="U580" s="20"/>
    </row>
    <row r="581" spans="1:21" hidden="1" x14ac:dyDescent="0.2">
      <c r="A581" s="1" t="s">
        <v>1132</v>
      </c>
      <c r="B581" s="2">
        <v>44720</v>
      </c>
      <c r="C581" s="2" t="str">
        <f t="shared" si="28"/>
        <v>2022</v>
      </c>
      <c r="D581" s="2" t="str">
        <f t="shared" si="29"/>
        <v>June</v>
      </c>
      <c r="E581" s="3" t="s">
        <v>1133</v>
      </c>
      <c r="F581" s="3" t="str">
        <f>VLOOKUP(Customers!A581,Customers!A580:I1580,3,FALSE)</f>
        <v>bfolletg3@a8.net</v>
      </c>
      <c r="G581" s="3" t="str">
        <f>VLOOKUP(worksheet!E581,Customers!A:I,2,)</f>
        <v>Tymon Zanetti</v>
      </c>
      <c r="H581" s="3" t="str">
        <f>VLOOKUP(E581,Customers!A:I,6,FALSE)</f>
        <v>Loughrea</v>
      </c>
      <c r="I581" s="3" t="str">
        <f>VLOOKUP(Customers!A581,Customers!A580:I1580,7,FALSE)</f>
        <v>Ireland</v>
      </c>
      <c r="J581" s="4" t="s">
        <v>67</v>
      </c>
      <c r="K581" s="3">
        <v>5</v>
      </c>
      <c r="L581" s="5">
        <f>INDEX([1]products!$A$1:$G$49,MATCH([1]orders!$D581,[1]products!$A$1:$A$49,0),MATCH([1]orders!K$1,[1]products!$A$1:$G$1,0))</f>
        <v>0.5</v>
      </c>
      <c r="M581" s="6">
        <f>INDEX([1]products!$A$1:$G$49,MATCH([1]orders!$D581,[1]products!$A$1:$A$49,0),MATCH([1]orders!L$1,[1]products!$A$1:$G$1,0))</f>
        <v>6.75</v>
      </c>
      <c r="N581" s="6" t="str">
        <f>VLOOKUP(Customers!A581,Customers!A580:I1580,9,FALSE)</f>
        <v>No</v>
      </c>
      <c r="O581" s="25">
        <f t="shared" si="27"/>
        <v>33.75</v>
      </c>
      <c r="P581" t="str">
        <f>VLOOKUP(J581,Products!A:G,2,0)</f>
        <v>Arabica</v>
      </c>
      <c r="Q581" t="str">
        <f>VLOOKUP(J581,Products!A:G,3,0)</f>
        <v>Medium</v>
      </c>
      <c r="R581">
        <v>3.0374999999999996</v>
      </c>
      <c r="S581">
        <f>INDEX(Products!A:G,MATCH(worksheet!J581,Products!A:A,0),MATCH(worksheet!$S$1,Products!$A$1:$G$1,0))</f>
        <v>0.60749999999999993</v>
      </c>
      <c r="U581" s="20"/>
    </row>
    <row r="582" spans="1:21" hidden="1" x14ac:dyDescent="0.2">
      <c r="A582" s="1" t="s">
        <v>1134</v>
      </c>
      <c r="B582" s="2">
        <v>43965</v>
      </c>
      <c r="C582" s="2" t="str">
        <f t="shared" si="28"/>
        <v>2020</v>
      </c>
      <c r="D582" s="2" t="str">
        <f t="shared" si="29"/>
        <v>May</v>
      </c>
      <c r="E582" s="3" t="s">
        <v>1135</v>
      </c>
      <c r="F582" s="3" t="str">
        <f>VLOOKUP(Customers!A582,Customers!A581:I1581,3,FALSE)</f>
        <v>rkirtleyg4@hatena.ne.jp</v>
      </c>
      <c r="G582" s="3" t="str">
        <f>VLOOKUP(worksheet!E582,Customers!A:I,2,)</f>
        <v>Reinaldos Kirtley</v>
      </c>
      <c r="H582" s="3" t="str">
        <f>VLOOKUP(E582,Customers!A:I,6,FALSE)</f>
        <v>Whittier</v>
      </c>
      <c r="I582" s="3" t="str">
        <f>VLOOKUP(Customers!A582,Customers!A581:I1581,7,FALSE)</f>
        <v>United States</v>
      </c>
      <c r="J582" s="4" t="s">
        <v>137</v>
      </c>
      <c r="K582" s="3">
        <v>3</v>
      </c>
      <c r="L582" s="5">
        <f>INDEX([1]products!$A$1:$G$49,MATCH([1]orders!$D582,[1]products!$A$1:$A$49,0),MATCH([1]orders!K$1,[1]products!$A$1:$G$1,0))</f>
        <v>1</v>
      </c>
      <c r="M582" s="6">
        <f>INDEX([1]products!$A$1:$G$49,MATCH([1]orders!$D582,[1]products!$A$1:$A$49,0),MATCH([1]orders!L$1,[1]products!$A$1:$G$1,0))</f>
        <v>14.85</v>
      </c>
      <c r="N582" s="6" t="str">
        <f>VLOOKUP(Customers!A582,Customers!A581:I1581,9,FALSE)</f>
        <v>Yes</v>
      </c>
      <c r="O582" s="25">
        <f t="shared" si="27"/>
        <v>44.55</v>
      </c>
      <c r="P582" t="str">
        <f>VLOOKUP(J582,Products!A:G,2,0)</f>
        <v>Excelsa</v>
      </c>
      <c r="Q582" t="str">
        <f>VLOOKUP(J582,Products!A:G,3,0)</f>
        <v>Light</v>
      </c>
      <c r="R582">
        <v>4.9005000000000001</v>
      </c>
      <c r="S582">
        <f>INDEX(Products!A:G,MATCH(worksheet!J582,Products!A:A,0),MATCH(worksheet!$S$1,Products!$A$1:$G$1,0))</f>
        <v>1.6335</v>
      </c>
      <c r="U582" s="20"/>
    </row>
    <row r="583" spans="1:21" x14ac:dyDescent="0.2">
      <c r="A583" s="1" t="s">
        <v>1136</v>
      </c>
      <c r="B583" s="2">
        <v>44190</v>
      </c>
      <c r="C583" s="2" t="str">
        <f t="shared" si="28"/>
        <v>2020</v>
      </c>
      <c r="D583" s="2" t="str">
        <f t="shared" si="29"/>
        <v>December</v>
      </c>
      <c r="E583" s="3" t="s">
        <v>1137</v>
      </c>
      <c r="F583" s="3" t="str">
        <f>VLOOKUP(Customers!A583,Customers!A582:I1582,3,FALSE)</f>
        <v>cclemencetg5@weather.com</v>
      </c>
      <c r="G583" s="3" t="str">
        <f>VLOOKUP(worksheet!E583,Customers!A:I,2,)</f>
        <v>Carney Clemencet</v>
      </c>
      <c r="H583" s="3" t="str">
        <f>VLOOKUP(E583,Customers!A:I,6,FALSE)</f>
        <v>Birmingham</v>
      </c>
      <c r="I583" s="3" t="str">
        <f>VLOOKUP(Customers!A583,Customers!A582:I1582,7,FALSE)</f>
        <v>United Kingdom</v>
      </c>
      <c r="J583" s="4" t="s">
        <v>176</v>
      </c>
      <c r="K583" s="3">
        <v>5</v>
      </c>
      <c r="L583" s="5">
        <f>INDEX([1]products!$A$1:$G$49,MATCH([1]orders!$D583,[1]products!$A$1:$A$49,0),MATCH([1]orders!K$1,[1]products!$A$1:$G$1,0))</f>
        <v>0.5</v>
      </c>
      <c r="M583" s="6">
        <f>INDEX([1]products!$A$1:$G$49,MATCH([1]orders!$D583,[1]products!$A$1:$A$49,0),MATCH([1]orders!L$1,[1]products!$A$1:$G$1,0))</f>
        <v>8.91</v>
      </c>
      <c r="N583" s="6" t="str">
        <f>VLOOKUP(Customers!A583,Customers!A582:I1582,9,FALSE)</f>
        <v>Yes</v>
      </c>
      <c r="O583" s="25">
        <f t="shared" si="27"/>
        <v>44.55</v>
      </c>
      <c r="P583" t="str">
        <f>VLOOKUP(J583,Products!A:G,2,0)</f>
        <v>Excelsa</v>
      </c>
      <c r="Q583" t="str">
        <f>VLOOKUP(J583,Products!A:G,3,0)</f>
        <v>Light</v>
      </c>
      <c r="R583">
        <v>4.9005000000000001</v>
      </c>
      <c r="S583">
        <f>INDEX(Products!A:G,MATCH(worksheet!J583,Products!A:A,0),MATCH(worksheet!$S$1,Products!$A$1:$G$1,0))</f>
        <v>0.98009999999999997</v>
      </c>
      <c r="U583" s="20"/>
    </row>
    <row r="584" spans="1:21" x14ac:dyDescent="0.2">
      <c r="A584" s="1" t="s">
        <v>1138</v>
      </c>
      <c r="B584" s="2">
        <v>44382</v>
      </c>
      <c r="C584" s="2" t="str">
        <f t="shared" si="28"/>
        <v>2021</v>
      </c>
      <c r="D584" s="2" t="str">
        <f t="shared" si="29"/>
        <v>July</v>
      </c>
      <c r="E584" s="3" t="s">
        <v>1139</v>
      </c>
      <c r="F584" s="3" t="str">
        <f>VLOOKUP(Customers!A584,Customers!A583:I1583,3,FALSE)</f>
        <v>rdonetg6@oakley.com</v>
      </c>
      <c r="G584" s="3" t="str">
        <f>VLOOKUP(worksheet!E584,Customers!A:I,2,)</f>
        <v>Russell Donet</v>
      </c>
      <c r="H584" s="3" t="str">
        <f>VLOOKUP(E584,Customers!A:I,6,FALSE)</f>
        <v>Richmond</v>
      </c>
      <c r="I584" s="3" t="str">
        <f>VLOOKUP(Customers!A584,Customers!A583:I1583,7,FALSE)</f>
        <v>United States</v>
      </c>
      <c r="J584" s="4" t="s">
        <v>245</v>
      </c>
      <c r="K584" s="3">
        <v>5</v>
      </c>
      <c r="L584" s="5">
        <f>INDEX([1]products!$A$1:$G$49,MATCH([1]orders!$D584,[1]products!$A$1:$A$49,0),MATCH([1]orders!K$1,[1]products!$A$1:$G$1,0))</f>
        <v>1</v>
      </c>
      <c r="M584" s="6">
        <f>INDEX([1]products!$A$1:$G$49,MATCH([1]orders!$D584,[1]products!$A$1:$A$49,0),MATCH([1]orders!L$1,[1]products!$A$1:$G$1,0))</f>
        <v>12.15</v>
      </c>
      <c r="N584" s="6" t="str">
        <f>VLOOKUP(Customers!A584,Customers!A583:I1583,9,FALSE)</f>
        <v>No</v>
      </c>
      <c r="O584" s="25">
        <f t="shared" si="27"/>
        <v>60.75</v>
      </c>
      <c r="P584" t="str">
        <f>VLOOKUP(J584,Products!A:G,2,0)</f>
        <v>Excelsa</v>
      </c>
      <c r="Q584" t="str">
        <f>VLOOKUP(J584,Products!A:G,3,0)</f>
        <v>Dark</v>
      </c>
      <c r="R584">
        <v>6.6825000000000001</v>
      </c>
      <c r="S584">
        <f>INDEX(Products!A:G,MATCH(worksheet!J584,Products!A:A,0),MATCH(worksheet!$S$1,Products!$A$1:$G$1,0))</f>
        <v>1.3365</v>
      </c>
      <c r="U584" s="20"/>
    </row>
    <row r="585" spans="1:21" x14ac:dyDescent="0.2">
      <c r="A585" s="1" t="s">
        <v>1140</v>
      </c>
      <c r="B585" s="2">
        <v>43538</v>
      </c>
      <c r="C585" s="2" t="str">
        <f t="shared" si="28"/>
        <v>2019</v>
      </c>
      <c r="D585" s="2" t="str">
        <f t="shared" si="29"/>
        <v>March</v>
      </c>
      <c r="E585" s="3" t="s">
        <v>1141</v>
      </c>
      <c r="F585" s="3" t="str">
        <f>VLOOKUP(Customers!A585,Customers!A584:I1584,3,FALSE)</f>
        <v>sgaweng7@creativecommons.org</v>
      </c>
      <c r="G585" s="3" t="str">
        <f>VLOOKUP(worksheet!E585,Customers!A:I,2,)</f>
        <v>Sidney Gawen</v>
      </c>
      <c r="H585" s="3" t="str">
        <f>VLOOKUP(E585,Customers!A:I,6,FALSE)</f>
        <v>Sterling</v>
      </c>
      <c r="I585" s="3" t="str">
        <f>VLOOKUP(Customers!A585,Customers!A584:I1584,7,FALSE)</f>
        <v>United States</v>
      </c>
      <c r="J585" s="4" t="s">
        <v>182</v>
      </c>
      <c r="K585" s="3">
        <v>1</v>
      </c>
      <c r="L585" s="5">
        <f>INDEX([1]products!$A$1:$G$49,MATCH([1]orders!$D585,[1]products!$A$1:$A$49,0),MATCH([1]orders!K$1,[1]products!$A$1:$G$1,0))</f>
        <v>0.2</v>
      </c>
      <c r="M585" s="6">
        <f>INDEX([1]products!$A$1:$G$49,MATCH([1]orders!$D585,[1]products!$A$1:$A$49,0),MATCH([1]orders!L$1,[1]products!$A$1:$G$1,0))</f>
        <v>3.5849999999999995</v>
      </c>
      <c r="N585" s="6" t="str">
        <f>VLOOKUP(Customers!A585,Customers!A584:I1584,9,FALSE)</f>
        <v>Yes</v>
      </c>
      <c r="O585" s="25">
        <f t="shared" si="27"/>
        <v>3.5849999999999995</v>
      </c>
      <c r="P585" t="str">
        <f>VLOOKUP(J585,Products!A:G,2,0)</f>
        <v>Robusta</v>
      </c>
      <c r="Q585" t="str">
        <f>VLOOKUP(J585,Products!A:G,3,0)</f>
        <v>Light</v>
      </c>
      <c r="R585">
        <v>0.21509999999999996</v>
      </c>
      <c r="S585">
        <f>INDEX(Products!A:G,MATCH(worksheet!J585,Products!A:A,0),MATCH(worksheet!$S$1,Products!$A$1:$G$1,0))</f>
        <v>0.21509999999999996</v>
      </c>
      <c r="U585" s="20"/>
    </row>
    <row r="586" spans="1:21" x14ac:dyDescent="0.2">
      <c r="A586" s="1" t="s">
        <v>1142</v>
      </c>
      <c r="B586" s="2">
        <v>44262</v>
      </c>
      <c r="C586" s="2" t="str">
        <f t="shared" si="28"/>
        <v>2021</v>
      </c>
      <c r="D586" s="2" t="str">
        <f t="shared" si="29"/>
        <v>March</v>
      </c>
      <c r="E586" s="3" t="s">
        <v>1143</v>
      </c>
      <c r="F586" s="3" t="str">
        <f>VLOOKUP(Customers!A586,Customers!A585:I1585,3,FALSE)</f>
        <v>rreadieg8@guardian.co.uk</v>
      </c>
      <c r="G586" s="3" t="str">
        <f>VLOOKUP(worksheet!E586,Customers!A:I,2,)</f>
        <v>Rickey Readie</v>
      </c>
      <c r="H586" s="3" t="str">
        <f>VLOOKUP(E586,Customers!A:I,6,FALSE)</f>
        <v>Carson City</v>
      </c>
      <c r="I586" s="3" t="str">
        <f>VLOOKUP(Customers!A586,Customers!A585:I1585,7,FALSE)</f>
        <v>United States</v>
      </c>
      <c r="J586" s="4" t="s">
        <v>182</v>
      </c>
      <c r="K586" s="3">
        <v>6</v>
      </c>
      <c r="L586" s="5">
        <f>INDEX([1]products!$A$1:$G$49,MATCH([1]orders!$D586,[1]products!$A$1:$A$49,0),MATCH([1]orders!K$1,[1]products!$A$1:$G$1,0))</f>
        <v>0.2</v>
      </c>
      <c r="M586" s="6">
        <f>INDEX([1]products!$A$1:$G$49,MATCH([1]orders!$D586,[1]products!$A$1:$A$49,0),MATCH([1]orders!L$1,[1]products!$A$1:$G$1,0))</f>
        <v>3.5849999999999995</v>
      </c>
      <c r="N586" s="6" t="str">
        <f>VLOOKUP(Customers!A586,Customers!A585:I1585,9,FALSE)</f>
        <v>No</v>
      </c>
      <c r="O586" s="25">
        <f t="shared" si="27"/>
        <v>21.509999999999998</v>
      </c>
      <c r="P586" t="str">
        <f>VLOOKUP(J586,Products!A:G,2,0)</f>
        <v>Robusta</v>
      </c>
      <c r="Q586" t="str">
        <f>VLOOKUP(J586,Products!A:G,3,0)</f>
        <v>Light</v>
      </c>
      <c r="R586">
        <v>1.2905999999999997</v>
      </c>
      <c r="S586">
        <f>INDEX(Products!A:G,MATCH(worksheet!J586,Products!A:A,0),MATCH(worksheet!$S$1,Products!$A$1:$G$1,0))</f>
        <v>0.21509999999999996</v>
      </c>
      <c r="U586" s="20"/>
    </row>
    <row r="587" spans="1:21" x14ac:dyDescent="0.2">
      <c r="A587" s="1" t="s">
        <v>1144</v>
      </c>
      <c r="B587" s="2">
        <v>44505</v>
      </c>
      <c r="C587" s="2" t="str">
        <f t="shared" si="28"/>
        <v>2021</v>
      </c>
      <c r="D587" s="2" t="str">
        <f t="shared" si="29"/>
        <v>November</v>
      </c>
      <c r="E587" s="3" t="s">
        <v>1145</v>
      </c>
      <c r="F587" s="3" t="str">
        <f>VLOOKUP(Customers!A587,Customers!A586:I1586,3,FALSE)</f>
        <v>cdietzlerg9@goo.gl</v>
      </c>
      <c r="G587" s="3" t="str">
        <f>VLOOKUP(worksheet!E587,Customers!A:I,2,)</f>
        <v>Cody Verissimo</v>
      </c>
      <c r="H587" s="3" t="str">
        <f>VLOOKUP(E587,Customers!A:I,6,FALSE)</f>
        <v>Upton</v>
      </c>
      <c r="I587" s="3" t="str">
        <f>VLOOKUP(Customers!A587,Customers!A586:I1586,7,FALSE)</f>
        <v>Ireland</v>
      </c>
      <c r="J587" s="4" t="s">
        <v>3</v>
      </c>
      <c r="K587" s="3">
        <v>2</v>
      </c>
      <c r="L587" s="5">
        <f>INDEX([1]products!$A$1:$G$49,MATCH([1]orders!$D587,[1]products!$A$1:$A$49,0),MATCH([1]orders!K$1,[1]products!$A$1:$G$1,0))</f>
        <v>0.5</v>
      </c>
      <c r="M587" s="6">
        <f>INDEX([1]products!$A$1:$G$49,MATCH([1]orders!$D587,[1]products!$A$1:$A$49,0),MATCH([1]orders!L$1,[1]products!$A$1:$G$1,0))</f>
        <v>8.25</v>
      </c>
      <c r="N587" s="6" t="str">
        <f>VLOOKUP(Customers!A587,Customers!A586:I1586,9,FALSE)</f>
        <v>Yes</v>
      </c>
      <c r="O587" s="25">
        <f t="shared" si="27"/>
        <v>16.5</v>
      </c>
      <c r="P587" t="str">
        <f>VLOOKUP(J587,Products!A:G,2,0)</f>
        <v>Excelsa</v>
      </c>
      <c r="Q587" t="str">
        <f>VLOOKUP(J587,Products!A:G,3,0)</f>
        <v>Medium</v>
      </c>
      <c r="R587">
        <v>1.8149999999999999</v>
      </c>
      <c r="S587">
        <f>INDEX(Products!A:G,MATCH(worksheet!J587,Products!A:A,0),MATCH(worksheet!$S$1,Products!$A$1:$G$1,0))</f>
        <v>0.90749999999999997</v>
      </c>
      <c r="U587" s="20"/>
    </row>
    <row r="588" spans="1:21" x14ac:dyDescent="0.2">
      <c r="A588" s="1" t="s">
        <v>1146</v>
      </c>
      <c r="B588" s="2">
        <v>43867</v>
      </c>
      <c r="C588" s="2" t="str">
        <f t="shared" si="28"/>
        <v>2020</v>
      </c>
      <c r="D588" s="2" t="str">
        <f t="shared" si="29"/>
        <v>February</v>
      </c>
      <c r="E588" s="3" t="s">
        <v>1147</v>
      </c>
      <c r="F588" s="3">
        <f>VLOOKUP(Customers!A588,Customers!A587:I1587,3,FALSE)</f>
        <v>0</v>
      </c>
      <c r="G588" s="3" t="str">
        <f>VLOOKUP(worksheet!E588,Customers!A:I,2,)</f>
        <v>Zilvia Claisse</v>
      </c>
      <c r="H588" s="3" t="str">
        <f>VLOOKUP(E588,Customers!A:I,6,FALSE)</f>
        <v>Saint Paul</v>
      </c>
      <c r="I588" s="3" t="str">
        <f>VLOOKUP(Customers!A588,Customers!A587:I1587,7,FALSE)</f>
        <v>United States</v>
      </c>
      <c r="J588" s="4" t="s">
        <v>10</v>
      </c>
      <c r="K588" s="3">
        <v>3</v>
      </c>
      <c r="L588" s="5">
        <f>INDEX([1]products!$A$1:$G$49,MATCH([1]orders!$D588,[1]products!$A$1:$A$49,0),MATCH([1]orders!K$1,[1]products!$A$1:$G$1,0))</f>
        <v>2.5</v>
      </c>
      <c r="M588" s="6">
        <f>INDEX([1]products!$A$1:$G$49,MATCH([1]orders!$D588,[1]products!$A$1:$A$49,0),MATCH([1]orders!L$1,[1]products!$A$1:$G$1,0))</f>
        <v>27.484999999999996</v>
      </c>
      <c r="N588" s="6" t="str">
        <f>VLOOKUP(Customers!A588,Customers!A587:I1587,9,FALSE)</f>
        <v>No</v>
      </c>
      <c r="O588" s="25">
        <f t="shared" si="27"/>
        <v>82.454999999999984</v>
      </c>
      <c r="P588" t="str">
        <f>VLOOKUP(J588,Products!A:G,2,0)</f>
        <v>Robusta</v>
      </c>
      <c r="Q588" t="str">
        <f>VLOOKUP(J588,Products!A:G,3,0)</f>
        <v>Light</v>
      </c>
      <c r="R588">
        <v>4.9472999999999994</v>
      </c>
      <c r="S588">
        <f>INDEX(Products!A:G,MATCH(worksheet!J588,Products!A:A,0),MATCH(worksheet!$S$1,Products!$A$1:$G$1,0))</f>
        <v>1.6490999999999998</v>
      </c>
      <c r="U588" s="20"/>
    </row>
    <row r="589" spans="1:21" x14ac:dyDescent="0.2">
      <c r="A589" s="1" t="s">
        <v>1148</v>
      </c>
      <c r="B589" s="2">
        <v>44267</v>
      </c>
      <c r="C589" s="2" t="str">
        <f t="shared" si="28"/>
        <v>2021</v>
      </c>
      <c r="D589" s="2" t="str">
        <f t="shared" si="29"/>
        <v>March</v>
      </c>
      <c r="E589" s="3" t="s">
        <v>1149</v>
      </c>
      <c r="F589" s="3" t="str">
        <f>VLOOKUP(Customers!A589,Customers!A588:I1588,3,FALSE)</f>
        <v>bogb@elpais.com</v>
      </c>
      <c r="G589" s="3" t="str">
        <f>VLOOKUP(worksheet!E589,Customers!A:I,2,)</f>
        <v>Bar O' Mahony</v>
      </c>
      <c r="H589" s="3" t="str">
        <f>VLOOKUP(E589,Customers!A:I,6,FALSE)</f>
        <v>Huntsville</v>
      </c>
      <c r="I589" s="3" t="str">
        <f>VLOOKUP(Customers!A589,Customers!A588:I1588,7,FALSE)</f>
        <v>United States</v>
      </c>
      <c r="J589" s="4" t="s">
        <v>123</v>
      </c>
      <c r="K589" s="3">
        <v>1</v>
      </c>
      <c r="L589" s="5">
        <f>INDEX([1]products!$A$1:$G$49,MATCH([1]orders!$D589,[1]products!$A$1:$A$49,0),MATCH([1]orders!K$1,[1]products!$A$1:$G$1,0))</f>
        <v>0.5</v>
      </c>
      <c r="M589" s="6">
        <f>INDEX([1]products!$A$1:$G$49,MATCH([1]orders!$D589,[1]products!$A$1:$A$49,0),MATCH([1]orders!L$1,[1]products!$A$1:$G$1,0))</f>
        <v>7.77</v>
      </c>
      <c r="N589" s="6" t="str">
        <f>VLOOKUP(Customers!A589,Customers!A588:I1588,9,FALSE)</f>
        <v>Yes</v>
      </c>
      <c r="O589" s="25">
        <f t="shared" si="27"/>
        <v>7.77</v>
      </c>
      <c r="P589" t="str">
        <f>VLOOKUP(J589,Products!A:G,2,0)</f>
        <v>Liberica</v>
      </c>
      <c r="Q589" t="str">
        <f>VLOOKUP(J589,Products!A:G,3,0)</f>
        <v>Dark</v>
      </c>
      <c r="R589">
        <v>1.0101</v>
      </c>
      <c r="S589">
        <f>INDEX(Products!A:G,MATCH(worksheet!J589,Products!A:A,0),MATCH(worksheet!$S$1,Products!$A$1:$G$1,0))</f>
        <v>1.0101</v>
      </c>
      <c r="U589" s="20"/>
    </row>
    <row r="590" spans="1:21" hidden="1" x14ac:dyDescent="0.2">
      <c r="A590" s="1" t="s">
        <v>1150</v>
      </c>
      <c r="B590" s="2">
        <v>44046</v>
      </c>
      <c r="C590" s="2" t="str">
        <f t="shared" si="28"/>
        <v>2020</v>
      </c>
      <c r="D590" s="2" t="str">
        <f t="shared" si="29"/>
        <v>August</v>
      </c>
      <c r="E590" s="3" t="s">
        <v>1151</v>
      </c>
      <c r="F590" s="3" t="str">
        <f>VLOOKUP(Customers!A590,Customers!A589:I1589,3,FALSE)</f>
        <v>vstansburygc@unblog.fr</v>
      </c>
      <c r="G590" s="3" t="str">
        <f>VLOOKUP(worksheet!E590,Customers!A:I,2,)</f>
        <v>Valenka Stansbury</v>
      </c>
      <c r="H590" s="3" t="str">
        <f>VLOOKUP(E590,Customers!A:I,6,FALSE)</f>
        <v>El Paso</v>
      </c>
      <c r="I590" s="3" t="str">
        <f>VLOOKUP(Customers!A590,Customers!A589:I1589,7,FALSE)</f>
        <v>United States</v>
      </c>
      <c r="J590" s="4" t="s">
        <v>22</v>
      </c>
      <c r="K590" s="3">
        <v>2</v>
      </c>
      <c r="L590" s="5">
        <f>INDEX([1]products!$A$1:$G$49,MATCH([1]orders!$D590,[1]products!$A$1:$A$49,0),MATCH([1]orders!K$1,[1]products!$A$1:$G$1,0))</f>
        <v>0.5</v>
      </c>
      <c r="M590" s="6">
        <f>INDEX([1]products!$A$1:$G$49,MATCH([1]orders!$D590,[1]products!$A$1:$A$49,0),MATCH([1]orders!L$1,[1]products!$A$1:$G$1,0))</f>
        <v>5.97</v>
      </c>
      <c r="N590" s="6" t="str">
        <f>VLOOKUP(Customers!A590,Customers!A589:I1589,9,FALSE)</f>
        <v>Yes</v>
      </c>
      <c r="O590" s="25">
        <f t="shared" si="27"/>
        <v>11.94</v>
      </c>
      <c r="P590" t="str">
        <f>VLOOKUP(J590,Products!A:G,2,0)</f>
        <v>Robusta</v>
      </c>
      <c r="Q590" t="str">
        <f>VLOOKUP(J590,Products!A:G,3,0)</f>
        <v>Medium</v>
      </c>
      <c r="R590">
        <v>0.71639999999999993</v>
      </c>
      <c r="S590">
        <f>INDEX(Products!A:G,MATCH(worksheet!J590,Products!A:A,0),MATCH(worksheet!$S$1,Products!$A$1:$G$1,0))</f>
        <v>0.35819999999999996</v>
      </c>
      <c r="U590" s="20"/>
    </row>
    <row r="591" spans="1:21" hidden="1" x14ac:dyDescent="0.2">
      <c r="A591" s="1" t="s">
        <v>1152</v>
      </c>
      <c r="B591" s="2">
        <v>43671</v>
      </c>
      <c r="C591" s="2" t="str">
        <f t="shared" si="28"/>
        <v>2019</v>
      </c>
      <c r="D591" s="2" t="str">
        <f t="shared" si="29"/>
        <v>July</v>
      </c>
      <c r="E591" s="3" t="s">
        <v>1153</v>
      </c>
      <c r="F591" s="3" t="str">
        <f>VLOOKUP(Customers!A591,Customers!A590:I1590,3,FALSE)</f>
        <v>dheinonengd@printfriendly.com</v>
      </c>
      <c r="G591" s="3" t="str">
        <f>VLOOKUP(worksheet!E591,Customers!A:I,2,)</f>
        <v>Daniel Heinonen</v>
      </c>
      <c r="H591" s="3" t="str">
        <f>VLOOKUP(E591,Customers!A:I,6,FALSE)</f>
        <v>Decatur</v>
      </c>
      <c r="I591" s="3" t="str">
        <f>VLOOKUP(Customers!A591,Customers!A590:I1590,7,FALSE)</f>
        <v>United States</v>
      </c>
      <c r="J591" s="4" t="s">
        <v>30</v>
      </c>
      <c r="K591" s="3">
        <v>6</v>
      </c>
      <c r="L591" s="5">
        <f>INDEX([1]products!$A$1:$G$49,MATCH([1]orders!$D591,[1]products!$A$1:$A$49,0),MATCH([1]orders!K$1,[1]products!$A$1:$G$1,0))</f>
        <v>2.5</v>
      </c>
      <c r="M591" s="6">
        <f>INDEX([1]products!$A$1:$G$49,MATCH([1]orders!$D591,[1]products!$A$1:$A$49,0),MATCH([1]orders!L$1,[1]products!$A$1:$G$1,0))</f>
        <v>34.154999999999994</v>
      </c>
      <c r="N591" s="6" t="str">
        <f>VLOOKUP(Customers!A591,Customers!A590:I1590,9,FALSE)</f>
        <v>No</v>
      </c>
      <c r="O591" s="25">
        <f t="shared" si="27"/>
        <v>204.92999999999995</v>
      </c>
      <c r="P591" t="str">
        <f>VLOOKUP(J591,Products!A:G,2,0)</f>
        <v>Excelsa</v>
      </c>
      <c r="Q591" t="str">
        <f>VLOOKUP(J591,Products!A:G,3,0)</f>
        <v>Light</v>
      </c>
      <c r="R591">
        <v>22.542299999999997</v>
      </c>
      <c r="S591">
        <f>INDEX(Products!A:G,MATCH(worksheet!J591,Products!A:A,0),MATCH(worksheet!$S$1,Products!$A$1:$G$1,0))</f>
        <v>3.7570499999999996</v>
      </c>
      <c r="U591" s="20"/>
    </row>
    <row r="592" spans="1:21" x14ac:dyDescent="0.2">
      <c r="A592" s="1" t="s">
        <v>1154</v>
      </c>
      <c r="B592" s="2">
        <v>43950</v>
      </c>
      <c r="C592" s="2" t="str">
        <f t="shared" si="28"/>
        <v>2020</v>
      </c>
      <c r="D592" s="2" t="str">
        <f t="shared" si="29"/>
        <v>April</v>
      </c>
      <c r="E592" s="3" t="s">
        <v>1155</v>
      </c>
      <c r="F592" s="3" t="str">
        <f>VLOOKUP(Customers!A592,Customers!A591:I1591,3,FALSE)</f>
        <v>jshentonge@google.com.hk</v>
      </c>
      <c r="G592" s="3" t="str">
        <f>VLOOKUP(worksheet!E592,Customers!A:I,2,)</f>
        <v>Jewelle Shenton</v>
      </c>
      <c r="H592" s="3" t="str">
        <f>VLOOKUP(E592,Customers!A:I,6,FALSE)</f>
        <v>Orange</v>
      </c>
      <c r="I592" s="3" t="str">
        <f>VLOOKUP(Customers!A592,Customers!A591:I1591,7,FALSE)</f>
        <v>United States</v>
      </c>
      <c r="J592" s="4" t="s">
        <v>112</v>
      </c>
      <c r="K592" s="3">
        <v>2</v>
      </c>
      <c r="L592" s="5">
        <f>INDEX([1]products!$A$1:$G$49,MATCH([1]orders!$D592,[1]products!$A$1:$A$49,0),MATCH([1]orders!K$1,[1]products!$A$1:$G$1,0))</f>
        <v>2.5</v>
      </c>
      <c r="M592" s="6">
        <f>INDEX([1]products!$A$1:$G$49,MATCH([1]orders!$D592,[1]products!$A$1:$A$49,0),MATCH([1]orders!L$1,[1]products!$A$1:$G$1,0))</f>
        <v>31.624999999999996</v>
      </c>
      <c r="N592" s="6" t="str">
        <f>VLOOKUP(Customers!A592,Customers!A591:I1591,9,FALSE)</f>
        <v>Yes</v>
      </c>
      <c r="O592" s="25">
        <f t="shared" si="27"/>
        <v>63.249999999999993</v>
      </c>
      <c r="P592" t="str">
        <f>VLOOKUP(J592,Products!A:G,2,0)</f>
        <v>Excelsa</v>
      </c>
      <c r="Q592" t="str">
        <f>VLOOKUP(J592,Products!A:G,3,0)</f>
        <v>Medium</v>
      </c>
      <c r="R592">
        <v>6.9574999999999996</v>
      </c>
      <c r="S592">
        <f>INDEX(Products!A:G,MATCH(worksheet!J592,Products!A:A,0),MATCH(worksheet!$S$1,Products!$A$1:$G$1,0))</f>
        <v>3.4787499999999998</v>
      </c>
      <c r="U592" s="20"/>
    </row>
    <row r="593" spans="1:21" x14ac:dyDescent="0.2">
      <c r="A593" s="1" t="s">
        <v>1156</v>
      </c>
      <c r="B593" s="2">
        <v>43587</v>
      </c>
      <c r="C593" s="2" t="str">
        <f t="shared" si="28"/>
        <v>2019</v>
      </c>
      <c r="D593" s="2" t="str">
        <f t="shared" si="29"/>
        <v>May</v>
      </c>
      <c r="E593" s="3" t="s">
        <v>1157</v>
      </c>
      <c r="F593" s="3" t="str">
        <f>VLOOKUP(Customers!A593,Customers!A592:I1592,3,FALSE)</f>
        <v>jwilkissongf@nba.com</v>
      </c>
      <c r="G593" s="3" t="str">
        <f>VLOOKUP(worksheet!E593,Customers!A:I,2,)</f>
        <v>Jennifer Wilkisson</v>
      </c>
      <c r="H593" s="3" t="str">
        <f>VLOOKUP(E593,Customers!A:I,6,FALSE)</f>
        <v>Huntington Beach</v>
      </c>
      <c r="I593" s="3" t="str">
        <f>VLOOKUP(Customers!A593,Customers!A592:I1592,7,FALSE)</f>
        <v>United States</v>
      </c>
      <c r="J593" s="4" t="s">
        <v>101</v>
      </c>
      <c r="K593" s="3">
        <v>3</v>
      </c>
      <c r="L593" s="5">
        <f>INDEX([1]products!$A$1:$G$49,MATCH([1]orders!$D593,[1]products!$A$1:$A$49,0),MATCH([1]orders!K$1,[1]products!$A$1:$G$1,0))</f>
        <v>0.2</v>
      </c>
      <c r="M593" s="6">
        <f>INDEX([1]products!$A$1:$G$49,MATCH([1]orders!$D593,[1]products!$A$1:$A$49,0),MATCH([1]orders!L$1,[1]products!$A$1:$G$1,0))</f>
        <v>2.6849999999999996</v>
      </c>
      <c r="N593" s="6" t="str">
        <f>VLOOKUP(Customers!A593,Customers!A592:I1592,9,FALSE)</f>
        <v>Yes</v>
      </c>
      <c r="O593" s="25">
        <f t="shared" si="27"/>
        <v>8.0549999999999997</v>
      </c>
      <c r="P593" t="str">
        <f>VLOOKUP(J593,Products!A:G,2,0)</f>
        <v>Robusta</v>
      </c>
      <c r="Q593" t="str">
        <f>VLOOKUP(J593,Products!A:G,3,0)</f>
        <v>Dark</v>
      </c>
      <c r="R593">
        <v>0.4832999999999999</v>
      </c>
      <c r="S593">
        <f>INDEX(Products!A:G,MATCH(worksheet!J593,Products!A:A,0),MATCH(worksheet!$S$1,Products!$A$1:$G$1,0))</f>
        <v>0.16109999999999997</v>
      </c>
      <c r="U593" s="20"/>
    </row>
    <row r="594" spans="1:21" hidden="1" x14ac:dyDescent="0.2">
      <c r="A594" s="1" t="s">
        <v>1158</v>
      </c>
      <c r="B594" s="2">
        <v>44437</v>
      </c>
      <c r="C594" s="2" t="str">
        <f t="shared" si="28"/>
        <v>2021</v>
      </c>
      <c r="D594" s="2" t="str">
        <f t="shared" si="29"/>
        <v>August</v>
      </c>
      <c r="E594" s="3" t="s">
        <v>1159</v>
      </c>
      <c r="F594" s="3">
        <f>VLOOKUP(Customers!A594,Customers!A593:I1593,3,FALSE)</f>
        <v>0</v>
      </c>
      <c r="G594" s="3" t="str">
        <f>VLOOKUP(worksheet!E594,Customers!A:I,2,)</f>
        <v>Kylie Mowat</v>
      </c>
      <c r="H594" s="3" t="str">
        <f>VLOOKUP(E594,Customers!A:I,6,FALSE)</f>
        <v>Milwaukee</v>
      </c>
      <c r="I594" s="3" t="str">
        <f>VLOOKUP(Customers!A594,Customers!A593:I1593,7,FALSE)</f>
        <v>United States</v>
      </c>
      <c r="J594" s="4" t="s">
        <v>171</v>
      </c>
      <c r="K594" s="3">
        <v>2</v>
      </c>
      <c r="L594" s="5">
        <f>INDEX([1]products!$A$1:$G$49,MATCH([1]orders!$D594,[1]products!$A$1:$A$49,0),MATCH([1]orders!K$1,[1]products!$A$1:$G$1,0))</f>
        <v>2.5</v>
      </c>
      <c r="M594" s="6">
        <f>INDEX([1]products!$A$1:$G$49,MATCH([1]orders!$D594,[1]products!$A$1:$A$49,0),MATCH([1]orders!L$1,[1]products!$A$1:$G$1,0))</f>
        <v>25.874999999999996</v>
      </c>
      <c r="N594" s="6" t="str">
        <f>VLOOKUP(Customers!A594,Customers!A593:I1593,9,FALSE)</f>
        <v>No</v>
      </c>
      <c r="O594" s="25">
        <f t="shared" si="27"/>
        <v>51.749999999999993</v>
      </c>
      <c r="P594" t="str">
        <f>VLOOKUP(J594,Products!A:G,2,0)</f>
        <v>Arabica</v>
      </c>
      <c r="Q594" t="str">
        <f>VLOOKUP(J594,Products!A:G,3,0)</f>
        <v>Medium</v>
      </c>
      <c r="R594">
        <v>4.6574999999999989</v>
      </c>
      <c r="S594">
        <f>INDEX(Products!A:G,MATCH(worksheet!J594,Products!A:A,0),MATCH(worksheet!$S$1,Products!$A$1:$G$1,0))</f>
        <v>2.3287499999999994</v>
      </c>
      <c r="U594" s="20"/>
    </row>
    <row r="595" spans="1:21" x14ac:dyDescent="0.2">
      <c r="A595" s="1" t="s">
        <v>1160</v>
      </c>
      <c r="B595" s="2">
        <v>43903</v>
      </c>
      <c r="C595" s="2" t="str">
        <f t="shared" si="28"/>
        <v>2020</v>
      </c>
      <c r="D595" s="2" t="str">
        <f t="shared" si="29"/>
        <v>March</v>
      </c>
      <c r="E595" s="3" t="s">
        <v>1145</v>
      </c>
      <c r="F595" s="3" t="str">
        <f>VLOOKUP(Customers!A595,Customers!A594:I1594,3,FALSE)</f>
        <v>cverissimogh@theglobeandmail.com</v>
      </c>
      <c r="G595" s="3" t="str">
        <f>VLOOKUP(worksheet!E595,Customers!A:I,2,)</f>
        <v>Cody Verissimo</v>
      </c>
      <c r="H595" s="3" t="str">
        <f>VLOOKUP(E595,Customers!A:I,6,FALSE)</f>
        <v>Upton</v>
      </c>
      <c r="I595" s="3" t="str">
        <f>VLOOKUP(Customers!A595,Customers!A594:I1594,7,FALSE)</f>
        <v>United Kingdom</v>
      </c>
      <c r="J595" s="4" t="s">
        <v>530</v>
      </c>
      <c r="K595" s="3">
        <v>1</v>
      </c>
      <c r="L595" s="5">
        <f>INDEX([1]products!$A$1:$G$49,MATCH([1]orders!$D595,[1]products!$A$1:$A$49,0),MATCH([1]orders!K$1,[1]products!$A$1:$G$1,0))</f>
        <v>2.5</v>
      </c>
      <c r="M595" s="6">
        <f>INDEX([1]products!$A$1:$G$49,MATCH([1]orders!$D595,[1]products!$A$1:$A$49,0),MATCH([1]orders!L$1,[1]products!$A$1:$G$1,0))</f>
        <v>27.945</v>
      </c>
      <c r="N595" s="6" t="str">
        <f>VLOOKUP(Customers!A595,Customers!A594:I1594,9,FALSE)</f>
        <v>Yes</v>
      </c>
      <c r="O595" s="25">
        <f t="shared" si="27"/>
        <v>27.945</v>
      </c>
      <c r="P595" t="str">
        <f>VLOOKUP(J595,Products!A:G,2,0)</f>
        <v>Excelsa</v>
      </c>
      <c r="Q595" t="str">
        <f>VLOOKUP(J595,Products!A:G,3,0)</f>
        <v>Dark</v>
      </c>
      <c r="R595">
        <v>3.07395</v>
      </c>
      <c r="S595">
        <f>INDEX(Products!A:G,MATCH(worksheet!J595,Products!A:A,0),MATCH(worksheet!$S$1,Products!$A$1:$G$1,0))</f>
        <v>3.07395</v>
      </c>
      <c r="U595" s="20"/>
    </row>
    <row r="596" spans="1:21" x14ac:dyDescent="0.2">
      <c r="A596" s="1" t="s">
        <v>1161</v>
      </c>
      <c r="B596" s="2">
        <v>43512</v>
      </c>
      <c r="C596" s="2" t="str">
        <f t="shared" si="28"/>
        <v>2019</v>
      </c>
      <c r="D596" s="2" t="str">
        <f t="shared" si="29"/>
        <v>February</v>
      </c>
      <c r="E596" s="3" t="s">
        <v>1162</v>
      </c>
      <c r="F596" s="3" t="str">
        <f>VLOOKUP(Customers!A596,Customers!A595:I1595,3,FALSE)</f>
        <v>gstarcksgi@abc.net.au</v>
      </c>
      <c r="G596" s="3" t="str">
        <f>VLOOKUP(worksheet!E596,Customers!A:I,2,)</f>
        <v>Gabriel Starcks</v>
      </c>
      <c r="H596" s="3" t="str">
        <f>VLOOKUP(E596,Customers!A:I,6,FALSE)</f>
        <v>Chattanooga</v>
      </c>
      <c r="I596" s="3" t="str">
        <f>VLOOKUP(Customers!A596,Customers!A595:I1595,7,FALSE)</f>
        <v>United States</v>
      </c>
      <c r="J596" s="4" t="s">
        <v>204</v>
      </c>
      <c r="K596" s="3">
        <v>2</v>
      </c>
      <c r="L596" s="5">
        <f>INDEX([1]products!$A$1:$G$49,MATCH([1]orders!$D596,[1]products!$A$1:$A$49,0),MATCH([1]orders!K$1,[1]products!$A$1:$G$1,0))</f>
        <v>2.5</v>
      </c>
      <c r="M596" s="6">
        <f>INDEX([1]products!$A$1:$G$49,MATCH([1]orders!$D596,[1]products!$A$1:$A$49,0),MATCH([1]orders!L$1,[1]products!$A$1:$G$1,0))</f>
        <v>29.784999999999997</v>
      </c>
      <c r="N596" s="6" t="str">
        <f>VLOOKUP(Customers!A596,Customers!A595:I1595,9,FALSE)</f>
        <v>No</v>
      </c>
      <c r="O596" s="25">
        <f t="shared" si="27"/>
        <v>59.569999999999993</v>
      </c>
      <c r="P596" t="str">
        <f>VLOOKUP(J596,Products!A:G,2,0)</f>
        <v>Arabica</v>
      </c>
      <c r="Q596" t="str">
        <f>VLOOKUP(J596,Products!A:G,3,0)</f>
        <v>Light</v>
      </c>
      <c r="R596">
        <v>5.3612999999999991</v>
      </c>
      <c r="S596">
        <f>INDEX(Products!A:G,MATCH(worksheet!J596,Products!A:A,0),MATCH(worksheet!$S$1,Products!$A$1:$G$1,0))</f>
        <v>2.6806499999999995</v>
      </c>
      <c r="U596" s="20"/>
    </row>
    <row r="597" spans="1:21" x14ac:dyDescent="0.2">
      <c r="A597" s="1" t="s">
        <v>1163</v>
      </c>
      <c r="B597" s="2">
        <v>44527</v>
      </c>
      <c r="C597" s="2" t="str">
        <f t="shared" si="28"/>
        <v>2021</v>
      </c>
      <c r="D597" s="2" t="str">
        <f t="shared" si="29"/>
        <v>November</v>
      </c>
      <c r="E597" s="3" t="s">
        <v>1164</v>
      </c>
      <c r="F597" s="3">
        <f>VLOOKUP(Customers!A597,Customers!A596:I1596,3,FALSE)</f>
        <v>0</v>
      </c>
      <c r="G597" s="3" t="str">
        <f>VLOOKUP(worksheet!E597,Customers!A:I,2,)</f>
        <v>Darby Dummer</v>
      </c>
      <c r="H597" s="3" t="str">
        <f>VLOOKUP(E597,Customers!A:I,6,FALSE)</f>
        <v>Manchester</v>
      </c>
      <c r="I597" s="3" t="str">
        <f>VLOOKUP(Customers!A597,Customers!A596:I1596,7,FALSE)</f>
        <v>United Kingdom</v>
      </c>
      <c r="J597" s="4" t="s">
        <v>137</v>
      </c>
      <c r="K597" s="3">
        <v>1</v>
      </c>
      <c r="L597" s="5">
        <f>INDEX([1]products!$A$1:$G$49,MATCH([1]orders!$D597,[1]products!$A$1:$A$49,0),MATCH([1]orders!K$1,[1]products!$A$1:$G$1,0))</f>
        <v>1</v>
      </c>
      <c r="M597" s="6">
        <f>INDEX([1]products!$A$1:$G$49,MATCH([1]orders!$D597,[1]products!$A$1:$A$49,0),MATCH([1]orders!L$1,[1]products!$A$1:$G$1,0))</f>
        <v>14.85</v>
      </c>
      <c r="N597" s="6" t="str">
        <f>VLOOKUP(Customers!A597,Customers!A596:I1596,9,FALSE)</f>
        <v>No</v>
      </c>
      <c r="O597" s="25">
        <f t="shared" si="27"/>
        <v>14.85</v>
      </c>
      <c r="P597" t="str">
        <f>VLOOKUP(J597,Products!A:G,2,0)</f>
        <v>Excelsa</v>
      </c>
      <c r="Q597" t="str">
        <f>VLOOKUP(J597,Products!A:G,3,0)</f>
        <v>Light</v>
      </c>
      <c r="R597">
        <v>1.6335</v>
      </c>
      <c r="S597">
        <f>INDEX(Products!A:G,MATCH(worksheet!J597,Products!A:A,0),MATCH(worksheet!$S$1,Products!$A$1:$G$1,0))</f>
        <v>1.6335</v>
      </c>
      <c r="U597" s="20"/>
    </row>
    <row r="598" spans="1:21" hidden="1" x14ac:dyDescent="0.2">
      <c r="A598" s="1" t="s">
        <v>1165</v>
      </c>
      <c r="B598" s="2">
        <v>44523</v>
      </c>
      <c r="C598" s="2" t="str">
        <f t="shared" si="28"/>
        <v>2021</v>
      </c>
      <c r="D598" s="2" t="str">
        <f t="shared" si="29"/>
        <v>November</v>
      </c>
      <c r="E598" s="3" t="s">
        <v>1166</v>
      </c>
      <c r="F598" s="3" t="str">
        <f>VLOOKUP(Customers!A598,Customers!A597:I1597,3,FALSE)</f>
        <v>kscholardgk@sbwire.com</v>
      </c>
      <c r="G598" s="3" t="str">
        <f>VLOOKUP(worksheet!E598,Customers!A:I,2,)</f>
        <v>Kienan Scholard</v>
      </c>
      <c r="H598" s="3" t="str">
        <f>VLOOKUP(E598,Customers!A:I,6,FALSE)</f>
        <v>Columbus</v>
      </c>
      <c r="I598" s="3" t="str">
        <f>VLOOKUP(Customers!A598,Customers!A597:I1597,7,FALSE)</f>
        <v>United States</v>
      </c>
      <c r="J598" s="4" t="s">
        <v>67</v>
      </c>
      <c r="K598" s="3">
        <v>5</v>
      </c>
      <c r="L598" s="5">
        <f>INDEX([1]products!$A$1:$G$49,MATCH([1]orders!$D598,[1]products!$A$1:$A$49,0),MATCH([1]orders!K$1,[1]products!$A$1:$G$1,0))</f>
        <v>0.5</v>
      </c>
      <c r="M598" s="6">
        <f>INDEX([1]products!$A$1:$G$49,MATCH([1]orders!$D598,[1]products!$A$1:$A$49,0),MATCH([1]orders!L$1,[1]products!$A$1:$G$1,0))</f>
        <v>6.75</v>
      </c>
      <c r="N598" s="6" t="str">
        <f>VLOOKUP(Customers!A598,Customers!A597:I1597,9,FALSE)</f>
        <v>No</v>
      </c>
      <c r="O598" s="25">
        <f t="shared" si="27"/>
        <v>33.75</v>
      </c>
      <c r="P598" t="str">
        <f>VLOOKUP(J598,Products!A:G,2,0)</f>
        <v>Arabica</v>
      </c>
      <c r="Q598" t="str">
        <f>VLOOKUP(J598,Products!A:G,3,0)</f>
        <v>Medium</v>
      </c>
      <c r="R598">
        <v>3.0374999999999996</v>
      </c>
      <c r="S598">
        <f>INDEX(Products!A:G,MATCH(worksheet!J598,Products!A:A,0),MATCH(worksheet!$S$1,Products!$A$1:$G$1,0))</f>
        <v>0.60749999999999993</v>
      </c>
      <c r="U598" s="20"/>
    </row>
    <row r="599" spans="1:21" x14ac:dyDescent="0.2">
      <c r="A599" s="1" t="s">
        <v>1167</v>
      </c>
      <c r="B599" s="2">
        <v>44532</v>
      </c>
      <c r="C599" s="2" t="str">
        <f t="shared" si="28"/>
        <v>2021</v>
      </c>
      <c r="D599" s="2" t="str">
        <f t="shared" si="29"/>
        <v>December</v>
      </c>
      <c r="E599" s="3" t="s">
        <v>1168</v>
      </c>
      <c r="F599" s="3" t="str">
        <f>VLOOKUP(Customers!A599,Customers!A598:I1598,3,FALSE)</f>
        <v>bkindleygl@wikimedia.org</v>
      </c>
      <c r="G599" s="3" t="str">
        <f>VLOOKUP(worksheet!E599,Customers!A:I,2,)</f>
        <v>Bo Kindley</v>
      </c>
      <c r="H599" s="3" t="str">
        <f>VLOOKUP(E599,Customers!A:I,6,FALSE)</f>
        <v>Pasadena</v>
      </c>
      <c r="I599" s="3" t="str">
        <f>VLOOKUP(Customers!A599,Customers!A598:I1598,7,FALSE)</f>
        <v>United States</v>
      </c>
      <c r="J599" s="4" t="s">
        <v>104</v>
      </c>
      <c r="K599" s="3">
        <v>4</v>
      </c>
      <c r="L599" s="5">
        <f>INDEX([1]products!$A$1:$G$49,MATCH([1]orders!$D599,[1]products!$A$1:$A$49,0),MATCH([1]orders!K$1,[1]products!$A$1:$G$1,0))</f>
        <v>2.5</v>
      </c>
      <c r="M599" s="6">
        <f>INDEX([1]products!$A$1:$G$49,MATCH([1]orders!$D599,[1]products!$A$1:$A$49,0),MATCH([1]orders!L$1,[1]products!$A$1:$G$1,0))</f>
        <v>36.454999999999998</v>
      </c>
      <c r="N599" s="6" t="str">
        <f>VLOOKUP(Customers!A599,Customers!A598:I1598,9,FALSE)</f>
        <v>Yes</v>
      </c>
      <c r="O599" s="25">
        <f t="shared" si="27"/>
        <v>145.82</v>
      </c>
      <c r="P599" t="str">
        <f>VLOOKUP(J599,Products!A:G,2,0)</f>
        <v>Liberica</v>
      </c>
      <c r="Q599" t="str">
        <f>VLOOKUP(J599,Products!A:G,3,0)</f>
        <v>Light</v>
      </c>
      <c r="R599">
        <v>18.956599999999998</v>
      </c>
      <c r="S599">
        <f>INDEX(Products!A:G,MATCH(worksheet!J599,Products!A:A,0),MATCH(worksheet!$S$1,Products!$A$1:$G$1,0))</f>
        <v>4.7391499999999995</v>
      </c>
      <c r="U599" s="20"/>
    </row>
    <row r="600" spans="1:21" x14ac:dyDescent="0.2">
      <c r="A600" s="1" t="s">
        <v>1169</v>
      </c>
      <c r="B600" s="2">
        <v>43471</v>
      </c>
      <c r="C600" s="2" t="str">
        <f t="shared" si="28"/>
        <v>2019</v>
      </c>
      <c r="D600" s="2" t="str">
        <f t="shared" si="29"/>
        <v>January</v>
      </c>
      <c r="E600" s="3" t="s">
        <v>1170</v>
      </c>
      <c r="F600" s="3" t="str">
        <f>VLOOKUP(Customers!A600,Customers!A599:I1599,3,FALSE)</f>
        <v>khammettgm@dmoz.org</v>
      </c>
      <c r="G600" s="3" t="str">
        <f>VLOOKUP(worksheet!E600,Customers!A:I,2,)</f>
        <v>Krissie Hammett</v>
      </c>
      <c r="H600" s="3" t="str">
        <f>VLOOKUP(E600,Customers!A:I,6,FALSE)</f>
        <v>San Francisco</v>
      </c>
      <c r="I600" s="3" t="str">
        <f>VLOOKUP(Customers!A600,Customers!A599:I1599,7,FALSE)</f>
        <v>United States</v>
      </c>
      <c r="J600" s="4" t="s">
        <v>162</v>
      </c>
      <c r="K600" s="3">
        <v>4</v>
      </c>
      <c r="L600" s="5">
        <f>INDEX([1]products!$A$1:$G$49,MATCH([1]orders!$D600,[1]products!$A$1:$A$49,0),MATCH([1]orders!K$1,[1]products!$A$1:$G$1,0))</f>
        <v>0.2</v>
      </c>
      <c r="M600" s="6">
        <f>INDEX([1]products!$A$1:$G$49,MATCH([1]orders!$D600,[1]products!$A$1:$A$49,0),MATCH([1]orders!L$1,[1]products!$A$1:$G$1,0))</f>
        <v>2.9849999999999999</v>
      </c>
      <c r="N600" s="6" t="str">
        <f>VLOOKUP(Customers!A600,Customers!A599:I1599,9,FALSE)</f>
        <v>Yes</v>
      </c>
      <c r="O600" s="25">
        <f t="shared" si="27"/>
        <v>11.94</v>
      </c>
      <c r="P600" t="str">
        <f>VLOOKUP(J600,Products!A:G,2,0)</f>
        <v>Robusta</v>
      </c>
      <c r="Q600" t="str">
        <f>VLOOKUP(J600,Products!A:G,3,0)</f>
        <v>Medium</v>
      </c>
      <c r="R600">
        <v>0.71639999999999993</v>
      </c>
      <c r="S600">
        <f>INDEX(Products!A:G,MATCH(worksheet!J600,Products!A:A,0),MATCH(worksheet!$S$1,Products!$A$1:$G$1,0))</f>
        <v>0.17909999999999998</v>
      </c>
      <c r="U600" s="20"/>
    </row>
    <row r="601" spans="1:21" hidden="1" x14ac:dyDescent="0.2">
      <c r="A601" s="1" t="s">
        <v>1171</v>
      </c>
      <c r="B601" s="2">
        <v>44321</v>
      </c>
      <c r="C601" s="2" t="str">
        <f t="shared" si="28"/>
        <v>2021</v>
      </c>
      <c r="D601" s="2" t="str">
        <f t="shared" si="29"/>
        <v>May</v>
      </c>
      <c r="E601" s="3" t="s">
        <v>1172</v>
      </c>
      <c r="F601" s="3" t="str">
        <f>VLOOKUP(Customers!A601,Customers!A600:I1600,3,FALSE)</f>
        <v>ahulburtgn@fda.gov</v>
      </c>
      <c r="G601" s="3" t="str">
        <f>VLOOKUP(worksheet!E601,Customers!A:I,2,)</f>
        <v>Alisha Hulburt</v>
      </c>
      <c r="H601" s="3" t="str">
        <f>VLOOKUP(E601,Customers!A:I,6,FALSE)</f>
        <v>Shreveport</v>
      </c>
      <c r="I601" s="3" t="str">
        <f>VLOOKUP(Customers!A601,Customers!A600:I1600,7,FALSE)</f>
        <v>United States</v>
      </c>
      <c r="J601" s="4" t="s">
        <v>54</v>
      </c>
      <c r="K601" s="3">
        <v>4</v>
      </c>
      <c r="L601" s="5">
        <f>INDEX([1]products!$A$1:$G$49,MATCH([1]orders!$D601,[1]products!$A$1:$A$49,0),MATCH([1]orders!K$1,[1]products!$A$1:$G$1,0))</f>
        <v>0.2</v>
      </c>
      <c r="M601" s="6">
        <f>INDEX([1]products!$A$1:$G$49,MATCH([1]orders!$D601,[1]products!$A$1:$A$49,0),MATCH([1]orders!L$1,[1]products!$A$1:$G$1,0))</f>
        <v>2.9849999999999999</v>
      </c>
      <c r="N601" s="6" t="str">
        <f>VLOOKUP(Customers!A601,Customers!A600:I1600,9,FALSE)</f>
        <v>Yes</v>
      </c>
      <c r="O601" s="25">
        <f t="shared" si="27"/>
        <v>11.94</v>
      </c>
      <c r="P601" t="str">
        <f>VLOOKUP(J601,Products!A:G,2,0)</f>
        <v>Arabica</v>
      </c>
      <c r="Q601" t="str">
        <f>VLOOKUP(J601,Products!A:G,3,0)</f>
        <v>Dark</v>
      </c>
      <c r="R601">
        <v>1.0746</v>
      </c>
      <c r="S601">
        <f>INDEX(Products!A:G,MATCH(worksheet!J601,Products!A:A,0),MATCH(worksheet!$S$1,Products!$A$1:$G$1,0))</f>
        <v>0.26865</v>
      </c>
      <c r="U601" s="20"/>
    </row>
    <row r="602" spans="1:21" hidden="1" x14ac:dyDescent="0.2">
      <c r="A602" s="1" t="s">
        <v>1173</v>
      </c>
      <c r="B602" s="2">
        <v>44492</v>
      </c>
      <c r="C602" s="2" t="str">
        <f t="shared" si="28"/>
        <v>2021</v>
      </c>
      <c r="D602" s="2" t="str">
        <f t="shared" si="29"/>
        <v>October</v>
      </c>
      <c r="E602" s="3" t="s">
        <v>1174</v>
      </c>
      <c r="F602" s="3" t="str">
        <f>VLOOKUP(Customers!A602,Customers!A601:I1601,3,FALSE)</f>
        <v>plauritzengo@photobucket.com</v>
      </c>
      <c r="G602" s="3" t="str">
        <f>VLOOKUP(worksheet!E602,Customers!A:I,2,)</f>
        <v>Peyter Lauritzen</v>
      </c>
      <c r="H602" s="3" t="str">
        <f>VLOOKUP(E602,Customers!A:I,6,FALSE)</f>
        <v>Philadelphia</v>
      </c>
      <c r="I602" s="3" t="str">
        <f>VLOOKUP(Customers!A602,Customers!A601:I1601,7,FALSE)</f>
        <v>United States</v>
      </c>
      <c r="J602" s="4" t="s">
        <v>123</v>
      </c>
      <c r="K602" s="3">
        <v>1</v>
      </c>
      <c r="L602" s="5">
        <f>INDEX([1]products!$A$1:$G$49,MATCH([1]orders!$D602,[1]products!$A$1:$A$49,0),MATCH([1]orders!K$1,[1]products!$A$1:$G$1,0))</f>
        <v>0.5</v>
      </c>
      <c r="M602" s="6">
        <f>INDEX([1]products!$A$1:$G$49,MATCH([1]orders!$D602,[1]products!$A$1:$A$49,0),MATCH([1]orders!L$1,[1]products!$A$1:$G$1,0))</f>
        <v>7.77</v>
      </c>
      <c r="N602" s="6" t="str">
        <f>VLOOKUP(Customers!A602,Customers!A601:I1601,9,FALSE)</f>
        <v>No</v>
      </c>
      <c r="O602" s="25">
        <f t="shared" si="27"/>
        <v>7.77</v>
      </c>
      <c r="P602" t="str">
        <f>VLOOKUP(J602,Products!A:G,2,0)</f>
        <v>Liberica</v>
      </c>
      <c r="Q602" t="str">
        <f>VLOOKUP(J602,Products!A:G,3,0)</f>
        <v>Dark</v>
      </c>
      <c r="R602">
        <v>1.0101</v>
      </c>
      <c r="S602">
        <f>INDEX(Products!A:G,MATCH(worksheet!J602,Products!A:A,0),MATCH(worksheet!$S$1,Products!$A$1:$G$1,0))</f>
        <v>1.0101</v>
      </c>
      <c r="U602" s="20"/>
    </row>
    <row r="603" spans="1:21" hidden="1" x14ac:dyDescent="0.2">
      <c r="A603" s="1" t="s">
        <v>1175</v>
      </c>
      <c r="B603" s="2">
        <v>43815</v>
      </c>
      <c r="C603" s="2" t="str">
        <f t="shared" si="28"/>
        <v>2019</v>
      </c>
      <c r="D603" s="2" t="str">
        <f t="shared" si="29"/>
        <v>December</v>
      </c>
      <c r="E603" s="3" t="s">
        <v>1176</v>
      </c>
      <c r="F603" s="3" t="str">
        <f>VLOOKUP(Customers!A603,Customers!A602:I1602,3,FALSE)</f>
        <v>aburgwingp@redcross.org</v>
      </c>
      <c r="G603" s="3" t="str">
        <f>VLOOKUP(worksheet!E603,Customers!A:I,2,)</f>
        <v>Aurelia Burgwin</v>
      </c>
      <c r="H603" s="3" t="str">
        <f>VLOOKUP(E603,Customers!A:I,6,FALSE)</f>
        <v>Migrate</v>
      </c>
      <c r="I603" s="3" t="str">
        <f>VLOOKUP(Customers!A603,Customers!A602:I1602,7,FALSE)</f>
        <v>United States</v>
      </c>
      <c r="J603" s="4" t="s">
        <v>10</v>
      </c>
      <c r="K603" s="3">
        <v>4</v>
      </c>
      <c r="L603" s="5">
        <f>INDEX([1]products!$A$1:$G$49,MATCH([1]orders!$D603,[1]products!$A$1:$A$49,0),MATCH([1]orders!K$1,[1]products!$A$1:$G$1,0))</f>
        <v>2.5</v>
      </c>
      <c r="M603" s="6">
        <f>INDEX([1]products!$A$1:$G$49,MATCH([1]orders!$D603,[1]products!$A$1:$A$49,0),MATCH([1]orders!L$1,[1]products!$A$1:$G$1,0))</f>
        <v>27.484999999999996</v>
      </c>
      <c r="N603" s="6" t="str">
        <f>VLOOKUP(Customers!A603,Customers!A602:I1602,9,FALSE)</f>
        <v>Yes</v>
      </c>
      <c r="O603" s="25">
        <f t="shared" si="27"/>
        <v>109.93999999999998</v>
      </c>
      <c r="P603" t="str">
        <f>VLOOKUP(J603,Products!A:G,2,0)</f>
        <v>Robusta</v>
      </c>
      <c r="Q603" t="str">
        <f>VLOOKUP(J603,Products!A:G,3,0)</f>
        <v>Light</v>
      </c>
      <c r="R603">
        <v>6.5963999999999992</v>
      </c>
      <c r="S603">
        <f>INDEX(Products!A:G,MATCH(worksheet!J603,Products!A:A,0),MATCH(worksheet!$S$1,Products!$A$1:$G$1,0))</f>
        <v>1.6490999999999998</v>
      </c>
      <c r="U603" s="20"/>
    </row>
    <row r="604" spans="1:21" hidden="1" x14ac:dyDescent="0.2">
      <c r="A604" s="1" t="s">
        <v>1177</v>
      </c>
      <c r="B604" s="2">
        <v>43603</v>
      </c>
      <c r="C604" s="2" t="str">
        <f t="shared" si="28"/>
        <v>2019</v>
      </c>
      <c r="D604" s="2" t="str">
        <f t="shared" si="29"/>
        <v>May</v>
      </c>
      <c r="E604" s="3" t="s">
        <v>1178</v>
      </c>
      <c r="F604" s="3" t="str">
        <f>VLOOKUP(Customers!A604,Customers!A603:I1603,3,FALSE)</f>
        <v>erolingq@google.fr</v>
      </c>
      <c r="G604" s="3" t="str">
        <f>VLOOKUP(worksheet!E604,Customers!A:I,2,)</f>
        <v>Emalee Rolin</v>
      </c>
      <c r="H604" s="3" t="str">
        <f>VLOOKUP(E604,Customers!A:I,6,FALSE)</f>
        <v>Toledo</v>
      </c>
      <c r="I604" s="3" t="str">
        <f>VLOOKUP(Customers!A604,Customers!A603:I1603,7,FALSE)</f>
        <v>United States</v>
      </c>
      <c r="J604" s="4" t="s">
        <v>254</v>
      </c>
      <c r="K604" s="3">
        <v>5</v>
      </c>
      <c r="L604" s="5">
        <f>INDEX([1]products!$A$1:$G$49,MATCH([1]orders!$D604,[1]products!$A$1:$A$49,0),MATCH([1]orders!K$1,[1]products!$A$1:$G$1,0))</f>
        <v>0.2</v>
      </c>
      <c r="M604" s="6">
        <f>INDEX([1]products!$A$1:$G$49,MATCH([1]orders!$D604,[1]products!$A$1:$A$49,0),MATCH([1]orders!L$1,[1]products!$A$1:$G$1,0))</f>
        <v>4.4550000000000001</v>
      </c>
      <c r="N604" s="6" t="str">
        <f>VLOOKUP(Customers!A604,Customers!A603:I1603,9,FALSE)</f>
        <v>Yes</v>
      </c>
      <c r="O604" s="25">
        <f t="shared" si="27"/>
        <v>22.274999999999999</v>
      </c>
      <c r="P604" t="str">
        <f>VLOOKUP(J604,Products!A:G,2,0)</f>
        <v>Excelsa</v>
      </c>
      <c r="Q604" t="str">
        <f>VLOOKUP(J604,Products!A:G,3,0)</f>
        <v>Light</v>
      </c>
      <c r="R604">
        <v>2.45025</v>
      </c>
      <c r="S604">
        <f>INDEX(Products!A:G,MATCH(worksheet!J604,Products!A:A,0),MATCH(worksheet!$S$1,Products!$A$1:$G$1,0))</f>
        <v>0.49004999999999999</v>
      </c>
      <c r="U604" s="20"/>
    </row>
    <row r="605" spans="1:21" x14ac:dyDescent="0.2">
      <c r="A605" s="1" t="s">
        <v>1179</v>
      </c>
      <c r="B605" s="2">
        <v>43660</v>
      </c>
      <c r="C605" s="2" t="str">
        <f t="shared" si="28"/>
        <v>2019</v>
      </c>
      <c r="D605" s="2" t="str">
        <f t="shared" si="29"/>
        <v>July</v>
      </c>
      <c r="E605" s="3" t="s">
        <v>1180</v>
      </c>
      <c r="F605" s="3" t="str">
        <f>VLOOKUP(Customers!A605,Customers!A604:I1604,3,FALSE)</f>
        <v>dfowlegr@epa.gov</v>
      </c>
      <c r="G605" s="3" t="str">
        <f>VLOOKUP(worksheet!E605,Customers!A:I,2,)</f>
        <v>Donavon Fowle</v>
      </c>
      <c r="H605" s="3" t="str">
        <f>VLOOKUP(E605,Customers!A:I,6,FALSE)</f>
        <v>Colorado Springs</v>
      </c>
      <c r="I605" s="3" t="str">
        <f>VLOOKUP(Customers!A605,Customers!A604:I1604,7,FALSE)</f>
        <v>United States</v>
      </c>
      <c r="J605" s="4" t="s">
        <v>162</v>
      </c>
      <c r="K605" s="3">
        <v>3</v>
      </c>
      <c r="L605" s="5">
        <f>INDEX([1]products!$A$1:$G$49,MATCH([1]orders!$D605,[1]products!$A$1:$A$49,0),MATCH([1]orders!K$1,[1]products!$A$1:$G$1,0))</f>
        <v>0.2</v>
      </c>
      <c r="M605" s="6">
        <f>INDEX([1]products!$A$1:$G$49,MATCH([1]orders!$D605,[1]products!$A$1:$A$49,0),MATCH([1]orders!L$1,[1]products!$A$1:$G$1,0))</f>
        <v>2.9849999999999999</v>
      </c>
      <c r="N605" s="6" t="str">
        <f>VLOOKUP(Customers!A605,Customers!A604:I1604,9,FALSE)</f>
        <v>No</v>
      </c>
      <c r="O605" s="25">
        <f t="shared" si="27"/>
        <v>8.9550000000000001</v>
      </c>
      <c r="P605" t="str">
        <f>VLOOKUP(J605,Products!A:G,2,0)</f>
        <v>Robusta</v>
      </c>
      <c r="Q605" t="str">
        <f>VLOOKUP(J605,Products!A:G,3,0)</f>
        <v>Medium</v>
      </c>
      <c r="R605">
        <v>0.53729999999999989</v>
      </c>
      <c r="S605">
        <f>INDEX(Products!A:G,MATCH(worksheet!J605,Products!A:A,0),MATCH(worksheet!$S$1,Products!$A$1:$G$1,0))</f>
        <v>0.17909999999999998</v>
      </c>
      <c r="U605" s="20"/>
    </row>
    <row r="606" spans="1:21" x14ac:dyDescent="0.2">
      <c r="A606" s="1" t="s">
        <v>1181</v>
      </c>
      <c r="B606" s="2">
        <v>44148</v>
      </c>
      <c r="C606" s="2" t="str">
        <f t="shared" si="28"/>
        <v>2020</v>
      </c>
      <c r="D606" s="2" t="str">
        <f t="shared" si="29"/>
        <v>November</v>
      </c>
      <c r="E606" s="3" t="s">
        <v>1182</v>
      </c>
      <c r="F606" s="3">
        <f>VLOOKUP(Customers!A606,Customers!A605:I1605,3,FALSE)</f>
        <v>0</v>
      </c>
      <c r="G606" s="3" t="str">
        <f>VLOOKUP(worksheet!E606,Customers!A:I,2,)</f>
        <v>Jorge Bettison</v>
      </c>
      <c r="H606" s="3" t="str">
        <f>VLOOKUP(E606,Customers!A:I,6,FALSE)</f>
        <v>Longwood</v>
      </c>
      <c r="I606" s="3" t="str">
        <f>VLOOKUP(Customers!A606,Customers!A605:I1605,7,FALSE)</f>
        <v>Ireland</v>
      </c>
      <c r="J606" s="4" t="s">
        <v>109</v>
      </c>
      <c r="K606" s="3">
        <v>4</v>
      </c>
      <c r="L606" s="5">
        <f>INDEX([1]products!$A$1:$G$49,MATCH([1]orders!$D606,[1]products!$A$1:$A$49,0),MATCH([1]orders!K$1,[1]products!$A$1:$G$1,0))</f>
        <v>2.5</v>
      </c>
      <c r="M606" s="6">
        <f>INDEX([1]products!$A$1:$G$49,MATCH([1]orders!$D606,[1]products!$A$1:$A$49,0),MATCH([1]orders!L$1,[1]products!$A$1:$G$1,0))</f>
        <v>29.784999999999997</v>
      </c>
      <c r="N606" s="6" t="str">
        <f>VLOOKUP(Customers!A606,Customers!A605:I1605,9,FALSE)</f>
        <v>No</v>
      </c>
      <c r="O606" s="25">
        <f t="shared" si="27"/>
        <v>119.13999999999999</v>
      </c>
      <c r="P606" t="str">
        <f>VLOOKUP(J606,Products!A:G,2,0)</f>
        <v>Liberica</v>
      </c>
      <c r="Q606" t="str">
        <f>VLOOKUP(J606,Products!A:G,3,0)</f>
        <v>Dark</v>
      </c>
      <c r="R606">
        <v>15.488199999999999</v>
      </c>
      <c r="S606">
        <f>INDEX(Products!A:G,MATCH(worksheet!J606,Products!A:A,0),MATCH(worksheet!$S$1,Products!$A$1:$G$1,0))</f>
        <v>3.8720499999999998</v>
      </c>
      <c r="U606" s="20"/>
    </row>
    <row r="607" spans="1:21" hidden="1" x14ac:dyDescent="0.2">
      <c r="A607" s="1" t="s">
        <v>1183</v>
      </c>
      <c r="B607" s="2">
        <v>44028</v>
      </c>
      <c r="C607" s="2" t="str">
        <f t="shared" si="28"/>
        <v>2020</v>
      </c>
      <c r="D607" s="2" t="str">
        <f t="shared" si="29"/>
        <v>July</v>
      </c>
      <c r="E607" s="3" t="s">
        <v>1184</v>
      </c>
      <c r="F607" s="3" t="str">
        <f>VLOOKUP(Customers!A607,Customers!A606:I1606,3,FALSE)</f>
        <v>wpowleslandgt@soundcloud.com</v>
      </c>
      <c r="G607" s="3" t="str">
        <f>VLOOKUP(worksheet!E607,Customers!A:I,2,)</f>
        <v>Wang Powlesland</v>
      </c>
      <c r="H607" s="3" t="str">
        <f>VLOOKUP(E607,Customers!A:I,6,FALSE)</f>
        <v>Pittsburgh</v>
      </c>
      <c r="I607" s="3" t="str">
        <f>VLOOKUP(Customers!A607,Customers!A606:I1606,7,FALSE)</f>
        <v>United States</v>
      </c>
      <c r="J607" s="4" t="s">
        <v>204</v>
      </c>
      <c r="K607" s="3">
        <v>5</v>
      </c>
      <c r="L607" s="5">
        <f>INDEX([1]products!$A$1:$G$49,MATCH([1]orders!$D607,[1]products!$A$1:$A$49,0),MATCH([1]orders!K$1,[1]products!$A$1:$G$1,0))</f>
        <v>2.5</v>
      </c>
      <c r="M607" s="6">
        <f>INDEX([1]products!$A$1:$G$49,MATCH([1]orders!$D607,[1]products!$A$1:$A$49,0),MATCH([1]orders!L$1,[1]products!$A$1:$G$1,0))</f>
        <v>29.784999999999997</v>
      </c>
      <c r="N607" s="6" t="str">
        <f>VLOOKUP(Customers!A607,Customers!A606:I1606,9,FALSE)</f>
        <v>Yes</v>
      </c>
      <c r="O607" s="25">
        <f t="shared" si="27"/>
        <v>148.92499999999998</v>
      </c>
      <c r="P607" t="str">
        <f>VLOOKUP(J607,Products!A:G,2,0)</f>
        <v>Arabica</v>
      </c>
      <c r="Q607" t="str">
        <f>VLOOKUP(J607,Products!A:G,3,0)</f>
        <v>Light</v>
      </c>
      <c r="R607">
        <v>13.403249999999998</v>
      </c>
      <c r="S607">
        <f>INDEX(Products!A:G,MATCH(worksheet!J607,Products!A:A,0),MATCH(worksheet!$S$1,Products!$A$1:$G$1,0))</f>
        <v>2.6806499999999995</v>
      </c>
      <c r="U607" s="20"/>
    </row>
    <row r="608" spans="1:21" x14ac:dyDescent="0.2">
      <c r="A608" s="1" t="s">
        <v>1185</v>
      </c>
      <c r="B608" s="2">
        <v>44138</v>
      </c>
      <c r="C608" s="2" t="str">
        <f t="shared" si="28"/>
        <v>2020</v>
      </c>
      <c r="D608" s="2" t="str">
        <f t="shared" si="29"/>
        <v>November</v>
      </c>
      <c r="E608" s="3" t="s">
        <v>1145</v>
      </c>
      <c r="F608" s="3" t="str">
        <f>VLOOKUP(Customers!A608,Customers!A607:I1607,3,FALSE)</f>
        <v>bpeattiegu@imgur.com</v>
      </c>
      <c r="G608" s="3" t="str">
        <f>VLOOKUP(worksheet!E608,Customers!A:I,2,)</f>
        <v>Cody Verissimo</v>
      </c>
      <c r="H608" s="3" t="str">
        <f>VLOOKUP(E608,Customers!A:I,6,FALSE)</f>
        <v>Upton</v>
      </c>
      <c r="I608" s="3" t="str">
        <f>VLOOKUP(Customers!A608,Customers!A607:I1607,7,FALSE)</f>
        <v>United States</v>
      </c>
      <c r="J608" s="4" t="s">
        <v>104</v>
      </c>
      <c r="K608" s="3">
        <v>3</v>
      </c>
      <c r="L608" s="5">
        <f>INDEX([1]products!$A$1:$G$49,MATCH([1]orders!$D608,[1]products!$A$1:$A$49,0),MATCH([1]orders!K$1,[1]products!$A$1:$G$1,0))</f>
        <v>2.5</v>
      </c>
      <c r="M608" s="6">
        <f>INDEX([1]products!$A$1:$G$49,MATCH([1]orders!$D608,[1]products!$A$1:$A$49,0),MATCH([1]orders!L$1,[1]products!$A$1:$G$1,0))</f>
        <v>36.454999999999998</v>
      </c>
      <c r="N608" s="6" t="str">
        <f>VLOOKUP(Customers!A608,Customers!A607:I1607,9,FALSE)</f>
        <v>No</v>
      </c>
      <c r="O608" s="25">
        <f t="shared" si="27"/>
        <v>109.36499999999999</v>
      </c>
      <c r="P608" t="str">
        <f>VLOOKUP(J608,Products!A:G,2,0)</f>
        <v>Liberica</v>
      </c>
      <c r="Q608" t="str">
        <f>VLOOKUP(J608,Products!A:G,3,0)</f>
        <v>Light</v>
      </c>
      <c r="R608">
        <v>14.217449999999999</v>
      </c>
      <c r="S608">
        <f>INDEX(Products!A:G,MATCH(worksheet!J608,Products!A:A,0),MATCH(worksheet!$S$1,Products!$A$1:$G$1,0))</f>
        <v>4.7391499999999995</v>
      </c>
      <c r="U608" s="20"/>
    </row>
    <row r="609" spans="1:21" hidden="1" x14ac:dyDescent="0.2">
      <c r="A609" s="1" t="s">
        <v>1186</v>
      </c>
      <c r="B609" s="2">
        <v>44640</v>
      </c>
      <c r="C609" s="2" t="str">
        <f t="shared" si="28"/>
        <v>2022</v>
      </c>
      <c r="D609" s="2" t="str">
        <f t="shared" si="29"/>
        <v>March</v>
      </c>
      <c r="E609" s="3" t="s">
        <v>1187</v>
      </c>
      <c r="F609" s="3" t="str">
        <f>VLOOKUP(Customers!A609,Customers!A608:I1608,3,FALSE)</f>
        <v>lellinghamgv@sciencedaily.com</v>
      </c>
      <c r="G609" s="3" t="str">
        <f>VLOOKUP(worksheet!E609,Customers!A:I,2,)</f>
        <v>Laurence Ellingham</v>
      </c>
      <c r="H609" s="3" t="str">
        <f>VLOOKUP(E609,Customers!A:I,6,FALSE)</f>
        <v>Shreveport</v>
      </c>
      <c r="I609" s="3" t="str">
        <f>VLOOKUP(Customers!A609,Customers!A608:I1608,7,FALSE)</f>
        <v>United States</v>
      </c>
      <c r="J609" s="4" t="s">
        <v>51</v>
      </c>
      <c r="K609" s="3">
        <v>1</v>
      </c>
      <c r="L609" s="5">
        <f>INDEX([1]products!$A$1:$G$49,MATCH([1]orders!$D609,[1]products!$A$1:$A$49,0),MATCH([1]orders!K$1,[1]products!$A$1:$G$1,0))</f>
        <v>0.2</v>
      </c>
      <c r="M609" s="6">
        <f>INDEX([1]products!$A$1:$G$49,MATCH([1]orders!$D609,[1]products!$A$1:$A$49,0),MATCH([1]orders!L$1,[1]products!$A$1:$G$1,0))</f>
        <v>3.645</v>
      </c>
      <c r="N609" s="6" t="str">
        <f>VLOOKUP(Customers!A609,Customers!A608:I1608,9,FALSE)</f>
        <v>Yes</v>
      </c>
      <c r="O609" s="25">
        <f t="shared" si="27"/>
        <v>3.645</v>
      </c>
      <c r="P609" t="str">
        <f>VLOOKUP(J609,Products!A:G,2,0)</f>
        <v>Excelsa</v>
      </c>
      <c r="Q609" t="str">
        <f>VLOOKUP(J609,Products!A:G,3,0)</f>
        <v>Dark</v>
      </c>
      <c r="R609">
        <v>0.40095000000000003</v>
      </c>
      <c r="S609">
        <f>INDEX(Products!A:G,MATCH(worksheet!J609,Products!A:A,0),MATCH(worksheet!$S$1,Products!$A$1:$G$1,0))</f>
        <v>0.40095000000000003</v>
      </c>
      <c r="U609" s="20"/>
    </row>
    <row r="610" spans="1:21" x14ac:dyDescent="0.2">
      <c r="A610" s="1" t="s">
        <v>1188</v>
      </c>
      <c r="B610" s="2">
        <v>44608</v>
      </c>
      <c r="C610" s="2" t="str">
        <f t="shared" si="28"/>
        <v>2022</v>
      </c>
      <c r="D610" s="2" t="str">
        <f t="shared" si="29"/>
        <v>February</v>
      </c>
      <c r="E610" s="3" t="s">
        <v>1189</v>
      </c>
      <c r="F610" s="3">
        <f>VLOOKUP(Customers!A610,Customers!A609:I1609,3,FALSE)</f>
        <v>0</v>
      </c>
      <c r="G610" s="3" t="str">
        <f>VLOOKUP(worksheet!E610,Customers!A:I,2,)</f>
        <v>Billy Neiland</v>
      </c>
      <c r="H610" s="3" t="str">
        <f>VLOOKUP(E610,Customers!A:I,6,FALSE)</f>
        <v>Cleveland</v>
      </c>
      <c r="I610" s="3" t="str">
        <f>VLOOKUP(Customers!A610,Customers!A609:I1609,7,FALSE)</f>
        <v>United States</v>
      </c>
      <c r="J610" s="4" t="s">
        <v>530</v>
      </c>
      <c r="K610" s="3">
        <v>2</v>
      </c>
      <c r="L610" s="5">
        <f>INDEX([1]products!$A$1:$G$49,MATCH([1]orders!$D610,[1]products!$A$1:$A$49,0),MATCH([1]orders!K$1,[1]products!$A$1:$G$1,0))</f>
        <v>2.5</v>
      </c>
      <c r="M610" s="6">
        <f>INDEX([1]products!$A$1:$G$49,MATCH([1]orders!$D610,[1]products!$A$1:$A$49,0),MATCH([1]orders!L$1,[1]products!$A$1:$G$1,0))</f>
        <v>27.945</v>
      </c>
      <c r="N610" s="6" t="str">
        <f>VLOOKUP(Customers!A610,Customers!A609:I1609,9,FALSE)</f>
        <v>No</v>
      </c>
      <c r="O610" s="25">
        <f t="shared" si="27"/>
        <v>55.89</v>
      </c>
      <c r="P610" t="str">
        <f>VLOOKUP(J610,Products!A:G,2,0)</f>
        <v>Excelsa</v>
      </c>
      <c r="Q610" t="str">
        <f>VLOOKUP(J610,Products!A:G,3,0)</f>
        <v>Dark</v>
      </c>
      <c r="R610">
        <v>6.1478999999999999</v>
      </c>
      <c r="S610">
        <f>INDEX(Products!A:G,MATCH(worksheet!J610,Products!A:A,0),MATCH(worksheet!$S$1,Products!$A$1:$G$1,0))</f>
        <v>3.07395</v>
      </c>
      <c r="U610" s="20"/>
    </row>
    <row r="611" spans="1:21" hidden="1" x14ac:dyDescent="0.2">
      <c r="A611" s="1" t="s">
        <v>1190</v>
      </c>
      <c r="B611" s="2">
        <v>44147</v>
      </c>
      <c r="C611" s="2" t="str">
        <f t="shared" si="28"/>
        <v>2020</v>
      </c>
      <c r="D611" s="2" t="str">
        <f t="shared" si="29"/>
        <v>November</v>
      </c>
      <c r="E611" s="3" t="s">
        <v>1191</v>
      </c>
      <c r="F611" s="3" t="str">
        <f>VLOOKUP(Customers!A611,Customers!A610:I1610,3,FALSE)</f>
        <v>afendtgx@forbes.com</v>
      </c>
      <c r="G611" s="3" t="str">
        <f>VLOOKUP(worksheet!E611,Customers!A:I,2,)</f>
        <v>Ancell Fendt</v>
      </c>
      <c r="H611" s="3" t="str">
        <f>VLOOKUP(E611,Customers!A:I,6,FALSE)</f>
        <v>Milwaukee</v>
      </c>
      <c r="I611" s="3" t="str">
        <f>VLOOKUP(Customers!A611,Customers!A610:I1610,7,FALSE)</f>
        <v>United States</v>
      </c>
      <c r="J611" s="4" t="s">
        <v>77</v>
      </c>
      <c r="K611" s="3">
        <v>6</v>
      </c>
      <c r="L611" s="5">
        <f>INDEX([1]products!$A$1:$G$49,MATCH([1]orders!$D611,[1]products!$A$1:$A$49,0),MATCH([1]orders!K$1,[1]products!$A$1:$G$1,0))</f>
        <v>0.2</v>
      </c>
      <c r="M611" s="6">
        <f>INDEX([1]products!$A$1:$G$49,MATCH([1]orders!$D611,[1]products!$A$1:$A$49,0),MATCH([1]orders!L$1,[1]products!$A$1:$G$1,0))</f>
        <v>4.3650000000000002</v>
      </c>
      <c r="N611" s="6" t="str">
        <f>VLOOKUP(Customers!A611,Customers!A610:I1610,9,FALSE)</f>
        <v>Yes</v>
      </c>
      <c r="O611" s="25">
        <f t="shared" si="27"/>
        <v>26.19</v>
      </c>
      <c r="P611" t="str">
        <f>VLOOKUP(J611,Products!A:G,2,0)</f>
        <v>Liberica</v>
      </c>
      <c r="Q611" t="str">
        <f>VLOOKUP(J611,Products!A:G,3,0)</f>
        <v>Medium</v>
      </c>
      <c r="R611">
        <v>3.4047000000000001</v>
      </c>
      <c r="S611">
        <f>INDEX(Products!A:G,MATCH(worksheet!J611,Products!A:A,0),MATCH(worksheet!$S$1,Products!$A$1:$G$1,0))</f>
        <v>0.56745000000000001</v>
      </c>
      <c r="U611" s="20"/>
    </row>
    <row r="612" spans="1:21" hidden="1" x14ac:dyDescent="0.2">
      <c r="A612" s="1" t="s">
        <v>1192</v>
      </c>
      <c r="B612" s="2">
        <v>43743</v>
      </c>
      <c r="C612" s="2" t="str">
        <f t="shared" si="28"/>
        <v>2019</v>
      </c>
      <c r="D612" s="2" t="str">
        <f t="shared" si="29"/>
        <v>October</v>
      </c>
      <c r="E612" s="3" t="s">
        <v>1193</v>
      </c>
      <c r="F612" s="3" t="str">
        <f>VLOOKUP(Customers!A612,Customers!A611:I1611,3,FALSE)</f>
        <v>acleyburngy@lycos.com</v>
      </c>
      <c r="G612" s="3" t="str">
        <f>VLOOKUP(worksheet!E612,Customers!A:I,2,)</f>
        <v>Angelia Cleyburn</v>
      </c>
      <c r="H612" s="3" t="str">
        <f>VLOOKUP(E612,Customers!A:I,6,FALSE)</f>
        <v>Fort Lauderdale</v>
      </c>
      <c r="I612" s="3" t="str">
        <f>VLOOKUP(Customers!A612,Customers!A611:I1611,7,FALSE)</f>
        <v>United States</v>
      </c>
      <c r="J612" s="4" t="s">
        <v>2</v>
      </c>
      <c r="K612" s="3">
        <v>4</v>
      </c>
      <c r="L612" s="5">
        <f>INDEX([1]products!$A$1:$G$49,MATCH([1]orders!$D612,[1]products!$A$1:$A$49,0),MATCH([1]orders!K$1,[1]products!$A$1:$G$1,0))</f>
        <v>1</v>
      </c>
      <c r="M612" s="6">
        <f>INDEX([1]products!$A$1:$G$49,MATCH([1]orders!$D612,[1]products!$A$1:$A$49,0),MATCH([1]orders!L$1,[1]products!$A$1:$G$1,0))</f>
        <v>9.9499999999999993</v>
      </c>
      <c r="N612" s="6" t="str">
        <f>VLOOKUP(Customers!A612,Customers!A611:I1611,9,FALSE)</f>
        <v>No</v>
      </c>
      <c r="O612" s="25">
        <f t="shared" si="27"/>
        <v>39.799999999999997</v>
      </c>
      <c r="P612" t="str">
        <f>VLOOKUP(J612,Products!A:G,2,0)</f>
        <v>Robusta</v>
      </c>
      <c r="Q612" t="str">
        <f>VLOOKUP(J612,Products!A:G,3,0)</f>
        <v>Medium</v>
      </c>
      <c r="R612">
        <v>2.3879999999999999</v>
      </c>
      <c r="S612">
        <f>INDEX(Products!A:G,MATCH(worksheet!J612,Products!A:A,0),MATCH(worksheet!$S$1,Products!$A$1:$G$1,0))</f>
        <v>0.59699999999999998</v>
      </c>
      <c r="U612" s="20"/>
    </row>
    <row r="613" spans="1:21" hidden="1" x14ac:dyDescent="0.2">
      <c r="A613" s="1" t="s">
        <v>1194</v>
      </c>
      <c r="B613" s="2">
        <v>43739</v>
      </c>
      <c r="C613" s="2" t="str">
        <f t="shared" si="28"/>
        <v>2019</v>
      </c>
      <c r="D613" s="2" t="str">
        <f t="shared" si="29"/>
        <v>October</v>
      </c>
      <c r="E613" s="3" t="s">
        <v>1195</v>
      </c>
      <c r="F613" s="3" t="str">
        <f>VLOOKUP(Customers!A613,Customers!A612:I1612,3,FALSE)</f>
        <v>tcastiglionegz@xing.com</v>
      </c>
      <c r="G613" s="3" t="str">
        <f>VLOOKUP(worksheet!E613,Customers!A:I,2,)</f>
        <v>Temple Castiglione</v>
      </c>
      <c r="H613" s="3" t="str">
        <f>VLOOKUP(E613,Customers!A:I,6,FALSE)</f>
        <v>Shreveport</v>
      </c>
      <c r="I613" s="3" t="str">
        <f>VLOOKUP(Customers!A613,Customers!A612:I1612,7,FALSE)</f>
        <v>United States</v>
      </c>
      <c r="J613" s="4" t="s">
        <v>30</v>
      </c>
      <c r="K613" s="3">
        <v>2</v>
      </c>
      <c r="L613" s="5">
        <f>INDEX([1]products!$A$1:$G$49,MATCH([1]orders!$D613,[1]products!$A$1:$A$49,0),MATCH([1]orders!K$1,[1]products!$A$1:$G$1,0))</f>
        <v>2.5</v>
      </c>
      <c r="M613" s="6">
        <f>INDEX([1]products!$A$1:$G$49,MATCH([1]orders!$D613,[1]products!$A$1:$A$49,0),MATCH([1]orders!L$1,[1]products!$A$1:$G$1,0))</f>
        <v>34.154999999999994</v>
      </c>
      <c r="N613" s="6" t="str">
        <f>VLOOKUP(Customers!A613,Customers!A612:I1612,9,FALSE)</f>
        <v>No</v>
      </c>
      <c r="O613" s="25">
        <f t="shared" si="27"/>
        <v>68.309999999999988</v>
      </c>
      <c r="P613" t="str">
        <f>VLOOKUP(J613,Products!A:G,2,0)</f>
        <v>Excelsa</v>
      </c>
      <c r="Q613" t="str">
        <f>VLOOKUP(J613,Products!A:G,3,0)</f>
        <v>Light</v>
      </c>
      <c r="R613">
        <v>7.5140999999999991</v>
      </c>
      <c r="S613">
        <f>INDEX(Products!A:G,MATCH(worksheet!J613,Products!A:A,0),MATCH(worksheet!$S$1,Products!$A$1:$G$1,0))</f>
        <v>3.7570499999999996</v>
      </c>
      <c r="U613" s="20"/>
    </row>
    <row r="614" spans="1:21" x14ac:dyDescent="0.2">
      <c r="A614" s="1" t="s">
        <v>1196</v>
      </c>
      <c r="B614" s="2">
        <v>43896</v>
      </c>
      <c r="C614" s="2" t="str">
        <f t="shared" si="28"/>
        <v>2020</v>
      </c>
      <c r="D614" s="2" t="str">
        <f t="shared" si="29"/>
        <v>March</v>
      </c>
      <c r="E614" s="3" t="s">
        <v>1197</v>
      </c>
      <c r="F614" s="3">
        <f>VLOOKUP(Customers!A614,Customers!A613:I1613,3,FALSE)</f>
        <v>0</v>
      </c>
      <c r="G614" s="3" t="str">
        <f>VLOOKUP(worksheet!E614,Customers!A:I,2,)</f>
        <v>Betti Lacasa</v>
      </c>
      <c r="H614" s="3" t="str">
        <f>VLOOKUP(E614,Customers!A:I,6,FALSE)</f>
        <v>Beaumont</v>
      </c>
      <c r="I614" s="3" t="str">
        <f>VLOOKUP(Customers!A614,Customers!A613:I1613,7,FALSE)</f>
        <v>Ireland</v>
      </c>
      <c r="J614" s="4" t="s">
        <v>44</v>
      </c>
      <c r="K614" s="3">
        <v>4</v>
      </c>
      <c r="L614" s="5">
        <f>INDEX([1]products!$A$1:$G$49,MATCH([1]orders!$D614,[1]products!$A$1:$A$49,0),MATCH([1]orders!K$1,[1]products!$A$1:$G$1,0))</f>
        <v>0.2</v>
      </c>
      <c r="M614" s="6">
        <f>INDEX([1]products!$A$1:$G$49,MATCH([1]orders!$D614,[1]products!$A$1:$A$49,0),MATCH([1]orders!L$1,[1]products!$A$1:$G$1,0))</f>
        <v>3.375</v>
      </c>
      <c r="N614" s="6" t="str">
        <f>VLOOKUP(Customers!A614,Customers!A613:I1613,9,FALSE)</f>
        <v>No</v>
      </c>
      <c r="O614" s="25">
        <f t="shared" si="27"/>
        <v>13.5</v>
      </c>
      <c r="P614" t="str">
        <f>VLOOKUP(J614,Products!A:G,2,0)</f>
        <v>Arabica</v>
      </c>
      <c r="Q614" t="str">
        <f>VLOOKUP(J614,Products!A:G,3,0)</f>
        <v>Medium</v>
      </c>
      <c r="R614">
        <v>1.2149999999999999</v>
      </c>
      <c r="S614">
        <f>INDEX(Products!A:G,MATCH(worksheet!J614,Products!A:A,0),MATCH(worksheet!$S$1,Products!$A$1:$G$1,0))</f>
        <v>0.30374999999999996</v>
      </c>
      <c r="U614" s="20"/>
    </row>
    <row r="615" spans="1:21" x14ac:dyDescent="0.2">
      <c r="A615" s="1" t="s">
        <v>1198</v>
      </c>
      <c r="B615" s="2">
        <v>43761</v>
      </c>
      <c r="C615" s="2" t="str">
        <f t="shared" si="28"/>
        <v>2019</v>
      </c>
      <c r="D615" s="2" t="str">
        <f t="shared" si="29"/>
        <v>October</v>
      </c>
      <c r="E615" s="3" t="s">
        <v>1199</v>
      </c>
      <c r="F615" s="3">
        <f>VLOOKUP(Customers!A615,Customers!A614:I1614,3,FALSE)</f>
        <v>0</v>
      </c>
      <c r="G615" s="3" t="str">
        <f>VLOOKUP(worksheet!E615,Customers!A:I,2,)</f>
        <v>Gunilla Lynch</v>
      </c>
      <c r="H615" s="3" t="str">
        <f>VLOOKUP(E615,Customers!A:I,6,FALSE)</f>
        <v>Sacramento</v>
      </c>
      <c r="I615" s="3" t="str">
        <f>VLOOKUP(Customers!A615,Customers!A614:I1614,7,FALSE)</f>
        <v>United States</v>
      </c>
      <c r="J615" s="4" t="s">
        <v>22</v>
      </c>
      <c r="K615" s="3">
        <v>1</v>
      </c>
      <c r="L615" s="5">
        <f>INDEX([1]products!$A$1:$G$49,MATCH([1]orders!$D615,[1]products!$A$1:$A$49,0),MATCH([1]orders!K$1,[1]products!$A$1:$G$1,0))</f>
        <v>0.5</v>
      </c>
      <c r="M615" s="6">
        <f>INDEX([1]products!$A$1:$G$49,MATCH([1]orders!$D615,[1]products!$A$1:$A$49,0),MATCH([1]orders!L$1,[1]products!$A$1:$G$1,0))</f>
        <v>5.97</v>
      </c>
      <c r="N615" s="6" t="str">
        <f>VLOOKUP(Customers!A615,Customers!A614:I1614,9,FALSE)</f>
        <v>No</v>
      </c>
      <c r="O615" s="25">
        <f t="shared" si="27"/>
        <v>5.97</v>
      </c>
      <c r="P615" t="str">
        <f>VLOOKUP(J615,Products!A:G,2,0)</f>
        <v>Robusta</v>
      </c>
      <c r="Q615" t="str">
        <f>VLOOKUP(J615,Products!A:G,3,0)</f>
        <v>Medium</v>
      </c>
      <c r="R615">
        <v>0.35819999999999996</v>
      </c>
      <c r="S615">
        <f>INDEX(Products!A:G,MATCH(worksheet!J615,Products!A:A,0),MATCH(worksheet!$S$1,Products!$A$1:$G$1,0))</f>
        <v>0.35819999999999996</v>
      </c>
      <c r="U615" s="20"/>
    </row>
    <row r="616" spans="1:21" x14ac:dyDescent="0.2">
      <c r="A616" s="1" t="s">
        <v>1200</v>
      </c>
      <c r="B616" s="2">
        <v>43944</v>
      </c>
      <c r="C616" s="2" t="str">
        <f t="shared" si="28"/>
        <v>2020</v>
      </c>
      <c r="D616" s="2" t="str">
        <f t="shared" si="29"/>
        <v>April</v>
      </c>
      <c r="E616" s="3" t="s">
        <v>1145</v>
      </c>
      <c r="F616" s="3">
        <f>VLOOKUP(Customers!A616,Customers!A615:I1615,3,FALSE)</f>
        <v>0</v>
      </c>
      <c r="G616" s="3" t="str">
        <f>VLOOKUP(worksheet!E616,Customers!A:I,2,)</f>
        <v>Cody Verissimo</v>
      </c>
      <c r="H616" s="3" t="str">
        <f>VLOOKUP(E616,Customers!A:I,6,FALSE)</f>
        <v>Upton</v>
      </c>
      <c r="I616" s="3" t="str">
        <f>VLOOKUP(Customers!A616,Customers!A615:I1615,7,FALSE)</f>
        <v>United States</v>
      </c>
      <c r="J616" s="4" t="s">
        <v>22</v>
      </c>
      <c r="K616" s="3">
        <v>5</v>
      </c>
      <c r="L616" s="5">
        <f>INDEX([1]products!$A$1:$G$49,MATCH([1]orders!$D616,[1]products!$A$1:$A$49,0),MATCH([1]orders!K$1,[1]products!$A$1:$G$1,0))</f>
        <v>0.5</v>
      </c>
      <c r="M616" s="6">
        <f>INDEX([1]products!$A$1:$G$49,MATCH([1]orders!$D616,[1]products!$A$1:$A$49,0),MATCH([1]orders!L$1,[1]products!$A$1:$G$1,0))</f>
        <v>5.97</v>
      </c>
      <c r="N616" s="6" t="str">
        <f>VLOOKUP(Customers!A616,Customers!A615:I1615,9,FALSE)</f>
        <v>No</v>
      </c>
      <c r="O616" s="25">
        <f t="shared" si="27"/>
        <v>29.849999999999998</v>
      </c>
      <c r="P616" t="str">
        <f>VLOOKUP(J616,Products!A:G,2,0)</f>
        <v>Robusta</v>
      </c>
      <c r="Q616" t="str">
        <f>VLOOKUP(J616,Products!A:G,3,0)</f>
        <v>Medium</v>
      </c>
      <c r="R616">
        <v>1.7909999999999999</v>
      </c>
      <c r="S616">
        <f>INDEX(Products!A:G,MATCH(worksheet!J616,Products!A:A,0),MATCH(worksheet!$S$1,Products!$A$1:$G$1,0))</f>
        <v>0.35819999999999996</v>
      </c>
      <c r="U616" s="20"/>
    </row>
    <row r="617" spans="1:21" hidden="1" x14ac:dyDescent="0.2">
      <c r="A617" s="1" t="s">
        <v>1201</v>
      </c>
      <c r="B617" s="2">
        <v>44006</v>
      </c>
      <c r="C617" s="2" t="str">
        <f t="shared" si="28"/>
        <v>2020</v>
      </c>
      <c r="D617" s="2" t="str">
        <f t="shared" si="29"/>
        <v>June</v>
      </c>
      <c r="E617" s="3" t="s">
        <v>1202</v>
      </c>
      <c r="F617" s="3" t="str">
        <f>VLOOKUP(Customers!A617,Customers!A616:I1616,3,FALSE)</f>
        <v>scouronneh3@mozilla.org</v>
      </c>
      <c r="G617" s="3" t="str">
        <f>VLOOKUP(worksheet!E617,Customers!A:I,2,)</f>
        <v>Shay Couronne</v>
      </c>
      <c r="H617" s="3" t="str">
        <f>VLOOKUP(E617,Customers!A:I,6,FALSE)</f>
        <v>Fargo</v>
      </c>
      <c r="I617" s="3" t="str">
        <f>VLOOKUP(Customers!A617,Customers!A616:I1616,7,FALSE)</f>
        <v>United States</v>
      </c>
      <c r="J617" s="4" t="s">
        <v>104</v>
      </c>
      <c r="K617" s="3">
        <v>2</v>
      </c>
      <c r="L617" s="5">
        <f>INDEX([1]products!$A$1:$G$49,MATCH([1]orders!$D617,[1]products!$A$1:$A$49,0),MATCH([1]orders!K$1,[1]products!$A$1:$G$1,0))</f>
        <v>2.5</v>
      </c>
      <c r="M617" s="6">
        <f>INDEX([1]products!$A$1:$G$49,MATCH([1]orders!$D617,[1]products!$A$1:$A$49,0),MATCH([1]orders!L$1,[1]products!$A$1:$G$1,0))</f>
        <v>36.454999999999998</v>
      </c>
      <c r="N617" s="6" t="str">
        <f>VLOOKUP(Customers!A617,Customers!A616:I1616,9,FALSE)</f>
        <v>Yes</v>
      </c>
      <c r="O617" s="25">
        <f t="shared" si="27"/>
        <v>72.91</v>
      </c>
      <c r="P617" t="str">
        <f>VLOOKUP(J617,Products!A:G,2,0)</f>
        <v>Liberica</v>
      </c>
      <c r="Q617" t="str">
        <f>VLOOKUP(J617,Products!A:G,3,0)</f>
        <v>Light</v>
      </c>
      <c r="R617">
        <v>9.4782999999999991</v>
      </c>
      <c r="S617">
        <f>INDEX(Products!A:G,MATCH(worksheet!J617,Products!A:A,0),MATCH(worksheet!$S$1,Products!$A$1:$G$1,0))</f>
        <v>4.7391499999999995</v>
      </c>
      <c r="U617" s="20"/>
    </row>
    <row r="618" spans="1:21" x14ac:dyDescent="0.2">
      <c r="A618" s="1" t="s">
        <v>1203</v>
      </c>
      <c r="B618" s="2">
        <v>44271</v>
      </c>
      <c r="C618" s="2" t="str">
        <f t="shared" si="28"/>
        <v>2021</v>
      </c>
      <c r="D618" s="2" t="str">
        <f t="shared" si="29"/>
        <v>March</v>
      </c>
      <c r="E618" s="3" t="s">
        <v>1204</v>
      </c>
      <c r="F618" s="3" t="str">
        <f>VLOOKUP(Customers!A618,Customers!A617:I1617,3,FALSE)</f>
        <v>lflippellih4@github.io</v>
      </c>
      <c r="G618" s="3" t="str">
        <f>VLOOKUP(worksheet!E618,Customers!A:I,2,)</f>
        <v>Linus Flippelli</v>
      </c>
      <c r="H618" s="3" t="str">
        <f>VLOOKUP(E618,Customers!A:I,6,FALSE)</f>
        <v>Middleton</v>
      </c>
      <c r="I618" s="3" t="str">
        <f>VLOOKUP(Customers!A618,Customers!A617:I1617,7,FALSE)</f>
        <v>United Kingdom</v>
      </c>
      <c r="J618" s="4" t="s">
        <v>112</v>
      </c>
      <c r="K618" s="3">
        <v>4</v>
      </c>
      <c r="L618" s="5">
        <f>INDEX([1]products!$A$1:$G$49,MATCH([1]orders!$D618,[1]products!$A$1:$A$49,0),MATCH([1]orders!K$1,[1]products!$A$1:$G$1,0))</f>
        <v>2.5</v>
      </c>
      <c r="M618" s="6">
        <f>INDEX([1]products!$A$1:$G$49,MATCH([1]orders!$D618,[1]products!$A$1:$A$49,0),MATCH([1]orders!L$1,[1]products!$A$1:$G$1,0))</f>
        <v>31.624999999999996</v>
      </c>
      <c r="N618" s="6" t="str">
        <f>VLOOKUP(Customers!A618,Customers!A617:I1617,9,FALSE)</f>
        <v>No</v>
      </c>
      <c r="O618" s="25">
        <f t="shared" si="27"/>
        <v>126.49999999999999</v>
      </c>
      <c r="P618" t="str">
        <f>VLOOKUP(J618,Products!A:G,2,0)</f>
        <v>Excelsa</v>
      </c>
      <c r="Q618" t="str">
        <f>VLOOKUP(J618,Products!A:G,3,0)</f>
        <v>Medium</v>
      </c>
      <c r="R618">
        <v>13.914999999999999</v>
      </c>
      <c r="S618">
        <f>INDEX(Products!A:G,MATCH(worksheet!J618,Products!A:A,0),MATCH(worksheet!$S$1,Products!$A$1:$G$1,0))</f>
        <v>3.4787499999999998</v>
      </c>
      <c r="U618" s="20"/>
    </row>
    <row r="619" spans="1:21" hidden="1" x14ac:dyDescent="0.2">
      <c r="A619" s="1" t="s">
        <v>1205</v>
      </c>
      <c r="B619" s="2">
        <v>43928</v>
      </c>
      <c r="C619" s="2" t="str">
        <f t="shared" si="28"/>
        <v>2020</v>
      </c>
      <c r="D619" s="2" t="str">
        <f t="shared" si="29"/>
        <v>April</v>
      </c>
      <c r="E619" s="3" t="s">
        <v>1206</v>
      </c>
      <c r="F619" s="3" t="str">
        <f>VLOOKUP(Customers!A619,Customers!A618:I1618,3,FALSE)</f>
        <v>relizabethh5@live.com</v>
      </c>
      <c r="G619" s="3" t="str">
        <f>VLOOKUP(worksheet!E619,Customers!A:I,2,)</f>
        <v>Rachelle Elizabeth</v>
      </c>
      <c r="H619" s="3" t="str">
        <f>VLOOKUP(E619,Customers!A:I,6,FALSE)</f>
        <v>Tulsa</v>
      </c>
      <c r="I619" s="3" t="str">
        <f>VLOOKUP(Customers!A619,Customers!A618:I1618,7,FALSE)</f>
        <v>United States</v>
      </c>
      <c r="J619" s="4" t="s">
        <v>197</v>
      </c>
      <c r="K619" s="3">
        <v>1</v>
      </c>
      <c r="L619" s="5">
        <f>INDEX([1]products!$A$1:$G$49,MATCH([1]orders!$D619,[1]products!$A$1:$A$49,0),MATCH([1]orders!K$1,[1]products!$A$1:$G$1,0))</f>
        <v>2.5</v>
      </c>
      <c r="M619" s="6">
        <f>INDEX([1]products!$A$1:$G$49,MATCH([1]orders!$D619,[1]products!$A$1:$A$49,0),MATCH([1]orders!L$1,[1]products!$A$1:$G$1,0))</f>
        <v>33.464999999999996</v>
      </c>
      <c r="N619" s="6" t="str">
        <f>VLOOKUP(Customers!A619,Customers!A618:I1618,9,FALSE)</f>
        <v>No</v>
      </c>
      <c r="O619" s="25">
        <f t="shared" si="27"/>
        <v>33.464999999999996</v>
      </c>
      <c r="P619" t="str">
        <f>VLOOKUP(J619,Products!A:G,2,0)</f>
        <v>Liberica</v>
      </c>
      <c r="Q619" t="str">
        <f>VLOOKUP(J619,Products!A:G,3,0)</f>
        <v>Medium</v>
      </c>
      <c r="R619">
        <v>4.3504499999999995</v>
      </c>
      <c r="S619">
        <f>INDEX(Products!A:G,MATCH(worksheet!J619,Products!A:A,0),MATCH(worksheet!$S$1,Products!$A$1:$G$1,0))</f>
        <v>4.3504499999999995</v>
      </c>
      <c r="U619" s="20"/>
    </row>
    <row r="620" spans="1:21" x14ac:dyDescent="0.2">
      <c r="A620" s="1" t="s">
        <v>1207</v>
      </c>
      <c r="B620" s="2">
        <v>44469</v>
      </c>
      <c r="C620" s="2" t="str">
        <f t="shared" si="28"/>
        <v>2021</v>
      </c>
      <c r="D620" s="2" t="str">
        <f t="shared" si="29"/>
        <v>September</v>
      </c>
      <c r="E620" s="3" t="s">
        <v>1208</v>
      </c>
      <c r="F620" s="3" t="str">
        <f>VLOOKUP(Customers!A620,Customers!A619:I1619,3,FALSE)</f>
        <v>irenhardh6@i2i.jp</v>
      </c>
      <c r="G620" s="3" t="str">
        <f>VLOOKUP(worksheet!E620,Customers!A:I,2,)</f>
        <v>Innis Renhard</v>
      </c>
      <c r="H620" s="3" t="str">
        <f>VLOOKUP(E620,Customers!A:I,6,FALSE)</f>
        <v>New York City</v>
      </c>
      <c r="I620" s="3" t="str">
        <f>VLOOKUP(Customers!A620,Customers!A619:I1619,7,FALSE)</f>
        <v>United States</v>
      </c>
      <c r="J620" s="4" t="s">
        <v>245</v>
      </c>
      <c r="K620" s="3">
        <v>6</v>
      </c>
      <c r="L620" s="5">
        <f>INDEX([1]products!$A$1:$G$49,MATCH([1]orders!$D620,[1]products!$A$1:$A$49,0),MATCH([1]orders!K$1,[1]products!$A$1:$G$1,0))</f>
        <v>1</v>
      </c>
      <c r="M620" s="6">
        <f>INDEX([1]products!$A$1:$G$49,MATCH([1]orders!$D620,[1]products!$A$1:$A$49,0),MATCH([1]orders!L$1,[1]products!$A$1:$G$1,0))</f>
        <v>12.15</v>
      </c>
      <c r="N620" s="6" t="str">
        <f>VLOOKUP(Customers!A620,Customers!A619:I1619,9,FALSE)</f>
        <v>Yes</v>
      </c>
      <c r="O620" s="25">
        <f t="shared" si="27"/>
        <v>72.900000000000006</v>
      </c>
      <c r="P620" t="str">
        <f>VLOOKUP(J620,Products!A:G,2,0)</f>
        <v>Excelsa</v>
      </c>
      <c r="Q620" t="str">
        <f>VLOOKUP(J620,Products!A:G,3,0)</f>
        <v>Dark</v>
      </c>
      <c r="R620">
        <v>8.0190000000000001</v>
      </c>
      <c r="S620">
        <f>INDEX(Products!A:G,MATCH(worksheet!J620,Products!A:A,0),MATCH(worksheet!$S$1,Products!$A$1:$G$1,0))</f>
        <v>1.3365</v>
      </c>
      <c r="U620" s="20"/>
    </row>
    <row r="621" spans="1:21" x14ac:dyDescent="0.2">
      <c r="A621" s="1" t="s">
        <v>1209</v>
      </c>
      <c r="B621" s="2">
        <v>44682</v>
      </c>
      <c r="C621" s="2" t="str">
        <f t="shared" si="28"/>
        <v>2022</v>
      </c>
      <c r="D621" s="2" t="str">
        <f t="shared" si="29"/>
        <v>May</v>
      </c>
      <c r="E621" s="3" t="s">
        <v>1210</v>
      </c>
      <c r="F621" s="3" t="str">
        <f>VLOOKUP(Customers!A621,Customers!A620:I1620,3,FALSE)</f>
        <v>wrocheh7@xinhuanet.com</v>
      </c>
      <c r="G621" s="3" t="str">
        <f>VLOOKUP(worksheet!E621,Customers!A:I,2,)</f>
        <v>Winne Roche</v>
      </c>
      <c r="H621" s="3" t="str">
        <f>VLOOKUP(E621,Customers!A:I,6,FALSE)</f>
        <v>Seminole</v>
      </c>
      <c r="I621" s="3" t="str">
        <f>VLOOKUP(Customers!A621,Customers!A620:I1620,7,FALSE)</f>
        <v>United States</v>
      </c>
      <c r="J621" s="4" t="s">
        <v>123</v>
      </c>
      <c r="K621" s="3">
        <v>2</v>
      </c>
      <c r="L621" s="5">
        <f>INDEX([1]products!$A$1:$G$49,MATCH([1]orders!$D621,[1]products!$A$1:$A$49,0),MATCH([1]orders!K$1,[1]products!$A$1:$G$1,0))</f>
        <v>0.5</v>
      </c>
      <c r="M621" s="6">
        <f>INDEX([1]products!$A$1:$G$49,MATCH([1]orders!$D621,[1]products!$A$1:$A$49,0),MATCH([1]orders!L$1,[1]products!$A$1:$G$1,0))</f>
        <v>7.77</v>
      </c>
      <c r="N621" s="6" t="str">
        <f>VLOOKUP(Customers!A621,Customers!A620:I1620,9,FALSE)</f>
        <v>Yes</v>
      </c>
      <c r="O621" s="25">
        <f t="shared" si="27"/>
        <v>15.54</v>
      </c>
      <c r="P621" t="str">
        <f>VLOOKUP(J621,Products!A:G,2,0)</f>
        <v>Liberica</v>
      </c>
      <c r="Q621" t="str">
        <f>VLOOKUP(J621,Products!A:G,3,0)</f>
        <v>Dark</v>
      </c>
      <c r="R621">
        <v>2.0202</v>
      </c>
      <c r="S621">
        <f>INDEX(Products!A:G,MATCH(worksheet!J621,Products!A:A,0),MATCH(worksheet!$S$1,Products!$A$1:$G$1,0))</f>
        <v>1.0101</v>
      </c>
      <c r="U621" s="20"/>
    </row>
    <row r="622" spans="1:21" hidden="1" x14ac:dyDescent="0.2">
      <c r="A622" s="1" t="s">
        <v>1211</v>
      </c>
      <c r="B622" s="2">
        <v>44217</v>
      </c>
      <c r="C622" s="2" t="str">
        <f t="shared" si="28"/>
        <v>2021</v>
      </c>
      <c r="D622" s="2" t="str">
        <f t="shared" si="29"/>
        <v>January</v>
      </c>
      <c r="E622" s="3" t="s">
        <v>1212</v>
      </c>
      <c r="F622" s="3" t="str">
        <f>VLOOKUP(Customers!A622,Customers!A621:I1621,3,FALSE)</f>
        <v>jbush8@guardian.co.uk</v>
      </c>
      <c r="G622" s="3" t="str">
        <f>VLOOKUP(worksheet!E622,Customers!A:I,2,)</f>
        <v>Linn Alaway</v>
      </c>
      <c r="H622" s="3" t="str">
        <f>VLOOKUP(E622,Customers!A:I,6,FALSE)</f>
        <v>Fort Lauderdale</v>
      </c>
      <c r="I622" s="3" t="str">
        <f>VLOOKUP(Customers!A622,Customers!A621:I1621,7,FALSE)</f>
        <v>Ireland</v>
      </c>
      <c r="J622" s="4" t="s">
        <v>44</v>
      </c>
      <c r="K622" s="3">
        <v>6</v>
      </c>
      <c r="L622" s="5">
        <f>INDEX([1]products!$A$1:$G$49,MATCH([1]orders!$D622,[1]products!$A$1:$A$49,0),MATCH([1]orders!K$1,[1]products!$A$1:$G$1,0))</f>
        <v>0.2</v>
      </c>
      <c r="M622" s="6">
        <f>INDEX([1]products!$A$1:$G$49,MATCH([1]orders!$D622,[1]products!$A$1:$A$49,0),MATCH([1]orders!L$1,[1]products!$A$1:$G$1,0))</f>
        <v>3.375</v>
      </c>
      <c r="N622" s="6" t="str">
        <f>VLOOKUP(Customers!A622,Customers!A621:I1621,9,FALSE)</f>
        <v>No</v>
      </c>
      <c r="O622" s="25">
        <f t="shared" si="27"/>
        <v>20.25</v>
      </c>
      <c r="P622" t="str">
        <f>VLOOKUP(J622,Products!A:G,2,0)</f>
        <v>Arabica</v>
      </c>
      <c r="Q622" t="str">
        <f>VLOOKUP(J622,Products!A:G,3,0)</f>
        <v>Medium</v>
      </c>
      <c r="R622">
        <v>1.8224999999999998</v>
      </c>
      <c r="S622">
        <f>INDEX(Products!A:G,MATCH(worksheet!J622,Products!A:A,0),MATCH(worksheet!$S$1,Products!$A$1:$G$1,0))</f>
        <v>0.30374999999999996</v>
      </c>
      <c r="U622" s="20"/>
    </row>
    <row r="623" spans="1:21" x14ac:dyDescent="0.2">
      <c r="A623" s="1" t="s">
        <v>1213</v>
      </c>
      <c r="B623" s="2">
        <v>44006</v>
      </c>
      <c r="C623" s="2" t="str">
        <f t="shared" si="28"/>
        <v>2020</v>
      </c>
      <c r="D623" s="2" t="str">
        <f t="shared" si="29"/>
        <v>June</v>
      </c>
      <c r="E623" s="3" t="s">
        <v>1214</v>
      </c>
      <c r="F623" s="3" t="str">
        <f>VLOOKUP(Customers!A623,Customers!A622:I1622,3,FALSE)</f>
        <v>codgaardh9@nsw.gov.au</v>
      </c>
      <c r="G623" s="3" t="str">
        <f>VLOOKUP(worksheet!E623,Customers!A:I,2,)</f>
        <v>Cordy Odgaard</v>
      </c>
      <c r="H623" s="3" t="str">
        <f>VLOOKUP(E623,Customers!A:I,6,FALSE)</f>
        <v>Portland</v>
      </c>
      <c r="I623" s="3" t="str">
        <f>VLOOKUP(Customers!A623,Customers!A622:I1622,7,FALSE)</f>
        <v>United States</v>
      </c>
      <c r="J623" s="4" t="s">
        <v>6</v>
      </c>
      <c r="K623" s="3">
        <v>6</v>
      </c>
      <c r="L623" s="5">
        <f>INDEX([1]products!$A$1:$G$49,MATCH([1]orders!$D623,[1]products!$A$1:$A$49,0),MATCH([1]orders!K$1,[1]products!$A$1:$G$1,0))</f>
        <v>1</v>
      </c>
      <c r="M623" s="6">
        <f>INDEX([1]products!$A$1:$G$49,MATCH([1]orders!$D623,[1]products!$A$1:$A$49,0),MATCH([1]orders!L$1,[1]products!$A$1:$G$1,0))</f>
        <v>12.95</v>
      </c>
      <c r="N623" s="6" t="str">
        <f>VLOOKUP(Customers!A623,Customers!A622:I1622,9,FALSE)</f>
        <v>No</v>
      </c>
      <c r="O623" s="25">
        <f t="shared" si="27"/>
        <v>77.699999999999989</v>
      </c>
      <c r="P623" t="str">
        <f>VLOOKUP(J623,Products!A:G,2,0)</f>
        <v>Arabica</v>
      </c>
      <c r="Q623" t="str">
        <f>VLOOKUP(J623,Products!A:G,3,0)</f>
        <v>Light</v>
      </c>
      <c r="R623">
        <v>6.9930000000000003</v>
      </c>
      <c r="S623">
        <f>INDEX(Products!A:G,MATCH(worksheet!J623,Products!A:A,0),MATCH(worksheet!$S$1,Products!$A$1:$G$1,0))</f>
        <v>1.1655</v>
      </c>
      <c r="U623" s="20"/>
    </row>
    <row r="624" spans="1:21" hidden="1" x14ac:dyDescent="0.2">
      <c r="A624" s="1" t="s">
        <v>1215</v>
      </c>
      <c r="B624" s="2">
        <v>43527</v>
      </c>
      <c r="C624" s="2" t="str">
        <f t="shared" si="28"/>
        <v>2019</v>
      </c>
      <c r="D624" s="2" t="str">
        <f t="shared" si="29"/>
        <v>March</v>
      </c>
      <c r="E624" s="3" t="s">
        <v>1216</v>
      </c>
      <c r="F624" s="3" t="str">
        <f>VLOOKUP(Customers!A624,Customers!A623:I1623,3,FALSE)</f>
        <v>bbyrdha@4shared.com</v>
      </c>
      <c r="G624" s="3" t="str">
        <f>VLOOKUP(worksheet!E624,Customers!A:I,2,)</f>
        <v>Bertine Byrd</v>
      </c>
      <c r="H624" s="3" t="str">
        <f>VLOOKUP(E624,Customers!A:I,6,FALSE)</f>
        <v>Las Vegas</v>
      </c>
      <c r="I624" s="3" t="str">
        <f>VLOOKUP(Customers!A624,Customers!A623:I1623,7,FALSE)</f>
        <v>United States</v>
      </c>
      <c r="J624" s="4" t="s">
        <v>197</v>
      </c>
      <c r="K624" s="3">
        <v>4</v>
      </c>
      <c r="L624" s="5">
        <f>INDEX([1]products!$A$1:$G$49,MATCH([1]orders!$D624,[1]products!$A$1:$A$49,0),MATCH([1]orders!K$1,[1]products!$A$1:$G$1,0))</f>
        <v>2.5</v>
      </c>
      <c r="M624" s="6">
        <f>INDEX([1]products!$A$1:$G$49,MATCH([1]orders!$D624,[1]products!$A$1:$A$49,0),MATCH([1]orders!L$1,[1]products!$A$1:$G$1,0))</f>
        <v>33.464999999999996</v>
      </c>
      <c r="N624" s="6" t="str">
        <f>VLOOKUP(Customers!A624,Customers!A623:I1623,9,FALSE)</f>
        <v>No</v>
      </c>
      <c r="O624" s="25">
        <f t="shared" si="27"/>
        <v>133.85999999999999</v>
      </c>
      <c r="P624" t="str">
        <f>VLOOKUP(J624,Products!A:G,2,0)</f>
        <v>Liberica</v>
      </c>
      <c r="Q624" t="str">
        <f>VLOOKUP(J624,Products!A:G,3,0)</f>
        <v>Medium</v>
      </c>
      <c r="R624">
        <v>17.401799999999998</v>
      </c>
      <c r="S624">
        <f>INDEX(Products!A:G,MATCH(worksheet!J624,Products!A:A,0),MATCH(worksheet!$S$1,Products!$A$1:$G$1,0))</f>
        <v>4.3504499999999995</v>
      </c>
      <c r="U624" s="20"/>
    </row>
    <row r="625" spans="1:21" x14ac:dyDescent="0.2">
      <c r="A625" s="1" t="s">
        <v>1217</v>
      </c>
      <c r="B625" s="2">
        <v>44224</v>
      </c>
      <c r="C625" s="2" t="str">
        <f t="shared" si="28"/>
        <v>2021</v>
      </c>
      <c r="D625" s="2" t="str">
        <f t="shared" si="29"/>
        <v>January</v>
      </c>
      <c r="E625" s="3" t="s">
        <v>1218</v>
      </c>
      <c r="F625" s="3">
        <f>VLOOKUP(Customers!A625,Customers!A624:I1624,3,FALSE)</f>
        <v>0</v>
      </c>
      <c r="G625" s="3" t="str">
        <f>VLOOKUP(worksheet!E625,Customers!A:I,2,)</f>
        <v>Nelie Garnson</v>
      </c>
      <c r="H625" s="3" t="str">
        <f>VLOOKUP(E625,Customers!A:I,6,FALSE)</f>
        <v>Merton</v>
      </c>
      <c r="I625" s="3" t="str">
        <f>VLOOKUP(Customers!A625,Customers!A624:I1624,7,FALSE)</f>
        <v>United Kingdom</v>
      </c>
      <c r="J625" s="4" t="s">
        <v>245</v>
      </c>
      <c r="K625" s="3">
        <v>1</v>
      </c>
      <c r="L625" s="5">
        <f>INDEX([1]products!$A$1:$G$49,MATCH([1]orders!$D625,[1]products!$A$1:$A$49,0),MATCH([1]orders!K$1,[1]products!$A$1:$G$1,0))</f>
        <v>1</v>
      </c>
      <c r="M625" s="6">
        <f>INDEX([1]products!$A$1:$G$49,MATCH([1]orders!$D625,[1]products!$A$1:$A$49,0),MATCH([1]orders!L$1,[1]products!$A$1:$G$1,0))</f>
        <v>12.15</v>
      </c>
      <c r="N625" s="6" t="str">
        <f>VLOOKUP(Customers!A625,Customers!A624:I1624,9,FALSE)</f>
        <v>No</v>
      </c>
      <c r="O625" s="25">
        <f t="shared" si="27"/>
        <v>12.15</v>
      </c>
      <c r="P625" t="str">
        <f>VLOOKUP(J625,Products!A:G,2,0)</f>
        <v>Excelsa</v>
      </c>
      <c r="Q625" t="str">
        <f>VLOOKUP(J625,Products!A:G,3,0)</f>
        <v>Dark</v>
      </c>
      <c r="R625">
        <v>1.3365</v>
      </c>
      <c r="S625">
        <f>INDEX(Products!A:G,MATCH(worksheet!J625,Products!A:A,0),MATCH(worksheet!$S$1,Products!$A$1:$G$1,0))</f>
        <v>1.3365</v>
      </c>
      <c r="U625" s="20"/>
    </row>
    <row r="626" spans="1:21" hidden="1" x14ac:dyDescent="0.2">
      <c r="A626" s="1" t="s">
        <v>1219</v>
      </c>
      <c r="B626" s="2">
        <v>44010</v>
      </c>
      <c r="C626" s="2" t="str">
        <f t="shared" si="28"/>
        <v>2020</v>
      </c>
      <c r="D626" s="2" t="str">
        <f t="shared" si="29"/>
        <v>June</v>
      </c>
      <c r="E626" s="3" t="s">
        <v>1220</v>
      </c>
      <c r="F626" s="3" t="str">
        <f>VLOOKUP(Customers!A626,Customers!A625:I1625,3,FALSE)</f>
        <v>dchardinhc@nhs.uk</v>
      </c>
      <c r="G626" s="3" t="str">
        <f>VLOOKUP(worksheet!E626,Customers!A:I,2,)</f>
        <v>Dianne Chardin</v>
      </c>
      <c r="H626" s="3" t="str">
        <f>VLOOKUP(E626,Customers!A:I,6,FALSE)</f>
        <v>Ballybofey</v>
      </c>
      <c r="I626" s="3" t="str">
        <f>VLOOKUP(Customers!A626,Customers!A625:I1625,7,FALSE)</f>
        <v>Ireland</v>
      </c>
      <c r="J626" s="4" t="s">
        <v>112</v>
      </c>
      <c r="K626" s="3">
        <v>2</v>
      </c>
      <c r="L626" s="5">
        <f>INDEX([1]products!$A$1:$G$49,MATCH([1]orders!$D626,[1]products!$A$1:$A$49,0),MATCH([1]orders!K$1,[1]products!$A$1:$G$1,0))</f>
        <v>2.5</v>
      </c>
      <c r="M626" s="6">
        <f>INDEX([1]products!$A$1:$G$49,MATCH([1]orders!$D626,[1]products!$A$1:$A$49,0),MATCH([1]orders!L$1,[1]products!$A$1:$G$1,0))</f>
        <v>31.624999999999996</v>
      </c>
      <c r="N626" s="6" t="str">
        <f>VLOOKUP(Customers!A626,Customers!A625:I1625,9,FALSE)</f>
        <v>Yes</v>
      </c>
      <c r="O626" s="25">
        <f t="shared" si="27"/>
        <v>63.249999999999993</v>
      </c>
      <c r="P626" t="str">
        <f>VLOOKUP(J626,Products!A:G,2,0)</f>
        <v>Excelsa</v>
      </c>
      <c r="Q626" t="str">
        <f>VLOOKUP(J626,Products!A:G,3,0)</f>
        <v>Medium</v>
      </c>
      <c r="R626">
        <v>6.9574999999999996</v>
      </c>
      <c r="S626">
        <f>INDEX(Products!A:G,MATCH(worksheet!J626,Products!A:A,0),MATCH(worksheet!$S$1,Products!$A$1:$G$1,0))</f>
        <v>3.4787499999999998</v>
      </c>
      <c r="U626" s="20"/>
    </row>
    <row r="627" spans="1:21" x14ac:dyDescent="0.2">
      <c r="A627" s="1" t="s">
        <v>1221</v>
      </c>
      <c r="B627" s="2">
        <v>44017</v>
      </c>
      <c r="C627" s="2" t="str">
        <f t="shared" si="28"/>
        <v>2020</v>
      </c>
      <c r="D627" s="2" t="str">
        <f t="shared" si="29"/>
        <v>July</v>
      </c>
      <c r="E627" s="3" t="s">
        <v>1222</v>
      </c>
      <c r="F627" s="3" t="str">
        <f>VLOOKUP(Customers!A627,Customers!A626:I1626,3,FALSE)</f>
        <v>hradbonehd@newsvine.com</v>
      </c>
      <c r="G627" s="3" t="str">
        <f>VLOOKUP(worksheet!E627,Customers!A:I,2,)</f>
        <v>Hailee Radbone</v>
      </c>
      <c r="H627" s="3" t="str">
        <f>VLOOKUP(E627,Customers!A:I,6,FALSE)</f>
        <v>San Francisco</v>
      </c>
      <c r="I627" s="3" t="str">
        <f>VLOOKUP(Customers!A627,Customers!A626:I1626,7,FALSE)</f>
        <v>United States</v>
      </c>
      <c r="J627" s="4" t="s">
        <v>157</v>
      </c>
      <c r="K627" s="3">
        <v>5</v>
      </c>
      <c r="L627" s="5">
        <f>INDEX([1]products!$A$1:$G$49,MATCH([1]orders!$D627,[1]products!$A$1:$A$49,0),MATCH([1]orders!K$1,[1]products!$A$1:$G$1,0))</f>
        <v>0.5</v>
      </c>
      <c r="M627" s="6">
        <f>INDEX([1]products!$A$1:$G$49,MATCH([1]orders!$D627,[1]products!$A$1:$A$49,0),MATCH([1]orders!L$1,[1]products!$A$1:$G$1,0))</f>
        <v>7.169999999999999</v>
      </c>
      <c r="N627" s="6" t="str">
        <f>VLOOKUP(Customers!A627,Customers!A626:I1626,9,FALSE)</f>
        <v>No</v>
      </c>
      <c r="O627" s="25">
        <f t="shared" si="27"/>
        <v>35.849999999999994</v>
      </c>
      <c r="P627" t="str">
        <f>VLOOKUP(J627,Products!A:G,2,0)</f>
        <v>Robusta</v>
      </c>
      <c r="Q627" t="str">
        <f>VLOOKUP(J627,Products!A:G,3,0)</f>
        <v>Light</v>
      </c>
      <c r="R627">
        <v>2.1509999999999998</v>
      </c>
      <c r="S627">
        <f>INDEX(Products!A:G,MATCH(worksheet!J627,Products!A:A,0),MATCH(worksheet!$S$1,Products!$A$1:$G$1,0))</f>
        <v>0.43019999999999992</v>
      </c>
      <c r="U627" s="20"/>
    </row>
    <row r="628" spans="1:21" hidden="1" x14ac:dyDescent="0.2">
      <c r="A628" s="1" t="s">
        <v>1223</v>
      </c>
      <c r="B628" s="2">
        <v>43526</v>
      </c>
      <c r="C628" s="2" t="str">
        <f t="shared" si="28"/>
        <v>2019</v>
      </c>
      <c r="D628" s="2" t="str">
        <f t="shared" si="29"/>
        <v>March</v>
      </c>
      <c r="E628" s="3" t="s">
        <v>1224</v>
      </c>
      <c r="F628" s="3" t="str">
        <f>VLOOKUP(Customers!A628,Customers!A627:I1627,3,FALSE)</f>
        <v>wbernthhe@miitbeian.gov.cn</v>
      </c>
      <c r="G628" s="3" t="str">
        <f>VLOOKUP(worksheet!E628,Customers!A:I,2,)</f>
        <v>Wallis Bernth</v>
      </c>
      <c r="H628" s="3" t="str">
        <f>VLOOKUP(E628,Customers!A:I,6,FALSE)</f>
        <v>Pittsburgh</v>
      </c>
      <c r="I628" s="3" t="str">
        <f>VLOOKUP(Customers!A628,Customers!A627:I1627,7,FALSE)</f>
        <v>United States</v>
      </c>
      <c r="J628" s="4" t="s">
        <v>171</v>
      </c>
      <c r="K628" s="3">
        <v>3</v>
      </c>
      <c r="L628" s="5">
        <f>INDEX([1]products!$A$1:$G$49,MATCH([1]orders!$D628,[1]products!$A$1:$A$49,0),MATCH([1]orders!K$1,[1]products!$A$1:$G$1,0))</f>
        <v>2.5</v>
      </c>
      <c r="M628" s="6">
        <f>INDEX([1]products!$A$1:$G$49,MATCH([1]orders!$D628,[1]products!$A$1:$A$49,0),MATCH([1]orders!L$1,[1]products!$A$1:$G$1,0))</f>
        <v>25.874999999999996</v>
      </c>
      <c r="N628" s="6" t="str">
        <f>VLOOKUP(Customers!A628,Customers!A627:I1627,9,FALSE)</f>
        <v>No</v>
      </c>
      <c r="O628" s="25">
        <f t="shared" si="27"/>
        <v>77.624999999999986</v>
      </c>
      <c r="P628" t="str">
        <f>VLOOKUP(J628,Products!A:G,2,0)</f>
        <v>Arabica</v>
      </c>
      <c r="Q628" t="str">
        <f>VLOOKUP(J628,Products!A:G,3,0)</f>
        <v>Medium</v>
      </c>
      <c r="R628">
        <v>6.9862499999999983</v>
      </c>
      <c r="S628">
        <f>INDEX(Products!A:G,MATCH(worksheet!J628,Products!A:A,0),MATCH(worksheet!$S$1,Products!$A$1:$G$1,0))</f>
        <v>2.3287499999999994</v>
      </c>
      <c r="U628" s="20"/>
    </row>
    <row r="629" spans="1:21" x14ac:dyDescent="0.2">
      <c r="A629" s="1" t="s">
        <v>1225</v>
      </c>
      <c r="B629" s="2">
        <v>44682</v>
      </c>
      <c r="C629" s="2" t="str">
        <f t="shared" si="28"/>
        <v>2022</v>
      </c>
      <c r="D629" s="2" t="str">
        <f t="shared" si="29"/>
        <v>May</v>
      </c>
      <c r="E629" s="3" t="s">
        <v>1226</v>
      </c>
      <c r="F629" s="3" t="str">
        <f>VLOOKUP(Customers!A629,Customers!A628:I1628,3,FALSE)</f>
        <v>bacarsonhf@cnn.com</v>
      </c>
      <c r="G629" s="3" t="str">
        <f>VLOOKUP(worksheet!E629,Customers!A:I,2,)</f>
        <v>Byron Acarson</v>
      </c>
      <c r="H629" s="3" t="str">
        <f>VLOOKUP(E629,Customers!A:I,6,FALSE)</f>
        <v>Houston</v>
      </c>
      <c r="I629" s="3" t="str">
        <f>VLOOKUP(Customers!A629,Customers!A628:I1628,7,FALSE)</f>
        <v>United States</v>
      </c>
      <c r="J629" s="4" t="s">
        <v>112</v>
      </c>
      <c r="K629" s="3">
        <v>2</v>
      </c>
      <c r="L629" s="5">
        <f>INDEX([1]products!$A$1:$G$49,MATCH([1]orders!$D629,[1]products!$A$1:$A$49,0),MATCH([1]orders!K$1,[1]products!$A$1:$G$1,0))</f>
        <v>2.5</v>
      </c>
      <c r="M629" s="6">
        <f>INDEX([1]products!$A$1:$G$49,MATCH([1]orders!$D629,[1]products!$A$1:$A$49,0),MATCH([1]orders!L$1,[1]products!$A$1:$G$1,0))</f>
        <v>31.624999999999996</v>
      </c>
      <c r="N629" s="6" t="str">
        <f>VLOOKUP(Customers!A629,Customers!A628:I1628,9,FALSE)</f>
        <v>Yes</v>
      </c>
      <c r="O629" s="25">
        <f t="shared" si="27"/>
        <v>63.249999999999993</v>
      </c>
      <c r="P629" t="str">
        <f>VLOOKUP(J629,Products!A:G,2,0)</f>
        <v>Excelsa</v>
      </c>
      <c r="Q629" t="str">
        <f>VLOOKUP(J629,Products!A:G,3,0)</f>
        <v>Medium</v>
      </c>
      <c r="R629">
        <v>6.9574999999999996</v>
      </c>
      <c r="S629">
        <f>INDEX(Products!A:G,MATCH(worksheet!J629,Products!A:A,0),MATCH(worksheet!$S$1,Products!$A$1:$G$1,0))</f>
        <v>3.4787499999999998</v>
      </c>
      <c r="U629" s="20"/>
    </row>
    <row r="630" spans="1:21" hidden="1" x14ac:dyDescent="0.2">
      <c r="A630" s="1" t="s">
        <v>1227</v>
      </c>
      <c r="B630" s="2">
        <v>44680</v>
      </c>
      <c r="C630" s="2" t="str">
        <f t="shared" si="28"/>
        <v>2022</v>
      </c>
      <c r="D630" s="2" t="str">
        <f t="shared" si="29"/>
        <v>April</v>
      </c>
      <c r="E630" s="3" t="s">
        <v>1228</v>
      </c>
      <c r="F630" s="3" t="str">
        <f>VLOOKUP(Customers!A630,Customers!A629:I1629,3,FALSE)</f>
        <v>fbrighamhg@blog.com</v>
      </c>
      <c r="G630" s="3" t="str">
        <f>VLOOKUP(worksheet!E630,Customers!A:I,2,)</f>
        <v>Faunie Brigham</v>
      </c>
      <c r="H630" s="3" t="str">
        <f>VLOOKUP(E630,Customers!A:I,6,FALSE)</f>
        <v>Castlerea</v>
      </c>
      <c r="I630" s="3" t="str">
        <f>VLOOKUP(Customers!A630,Customers!A629:I1629,7,FALSE)</f>
        <v>Ireland</v>
      </c>
      <c r="J630" s="4" t="s">
        <v>254</v>
      </c>
      <c r="K630" s="3">
        <v>6</v>
      </c>
      <c r="L630" s="5">
        <f>INDEX([1]products!$A$1:$G$49,MATCH([1]orders!$D630,[1]products!$A$1:$A$49,0),MATCH([1]orders!K$1,[1]products!$A$1:$G$1,0))</f>
        <v>0.2</v>
      </c>
      <c r="M630" s="6">
        <f>INDEX([1]products!$A$1:$G$49,MATCH([1]orders!$D630,[1]products!$A$1:$A$49,0),MATCH([1]orders!L$1,[1]products!$A$1:$G$1,0))</f>
        <v>4.4550000000000001</v>
      </c>
      <c r="N630" s="6" t="str">
        <f>VLOOKUP(Customers!A630,Customers!A629:I1629,9,FALSE)</f>
        <v>Yes</v>
      </c>
      <c r="O630" s="25">
        <f t="shared" si="27"/>
        <v>26.73</v>
      </c>
      <c r="P630" t="str">
        <f>VLOOKUP(J630,Products!A:G,2,0)</f>
        <v>Excelsa</v>
      </c>
      <c r="Q630" t="str">
        <f>VLOOKUP(J630,Products!A:G,3,0)</f>
        <v>Light</v>
      </c>
      <c r="R630">
        <v>2.9402999999999997</v>
      </c>
      <c r="S630">
        <f>INDEX(Products!A:G,MATCH(worksheet!J630,Products!A:A,0),MATCH(worksheet!$S$1,Products!$A$1:$G$1,0))</f>
        <v>0.49004999999999999</v>
      </c>
      <c r="U630" s="20"/>
    </row>
    <row r="631" spans="1:21" hidden="1" x14ac:dyDescent="0.2">
      <c r="A631" s="1" t="s">
        <v>1227</v>
      </c>
      <c r="B631" s="2">
        <v>44680</v>
      </c>
      <c r="C631" s="2" t="str">
        <f t="shared" si="28"/>
        <v>2022</v>
      </c>
      <c r="D631" s="2" t="str">
        <f t="shared" si="29"/>
        <v>April</v>
      </c>
      <c r="E631" s="3" t="s">
        <v>1228</v>
      </c>
      <c r="F631" s="3" t="str">
        <f>VLOOKUP(Customers!A631,Customers!A630:I1630,3,FALSE)</f>
        <v>lalawayhh@weather.com</v>
      </c>
      <c r="G631" s="3" t="str">
        <f>VLOOKUP(worksheet!E631,Customers!A:I,2,)</f>
        <v>Faunie Brigham</v>
      </c>
      <c r="H631" s="3" t="str">
        <f>VLOOKUP(E631,Customers!A:I,6,FALSE)</f>
        <v>Castlerea</v>
      </c>
      <c r="I631" s="3" t="str">
        <f>VLOOKUP(Customers!A631,Customers!A630:I1630,7,FALSE)</f>
        <v>United States</v>
      </c>
      <c r="J631" s="4" t="s">
        <v>123</v>
      </c>
      <c r="K631" s="3">
        <v>4</v>
      </c>
      <c r="L631" s="5">
        <f>INDEX([1]products!$A$1:$G$49,MATCH([1]orders!$D631,[1]products!$A$1:$A$49,0),MATCH([1]orders!K$1,[1]products!$A$1:$G$1,0))</f>
        <v>0.5</v>
      </c>
      <c r="M631" s="6">
        <f>INDEX([1]products!$A$1:$G$49,MATCH([1]orders!$D631,[1]products!$A$1:$A$49,0),MATCH([1]orders!L$1,[1]products!$A$1:$G$1,0))</f>
        <v>7.77</v>
      </c>
      <c r="N631" s="6" t="str">
        <f>VLOOKUP(Customers!A631,Customers!A630:I1630,9,FALSE)</f>
        <v>No</v>
      </c>
      <c r="O631" s="25">
        <f t="shared" si="27"/>
        <v>31.08</v>
      </c>
      <c r="P631" t="str">
        <f>VLOOKUP(J631,Products!A:G,2,0)</f>
        <v>Liberica</v>
      </c>
      <c r="Q631" t="str">
        <f>VLOOKUP(J631,Products!A:G,3,0)</f>
        <v>Dark</v>
      </c>
      <c r="R631">
        <v>4.0404</v>
      </c>
      <c r="S631">
        <f>INDEX(Products!A:G,MATCH(worksheet!J631,Products!A:A,0),MATCH(worksheet!$S$1,Products!$A$1:$G$1,0))</f>
        <v>1.0101</v>
      </c>
      <c r="U631" s="20"/>
    </row>
    <row r="632" spans="1:21" hidden="1" x14ac:dyDescent="0.2">
      <c r="A632" s="1" t="s">
        <v>1227</v>
      </c>
      <c r="B632" s="2">
        <v>44680</v>
      </c>
      <c r="C632" s="2" t="str">
        <f t="shared" si="28"/>
        <v>2022</v>
      </c>
      <c r="D632" s="2" t="str">
        <f t="shared" si="29"/>
        <v>April</v>
      </c>
      <c r="E632" s="3" t="s">
        <v>1228</v>
      </c>
      <c r="F632" s="3" t="str">
        <f>VLOOKUP(Customers!A632,Customers!A631:I1631,3,FALSE)</f>
        <v>cmeirhi@cnet.com</v>
      </c>
      <c r="G632" s="3" t="str">
        <f>VLOOKUP(worksheet!E632,Customers!A:I,2,)</f>
        <v>Faunie Brigham</v>
      </c>
      <c r="H632" s="3" t="str">
        <f>VLOOKUP(E632,Customers!A:I,6,FALSE)</f>
        <v>Castlerea</v>
      </c>
      <c r="I632" s="3" t="str">
        <f>VLOOKUP(Customers!A632,Customers!A631:I1631,7,FALSE)</f>
        <v>United States</v>
      </c>
      <c r="J632" s="4" t="s">
        <v>54</v>
      </c>
      <c r="K632" s="3">
        <v>1</v>
      </c>
      <c r="L632" s="5">
        <f>INDEX([1]products!$A$1:$G$49,MATCH([1]orders!$D632,[1]products!$A$1:$A$49,0),MATCH([1]orders!K$1,[1]products!$A$1:$G$1,0))</f>
        <v>0.2</v>
      </c>
      <c r="M632" s="6">
        <f>INDEX([1]products!$A$1:$G$49,MATCH([1]orders!$D632,[1]products!$A$1:$A$49,0),MATCH([1]orders!L$1,[1]products!$A$1:$G$1,0))</f>
        <v>2.9849999999999999</v>
      </c>
      <c r="N632" s="6" t="str">
        <f>VLOOKUP(Customers!A632,Customers!A631:I1631,9,FALSE)</f>
        <v>No</v>
      </c>
      <c r="O632" s="25">
        <f t="shared" si="27"/>
        <v>2.9849999999999999</v>
      </c>
      <c r="P632" t="str">
        <f>VLOOKUP(J632,Products!A:G,2,0)</f>
        <v>Arabica</v>
      </c>
      <c r="Q632" t="str">
        <f>VLOOKUP(J632,Products!A:G,3,0)</f>
        <v>Dark</v>
      </c>
      <c r="R632">
        <v>0.26865</v>
      </c>
      <c r="S632">
        <f>INDEX(Products!A:G,MATCH(worksheet!J632,Products!A:A,0),MATCH(worksheet!$S$1,Products!$A$1:$G$1,0))</f>
        <v>0.26865</v>
      </c>
      <c r="U632" s="20"/>
    </row>
    <row r="633" spans="1:21" hidden="1" x14ac:dyDescent="0.2">
      <c r="A633" s="1" t="s">
        <v>1227</v>
      </c>
      <c r="B633" s="2">
        <v>44680</v>
      </c>
      <c r="C633" s="2" t="str">
        <f t="shared" si="28"/>
        <v>2022</v>
      </c>
      <c r="D633" s="2" t="str">
        <f t="shared" si="29"/>
        <v>April</v>
      </c>
      <c r="E633" s="3" t="s">
        <v>1228</v>
      </c>
      <c r="F633" s="3" t="str">
        <f>VLOOKUP(Customers!A633,Customers!A632:I1632,3,FALSE)</f>
        <v>maingellhj@nasa.gov</v>
      </c>
      <c r="G633" s="3" t="str">
        <f>VLOOKUP(worksheet!E633,Customers!A:I,2,)</f>
        <v>Faunie Brigham</v>
      </c>
      <c r="H633" s="3" t="str">
        <f>VLOOKUP(E633,Customers!A:I,6,FALSE)</f>
        <v>Castlerea</v>
      </c>
      <c r="I633" s="3" t="str">
        <f>VLOOKUP(Customers!A633,Customers!A632:I1632,7,FALSE)</f>
        <v>Ireland</v>
      </c>
      <c r="J633" s="4" t="s">
        <v>35</v>
      </c>
      <c r="K633" s="3">
        <v>5</v>
      </c>
      <c r="L633" s="5">
        <f>INDEX([1]products!$A$1:$G$49,MATCH([1]orders!$D633,[1]products!$A$1:$A$49,0),MATCH([1]orders!K$1,[1]products!$A$1:$G$1,0))</f>
        <v>2.5</v>
      </c>
      <c r="M633" s="6">
        <f>INDEX([1]products!$A$1:$G$49,MATCH([1]orders!$D633,[1]products!$A$1:$A$49,0),MATCH([1]orders!L$1,[1]products!$A$1:$G$1,0))</f>
        <v>20.584999999999997</v>
      </c>
      <c r="N633" s="6" t="str">
        <f>VLOOKUP(Customers!A633,Customers!A632:I1632,9,FALSE)</f>
        <v>Yes</v>
      </c>
      <c r="O633" s="25">
        <f t="shared" si="27"/>
        <v>102.92499999999998</v>
      </c>
      <c r="P633" t="str">
        <f>VLOOKUP(J633,Products!A:G,2,0)</f>
        <v>Robusta</v>
      </c>
      <c r="Q633" t="str">
        <f>VLOOKUP(J633,Products!A:G,3,0)</f>
        <v>Dark</v>
      </c>
      <c r="R633">
        <v>6.1754999999999995</v>
      </c>
      <c r="S633">
        <f>INDEX(Products!A:G,MATCH(worksheet!J633,Products!A:A,0),MATCH(worksheet!$S$1,Products!$A$1:$G$1,0))</f>
        <v>1.2350999999999999</v>
      </c>
      <c r="U633" s="20"/>
    </row>
    <row r="634" spans="1:21" x14ac:dyDescent="0.2">
      <c r="A634" s="1" t="s">
        <v>1229</v>
      </c>
      <c r="B634" s="2">
        <v>44049</v>
      </c>
      <c r="C634" s="2" t="str">
        <f t="shared" si="28"/>
        <v>2020</v>
      </c>
      <c r="D634" s="2" t="str">
        <f t="shared" si="29"/>
        <v>August</v>
      </c>
      <c r="E634" s="3" t="s">
        <v>1230</v>
      </c>
      <c r="F634" s="3" t="str">
        <f>VLOOKUP(Customers!A634,Customers!A633:I1633,3,FALSE)</f>
        <v>myoxenhk@google.com</v>
      </c>
      <c r="G634" s="3" t="str">
        <f>VLOOKUP(worksheet!E634,Customers!A:I,2,)</f>
        <v>Marjorie Yoxen</v>
      </c>
      <c r="H634" s="3" t="str">
        <f>VLOOKUP(E634,Customers!A:I,6,FALSE)</f>
        <v>Los Angeles</v>
      </c>
      <c r="I634" s="3" t="str">
        <f>VLOOKUP(Customers!A634,Customers!A633:I1633,7,FALSE)</f>
        <v>United States</v>
      </c>
      <c r="J634" s="4" t="s">
        <v>176</v>
      </c>
      <c r="K634" s="3">
        <v>4</v>
      </c>
      <c r="L634" s="5">
        <f>INDEX([1]products!$A$1:$G$49,MATCH([1]orders!$D634,[1]products!$A$1:$A$49,0),MATCH([1]orders!K$1,[1]products!$A$1:$G$1,0))</f>
        <v>0.5</v>
      </c>
      <c r="M634" s="6">
        <f>INDEX([1]products!$A$1:$G$49,MATCH([1]orders!$D634,[1]products!$A$1:$A$49,0),MATCH([1]orders!L$1,[1]products!$A$1:$G$1,0))</f>
        <v>8.91</v>
      </c>
      <c r="N634" s="6" t="str">
        <f>VLOOKUP(Customers!A634,Customers!A633:I1633,9,FALSE)</f>
        <v>No</v>
      </c>
      <c r="O634" s="25">
        <f t="shared" si="27"/>
        <v>35.64</v>
      </c>
      <c r="P634" t="str">
        <f>VLOOKUP(J634,Products!A:G,2,0)</f>
        <v>Excelsa</v>
      </c>
      <c r="Q634" t="str">
        <f>VLOOKUP(J634,Products!A:G,3,0)</f>
        <v>Light</v>
      </c>
      <c r="R634">
        <v>3.9203999999999999</v>
      </c>
      <c r="S634">
        <f>INDEX(Products!A:G,MATCH(worksheet!J634,Products!A:A,0),MATCH(worksheet!$S$1,Products!$A$1:$G$1,0))</f>
        <v>0.98009999999999997</v>
      </c>
      <c r="U634" s="20"/>
    </row>
    <row r="635" spans="1:21" hidden="1" x14ac:dyDescent="0.2">
      <c r="A635" s="1" t="s">
        <v>1231</v>
      </c>
      <c r="B635" s="2">
        <v>43820</v>
      </c>
      <c r="C635" s="2" t="str">
        <f t="shared" si="28"/>
        <v>2019</v>
      </c>
      <c r="D635" s="2" t="str">
        <f t="shared" si="29"/>
        <v>December</v>
      </c>
      <c r="E635" s="3" t="s">
        <v>1232</v>
      </c>
      <c r="F635" s="3" t="str">
        <f>VLOOKUP(Customers!A635,Customers!A634:I1634,3,FALSE)</f>
        <v>gmcgavinhl@histats.com</v>
      </c>
      <c r="G635" s="3" t="str">
        <f>VLOOKUP(worksheet!E635,Customers!A:I,2,)</f>
        <v>Gaspar McGavin</v>
      </c>
      <c r="H635" s="3" t="str">
        <f>VLOOKUP(E635,Customers!A:I,6,FALSE)</f>
        <v>Wilkes Barre</v>
      </c>
      <c r="I635" s="3" t="str">
        <f>VLOOKUP(Customers!A635,Customers!A634:I1634,7,FALSE)</f>
        <v>United States</v>
      </c>
      <c r="J635" s="4" t="s">
        <v>189</v>
      </c>
      <c r="K635" s="3">
        <v>4</v>
      </c>
      <c r="L635" s="5">
        <f>INDEX([1]products!$A$1:$G$49,MATCH([1]orders!$D635,[1]products!$A$1:$A$49,0),MATCH([1]orders!K$1,[1]products!$A$1:$G$1,0))</f>
        <v>1</v>
      </c>
      <c r="M635" s="6">
        <f>INDEX([1]products!$A$1:$G$49,MATCH([1]orders!$D635,[1]products!$A$1:$A$49,0),MATCH([1]orders!L$1,[1]products!$A$1:$G$1,0))</f>
        <v>11.95</v>
      </c>
      <c r="N635" s="6" t="str">
        <f>VLOOKUP(Customers!A635,Customers!A634:I1634,9,FALSE)</f>
        <v>No</v>
      </c>
      <c r="O635" s="25">
        <f t="shared" si="27"/>
        <v>47.8</v>
      </c>
      <c r="P635" t="str">
        <f>VLOOKUP(J635,Products!A:G,2,0)</f>
        <v>Robusta</v>
      </c>
      <c r="Q635" t="str">
        <f>VLOOKUP(J635,Products!A:G,3,0)</f>
        <v>Light</v>
      </c>
      <c r="R635">
        <v>2.8679999999999999</v>
      </c>
      <c r="S635">
        <f>INDEX(Products!A:G,MATCH(worksheet!J635,Products!A:A,0),MATCH(worksheet!$S$1,Products!$A$1:$G$1,0))</f>
        <v>0.71699999999999997</v>
      </c>
      <c r="U635" s="20"/>
    </row>
    <row r="636" spans="1:21" x14ac:dyDescent="0.2">
      <c r="A636" s="1" t="s">
        <v>1233</v>
      </c>
      <c r="B636" s="2">
        <v>43940</v>
      </c>
      <c r="C636" s="2" t="str">
        <f t="shared" si="28"/>
        <v>2020</v>
      </c>
      <c r="D636" s="2" t="str">
        <f t="shared" si="29"/>
        <v>April</v>
      </c>
      <c r="E636" s="3" t="s">
        <v>1234</v>
      </c>
      <c r="F636" s="3" t="str">
        <f>VLOOKUP(Customers!A636,Customers!A635:I1635,3,FALSE)</f>
        <v>luttermarehm@engadget.com</v>
      </c>
      <c r="G636" s="3" t="str">
        <f>VLOOKUP(worksheet!E636,Customers!A:I,2,)</f>
        <v>Lindy Uttermare</v>
      </c>
      <c r="H636" s="3" t="str">
        <f>VLOOKUP(E636,Customers!A:I,6,FALSE)</f>
        <v>Denton</v>
      </c>
      <c r="I636" s="3" t="str">
        <f>VLOOKUP(Customers!A636,Customers!A635:I1635,7,FALSE)</f>
        <v>United States</v>
      </c>
      <c r="J636" s="4" t="s">
        <v>96</v>
      </c>
      <c r="K636" s="3">
        <v>3</v>
      </c>
      <c r="L636" s="5">
        <f>INDEX([1]products!$A$1:$G$49,MATCH([1]orders!$D636,[1]products!$A$1:$A$49,0),MATCH([1]orders!K$1,[1]products!$A$1:$G$1,0))</f>
        <v>1</v>
      </c>
      <c r="M636" s="6">
        <f>INDEX([1]products!$A$1:$G$49,MATCH([1]orders!$D636,[1]products!$A$1:$A$49,0),MATCH([1]orders!L$1,[1]products!$A$1:$G$1,0))</f>
        <v>14.55</v>
      </c>
      <c r="N636" s="6" t="str">
        <f>VLOOKUP(Customers!A636,Customers!A635:I1635,9,FALSE)</f>
        <v>No</v>
      </c>
      <c r="O636" s="25">
        <f t="shared" si="27"/>
        <v>43.650000000000006</v>
      </c>
      <c r="P636" t="str">
        <f>VLOOKUP(J636,Products!A:G,2,0)</f>
        <v>Liberica</v>
      </c>
      <c r="Q636" t="str">
        <f>VLOOKUP(J636,Products!A:G,3,0)</f>
        <v>Medium</v>
      </c>
      <c r="R636">
        <v>5.6745000000000001</v>
      </c>
      <c r="S636">
        <f>INDEX(Products!A:G,MATCH(worksheet!J636,Products!A:A,0),MATCH(worksheet!$S$1,Products!$A$1:$G$1,0))</f>
        <v>1.8915000000000002</v>
      </c>
      <c r="U636" s="20"/>
    </row>
    <row r="637" spans="1:21" hidden="1" x14ac:dyDescent="0.2">
      <c r="A637" s="1" t="s">
        <v>1235</v>
      </c>
      <c r="B637" s="2">
        <v>44578</v>
      </c>
      <c r="C637" s="2" t="str">
        <f t="shared" si="28"/>
        <v>2022</v>
      </c>
      <c r="D637" s="2" t="str">
        <f t="shared" si="29"/>
        <v>January</v>
      </c>
      <c r="E637" s="3" t="s">
        <v>1236</v>
      </c>
      <c r="F637" s="3" t="str">
        <f>VLOOKUP(Customers!A637,Customers!A636:I1636,3,FALSE)</f>
        <v>edambrogiohn@techcrunch.com</v>
      </c>
      <c r="G637" s="3" t="str">
        <f>VLOOKUP(worksheet!E637,Customers!A:I,2,)</f>
        <v>Eal D'Ambrogio</v>
      </c>
      <c r="H637" s="3" t="str">
        <f>VLOOKUP(E637,Customers!A:I,6,FALSE)</f>
        <v>Lees Summit</v>
      </c>
      <c r="I637" s="3" t="str">
        <f>VLOOKUP(Customers!A637,Customers!A636:I1636,7,FALSE)</f>
        <v>United States</v>
      </c>
      <c r="J637" s="4" t="s">
        <v>176</v>
      </c>
      <c r="K637" s="3">
        <v>4</v>
      </c>
      <c r="L637" s="5">
        <f>INDEX([1]products!$A$1:$G$49,MATCH([1]orders!$D637,[1]products!$A$1:$A$49,0),MATCH([1]orders!K$1,[1]products!$A$1:$G$1,0))</f>
        <v>0.5</v>
      </c>
      <c r="M637" s="6">
        <f>INDEX([1]products!$A$1:$G$49,MATCH([1]orders!$D637,[1]products!$A$1:$A$49,0),MATCH([1]orders!L$1,[1]products!$A$1:$G$1,0))</f>
        <v>8.91</v>
      </c>
      <c r="N637" s="6" t="str">
        <f>VLOOKUP(Customers!A637,Customers!A636:I1636,9,FALSE)</f>
        <v>Yes</v>
      </c>
      <c r="O637" s="25">
        <f t="shared" si="27"/>
        <v>35.64</v>
      </c>
      <c r="P637" t="str">
        <f>VLOOKUP(J637,Products!A:G,2,0)</f>
        <v>Excelsa</v>
      </c>
      <c r="Q637" t="str">
        <f>VLOOKUP(J637,Products!A:G,3,0)</f>
        <v>Light</v>
      </c>
      <c r="R637">
        <v>3.9203999999999999</v>
      </c>
      <c r="S637">
        <f>INDEX(Products!A:G,MATCH(worksheet!J637,Products!A:A,0),MATCH(worksheet!$S$1,Products!$A$1:$G$1,0))</f>
        <v>0.98009999999999997</v>
      </c>
      <c r="U637" s="20"/>
    </row>
    <row r="638" spans="1:21" hidden="1" x14ac:dyDescent="0.2">
      <c r="A638" s="1" t="s">
        <v>1237</v>
      </c>
      <c r="B638" s="2">
        <v>43487</v>
      </c>
      <c r="C638" s="2" t="str">
        <f t="shared" si="28"/>
        <v>2019</v>
      </c>
      <c r="D638" s="2" t="str">
        <f t="shared" si="29"/>
        <v>January</v>
      </c>
      <c r="E638" s="3" t="s">
        <v>1238</v>
      </c>
      <c r="F638" s="3" t="str">
        <f>VLOOKUP(Customers!A638,Customers!A637:I1637,3,FALSE)</f>
        <v>cwinchcombeho@jiathis.com</v>
      </c>
      <c r="G638" s="3" t="str">
        <f>VLOOKUP(worksheet!E638,Customers!A:I,2,)</f>
        <v>Carolee Winchcombe</v>
      </c>
      <c r="H638" s="3" t="str">
        <f>VLOOKUP(E638,Customers!A:I,6,FALSE)</f>
        <v>Little Rock</v>
      </c>
      <c r="I638" s="3" t="str">
        <f>VLOOKUP(Customers!A638,Customers!A637:I1637,7,FALSE)</f>
        <v>United States</v>
      </c>
      <c r="J638" s="4" t="s">
        <v>132</v>
      </c>
      <c r="K638" s="3">
        <v>6</v>
      </c>
      <c r="L638" s="5">
        <f>INDEX([1]products!$A$1:$G$49,MATCH([1]orders!$D638,[1]products!$A$1:$A$49,0),MATCH([1]orders!K$1,[1]products!$A$1:$G$1,0))</f>
        <v>1</v>
      </c>
      <c r="M638" s="6">
        <f>INDEX([1]products!$A$1:$G$49,MATCH([1]orders!$D638,[1]products!$A$1:$A$49,0),MATCH([1]orders!L$1,[1]products!$A$1:$G$1,0))</f>
        <v>15.85</v>
      </c>
      <c r="N638" s="6" t="str">
        <f>VLOOKUP(Customers!A638,Customers!A637:I1637,9,FALSE)</f>
        <v>Yes</v>
      </c>
      <c r="O638" s="25">
        <f t="shared" si="27"/>
        <v>95.1</v>
      </c>
      <c r="P638" t="str">
        <f>VLOOKUP(J638,Products!A:G,2,0)</f>
        <v>Liberica</v>
      </c>
      <c r="Q638" t="str">
        <f>VLOOKUP(J638,Products!A:G,3,0)</f>
        <v>Light</v>
      </c>
      <c r="R638">
        <v>12.363000000000001</v>
      </c>
      <c r="S638">
        <f>INDEX(Products!A:G,MATCH(worksheet!J638,Products!A:A,0),MATCH(worksheet!$S$1,Products!$A$1:$G$1,0))</f>
        <v>2.0605000000000002</v>
      </c>
      <c r="U638" s="20"/>
    </row>
    <row r="639" spans="1:21" hidden="1" x14ac:dyDescent="0.2">
      <c r="A639" s="1" t="s">
        <v>1239</v>
      </c>
      <c r="B639" s="2">
        <v>43889</v>
      </c>
      <c r="C639" s="2" t="str">
        <f t="shared" si="28"/>
        <v>2020</v>
      </c>
      <c r="D639" s="2" t="str">
        <f t="shared" si="29"/>
        <v>February</v>
      </c>
      <c r="E639" s="3" t="s">
        <v>1240</v>
      </c>
      <c r="F639" s="3" t="str">
        <f>VLOOKUP(Customers!A639,Customers!A638:I1638,3,FALSE)</f>
        <v>bpaumierhp@umn.edu</v>
      </c>
      <c r="G639" s="3" t="str">
        <f>VLOOKUP(worksheet!E639,Customers!A:I,2,)</f>
        <v>Benedikta Paumier</v>
      </c>
      <c r="H639" s="3" t="str">
        <f>VLOOKUP(E639,Customers!A:I,6,FALSE)</f>
        <v>Ballisodare</v>
      </c>
      <c r="I639" s="3" t="str">
        <f>VLOOKUP(Customers!A639,Customers!A638:I1638,7,FALSE)</f>
        <v>Ireland</v>
      </c>
      <c r="J639" s="4" t="s">
        <v>112</v>
      </c>
      <c r="K639" s="3">
        <v>1</v>
      </c>
      <c r="L639" s="5">
        <f>INDEX([1]products!$A$1:$G$49,MATCH([1]orders!$D639,[1]products!$A$1:$A$49,0),MATCH([1]orders!K$1,[1]products!$A$1:$G$1,0))</f>
        <v>2.5</v>
      </c>
      <c r="M639" s="6">
        <f>INDEX([1]products!$A$1:$G$49,MATCH([1]orders!$D639,[1]products!$A$1:$A$49,0),MATCH([1]orders!L$1,[1]products!$A$1:$G$1,0))</f>
        <v>31.624999999999996</v>
      </c>
      <c r="N639" s="6" t="str">
        <f>VLOOKUP(Customers!A639,Customers!A638:I1638,9,FALSE)</f>
        <v>Yes</v>
      </c>
      <c r="O639" s="25">
        <f t="shared" si="27"/>
        <v>31.624999999999996</v>
      </c>
      <c r="P639" t="str">
        <f>VLOOKUP(J639,Products!A:G,2,0)</f>
        <v>Excelsa</v>
      </c>
      <c r="Q639" t="str">
        <f>VLOOKUP(J639,Products!A:G,3,0)</f>
        <v>Medium</v>
      </c>
      <c r="R639">
        <v>3.4787499999999998</v>
      </c>
      <c r="S639">
        <f>INDEX(Products!A:G,MATCH(worksheet!J639,Products!A:A,0),MATCH(worksheet!$S$1,Products!$A$1:$G$1,0))</f>
        <v>3.4787499999999998</v>
      </c>
      <c r="U639" s="20"/>
    </row>
    <row r="640" spans="1:21" x14ac:dyDescent="0.2">
      <c r="A640" s="1" t="s">
        <v>1241</v>
      </c>
      <c r="B640" s="2">
        <v>43684</v>
      </c>
      <c r="C640" s="2" t="str">
        <f t="shared" si="28"/>
        <v>2019</v>
      </c>
      <c r="D640" s="2" t="str">
        <f t="shared" si="29"/>
        <v>August</v>
      </c>
      <c r="E640" s="3" t="s">
        <v>1242</v>
      </c>
      <c r="F640" s="3">
        <f>VLOOKUP(Customers!A640,Customers!A639:I1639,3,FALSE)</f>
        <v>0</v>
      </c>
      <c r="G640" s="3" t="str">
        <f>VLOOKUP(worksheet!E640,Customers!A:I,2,)</f>
        <v>Neville Piatto</v>
      </c>
      <c r="H640" s="3" t="str">
        <f>VLOOKUP(E640,Customers!A:I,6,FALSE)</f>
        <v>Daingean</v>
      </c>
      <c r="I640" s="3" t="str">
        <f>VLOOKUP(Customers!A640,Customers!A639:I1639,7,FALSE)</f>
        <v>Ireland</v>
      </c>
      <c r="J640" s="4" t="s">
        <v>171</v>
      </c>
      <c r="K640" s="3">
        <v>3</v>
      </c>
      <c r="L640" s="5">
        <f>INDEX([1]products!$A$1:$G$49,MATCH([1]orders!$D640,[1]products!$A$1:$A$49,0),MATCH([1]orders!K$1,[1]products!$A$1:$G$1,0))</f>
        <v>2.5</v>
      </c>
      <c r="M640" s="6">
        <f>INDEX([1]products!$A$1:$G$49,MATCH([1]orders!$D640,[1]products!$A$1:$A$49,0),MATCH([1]orders!L$1,[1]products!$A$1:$G$1,0))</f>
        <v>25.874999999999996</v>
      </c>
      <c r="N640" s="6" t="str">
        <f>VLOOKUP(Customers!A640,Customers!A639:I1639,9,FALSE)</f>
        <v>Yes</v>
      </c>
      <c r="O640" s="25">
        <f t="shared" si="27"/>
        <v>77.624999999999986</v>
      </c>
      <c r="P640" t="str">
        <f>VLOOKUP(J640,Products!A:G,2,0)</f>
        <v>Arabica</v>
      </c>
      <c r="Q640" t="str">
        <f>VLOOKUP(J640,Products!A:G,3,0)</f>
        <v>Medium</v>
      </c>
      <c r="R640">
        <v>6.9862499999999983</v>
      </c>
      <c r="S640">
        <f>INDEX(Products!A:G,MATCH(worksheet!J640,Products!A:A,0),MATCH(worksheet!$S$1,Products!$A$1:$G$1,0))</f>
        <v>2.3287499999999994</v>
      </c>
      <c r="U640" s="20"/>
    </row>
    <row r="641" spans="1:21" hidden="1" x14ac:dyDescent="0.2">
      <c r="A641" s="1" t="s">
        <v>1243</v>
      </c>
      <c r="B641" s="2">
        <v>44331</v>
      </c>
      <c r="C641" s="2" t="str">
        <f t="shared" si="28"/>
        <v>2021</v>
      </c>
      <c r="D641" s="2" t="str">
        <f t="shared" si="29"/>
        <v>May</v>
      </c>
      <c r="E641" s="3" t="s">
        <v>1244</v>
      </c>
      <c r="F641" s="3" t="str">
        <f>VLOOKUP(Customers!A641,Customers!A640:I1640,3,FALSE)</f>
        <v>jcapeyhr@bravesites.com</v>
      </c>
      <c r="G641" s="3" t="str">
        <f>VLOOKUP(worksheet!E641,Customers!A:I,2,)</f>
        <v>Jeno Capey</v>
      </c>
      <c r="H641" s="3" t="str">
        <f>VLOOKUP(E641,Customers!A:I,6,FALSE)</f>
        <v>Erie</v>
      </c>
      <c r="I641" s="3" t="str">
        <f>VLOOKUP(Customers!A641,Customers!A640:I1640,7,FALSE)</f>
        <v>United States</v>
      </c>
      <c r="J641" s="4" t="s">
        <v>38</v>
      </c>
      <c r="K641" s="3">
        <v>1</v>
      </c>
      <c r="L641" s="5">
        <f>INDEX([1]products!$A$1:$G$49,MATCH([1]orders!$D641,[1]products!$A$1:$A$49,0),MATCH([1]orders!K$1,[1]products!$A$1:$G$1,0))</f>
        <v>0.2</v>
      </c>
      <c r="M641" s="6">
        <f>INDEX([1]products!$A$1:$G$49,MATCH([1]orders!$D641,[1]products!$A$1:$A$49,0),MATCH([1]orders!L$1,[1]products!$A$1:$G$1,0))</f>
        <v>3.8849999999999998</v>
      </c>
      <c r="N641" s="6" t="str">
        <f>VLOOKUP(Customers!A641,Customers!A640:I1640,9,FALSE)</f>
        <v>Yes</v>
      </c>
      <c r="O641" s="25">
        <f t="shared" si="27"/>
        <v>3.8849999999999998</v>
      </c>
      <c r="P641" t="str">
        <f>VLOOKUP(J641,Products!A:G,2,0)</f>
        <v>Liberica</v>
      </c>
      <c r="Q641" t="str">
        <f>VLOOKUP(J641,Products!A:G,3,0)</f>
        <v>Dark</v>
      </c>
      <c r="R641">
        <v>0.50505</v>
      </c>
      <c r="S641">
        <f>INDEX(Products!A:G,MATCH(worksheet!J641,Products!A:A,0),MATCH(worksheet!$S$1,Products!$A$1:$G$1,0))</f>
        <v>0.50505</v>
      </c>
      <c r="U641" s="20"/>
    </row>
    <row r="642" spans="1:21" hidden="1" x14ac:dyDescent="0.2">
      <c r="A642" s="1" t="s">
        <v>1245</v>
      </c>
      <c r="B642" s="2">
        <v>44547</v>
      </c>
      <c r="C642" s="2" t="str">
        <f t="shared" si="28"/>
        <v>2021</v>
      </c>
      <c r="D642" s="2" t="str">
        <f t="shared" si="29"/>
        <v>December</v>
      </c>
      <c r="E642" s="3" t="s">
        <v>1246</v>
      </c>
      <c r="F642" s="3">
        <f>VLOOKUP(Customers!A642,Customers!A641:I1641,3,FALSE)</f>
        <v>0</v>
      </c>
      <c r="G642" s="3" t="str">
        <f>VLOOKUP(worksheet!E642,Customers!A:I,2,)</f>
        <v>Tuckie Mathonnet</v>
      </c>
      <c r="H642" s="3" t="str">
        <f>VLOOKUP(E642,Customers!A:I,6,FALSE)</f>
        <v>Columbus</v>
      </c>
      <c r="I642" s="3" t="str">
        <f>VLOOKUP(Customers!A642,Customers!A641:I1641,7,FALSE)</f>
        <v>United Kingdom</v>
      </c>
      <c r="J642" s="4" t="s">
        <v>10</v>
      </c>
      <c r="K642" s="3">
        <v>5</v>
      </c>
      <c r="L642" s="5">
        <f>INDEX([1]products!$A$1:$G$49,MATCH([1]orders!$D642,[1]products!$A$1:$A$49,0),MATCH([1]orders!K$1,[1]products!$A$1:$G$1,0))</f>
        <v>2.5</v>
      </c>
      <c r="M642" s="6">
        <f>INDEX([1]products!$A$1:$G$49,MATCH([1]orders!$D642,[1]products!$A$1:$A$49,0),MATCH([1]orders!L$1,[1]products!$A$1:$G$1,0))</f>
        <v>27.484999999999996</v>
      </c>
      <c r="N642" s="6" t="str">
        <f>VLOOKUP(Customers!A642,Customers!A641:I1641,9,FALSE)</f>
        <v>No</v>
      </c>
      <c r="O642" s="25">
        <f t="shared" ref="O642:O705" si="30">K642*M642</f>
        <v>137.42499999999998</v>
      </c>
      <c r="P642" t="str">
        <f>VLOOKUP(J642,Products!A:G,2,0)</f>
        <v>Robusta</v>
      </c>
      <c r="Q642" t="str">
        <f>VLOOKUP(J642,Products!A:G,3,0)</f>
        <v>Light</v>
      </c>
      <c r="R642">
        <v>8.2454999999999998</v>
      </c>
      <c r="S642">
        <f>INDEX(Products!A:G,MATCH(worksheet!J642,Products!A:A,0),MATCH(worksheet!$S$1,Products!$A$1:$G$1,0))</f>
        <v>1.6490999999999998</v>
      </c>
      <c r="U642" s="20"/>
    </row>
    <row r="643" spans="1:21" hidden="1" x14ac:dyDescent="0.2">
      <c r="A643" s="1" t="s">
        <v>1247</v>
      </c>
      <c r="B643" s="2">
        <v>44448</v>
      </c>
      <c r="C643" s="2" t="str">
        <f t="shared" ref="C643:C706" si="31">TEXT(B643,"YYYY")</f>
        <v>2021</v>
      </c>
      <c r="D643" s="2" t="str">
        <f t="shared" ref="D643:D706" si="32">TEXT(B643,"mmmm")</f>
        <v>September</v>
      </c>
      <c r="E643" s="3" t="s">
        <v>1248</v>
      </c>
      <c r="F643" s="3" t="str">
        <f>VLOOKUP(Customers!A643,Customers!A642:I1642,3,FALSE)</f>
        <v>ybasillht@theguardian.com</v>
      </c>
      <c r="G643" s="3" t="str">
        <f>VLOOKUP(worksheet!E643,Customers!A:I,2,)</f>
        <v>Yardley Basill</v>
      </c>
      <c r="H643" s="3" t="str">
        <f>VLOOKUP(E643,Customers!A:I,6,FALSE)</f>
        <v>Pittsburgh</v>
      </c>
      <c r="I643" s="3" t="str">
        <f>VLOOKUP(Customers!A643,Customers!A642:I1642,7,FALSE)</f>
        <v>United States</v>
      </c>
      <c r="J643" s="4" t="s">
        <v>189</v>
      </c>
      <c r="K643" s="3">
        <v>3</v>
      </c>
      <c r="L643" s="5">
        <f>INDEX([1]products!$A$1:$G$49,MATCH([1]orders!$D643,[1]products!$A$1:$A$49,0),MATCH([1]orders!K$1,[1]products!$A$1:$G$1,0))</f>
        <v>1</v>
      </c>
      <c r="M643" s="6">
        <f>INDEX([1]products!$A$1:$G$49,MATCH([1]orders!$D643,[1]products!$A$1:$A$49,0),MATCH([1]orders!L$1,[1]products!$A$1:$G$1,0))</f>
        <v>11.95</v>
      </c>
      <c r="N643" s="6" t="str">
        <f>VLOOKUP(Customers!A643,Customers!A642:I1642,9,FALSE)</f>
        <v>Yes</v>
      </c>
      <c r="O643" s="25">
        <f t="shared" si="30"/>
        <v>35.849999999999994</v>
      </c>
      <c r="P643" t="str">
        <f>VLOOKUP(J643,Products!A:G,2,0)</f>
        <v>Robusta</v>
      </c>
      <c r="Q643" t="str">
        <f>VLOOKUP(J643,Products!A:G,3,0)</f>
        <v>Light</v>
      </c>
      <c r="R643">
        <v>2.1509999999999998</v>
      </c>
      <c r="S643">
        <f>INDEX(Products!A:G,MATCH(worksheet!J643,Products!A:A,0),MATCH(worksheet!$S$1,Products!$A$1:$G$1,0))</f>
        <v>0.71699999999999997</v>
      </c>
      <c r="U643" s="20"/>
    </row>
    <row r="644" spans="1:21" hidden="1" x14ac:dyDescent="0.2">
      <c r="A644" s="1" t="s">
        <v>1249</v>
      </c>
      <c r="B644" s="2">
        <v>43880</v>
      </c>
      <c r="C644" s="2" t="str">
        <f t="shared" si="31"/>
        <v>2020</v>
      </c>
      <c r="D644" s="2" t="str">
        <f t="shared" si="32"/>
        <v>February</v>
      </c>
      <c r="E644" s="3" t="s">
        <v>1250</v>
      </c>
      <c r="F644" s="3" t="str">
        <f>VLOOKUP(Customers!A644,Customers!A643:I1643,3,FALSE)</f>
        <v>mbaistowhu@i2i.jp</v>
      </c>
      <c r="G644" s="3" t="str">
        <f>VLOOKUP(worksheet!E644,Customers!A:I,2,)</f>
        <v>Maggy Baistow</v>
      </c>
      <c r="H644" s="3" t="str">
        <f>VLOOKUP(E644,Customers!A:I,6,FALSE)</f>
        <v>Ford</v>
      </c>
      <c r="I644" s="3" t="str">
        <f>VLOOKUP(Customers!A644,Customers!A643:I1643,7,FALSE)</f>
        <v>United Kingdom</v>
      </c>
      <c r="J644" s="4" t="s">
        <v>64</v>
      </c>
      <c r="K644" s="3">
        <v>2</v>
      </c>
      <c r="L644" s="5">
        <f>INDEX([1]products!$A$1:$G$49,MATCH([1]orders!$D644,[1]products!$A$1:$A$49,0),MATCH([1]orders!K$1,[1]products!$A$1:$G$1,0))</f>
        <v>0.2</v>
      </c>
      <c r="M644" s="6">
        <f>INDEX([1]products!$A$1:$G$49,MATCH([1]orders!$D644,[1]products!$A$1:$A$49,0),MATCH([1]orders!L$1,[1]products!$A$1:$G$1,0))</f>
        <v>4.125</v>
      </c>
      <c r="N644" s="6" t="str">
        <f>VLOOKUP(Customers!A644,Customers!A643:I1643,9,FALSE)</f>
        <v>Yes</v>
      </c>
      <c r="O644" s="25">
        <f t="shared" si="30"/>
        <v>8.25</v>
      </c>
      <c r="P644" t="str">
        <f>VLOOKUP(J644,Products!A:G,2,0)</f>
        <v>Excelsa</v>
      </c>
      <c r="Q644" t="str">
        <f>VLOOKUP(J644,Products!A:G,3,0)</f>
        <v>Medium</v>
      </c>
      <c r="R644">
        <v>0.90749999999999997</v>
      </c>
      <c r="S644">
        <f>INDEX(Products!A:G,MATCH(worksheet!J644,Products!A:A,0),MATCH(worksheet!$S$1,Products!$A$1:$G$1,0))</f>
        <v>0.45374999999999999</v>
      </c>
      <c r="U644" s="20"/>
    </row>
    <row r="645" spans="1:21" hidden="1" x14ac:dyDescent="0.2">
      <c r="A645" s="1" t="s">
        <v>1251</v>
      </c>
      <c r="B645" s="2">
        <v>44011</v>
      </c>
      <c r="C645" s="2" t="str">
        <f t="shared" si="31"/>
        <v>2020</v>
      </c>
      <c r="D645" s="2" t="str">
        <f t="shared" si="32"/>
        <v>June</v>
      </c>
      <c r="E645" s="3" t="s">
        <v>1252</v>
      </c>
      <c r="F645" s="3" t="str">
        <f>VLOOKUP(Customers!A645,Customers!A644:I1644,3,FALSE)</f>
        <v>cpallanthv@typepad.com</v>
      </c>
      <c r="G645" s="3" t="str">
        <f>VLOOKUP(worksheet!E645,Customers!A:I,2,)</f>
        <v>Courtney Pallant</v>
      </c>
      <c r="H645" s="3" t="str">
        <f>VLOOKUP(E645,Customers!A:I,6,FALSE)</f>
        <v>Dallas</v>
      </c>
      <c r="I645" s="3" t="str">
        <f>VLOOKUP(Customers!A645,Customers!A644:I1644,7,FALSE)</f>
        <v>United States</v>
      </c>
      <c r="J645" s="4" t="s">
        <v>30</v>
      </c>
      <c r="K645" s="3">
        <v>3</v>
      </c>
      <c r="L645" s="5">
        <f>INDEX([1]products!$A$1:$G$49,MATCH([1]orders!$D645,[1]products!$A$1:$A$49,0),MATCH([1]orders!K$1,[1]products!$A$1:$G$1,0))</f>
        <v>2.5</v>
      </c>
      <c r="M645" s="6">
        <f>INDEX([1]products!$A$1:$G$49,MATCH([1]orders!$D645,[1]products!$A$1:$A$49,0),MATCH([1]orders!L$1,[1]products!$A$1:$G$1,0))</f>
        <v>34.154999999999994</v>
      </c>
      <c r="N645" s="6" t="str">
        <f>VLOOKUP(Customers!A645,Customers!A644:I1644,9,FALSE)</f>
        <v>Yes</v>
      </c>
      <c r="O645" s="25">
        <f t="shared" si="30"/>
        <v>102.46499999999997</v>
      </c>
      <c r="P645" t="str">
        <f>VLOOKUP(J645,Products!A:G,2,0)</f>
        <v>Excelsa</v>
      </c>
      <c r="Q645" t="str">
        <f>VLOOKUP(J645,Products!A:G,3,0)</f>
        <v>Light</v>
      </c>
      <c r="R645">
        <v>11.271149999999999</v>
      </c>
      <c r="S645">
        <f>INDEX(Products!A:G,MATCH(worksheet!J645,Products!A:A,0),MATCH(worksheet!$S$1,Products!$A$1:$G$1,0))</f>
        <v>3.7570499999999996</v>
      </c>
      <c r="U645" s="20"/>
    </row>
    <row r="646" spans="1:21" hidden="1" x14ac:dyDescent="0.2">
      <c r="A646" s="1" t="s">
        <v>1253</v>
      </c>
      <c r="B646" s="2">
        <v>44694</v>
      </c>
      <c r="C646" s="2" t="str">
        <f t="shared" si="31"/>
        <v>2022</v>
      </c>
      <c r="D646" s="2" t="str">
        <f t="shared" si="32"/>
        <v>May</v>
      </c>
      <c r="E646" s="3" t="s">
        <v>1254</v>
      </c>
      <c r="F646" s="3">
        <f>VLOOKUP(Customers!A646,Customers!A645:I1645,3,FALSE)</f>
        <v>0</v>
      </c>
      <c r="G646" s="3" t="str">
        <f>VLOOKUP(worksheet!E646,Customers!A:I,2,)</f>
        <v>Marne Mingey</v>
      </c>
      <c r="H646" s="3" t="str">
        <f>VLOOKUP(E646,Customers!A:I,6,FALSE)</f>
        <v>Miami</v>
      </c>
      <c r="I646" s="3" t="str">
        <f>VLOOKUP(Customers!A646,Customers!A645:I1645,7,FALSE)</f>
        <v>United States</v>
      </c>
      <c r="J646" s="4" t="s">
        <v>35</v>
      </c>
      <c r="K646" s="3">
        <v>2</v>
      </c>
      <c r="L646" s="5">
        <f>INDEX([1]products!$A$1:$G$49,MATCH([1]orders!$D646,[1]products!$A$1:$A$49,0),MATCH([1]orders!K$1,[1]products!$A$1:$G$1,0))</f>
        <v>2.5</v>
      </c>
      <c r="M646" s="6">
        <f>INDEX([1]products!$A$1:$G$49,MATCH([1]orders!$D646,[1]products!$A$1:$A$49,0),MATCH([1]orders!L$1,[1]products!$A$1:$G$1,0))</f>
        <v>20.584999999999997</v>
      </c>
      <c r="N646" s="6" t="str">
        <f>VLOOKUP(Customers!A646,Customers!A645:I1645,9,FALSE)</f>
        <v>No</v>
      </c>
      <c r="O646" s="25">
        <f t="shared" si="30"/>
        <v>41.169999999999995</v>
      </c>
      <c r="P646" t="str">
        <f>VLOOKUP(J646,Products!A:G,2,0)</f>
        <v>Robusta</v>
      </c>
      <c r="Q646" t="str">
        <f>VLOOKUP(J646,Products!A:G,3,0)</f>
        <v>Dark</v>
      </c>
      <c r="R646">
        <v>2.4701999999999997</v>
      </c>
      <c r="S646">
        <f>INDEX(Products!A:G,MATCH(worksheet!J646,Products!A:A,0),MATCH(worksheet!$S$1,Products!$A$1:$G$1,0))</f>
        <v>1.2350999999999999</v>
      </c>
      <c r="U646" s="20"/>
    </row>
    <row r="647" spans="1:21" x14ac:dyDescent="0.2">
      <c r="A647" s="1" t="s">
        <v>1255</v>
      </c>
      <c r="B647" s="2">
        <v>44106</v>
      </c>
      <c r="C647" s="2" t="str">
        <f t="shared" si="31"/>
        <v>2020</v>
      </c>
      <c r="D647" s="2" t="str">
        <f t="shared" si="32"/>
        <v>October</v>
      </c>
      <c r="E647" s="3" t="s">
        <v>1256</v>
      </c>
      <c r="F647" s="3" t="str">
        <f>VLOOKUP(Customers!A647,Customers!A646:I1646,3,FALSE)</f>
        <v>dohx@redcross.org</v>
      </c>
      <c r="G647" s="3" t="str">
        <f>VLOOKUP(worksheet!E647,Customers!A:I,2,)</f>
        <v>Denny O' Ronan</v>
      </c>
      <c r="H647" s="3" t="str">
        <f>VLOOKUP(E647,Customers!A:I,6,FALSE)</f>
        <v>San Angelo</v>
      </c>
      <c r="I647" s="3" t="str">
        <f>VLOOKUP(Customers!A647,Customers!A646:I1646,7,FALSE)</f>
        <v>United States</v>
      </c>
      <c r="J647" s="4" t="s">
        <v>118</v>
      </c>
      <c r="K647" s="3">
        <v>3</v>
      </c>
      <c r="L647" s="5">
        <f>INDEX([1]products!$A$1:$G$49,MATCH([1]orders!$D647,[1]products!$A$1:$A$49,0),MATCH([1]orders!K$1,[1]products!$A$1:$G$1,0))</f>
        <v>2.5</v>
      </c>
      <c r="M647" s="6">
        <f>INDEX([1]products!$A$1:$G$49,MATCH([1]orders!$D647,[1]products!$A$1:$A$49,0),MATCH([1]orders!L$1,[1]products!$A$1:$G$1,0))</f>
        <v>22.884999999999998</v>
      </c>
      <c r="N647" s="6" t="str">
        <f>VLOOKUP(Customers!A647,Customers!A646:I1646,9,FALSE)</f>
        <v>Yes</v>
      </c>
      <c r="O647" s="25">
        <f t="shared" si="30"/>
        <v>68.655000000000001</v>
      </c>
      <c r="P647" t="str">
        <f>VLOOKUP(J647,Products!A:G,2,0)</f>
        <v>Arabica</v>
      </c>
      <c r="Q647" t="str">
        <f>VLOOKUP(J647,Products!A:G,3,0)</f>
        <v>Dark</v>
      </c>
      <c r="R647">
        <v>6.1789499999999986</v>
      </c>
      <c r="S647">
        <f>INDEX(Products!A:G,MATCH(worksheet!J647,Products!A:A,0),MATCH(worksheet!$S$1,Products!$A$1:$G$1,0))</f>
        <v>2.0596499999999995</v>
      </c>
      <c r="U647" s="20"/>
    </row>
    <row r="648" spans="1:21" x14ac:dyDescent="0.2">
      <c r="A648" s="1" t="s">
        <v>1257</v>
      </c>
      <c r="B648" s="2">
        <v>44532</v>
      </c>
      <c r="C648" s="2" t="str">
        <f t="shared" si="31"/>
        <v>2021</v>
      </c>
      <c r="D648" s="2" t="str">
        <f t="shared" si="32"/>
        <v>December</v>
      </c>
      <c r="E648" s="3" t="s">
        <v>1258</v>
      </c>
      <c r="F648" s="3" t="str">
        <f>VLOOKUP(Customers!A648,Customers!A647:I1647,3,FALSE)</f>
        <v>drallinhy@howstuffworks.com</v>
      </c>
      <c r="G648" s="3" t="str">
        <f>VLOOKUP(worksheet!E648,Customers!A:I,2,)</f>
        <v>Dottie Rallin</v>
      </c>
      <c r="H648" s="3" t="str">
        <f>VLOOKUP(E648,Customers!A:I,6,FALSE)</f>
        <v>Albany</v>
      </c>
      <c r="I648" s="3" t="str">
        <f>VLOOKUP(Customers!A648,Customers!A647:I1647,7,FALSE)</f>
        <v>United States</v>
      </c>
      <c r="J648" s="4" t="s">
        <v>27</v>
      </c>
      <c r="K648" s="3">
        <v>1</v>
      </c>
      <c r="L648" s="5">
        <f>INDEX([1]products!$A$1:$G$49,MATCH([1]orders!$D648,[1]products!$A$1:$A$49,0),MATCH([1]orders!K$1,[1]products!$A$1:$G$1,0))</f>
        <v>1</v>
      </c>
      <c r="M648" s="6">
        <f>INDEX([1]products!$A$1:$G$49,MATCH([1]orders!$D648,[1]products!$A$1:$A$49,0),MATCH([1]orders!L$1,[1]products!$A$1:$G$1,0))</f>
        <v>9.9499999999999993</v>
      </c>
      <c r="N648" s="6" t="str">
        <f>VLOOKUP(Customers!A648,Customers!A647:I1647,9,FALSE)</f>
        <v>Yes</v>
      </c>
      <c r="O648" s="25">
        <f t="shared" si="30"/>
        <v>9.9499999999999993</v>
      </c>
      <c r="P648" t="str">
        <f>VLOOKUP(J648,Products!A:G,2,0)</f>
        <v>Arabica</v>
      </c>
      <c r="Q648" t="str">
        <f>VLOOKUP(J648,Products!A:G,3,0)</f>
        <v>Dark</v>
      </c>
      <c r="R648">
        <v>0.89549999999999985</v>
      </c>
      <c r="S648">
        <f>INDEX(Products!A:G,MATCH(worksheet!J648,Products!A:A,0),MATCH(worksheet!$S$1,Products!$A$1:$G$1,0))</f>
        <v>0.89549999999999985</v>
      </c>
      <c r="U648" s="20"/>
    </row>
    <row r="649" spans="1:21" hidden="1" x14ac:dyDescent="0.2">
      <c r="A649" s="1" t="s">
        <v>1259</v>
      </c>
      <c r="B649" s="2">
        <v>44502</v>
      </c>
      <c r="C649" s="2" t="str">
        <f t="shared" si="31"/>
        <v>2021</v>
      </c>
      <c r="D649" s="2" t="str">
        <f t="shared" si="32"/>
        <v>November</v>
      </c>
      <c r="E649" s="3" t="s">
        <v>1260</v>
      </c>
      <c r="F649" s="3" t="str">
        <f>VLOOKUP(Customers!A649,Customers!A648:I1648,3,FALSE)</f>
        <v>achillhz@epa.gov</v>
      </c>
      <c r="G649" s="3" t="str">
        <f>VLOOKUP(worksheet!E649,Customers!A:I,2,)</f>
        <v>Ardith Chill</v>
      </c>
      <c r="H649" s="3" t="str">
        <f>VLOOKUP(E649,Customers!A:I,6,FALSE)</f>
        <v>Thorpe</v>
      </c>
      <c r="I649" s="3" t="str">
        <f>VLOOKUP(Customers!A649,Customers!A648:I1648,7,FALSE)</f>
        <v>United Kingdom</v>
      </c>
      <c r="J649" s="4" t="s">
        <v>83</v>
      </c>
      <c r="K649" s="3">
        <v>3</v>
      </c>
      <c r="L649" s="5">
        <f>INDEX([1]products!$A$1:$G$49,MATCH([1]orders!$D649,[1]products!$A$1:$A$49,0),MATCH([1]orders!K$1,[1]products!$A$1:$G$1,0))</f>
        <v>0.5</v>
      </c>
      <c r="M649" s="6">
        <f>INDEX([1]products!$A$1:$G$49,MATCH([1]orders!$D649,[1]products!$A$1:$A$49,0),MATCH([1]orders!L$1,[1]products!$A$1:$G$1,0))</f>
        <v>9.51</v>
      </c>
      <c r="N649" s="6" t="str">
        <f>VLOOKUP(Customers!A649,Customers!A648:I1648,9,FALSE)</f>
        <v>Yes</v>
      </c>
      <c r="O649" s="25">
        <f t="shared" si="30"/>
        <v>28.53</v>
      </c>
      <c r="P649" t="str">
        <f>VLOOKUP(J649,Products!A:G,2,0)</f>
        <v>Liberica</v>
      </c>
      <c r="Q649" t="str">
        <f>VLOOKUP(J649,Products!A:G,3,0)</f>
        <v>Light</v>
      </c>
      <c r="R649">
        <v>3.7088999999999999</v>
      </c>
      <c r="S649">
        <f>INDEX(Products!A:G,MATCH(worksheet!J649,Products!A:A,0),MATCH(worksheet!$S$1,Products!$A$1:$G$1,0))</f>
        <v>1.2363</v>
      </c>
      <c r="U649" s="20"/>
    </row>
    <row r="650" spans="1:21" hidden="1" x14ac:dyDescent="0.2">
      <c r="A650" s="1" t="s">
        <v>1261</v>
      </c>
      <c r="B650" s="2">
        <v>43884</v>
      </c>
      <c r="C650" s="2" t="str">
        <f t="shared" si="31"/>
        <v>2020</v>
      </c>
      <c r="D650" s="2" t="str">
        <f t="shared" si="32"/>
        <v>February</v>
      </c>
      <c r="E650" s="3" t="s">
        <v>1246</v>
      </c>
      <c r="F650" s="3" t="str">
        <f>VLOOKUP(Customers!A650,Customers!A649:I1649,3,FALSE)</f>
        <v>tmathonneti0@google.co.jp</v>
      </c>
      <c r="G650" s="3" t="str">
        <f>VLOOKUP(worksheet!E650,Customers!A:I,2,)</f>
        <v>Tuckie Mathonnet</v>
      </c>
      <c r="H650" s="3" t="str">
        <f>VLOOKUP(E650,Customers!A:I,6,FALSE)</f>
        <v>Columbus</v>
      </c>
      <c r="I650" s="3" t="str">
        <f>VLOOKUP(Customers!A650,Customers!A649:I1649,7,FALSE)</f>
        <v>United States</v>
      </c>
      <c r="J650" s="4" t="s">
        <v>101</v>
      </c>
      <c r="K650" s="3">
        <v>6</v>
      </c>
      <c r="L650" s="5">
        <f>INDEX([1]products!$A$1:$G$49,MATCH([1]orders!$D650,[1]products!$A$1:$A$49,0),MATCH([1]orders!K$1,[1]products!$A$1:$G$1,0))</f>
        <v>0.2</v>
      </c>
      <c r="M650" s="6">
        <f>INDEX([1]products!$A$1:$G$49,MATCH([1]orders!$D650,[1]products!$A$1:$A$49,0),MATCH([1]orders!L$1,[1]products!$A$1:$G$1,0))</f>
        <v>2.6849999999999996</v>
      </c>
      <c r="N650" s="6" t="str">
        <f>VLOOKUP(Customers!A650,Customers!A649:I1649,9,FALSE)</f>
        <v>No</v>
      </c>
      <c r="O650" s="25">
        <f t="shared" si="30"/>
        <v>16.11</v>
      </c>
      <c r="P650" t="str">
        <f>VLOOKUP(J650,Products!A:G,2,0)</f>
        <v>Robusta</v>
      </c>
      <c r="Q650" t="str">
        <f>VLOOKUP(J650,Products!A:G,3,0)</f>
        <v>Dark</v>
      </c>
      <c r="R650">
        <v>0.96659999999999979</v>
      </c>
      <c r="S650">
        <f>INDEX(Products!A:G,MATCH(worksheet!J650,Products!A:A,0),MATCH(worksheet!$S$1,Products!$A$1:$G$1,0))</f>
        <v>0.16109999999999997</v>
      </c>
      <c r="U650" s="20"/>
    </row>
    <row r="651" spans="1:21" x14ac:dyDescent="0.2">
      <c r="A651" s="1" t="s">
        <v>1262</v>
      </c>
      <c r="B651" s="2">
        <v>44015</v>
      </c>
      <c r="C651" s="2" t="str">
        <f t="shared" si="31"/>
        <v>2020</v>
      </c>
      <c r="D651" s="2" t="str">
        <f t="shared" si="32"/>
        <v>July</v>
      </c>
      <c r="E651" s="3" t="s">
        <v>1263</v>
      </c>
      <c r="F651" s="3" t="str">
        <f>VLOOKUP(Customers!A651,Customers!A650:I1650,3,FALSE)</f>
        <v>cdenysi1@is.gd</v>
      </c>
      <c r="G651" s="3" t="str">
        <f>VLOOKUP(worksheet!E651,Customers!A:I,2,)</f>
        <v>Charmane Denys</v>
      </c>
      <c r="H651" s="3" t="str">
        <f>VLOOKUP(E651,Customers!A:I,6,FALSE)</f>
        <v>Carlton</v>
      </c>
      <c r="I651" s="3" t="str">
        <f>VLOOKUP(Customers!A651,Customers!A650:I1650,7,FALSE)</f>
        <v>United Kingdom</v>
      </c>
      <c r="J651" s="4" t="s">
        <v>132</v>
      </c>
      <c r="K651" s="3">
        <v>6</v>
      </c>
      <c r="L651" s="5">
        <f>INDEX([1]products!$A$1:$G$49,MATCH([1]orders!$D651,[1]products!$A$1:$A$49,0),MATCH([1]orders!K$1,[1]products!$A$1:$G$1,0))</f>
        <v>1</v>
      </c>
      <c r="M651" s="6">
        <f>INDEX([1]products!$A$1:$G$49,MATCH([1]orders!$D651,[1]products!$A$1:$A$49,0),MATCH([1]orders!L$1,[1]products!$A$1:$G$1,0))</f>
        <v>15.85</v>
      </c>
      <c r="N651" s="6" t="str">
        <f>VLOOKUP(Customers!A651,Customers!A650:I1650,9,FALSE)</f>
        <v>No</v>
      </c>
      <c r="O651" s="25">
        <f t="shared" si="30"/>
        <v>95.1</v>
      </c>
      <c r="P651" t="str">
        <f>VLOOKUP(J651,Products!A:G,2,0)</f>
        <v>Liberica</v>
      </c>
      <c r="Q651" t="str">
        <f>VLOOKUP(J651,Products!A:G,3,0)</f>
        <v>Light</v>
      </c>
      <c r="R651">
        <v>12.363000000000001</v>
      </c>
      <c r="S651">
        <f>INDEX(Products!A:G,MATCH(worksheet!J651,Products!A:A,0),MATCH(worksheet!$S$1,Products!$A$1:$G$1,0))</f>
        <v>2.0605000000000002</v>
      </c>
      <c r="U651" s="20"/>
    </row>
    <row r="652" spans="1:21" x14ac:dyDescent="0.2">
      <c r="A652" s="1" t="s">
        <v>1264</v>
      </c>
      <c r="B652" s="2">
        <v>43507</v>
      </c>
      <c r="C652" s="2" t="str">
        <f t="shared" si="31"/>
        <v>2019</v>
      </c>
      <c r="D652" s="2" t="str">
        <f t="shared" si="32"/>
        <v>February</v>
      </c>
      <c r="E652" s="3" t="s">
        <v>1265</v>
      </c>
      <c r="F652" s="3" t="str">
        <f>VLOOKUP(Customers!A652,Customers!A651:I1651,3,FALSE)</f>
        <v>cstebbingsi2@drupal.org</v>
      </c>
      <c r="G652" s="3" t="str">
        <f>VLOOKUP(worksheet!E652,Customers!A:I,2,)</f>
        <v>Cecily Stebbings</v>
      </c>
      <c r="H652" s="3" t="str">
        <f>VLOOKUP(E652,Customers!A:I,6,FALSE)</f>
        <v>Corona</v>
      </c>
      <c r="I652" s="3" t="str">
        <f>VLOOKUP(Customers!A652,Customers!A651:I1651,7,FALSE)</f>
        <v>United States</v>
      </c>
      <c r="J652" s="4" t="s">
        <v>146</v>
      </c>
      <c r="K652" s="3">
        <v>1</v>
      </c>
      <c r="L652" s="5">
        <f>INDEX([1]products!$A$1:$G$49,MATCH([1]orders!$D652,[1]products!$A$1:$A$49,0),MATCH([1]orders!K$1,[1]products!$A$1:$G$1,0))</f>
        <v>0.5</v>
      </c>
      <c r="M652" s="6">
        <f>INDEX([1]products!$A$1:$G$49,MATCH([1]orders!$D652,[1]products!$A$1:$A$49,0),MATCH([1]orders!L$1,[1]products!$A$1:$G$1,0))</f>
        <v>5.3699999999999992</v>
      </c>
      <c r="N652" s="6" t="str">
        <f>VLOOKUP(Customers!A652,Customers!A651:I1651,9,FALSE)</f>
        <v>Yes</v>
      </c>
      <c r="O652" s="25">
        <f t="shared" si="30"/>
        <v>5.3699999999999992</v>
      </c>
      <c r="P652" t="str">
        <f>VLOOKUP(J652,Products!A:G,2,0)</f>
        <v>Robusta</v>
      </c>
      <c r="Q652" t="str">
        <f>VLOOKUP(J652,Products!A:G,3,0)</f>
        <v>Dark</v>
      </c>
      <c r="R652">
        <v>0.32219999999999993</v>
      </c>
      <c r="S652">
        <f>INDEX(Products!A:G,MATCH(worksheet!J652,Products!A:A,0),MATCH(worksheet!$S$1,Products!$A$1:$G$1,0))</f>
        <v>0.32219999999999993</v>
      </c>
      <c r="U652" s="20"/>
    </row>
    <row r="653" spans="1:21" x14ac:dyDescent="0.2">
      <c r="A653" s="1" t="s">
        <v>1266</v>
      </c>
      <c r="B653" s="2">
        <v>44084</v>
      </c>
      <c r="C653" s="2" t="str">
        <f t="shared" si="31"/>
        <v>2020</v>
      </c>
      <c r="D653" s="2" t="str">
        <f t="shared" si="32"/>
        <v>September</v>
      </c>
      <c r="E653" s="3" t="s">
        <v>1267</v>
      </c>
      <c r="F653" s="3">
        <f>VLOOKUP(Customers!A653,Customers!A652:I1652,3,FALSE)</f>
        <v>0</v>
      </c>
      <c r="G653" s="3" t="str">
        <f>VLOOKUP(worksheet!E653,Customers!A:I,2,)</f>
        <v>Giana Tonnesen</v>
      </c>
      <c r="H653" s="3" t="str">
        <f>VLOOKUP(E653,Customers!A:I,6,FALSE)</f>
        <v>Washington</v>
      </c>
      <c r="I653" s="3" t="str">
        <f>VLOOKUP(Customers!A653,Customers!A652:I1652,7,FALSE)</f>
        <v>United States</v>
      </c>
      <c r="J653" s="4" t="s">
        <v>189</v>
      </c>
      <c r="K653" s="3">
        <v>4</v>
      </c>
      <c r="L653" s="5">
        <f>INDEX([1]products!$A$1:$G$49,MATCH([1]orders!$D653,[1]products!$A$1:$A$49,0),MATCH([1]orders!K$1,[1]products!$A$1:$G$1,0))</f>
        <v>1</v>
      </c>
      <c r="M653" s="6">
        <f>INDEX([1]products!$A$1:$G$49,MATCH([1]orders!$D653,[1]products!$A$1:$A$49,0),MATCH([1]orders!L$1,[1]products!$A$1:$G$1,0))</f>
        <v>11.95</v>
      </c>
      <c r="N653" s="6" t="str">
        <f>VLOOKUP(Customers!A653,Customers!A652:I1652,9,FALSE)</f>
        <v>No</v>
      </c>
      <c r="O653" s="25">
        <f t="shared" si="30"/>
        <v>47.8</v>
      </c>
      <c r="P653" t="str">
        <f>VLOOKUP(J653,Products!A:G,2,0)</f>
        <v>Robusta</v>
      </c>
      <c r="Q653" t="str">
        <f>VLOOKUP(J653,Products!A:G,3,0)</f>
        <v>Light</v>
      </c>
      <c r="R653">
        <v>2.8679999999999999</v>
      </c>
      <c r="S653">
        <f>INDEX(Products!A:G,MATCH(worksheet!J653,Products!A:A,0),MATCH(worksheet!$S$1,Products!$A$1:$G$1,0))</f>
        <v>0.71699999999999997</v>
      </c>
      <c r="U653" s="20"/>
    </row>
    <row r="654" spans="1:21" x14ac:dyDescent="0.2">
      <c r="A654" s="1" t="s">
        <v>1268</v>
      </c>
      <c r="B654" s="2">
        <v>43892</v>
      </c>
      <c r="C654" s="2" t="str">
        <f t="shared" si="31"/>
        <v>2020</v>
      </c>
      <c r="D654" s="2" t="str">
        <f t="shared" si="32"/>
        <v>March</v>
      </c>
      <c r="E654" s="3" t="s">
        <v>1269</v>
      </c>
      <c r="F654" s="3" t="str">
        <f>VLOOKUP(Customers!A654,Customers!A653:I1653,3,FALSE)</f>
        <v>rzywickii4@ifeng.com</v>
      </c>
      <c r="G654" s="3" t="str">
        <f>VLOOKUP(worksheet!E654,Customers!A:I,2,)</f>
        <v>Rhetta Zywicki</v>
      </c>
      <c r="H654" s="3" t="str">
        <f>VLOOKUP(E654,Customers!A:I,6,FALSE)</f>
        <v>Ballinteer</v>
      </c>
      <c r="I654" s="3" t="str">
        <f>VLOOKUP(Customers!A654,Customers!A653:I1653,7,FALSE)</f>
        <v>Ireland</v>
      </c>
      <c r="J654" s="4" t="s">
        <v>132</v>
      </c>
      <c r="K654" s="3">
        <v>4</v>
      </c>
      <c r="L654" s="5">
        <f>INDEX([1]products!$A$1:$G$49,MATCH([1]orders!$D654,[1]products!$A$1:$A$49,0),MATCH([1]orders!K$1,[1]products!$A$1:$G$1,0))</f>
        <v>1</v>
      </c>
      <c r="M654" s="6">
        <f>INDEX([1]products!$A$1:$G$49,MATCH([1]orders!$D654,[1]products!$A$1:$A$49,0),MATCH([1]orders!L$1,[1]products!$A$1:$G$1,0))</f>
        <v>15.85</v>
      </c>
      <c r="N654" s="6" t="str">
        <f>VLOOKUP(Customers!A654,Customers!A653:I1653,9,FALSE)</f>
        <v>No</v>
      </c>
      <c r="O654" s="25">
        <f t="shared" si="30"/>
        <v>63.4</v>
      </c>
      <c r="P654" t="str">
        <f>VLOOKUP(J654,Products!A:G,2,0)</f>
        <v>Liberica</v>
      </c>
      <c r="Q654" t="str">
        <f>VLOOKUP(J654,Products!A:G,3,0)</f>
        <v>Light</v>
      </c>
      <c r="R654">
        <v>8.2420000000000009</v>
      </c>
      <c r="S654">
        <f>INDEX(Products!A:G,MATCH(worksheet!J654,Products!A:A,0),MATCH(worksheet!$S$1,Products!$A$1:$G$1,0))</f>
        <v>2.0605000000000002</v>
      </c>
      <c r="U654" s="20"/>
    </row>
    <row r="655" spans="1:21" hidden="1" x14ac:dyDescent="0.2">
      <c r="A655" s="1" t="s">
        <v>1270</v>
      </c>
      <c r="B655" s="2">
        <v>44375</v>
      </c>
      <c r="C655" s="2" t="str">
        <f t="shared" si="31"/>
        <v>2021</v>
      </c>
      <c r="D655" s="2" t="str">
        <f t="shared" si="32"/>
        <v>June</v>
      </c>
      <c r="E655" s="3" t="s">
        <v>1271</v>
      </c>
      <c r="F655" s="3" t="str">
        <f>VLOOKUP(Customers!A655,Customers!A654:I1654,3,FALSE)</f>
        <v>aburgetti5@moonfruit.com</v>
      </c>
      <c r="G655" s="3" t="str">
        <f>VLOOKUP(worksheet!E655,Customers!A:I,2,)</f>
        <v>Almeria Burgett</v>
      </c>
      <c r="H655" s="3" t="str">
        <f>VLOOKUP(E655,Customers!A:I,6,FALSE)</f>
        <v>Toledo</v>
      </c>
      <c r="I655" s="3" t="str">
        <f>VLOOKUP(Customers!A655,Customers!A654:I1654,7,FALSE)</f>
        <v>United States</v>
      </c>
      <c r="J655" s="4" t="s">
        <v>171</v>
      </c>
      <c r="K655" s="3">
        <v>4</v>
      </c>
      <c r="L655" s="5">
        <f>INDEX([1]products!$A$1:$G$49,MATCH([1]orders!$D655,[1]products!$A$1:$A$49,0),MATCH([1]orders!K$1,[1]products!$A$1:$G$1,0))</f>
        <v>2.5</v>
      </c>
      <c r="M655" s="6">
        <f>INDEX([1]products!$A$1:$G$49,MATCH([1]orders!$D655,[1]products!$A$1:$A$49,0),MATCH([1]orders!L$1,[1]products!$A$1:$G$1,0))</f>
        <v>25.874999999999996</v>
      </c>
      <c r="N655" s="6" t="str">
        <f>VLOOKUP(Customers!A655,Customers!A654:I1654,9,FALSE)</f>
        <v>No</v>
      </c>
      <c r="O655" s="25">
        <f t="shared" si="30"/>
        <v>103.49999999999999</v>
      </c>
      <c r="P655" t="str">
        <f>VLOOKUP(J655,Products!A:G,2,0)</f>
        <v>Arabica</v>
      </c>
      <c r="Q655" t="str">
        <f>VLOOKUP(J655,Products!A:G,3,0)</f>
        <v>Medium</v>
      </c>
      <c r="R655">
        <v>9.3149999999999977</v>
      </c>
      <c r="S655">
        <f>INDEX(Products!A:G,MATCH(worksheet!J655,Products!A:A,0),MATCH(worksheet!$S$1,Products!$A$1:$G$1,0))</f>
        <v>2.3287499999999994</v>
      </c>
      <c r="U655" s="20"/>
    </row>
    <row r="656" spans="1:21" x14ac:dyDescent="0.2">
      <c r="A656" s="1" t="s">
        <v>1272</v>
      </c>
      <c r="B656" s="2">
        <v>43476</v>
      </c>
      <c r="C656" s="2" t="str">
        <f t="shared" si="31"/>
        <v>2019</v>
      </c>
      <c r="D656" s="2" t="str">
        <f t="shared" si="32"/>
        <v>January</v>
      </c>
      <c r="E656" s="3" t="s">
        <v>1273</v>
      </c>
      <c r="F656" s="3" t="str">
        <f>VLOOKUP(Customers!A656,Customers!A655:I1655,3,FALSE)</f>
        <v>mmalloyi6@seattletimes.com</v>
      </c>
      <c r="G656" s="3" t="str">
        <f>VLOOKUP(worksheet!E656,Customers!A:I,2,)</f>
        <v>Marvin Malloy</v>
      </c>
      <c r="H656" s="3" t="str">
        <f>VLOOKUP(E656,Customers!A:I,6,FALSE)</f>
        <v>Washington</v>
      </c>
      <c r="I656" s="3" t="str">
        <f>VLOOKUP(Customers!A656,Customers!A655:I1655,7,FALSE)</f>
        <v>United States</v>
      </c>
      <c r="J656" s="4" t="s">
        <v>118</v>
      </c>
      <c r="K656" s="3">
        <v>3</v>
      </c>
      <c r="L656" s="5">
        <f>INDEX([1]products!$A$1:$G$49,MATCH([1]orders!$D656,[1]products!$A$1:$A$49,0),MATCH([1]orders!K$1,[1]products!$A$1:$G$1,0))</f>
        <v>2.5</v>
      </c>
      <c r="M656" s="6">
        <f>INDEX([1]products!$A$1:$G$49,MATCH([1]orders!$D656,[1]products!$A$1:$A$49,0),MATCH([1]orders!L$1,[1]products!$A$1:$G$1,0))</f>
        <v>22.884999999999998</v>
      </c>
      <c r="N656" s="6" t="str">
        <f>VLOOKUP(Customers!A656,Customers!A655:I1655,9,FALSE)</f>
        <v>No</v>
      </c>
      <c r="O656" s="25">
        <f t="shared" si="30"/>
        <v>68.655000000000001</v>
      </c>
      <c r="P656" t="str">
        <f>VLOOKUP(J656,Products!A:G,2,0)</f>
        <v>Arabica</v>
      </c>
      <c r="Q656" t="str">
        <f>VLOOKUP(J656,Products!A:G,3,0)</f>
        <v>Dark</v>
      </c>
      <c r="R656">
        <v>6.1789499999999986</v>
      </c>
      <c r="S656">
        <f>INDEX(Products!A:G,MATCH(worksheet!J656,Products!A:A,0),MATCH(worksheet!$S$1,Products!$A$1:$G$1,0))</f>
        <v>2.0596499999999995</v>
      </c>
      <c r="U656" s="20"/>
    </row>
    <row r="657" spans="1:21" hidden="1" x14ac:dyDescent="0.2">
      <c r="A657" s="1" t="s">
        <v>1274</v>
      </c>
      <c r="B657" s="2">
        <v>43728</v>
      </c>
      <c r="C657" s="2" t="str">
        <f t="shared" si="31"/>
        <v>2019</v>
      </c>
      <c r="D657" s="2" t="str">
        <f t="shared" si="32"/>
        <v>September</v>
      </c>
      <c r="E657" s="3" t="s">
        <v>1275</v>
      </c>
      <c r="F657" s="3" t="str">
        <f>VLOOKUP(Customers!A657,Customers!A656:I1656,3,FALSE)</f>
        <v>mmcparlandi7@w3.org</v>
      </c>
      <c r="G657" s="3" t="str">
        <f>VLOOKUP(worksheet!E657,Customers!A:I,2,)</f>
        <v>Maxim McParland</v>
      </c>
      <c r="H657" s="3" t="str">
        <f>VLOOKUP(E657,Customers!A:I,6,FALSE)</f>
        <v>Cedar Rapids</v>
      </c>
      <c r="I657" s="3" t="str">
        <f>VLOOKUP(Customers!A657,Customers!A656:I1656,7,FALSE)</f>
        <v>United States</v>
      </c>
      <c r="J657" s="4" t="s">
        <v>41</v>
      </c>
      <c r="K657" s="3">
        <v>2</v>
      </c>
      <c r="L657" s="5">
        <f>INDEX([1]products!$A$1:$G$49,MATCH([1]orders!$D657,[1]products!$A$1:$A$49,0),MATCH([1]orders!K$1,[1]products!$A$1:$G$1,0))</f>
        <v>2.5</v>
      </c>
      <c r="M657" s="6">
        <f>INDEX([1]products!$A$1:$G$49,MATCH([1]orders!$D657,[1]products!$A$1:$A$49,0),MATCH([1]orders!L$1,[1]products!$A$1:$G$1,0))</f>
        <v>22.884999999999998</v>
      </c>
      <c r="N657" s="6" t="str">
        <f>VLOOKUP(Customers!A657,Customers!A656:I1656,9,FALSE)</f>
        <v>Yes</v>
      </c>
      <c r="O657" s="25">
        <f t="shared" si="30"/>
        <v>45.769999999999996</v>
      </c>
      <c r="P657" t="str">
        <f>VLOOKUP(J657,Products!A:G,2,0)</f>
        <v>Robusta</v>
      </c>
      <c r="Q657" t="str">
        <f>VLOOKUP(J657,Products!A:G,3,0)</f>
        <v>Medium</v>
      </c>
      <c r="R657">
        <v>2.7461999999999995</v>
      </c>
      <c r="S657">
        <f>INDEX(Products!A:G,MATCH(worksheet!J657,Products!A:A,0),MATCH(worksheet!$S$1,Products!$A$1:$G$1,0))</f>
        <v>1.3730999999999998</v>
      </c>
      <c r="U657" s="20"/>
    </row>
    <row r="658" spans="1:21" hidden="1" x14ac:dyDescent="0.2">
      <c r="A658" s="1" t="s">
        <v>1276</v>
      </c>
      <c r="B658" s="2">
        <v>44485</v>
      </c>
      <c r="C658" s="2" t="str">
        <f t="shared" si="31"/>
        <v>2021</v>
      </c>
      <c r="D658" s="2" t="str">
        <f t="shared" si="32"/>
        <v>October</v>
      </c>
      <c r="E658" s="3" t="s">
        <v>1277</v>
      </c>
      <c r="F658" s="3" t="str">
        <f>VLOOKUP(Customers!A658,Customers!A657:I1657,3,FALSE)</f>
        <v>sjennaroyi8@purevolume.com</v>
      </c>
      <c r="G658" s="3" t="str">
        <f>VLOOKUP(worksheet!E658,Customers!A:I,2,)</f>
        <v>Sylas Jennaroy</v>
      </c>
      <c r="H658" s="3" t="str">
        <f>VLOOKUP(E658,Customers!A:I,6,FALSE)</f>
        <v>Aurora</v>
      </c>
      <c r="I658" s="3" t="str">
        <f>VLOOKUP(Customers!A658,Customers!A657:I1657,7,FALSE)</f>
        <v>United States</v>
      </c>
      <c r="J658" s="4" t="s">
        <v>13</v>
      </c>
      <c r="K658" s="3">
        <v>4</v>
      </c>
      <c r="L658" s="5">
        <f>INDEX([1]products!$A$1:$G$49,MATCH([1]orders!$D658,[1]products!$A$1:$A$49,0),MATCH([1]orders!K$1,[1]products!$A$1:$G$1,0))</f>
        <v>1</v>
      </c>
      <c r="M658" s="6">
        <f>INDEX([1]products!$A$1:$G$49,MATCH([1]orders!$D658,[1]products!$A$1:$A$49,0),MATCH([1]orders!L$1,[1]products!$A$1:$G$1,0))</f>
        <v>12.95</v>
      </c>
      <c r="N658" s="6" t="str">
        <f>VLOOKUP(Customers!A658,Customers!A657:I1657,9,FALSE)</f>
        <v>No</v>
      </c>
      <c r="O658" s="25">
        <f t="shared" si="30"/>
        <v>51.8</v>
      </c>
      <c r="P658" t="str">
        <f>VLOOKUP(J658,Products!A:G,2,0)</f>
        <v>Liberica</v>
      </c>
      <c r="Q658" t="str">
        <f>VLOOKUP(J658,Products!A:G,3,0)</f>
        <v>Dark</v>
      </c>
      <c r="R658">
        <v>6.734</v>
      </c>
      <c r="S658">
        <f>INDEX(Products!A:G,MATCH(worksheet!J658,Products!A:A,0),MATCH(worksheet!$S$1,Products!$A$1:$G$1,0))</f>
        <v>1.6835</v>
      </c>
      <c r="U658" s="20"/>
    </row>
    <row r="659" spans="1:21" x14ac:dyDescent="0.2">
      <c r="A659" s="1" t="s">
        <v>1278</v>
      </c>
      <c r="B659" s="2">
        <v>43831</v>
      </c>
      <c r="C659" s="2" t="str">
        <f t="shared" si="31"/>
        <v>2020</v>
      </c>
      <c r="D659" s="2" t="str">
        <f t="shared" si="32"/>
        <v>January</v>
      </c>
      <c r="E659" s="3" t="s">
        <v>1279</v>
      </c>
      <c r="F659" s="3" t="str">
        <f>VLOOKUP(Customers!A659,Customers!A658:I1658,3,FALSE)</f>
        <v>wplacei9@wsj.com</v>
      </c>
      <c r="G659" s="3" t="str">
        <f>VLOOKUP(worksheet!E659,Customers!A:I,2,)</f>
        <v>Wren Place</v>
      </c>
      <c r="H659" s="3" t="str">
        <f>VLOOKUP(E659,Customers!A:I,6,FALSE)</f>
        <v>Sunnyvale</v>
      </c>
      <c r="I659" s="3" t="str">
        <f>VLOOKUP(Customers!A659,Customers!A658:I1658,7,FALSE)</f>
        <v>United States</v>
      </c>
      <c r="J659" s="4" t="s">
        <v>67</v>
      </c>
      <c r="K659" s="3">
        <v>2</v>
      </c>
      <c r="L659" s="5">
        <f>INDEX([1]products!$A$1:$G$49,MATCH([1]orders!$D659,[1]products!$A$1:$A$49,0),MATCH([1]orders!K$1,[1]products!$A$1:$G$1,0))</f>
        <v>0.5</v>
      </c>
      <c r="M659" s="6">
        <f>INDEX([1]products!$A$1:$G$49,MATCH([1]orders!$D659,[1]products!$A$1:$A$49,0),MATCH([1]orders!L$1,[1]products!$A$1:$G$1,0))</f>
        <v>6.75</v>
      </c>
      <c r="N659" s="6" t="str">
        <f>VLOOKUP(Customers!A659,Customers!A658:I1658,9,FALSE)</f>
        <v>Yes</v>
      </c>
      <c r="O659" s="25">
        <f t="shared" si="30"/>
        <v>13.5</v>
      </c>
      <c r="P659" t="str">
        <f>VLOOKUP(J659,Products!A:G,2,0)</f>
        <v>Arabica</v>
      </c>
      <c r="Q659" t="str">
        <f>VLOOKUP(J659,Products!A:G,3,0)</f>
        <v>Medium</v>
      </c>
      <c r="R659">
        <v>1.2149999999999999</v>
      </c>
      <c r="S659">
        <f>INDEX(Products!A:G,MATCH(worksheet!J659,Products!A:A,0),MATCH(worksheet!$S$1,Products!$A$1:$G$1,0))</f>
        <v>0.60749999999999993</v>
      </c>
      <c r="U659" s="20"/>
    </row>
    <row r="660" spans="1:21" hidden="1" x14ac:dyDescent="0.2">
      <c r="A660" s="1" t="s">
        <v>1280</v>
      </c>
      <c r="B660" s="2">
        <v>44630</v>
      </c>
      <c r="C660" s="2" t="str">
        <f t="shared" si="31"/>
        <v>2022</v>
      </c>
      <c r="D660" s="2" t="str">
        <f t="shared" si="32"/>
        <v>March</v>
      </c>
      <c r="E660" s="3" t="s">
        <v>1281</v>
      </c>
      <c r="F660" s="3">
        <f>VLOOKUP(Customers!A660,Customers!A659:I1659,3,FALSE)</f>
        <v>0</v>
      </c>
      <c r="G660" s="3" t="str">
        <f>VLOOKUP(worksheet!E660,Customers!A:I,2,)</f>
        <v>Janella Millett</v>
      </c>
      <c r="H660" s="3" t="str">
        <f>VLOOKUP(E660,Customers!A:I,6,FALSE)</f>
        <v>Durham</v>
      </c>
      <c r="I660" s="3" t="str">
        <f>VLOOKUP(Customers!A660,Customers!A659:I1659,7,FALSE)</f>
        <v>Ireland</v>
      </c>
      <c r="J660" s="4" t="s">
        <v>3</v>
      </c>
      <c r="K660" s="3">
        <v>3</v>
      </c>
      <c r="L660" s="5">
        <f>INDEX([1]products!$A$1:$G$49,MATCH([1]orders!$D660,[1]products!$A$1:$A$49,0),MATCH([1]orders!K$1,[1]products!$A$1:$G$1,0))</f>
        <v>0.5</v>
      </c>
      <c r="M660" s="6">
        <f>INDEX([1]products!$A$1:$G$49,MATCH([1]orders!$D660,[1]products!$A$1:$A$49,0),MATCH([1]orders!L$1,[1]products!$A$1:$G$1,0))</f>
        <v>8.25</v>
      </c>
      <c r="N660" s="6" t="str">
        <f>VLOOKUP(Customers!A660,Customers!A659:I1659,9,FALSE)</f>
        <v>Yes</v>
      </c>
      <c r="O660" s="25">
        <f t="shared" si="30"/>
        <v>24.75</v>
      </c>
      <c r="P660" t="str">
        <f>VLOOKUP(J660,Products!A:G,2,0)</f>
        <v>Excelsa</v>
      </c>
      <c r="Q660" t="str">
        <f>VLOOKUP(J660,Products!A:G,3,0)</f>
        <v>Medium</v>
      </c>
      <c r="R660">
        <v>2.7225000000000001</v>
      </c>
      <c r="S660">
        <f>INDEX(Products!A:G,MATCH(worksheet!J660,Products!A:A,0),MATCH(worksheet!$S$1,Products!$A$1:$G$1,0))</f>
        <v>0.90749999999999997</v>
      </c>
      <c r="U660" s="20"/>
    </row>
    <row r="661" spans="1:21" x14ac:dyDescent="0.2">
      <c r="A661" s="1" t="s">
        <v>1282</v>
      </c>
      <c r="B661" s="2">
        <v>44693</v>
      </c>
      <c r="C661" s="2" t="str">
        <f t="shared" si="31"/>
        <v>2022</v>
      </c>
      <c r="D661" s="2" t="str">
        <f t="shared" si="32"/>
        <v>May</v>
      </c>
      <c r="E661" s="3" t="s">
        <v>1283</v>
      </c>
      <c r="F661" s="3" t="str">
        <f>VLOOKUP(Customers!A661,Customers!A660:I1660,3,FALSE)</f>
        <v>dgadsdenib@google.com.hk</v>
      </c>
      <c r="G661" s="3" t="str">
        <f>VLOOKUP(worksheet!E661,Customers!A:I,2,)</f>
        <v>Dollie Gadsden</v>
      </c>
      <c r="H661" s="3" t="str">
        <f>VLOOKUP(E661,Customers!A:I,6,FALSE)</f>
        <v>Cluain Meala</v>
      </c>
      <c r="I661" s="3" t="str">
        <f>VLOOKUP(Customers!A661,Customers!A660:I1660,7,FALSE)</f>
        <v>Ireland</v>
      </c>
      <c r="J661" s="4" t="s">
        <v>118</v>
      </c>
      <c r="K661" s="3">
        <v>2</v>
      </c>
      <c r="L661" s="5">
        <f>INDEX([1]products!$A$1:$G$49,MATCH([1]orders!$D661,[1]products!$A$1:$A$49,0),MATCH([1]orders!K$1,[1]products!$A$1:$G$1,0))</f>
        <v>2.5</v>
      </c>
      <c r="M661" s="6">
        <f>INDEX([1]products!$A$1:$G$49,MATCH([1]orders!$D661,[1]products!$A$1:$A$49,0),MATCH([1]orders!L$1,[1]products!$A$1:$G$1,0))</f>
        <v>22.884999999999998</v>
      </c>
      <c r="N661" s="6" t="str">
        <f>VLOOKUP(Customers!A661,Customers!A660:I1660,9,FALSE)</f>
        <v>Yes</v>
      </c>
      <c r="O661" s="25">
        <f t="shared" si="30"/>
        <v>45.769999999999996</v>
      </c>
      <c r="P661" t="str">
        <f>VLOOKUP(J661,Products!A:G,2,0)</f>
        <v>Arabica</v>
      </c>
      <c r="Q661" t="str">
        <f>VLOOKUP(J661,Products!A:G,3,0)</f>
        <v>Dark</v>
      </c>
      <c r="R661">
        <v>4.1192999999999991</v>
      </c>
      <c r="S661">
        <f>INDEX(Products!A:G,MATCH(worksheet!J661,Products!A:A,0),MATCH(worksheet!$S$1,Products!$A$1:$G$1,0))</f>
        <v>2.0596499999999995</v>
      </c>
      <c r="U661" s="20"/>
    </row>
    <row r="662" spans="1:21" x14ac:dyDescent="0.2">
      <c r="A662" s="1" t="s">
        <v>1284</v>
      </c>
      <c r="B662" s="2">
        <v>44084</v>
      </c>
      <c r="C662" s="2" t="str">
        <f t="shared" si="31"/>
        <v>2020</v>
      </c>
      <c r="D662" s="2" t="str">
        <f t="shared" si="32"/>
        <v>September</v>
      </c>
      <c r="E662" s="3" t="s">
        <v>1285</v>
      </c>
      <c r="F662" s="3" t="str">
        <f>VLOOKUP(Customers!A662,Customers!A661:I1661,3,FALSE)</f>
        <v>vwakelinic@unesco.org</v>
      </c>
      <c r="G662" s="3" t="str">
        <f>VLOOKUP(worksheet!E662,Customers!A:I,2,)</f>
        <v>Val Wakelin</v>
      </c>
      <c r="H662" s="3" t="str">
        <f>VLOOKUP(E662,Customers!A:I,6,FALSE)</f>
        <v>Lansing</v>
      </c>
      <c r="I662" s="3" t="str">
        <f>VLOOKUP(Customers!A662,Customers!A661:I1661,7,FALSE)</f>
        <v>United States</v>
      </c>
      <c r="J662" s="4" t="s">
        <v>176</v>
      </c>
      <c r="K662" s="3">
        <v>6</v>
      </c>
      <c r="L662" s="5">
        <f>INDEX([1]products!$A$1:$G$49,MATCH([1]orders!$D662,[1]products!$A$1:$A$49,0),MATCH([1]orders!K$1,[1]products!$A$1:$G$1,0))</f>
        <v>0.5</v>
      </c>
      <c r="M662" s="6">
        <f>INDEX([1]products!$A$1:$G$49,MATCH([1]orders!$D662,[1]products!$A$1:$A$49,0),MATCH([1]orders!L$1,[1]products!$A$1:$G$1,0))</f>
        <v>8.91</v>
      </c>
      <c r="N662" s="6" t="str">
        <f>VLOOKUP(Customers!A662,Customers!A661:I1661,9,FALSE)</f>
        <v>No</v>
      </c>
      <c r="O662" s="25">
        <f t="shared" si="30"/>
        <v>53.46</v>
      </c>
      <c r="P662" t="str">
        <f>VLOOKUP(J662,Products!A:G,2,0)</f>
        <v>Excelsa</v>
      </c>
      <c r="Q662" t="str">
        <f>VLOOKUP(J662,Products!A:G,3,0)</f>
        <v>Light</v>
      </c>
      <c r="R662">
        <v>5.8805999999999994</v>
      </c>
      <c r="S662">
        <f>INDEX(Products!A:G,MATCH(worksheet!J662,Products!A:A,0),MATCH(worksheet!$S$1,Products!$A$1:$G$1,0))</f>
        <v>0.98009999999999997</v>
      </c>
      <c r="U662" s="20"/>
    </row>
    <row r="663" spans="1:21" x14ac:dyDescent="0.2">
      <c r="A663" s="1" t="s">
        <v>1286</v>
      </c>
      <c r="B663" s="2">
        <v>44485</v>
      </c>
      <c r="C663" s="2" t="str">
        <f t="shared" si="31"/>
        <v>2021</v>
      </c>
      <c r="D663" s="2" t="str">
        <f t="shared" si="32"/>
        <v>October</v>
      </c>
      <c r="E663" s="3" t="s">
        <v>1287</v>
      </c>
      <c r="F663" s="3" t="str">
        <f>VLOOKUP(Customers!A663,Customers!A662:I1662,3,FALSE)</f>
        <v>acampsallid@zimbio.com</v>
      </c>
      <c r="G663" s="3" t="str">
        <f>VLOOKUP(worksheet!E663,Customers!A:I,2,)</f>
        <v>Annie Campsall</v>
      </c>
      <c r="H663" s="3" t="str">
        <f>VLOOKUP(E663,Customers!A:I,6,FALSE)</f>
        <v>Houston</v>
      </c>
      <c r="I663" s="3" t="str">
        <f>VLOOKUP(Customers!A663,Customers!A662:I1662,7,FALSE)</f>
        <v>United States</v>
      </c>
      <c r="J663" s="4" t="s">
        <v>44</v>
      </c>
      <c r="K663" s="3">
        <v>6</v>
      </c>
      <c r="L663" s="5">
        <f>INDEX([1]products!$A$1:$G$49,MATCH([1]orders!$D663,[1]products!$A$1:$A$49,0),MATCH([1]orders!K$1,[1]products!$A$1:$G$1,0))</f>
        <v>0.2</v>
      </c>
      <c r="M663" s="6">
        <f>INDEX([1]products!$A$1:$G$49,MATCH([1]orders!$D663,[1]products!$A$1:$A$49,0),MATCH([1]orders!L$1,[1]products!$A$1:$G$1,0))</f>
        <v>3.375</v>
      </c>
      <c r="N663" s="6" t="str">
        <f>VLOOKUP(Customers!A663,Customers!A662:I1662,9,FALSE)</f>
        <v>Yes</v>
      </c>
      <c r="O663" s="25">
        <f t="shared" si="30"/>
        <v>20.25</v>
      </c>
      <c r="P663" t="str">
        <f>VLOOKUP(J663,Products!A:G,2,0)</f>
        <v>Arabica</v>
      </c>
      <c r="Q663" t="str">
        <f>VLOOKUP(J663,Products!A:G,3,0)</f>
        <v>Medium</v>
      </c>
      <c r="R663">
        <v>1.8224999999999998</v>
      </c>
      <c r="S663">
        <f>INDEX(Products!A:G,MATCH(worksheet!J663,Products!A:A,0),MATCH(worksheet!$S$1,Products!$A$1:$G$1,0))</f>
        <v>0.30374999999999996</v>
      </c>
      <c r="U663" s="20"/>
    </row>
    <row r="664" spans="1:21" hidden="1" x14ac:dyDescent="0.2">
      <c r="A664" s="1" t="s">
        <v>1288</v>
      </c>
      <c r="B664" s="2">
        <v>44364</v>
      </c>
      <c r="C664" s="2" t="str">
        <f t="shared" si="31"/>
        <v>2021</v>
      </c>
      <c r="D664" s="2" t="str">
        <f t="shared" si="32"/>
        <v>June</v>
      </c>
      <c r="E664" s="3" t="s">
        <v>1289</v>
      </c>
      <c r="F664" s="3" t="str">
        <f>VLOOKUP(Customers!A664,Customers!A663:I1663,3,FALSE)</f>
        <v>smosebyie@stanford.edu</v>
      </c>
      <c r="G664" s="3" t="str">
        <f>VLOOKUP(worksheet!E664,Customers!A:I,2,)</f>
        <v>Shermy Moseby</v>
      </c>
      <c r="H664" s="3" t="str">
        <f>VLOOKUP(E664,Customers!A:I,6,FALSE)</f>
        <v>Murfreesboro</v>
      </c>
      <c r="I664" s="3" t="str">
        <f>VLOOKUP(Customers!A664,Customers!A663:I1663,7,FALSE)</f>
        <v>United States</v>
      </c>
      <c r="J664" s="4" t="s">
        <v>109</v>
      </c>
      <c r="K664" s="3">
        <v>5</v>
      </c>
      <c r="L664" s="5">
        <f>INDEX([1]products!$A$1:$G$49,MATCH([1]orders!$D664,[1]products!$A$1:$A$49,0),MATCH([1]orders!K$1,[1]products!$A$1:$G$1,0))</f>
        <v>2.5</v>
      </c>
      <c r="M664" s="6">
        <f>INDEX([1]products!$A$1:$G$49,MATCH([1]orders!$D664,[1]products!$A$1:$A$49,0),MATCH([1]orders!L$1,[1]products!$A$1:$G$1,0))</f>
        <v>29.784999999999997</v>
      </c>
      <c r="N664" s="6" t="str">
        <f>VLOOKUP(Customers!A664,Customers!A663:I1663,9,FALSE)</f>
        <v>No</v>
      </c>
      <c r="O664" s="25">
        <f t="shared" si="30"/>
        <v>148.92499999999998</v>
      </c>
      <c r="P664" t="str">
        <f>VLOOKUP(J664,Products!A:G,2,0)</f>
        <v>Liberica</v>
      </c>
      <c r="Q664" t="str">
        <f>VLOOKUP(J664,Products!A:G,3,0)</f>
        <v>Dark</v>
      </c>
      <c r="R664">
        <v>19.360250000000001</v>
      </c>
      <c r="S664">
        <f>INDEX(Products!A:G,MATCH(worksheet!J664,Products!A:A,0),MATCH(worksheet!$S$1,Products!$A$1:$G$1,0))</f>
        <v>3.8720499999999998</v>
      </c>
      <c r="U664" s="20"/>
    </row>
    <row r="665" spans="1:21" x14ac:dyDescent="0.2">
      <c r="A665" s="1" t="s">
        <v>1290</v>
      </c>
      <c r="B665" s="2">
        <v>43554</v>
      </c>
      <c r="C665" s="2" t="str">
        <f t="shared" si="31"/>
        <v>2019</v>
      </c>
      <c r="D665" s="2" t="str">
        <f t="shared" si="32"/>
        <v>March</v>
      </c>
      <c r="E665" s="3" t="s">
        <v>1291</v>
      </c>
      <c r="F665" s="3" t="str">
        <f>VLOOKUP(Customers!A665,Customers!A664:I1664,3,FALSE)</f>
        <v>cwassif@prweb.com</v>
      </c>
      <c r="G665" s="3" t="str">
        <f>VLOOKUP(worksheet!E665,Customers!A:I,2,)</f>
        <v>Corrie Wass</v>
      </c>
      <c r="H665" s="3" t="str">
        <f>VLOOKUP(E665,Customers!A:I,6,FALSE)</f>
        <v>Charleston</v>
      </c>
      <c r="I665" s="3" t="str">
        <f>VLOOKUP(Customers!A665,Customers!A664:I1664,7,FALSE)</f>
        <v>United States</v>
      </c>
      <c r="J665" s="4" t="s">
        <v>61</v>
      </c>
      <c r="K665" s="3">
        <v>6</v>
      </c>
      <c r="L665" s="5">
        <f>INDEX([1]products!$A$1:$G$49,MATCH([1]orders!$D665,[1]products!$A$1:$A$49,0),MATCH([1]orders!K$1,[1]products!$A$1:$G$1,0))</f>
        <v>1</v>
      </c>
      <c r="M665" s="6">
        <f>INDEX([1]products!$A$1:$G$49,MATCH([1]orders!$D665,[1]products!$A$1:$A$49,0),MATCH([1]orders!L$1,[1]products!$A$1:$G$1,0))</f>
        <v>11.25</v>
      </c>
      <c r="N665" s="6" t="str">
        <f>VLOOKUP(Customers!A665,Customers!A664:I1664,9,FALSE)</f>
        <v>No</v>
      </c>
      <c r="O665" s="25">
        <f t="shared" si="30"/>
        <v>67.5</v>
      </c>
      <c r="P665" t="str">
        <f>VLOOKUP(J665,Products!A:G,2,0)</f>
        <v>Arabica</v>
      </c>
      <c r="Q665" t="str">
        <f>VLOOKUP(J665,Products!A:G,3,0)</f>
        <v>Medium</v>
      </c>
      <c r="R665">
        <v>6.0749999999999993</v>
      </c>
      <c r="S665">
        <f>INDEX(Products!A:G,MATCH(worksheet!J665,Products!A:A,0),MATCH(worksheet!$S$1,Products!$A$1:$G$1,0))</f>
        <v>1.0125</v>
      </c>
      <c r="U665" s="20"/>
    </row>
    <row r="666" spans="1:21" hidden="1" x14ac:dyDescent="0.2">
      <c r="A666" s="1" t="s">
        <v>1292</v>
      </c>
      <c r="B666" s="2">
        <v>44549</v>
      </c>
      <c r="C666" s="2" t="str">
        <f t="shared" si="31"/>
        <v>2021</v>
      </c>
      <c r="D666" s="2" t="str">
        <f t="shared" si="32"/>
        <v>December</v>
      </c>
      <c r="E666" s="3" t="s">
        <v>1293</v>
      </c>
      <c r="F666" s="3" t="str">
        <f>VLOOKUP(Customers!A666,Customers!A665:I1665,3,FALSE)</f>
        <v>isjostromig@pbs.org</v>
      </c>
      <c r="G666" s="3" t="str">
        <f>VLOOKUP(worksheet!E666,Customers!A:I,2,)</f>
        <v>Ira Sjostrom</v>
      </c>
      <c r="H666" s="3" t="str">
        <f>VLOOKUP(E666,Customers!A:I,6,FALSE)</f>
        <v>Erie</v>
      </c>
      <c r="I666" s="3" t="str">
        <f>VLOOKUP(Customers!A666,Customers!A665:I1665,7,FALSE)</f>
        <v>United States</v>
      </c>
      <c r="J666" s="4" t="s">
        <v>245</v>
      </c>
      <c r="K666" s="3">
        <v>6</v>
      </c>
      <c r="L666" s="5">
        <f>INDEX([1]products!$A$1:$G$49,MATCH([1]orders!$D666,[1]products!$A$1:$A$49,0),MATCH([1]orders!K$1,[1]products!$A$1:$G$1,0))</f>
        <v>1</v>
      </c>
      <c r="M666" s="6">
        <f>INDEX([1]products!$A$1:$G$49,MATCH([1]orders!$D666,[1]products!$A$1:$A$49,0),MATCH([1]orders!L$1,[1]products!$A$1:$G$1,0))</f>
        <v>12.15</v>
      </c>
      <c r="N666" s="6" t="str">
        <f>VLOOKUP(Customers!A666,Customers!A665:I1665,9,FALSE)</f>
        <v>No</v>
      </c>
      <c r="O666" s="25">
        <f t="shared" si="30"/>
        <v>72.900000000000006</v>
      </c>
      <c r="P666" t="str">
        <f>VLOOKUP(J666,Products!A:G,2,0)</f>
        <v>Excelsa</v>
      </c>
      <c r="Q666" t="str">
        <f>VLOOKUP(J666,Products!A:G,3,0)</f>
        <v>Dark</v>
      </c>
      <c r="R666">
        <v>8.0190000000000001</v>
      </c>
      <c r="S666">
        <f>INDEX(Products!A:G,MATCH(worksheet!J666,Products!A:A,0),MATCH(worksheet!$S$1,Products!$A$1:$G$1,0))</f>
        <v>1.3365</v>
      </c>
      <c r="U666" s="20"/>
    </row>
    <row r="667" spans="1:21" hidden="1" x14ac:dyDescent="0.2">
      <c r="A667" s="1" t="s">
        <v>1292</v>
      </c>
      <c r="B667" s="2">
        <v>44549</v>
      </c>
      <c r="C667" s="2" t="str">
        <f t="shared" si="31"/>
        <v>2021</v>
      </c>
      <c r="D667" s="2" t="str">
        <f t="shared" si="32"/>
        <v>December</v>
      </c>
      <c r="E667" s="3" t="s">
        <v>1293</v>
      </c>
      <c r="F667" s="3" t="str">
        <f>VLOOKUP(Customers!A667,Customers!A666:I1666,3,FALSE)</f>
        <v>hloadih@weibo.com</v>
      </c>
      <c r="G667" s="3" t="str">
        <f>VLOOKUP(worksheet!E667,Customers!A:I,2,)</f>
        <v>Ira Sjostrom</v>
      </c>
      <c r="H667" s="3" t="str">
        <f>VLOOKUP(E667,Customers!A:I,6,FALSE)</f>
        <v>Erie</v>
      </c>
      <c r="I667" s="3" t="str">
        <f>VLOOKUP(Customers!A667,Customers!A666:I1666,7,FALSE)</f>
        <v>United States</v>
      </c>
      <c r="J667" s="4" t="s">
        <v>38</v>
      </c>
      <c r="K667" s="3">
        <v>2</v>
      </c>
      <c r="L667" s="5">
        <f>INDEX([1]products!$A$1:$G$49,MATCH([1]orders!$D667,[1]products!$A$1:$A$49,0),MATCH([1]orders!K$1,[1]products!$A$1:$G$1,0))</f>
        <v>0.2</v>
      </c>
      <c r="M667" s="6">
        <f>INDEX([1]products!$A$1:$G$49,MATCH([1]orders!$D667,[1]products!$A$1:$A$49,0),MATCH([1]orders!L$1,[1]products!$A$1:$G$1,0))</f>
        <v>3.8849999999999998</v>
      </c>
      <c r="N667" s="6" t="str">
        <f>VLOOKUP(Customers!A667,Customers!A666:I1666,9,FALSE)</f>
        <v>Yes</v>
      </c>
      <c r="O667" s="25">
        <f t="shared" si="30"/>
        <v>7.77</v>
      </c>
      <c r="P667" t="str">
        <f>VLOOKUP(J667,Products!A:G,2,0)</f>
        <v>Liberica</v>
      </c>
      <c r="Q667" t="str">
        <f>VLOOKUP(J667,Products!A:G,3,0)</f>
        <v>Dark</v>
      </c>
      <c r="R667">
        <v>1.0101</v>
      </c>
      <c r="S667">
        <f>INDEX(Products!A:G,MATCH(worksheet!J667,Products!A:A,0),MATCH(worksheet!$S$1,Products!$A$1:$G$1,0))</f>
        <v>0.50505</v>
      </c>
      <c r="U667" s="20"/>
    </row>
    <row r="668" spans="1:21" hidden="1" x14ac:dyDescent="0.2">
      <c r="A668" s="1" t="s">
        <v>1294</v>
      </c>
      <c r="B668" s="2">
        <v>43987</v>
      </c>
      <c r="C668" s="2" t="str">
        <f t="shared" si="31"/>
        <v>2020</v>
      </c>
      <c r="D668" s="2" t="str">
        <f t="shared" si="32"/>
        <v>June</v>
      </c>
      <c r="E668" s="3" t="s">
        <v>1295</v>
      </c>
      <c r="F668" s="3" t="str">
        <f>VLOOKUP(Customers!A668,Customers!A667:I1667,3,FALSE)</f>
        <v>jbranchettii@bravesites.com</v>
      </c>
      <c r="G668" s="3" t="str">
        <f>VLOOKUP(worksheet!E668,Customers!A:I,2,)</f>
        <v>Jermaine Branchett</v>
      </c>
      <c r="H668" s="3" t="str">
        <f>VLOOKUP(E668,Customers!A:I,6,FALSE)</f>
        <v>Lubbock</v>
      </c>
      <c r="I668" s="3" t="str">
        <f>VLOOKUP(Customers!A668,Customers!A667:I1667,7,FALSE)</f>
        <v>United States</v>
      </c>
      <c r="J668" s="4" t="s">
        <v>118</v>
      </c>
      <c r="K668" s="3">
        <v>4</v>
      </c>
      <c r="L668" s="5">
        <f>INDEX([1]products!$A$1:$G$49,MATCH([1]orders!$D668,[1]products!$A$1:$A$49,0),MATCH([1]orders!K$1,[1]products!$A$1:$G$1,0))</f>
        <v>2.5</v>
      </c>
      <c r="M668" s="6">
        <f>INDEX([1]products!$A$1:$G$49,MATCH([1]orders!$D668,[1]products!$A$1:$A$49,0),MATCH([1]orders!L$1,[1]products!$A$1:$G$1,0))</f>
        <v>22.884999999999998</v>
      </c>
      <c r="N668" s="6" t="str">
        <f>VLOOKUP(Customers!A668,Customers!A667:I1667,9,FALSE)</f>
        <v>No</v>
      </c>
      <c r="O668" s="25">
        <f t="shared" si="30"/>
        <v>91.539999999999992</v>
      </c>
      <c r="P668" t="str">
        <f>VLOOKUP(J668,Products!A:G,2,0)</f>
        <v>Arabica</v>
      </c>
      <c r="Q668" t="str">
        <f>VLOOKUP(J668,Products!A:G,3,0)</f>
        <v>Dark</v>
      </c>
      <c r="R668">
        <v>8.2385999999999981</v>
      </c>
      <c r="S668">
        <f>INDEX(Products!A:G,MATCH(worksheet!J668,Products!A:A,0),MATCH(worksheet!$S$1,Products!$A$1:$G$1,0))</f>
        <v>2.0596499999999995</v>
      </c>
      <c r="U668" s="20"/>
    </row>
    <row r="669" spans="1:21" hidden="1" x14ac:dyDescent="0.2">
      <c r="A669" s="1" t="s">
        <v>1296</v>
      </c>
      <c r="B669" s="2">
        <v>44451</v>
      </c>
      <c r="C669" s="2" t="str">
        <f t="shared" si="31"/>
        <v>2021</v>
      </c>
      <c r="D669" s="2" t="str">
        <f t="shared" si="32"/>
        <v>September</v>
      </c>
      <c r="E669" s="3" t="s">
        <v>1297</v>
      </c>
      <c r="F669" s="3" t="str">
        <f>VLOOKUP(Customers!A669,Customers!A668:I1668,3,FALSE)</f>
        <v>nrudlandij@blogs.com</v>
      </c>
      <c r="G669" s="3" t="str">
        <f>VLOOKUP(worksheet!E669,Customers!A:I,2,)</f>
        <v>Nissie Rudland</v>
      </c>
      <c r="H669" s="3" t="str">
        <f>VLOOKUP(E669,Customers!A:I,6,FALSE)</f>
        <v>Gorey</v>
      </c>
      <c r="I669" s="3" t="str">
        <f>VLOOKUP(Customers!A669,Customers!A668:I1668,7,FALSE)</f>
        <v>Ireland</v>
      </c>
      <c r="J669" s="4" t="s">
        <v>27</v>
      </c>
      <c r="K669" s="3">
        <v>6</v>
      </c>
      <c r="L669" s="5">
        <f>INDEX([1]products!$A$1:$G$49,MATCH([1]orders!$D669,[1]products!$A$1:$A$49,0),MATCH([1]orders!K$1,[1]products!$A$1:$G$1,0))</f>
        <v>1</v>
      </c>
      <c r="M669" s="6">
        <f>INDEX([1]products!$A$1:$G$49,MATCH([1]orders!$D669,[1]products!$A$1:$A$49,0),MATCH([1]orders!L$1,[1]products!$A$1:$G$1,0))</f>
        <v>9.9499999999999993</v>
      </c>
      <c r="N669" s="6" t="str">
        <f>VLOOKUP(Customers!A669,Customers!A668:I1668,9,FALSE)</f>
        <v>No</v>
      </c>
      <c r="O669" s="25">
        <f t="shared" si="30"/>
        <v>59.699999999999996</v>
      </c>
      <c r="P669" t="str">
        <f>VLOOKUP(J669,Products!A:G,2,0)</f>
        <v>Arabica</v>
      </c>
      <c r="Q669" t="str">
        <f>VLOOKUP(J669,Products!A:G,3,0)</f>
        <v>Dark</v>
      </c>
      <c r="R669">
        <v>5.3729999999999993</v>
      </c>
      <c r="S669">
        <f>INDEX(Products!A:G,MATCH(worksheet!J669,Products!A:A,0),MATCH(worksheet!$S$1,Products!$A$1:$G$1,0))</f>
        <v>0.89549999999999985</v>
      </c>
      <c r="U669" s="20"/>
    </row>
    <row r="670" spans="1:21" hidden="1" x14ac:dyDescent="0.2">
      <c r="A670" s="1" t="s">
        <v>1298</v>
      </c>
      <c r="B670" s="2">
        <v>44636</v>
      </c>
      <c r="C670" s="2" t="str">
        <f t="shared" si="31"/>
        <v>2022</v>
      </c>
      <c r="D670" s="2" t="str">
        <f t="shared" si="32"/>
        <v>March</v>
      </c>
      <c r="E670" s="3" t="s">
        <v>1281</v>
      </c>
      <c r="F670" s="3" t="str">
        <f>VLOOKUP(Customers!A670,Customers!A669:I1669,3,FALSE)</f>
        <v>jmillettik@addtoany.com</v>
      </c>
      <c r="G670" s="3" t="str">
        <f>VLOOKUP(worksheet!E670,Customers!A:I,2,)</f>
        <v>Janella Millett</v>
      </c>
      <c r="H670" s="3" t="str">
        <f>VLOOKUP(E670,Customers!A:I,6,FALSE)</f>
        <v>Durham</v>
      </c>
      <c r="I670" s="3" t="str">
        <f>VLOOKUP(Customers!A670,Customers!A669:I1669,7,FALSE)</f>
        <v>United States</v>
      </c>
      <c r="J670" s="4" t="s">
        <v>10</v>
      </c>
      <c r="K670" s="3">
        <v>5</v>
      </c>
      <c r="L670" s="5">
        <f>INDEX([1]products!$A$1:$G$49,MATCH([1]orders!$D670,[1]products!$A$1:$A$49,0),MATCH([1]orders!K$1,[1]products!$A$1:$G$1,0))</f>
        <v>2.5</v>
      </c>
      <c r="M670" s="6">
        <f>INDEX([1]products!$A$1:$G$49,MATCH([1]orders!$D670,[1]products!$A$1:$A$49,0),MATCH([1]orders!L$1,[1]products!$A$1:$G$1,0))</f>
        <v>27.484999999999996</v>
      </c>
      <c r="N670" s="6" t="str">
        <f>VLOOKUP(Customers!A670,Customers!A669:I1669,9,FALSE)</f>
        <v>Yes</v>
      </c>
      <c r="O670" s="25">
        <f t="shared" si="30"/>
        <v>137.42499999999998</v>
      </c>
      <c r="P670" t="str">
        <f>VLOOKUP(J670,Products!A:G,2,0)</f>
        <v>Robusta</v>
      </c>
      <c r="Q670" t="str">
        <f>VLOOKUP(J670,Products!A:G,3,0)</f>
        <v>Light</v>
      </c>
      <c r="R670">
        <v>8.2454999999999998</v>
      </c>
      <c r="S670">
        <f>INDEX(Products!A:G,MATCH(worksheet!J670,Products!A:A,0),MATCH(worksheet!$S$1,Products!$A$1:$G$1,0))</f>
        <v>1.6490999999999998</v>
      </c>
      <c r="U670" s="20"/>
    </row>
    <row r="671" spans="1:21" x14ac:dyDescent="0.2">
      <c r="A671" s="1" t="s">
        <v>1299</v>
      </c>
      <c r="B671" s="2">
        <v>44551</v>
      </c>
      <c r="C671" s="2" t="str">
        <f t="shared" si="31"/>
        <v>2021</v>
      </c>
      <c r="D671" s="2" t="str">
        <f t="shared" si="32"/>
        <v>December</v>
      </c>
      <c r="E671" s="3" t="s">
        <v>1300</v>
      </c>
      <c r="F671" s="3" t="str">
        <f>VLOOKUP(Customers!A671,Customers!A670:I1670,3,FALSE)</f>
        <v>ftourryil@google.de</v>
      </c>
      <c r="G671" s="3" t="str">
        <f>VLOOKUP(worksheet!E671,Customers!A:I,2,)</f>
        <v>Ferdie Tourry</v>
      </c>
      <c r="H671" s="3" t="str">
        <f>VLOOKUP(E671,Customers!A:I,6,FALSE)</f>
        <v>Florence</v>
      </c>
      <c r="I671" s="3" t="str">
        <f>VLOOKUP(Customers!A671,Customers!A670:I1670,7,FALSE)</f>
        <v>United States</v>
      </c>
      <c r="J671" s="4" t="s">
        <v>197</v>
      </c>
      <c r="K671" s="3">
        <v>2</v>
      </c>
      <c r="L671" s="5">
        <f>INDEX([1]products!$A$1:$G$49,MATCH([1]orders!$D671,[1]products!$A$1:$A$49,0),MATCH([1]orders!K$1,[1]products!$A$1:$G$1,0))</f>
        <v>2.5</v>
      </c>
      <c r="M671" s="6">
        <f>INDEX([1]products!$A$1:$G$49,MATCH([1]orders!$D671,[1]products!$A$1:$A$49,0),MATCH([1]orders!L$1,[1]products!$A$1:$G$1,0))</f>
        <v>33.464999999999996</v>
      </c>
      <c r="N671" s="6" t="str">
        <f>VLOOKUP(Customers!A671,Customers!A670:I1670,9,FALSE)</f>
        <v>No</v>
      </c>
      <c r="O671" s="25">
        <f t="shared" si="30"/>
        <v>66.929999999999993</v>
      </c>
      <c r="P671" t="str">
        <f>VLOOKUP(J671,Products!A:G,2,0)</f>
        <v>Liberica</v>
      </c>
      <c r="Q671" t="str">
        <f>VLOOKUP(J671,Products!A:G,3,0)</f>
        <v>Medium</v>
      </c>
      <c r="R671">
        <v>8.700899999999999</v>
      </c>
      <c r="S671">
        <f>INDEX(Products!A:G,MATCH(worksheet!J671,Products!A:A,0),MATCH(worksheet!$S$1,Products!$A$1:$G$1,0))</f>
        <v>4.3504499999999995</v>
      </c>
      <c r="U671" s="20"/>
    </row>
    <row r="672" spans="1:21" hidden="1" x14ac:dyDescent="0.2">
      <c r="A672" s="1" t="s">
        <v>1301</v>
      </c>
      <c r="B672" s="2">
        <v>43606</v>
      </c>
      <c r="C672" s="2" t="str">
        <f t="shared" si="31"/>
        <v>2019</v>
      </c>
      <c r="D672" s="2" t="str">
        <f t="shared" si="32"/>
        <v>May</v>
      </c>
      <c r="E672" s="3" t="s">
        <v>1302</v>
      </c>
      <c r="F672" s="3" t="str">
        <f>VLOOKUP(Customers!A672,Customers!A671:I1671,3,FALSE)</f>
        <v>cweatherallim@toplist.cz</v>
      </c>
      <c r="G672" s="3" t="str">
        <f>VLOOKUP(worksheet!E672,Customers!A:I,2,)</f>
        <v>Cecil Weatherall</v>
      </c>
      <c r="H672" s="3" t="str">
        <f>VLOOKUP(E672,Customers!A:I,6,FALSE)</f>
        <v>Syracuse</v>
      </c>
      <c r="I672" s="3" t="str">
        <f>VLOOKUP(Customers!A672,Customers!A671:I1671,7,FALSE)</f>
        <v>United States</v>
      </c>
      <c r="J672" s="4" t="s">
        <v>77</v>
      </c>
      <c r="K672" s="3">
        <v>3</v>
      </c>
      <c r="L672" s="5">
        <f>INDEX([1]products!$A$1:$G$49,MATCH([1]orders!$D672,[1]products!$A$1:$A$49,0),MATCH([1]orders!K$1,[1]products!$A$1:$G$1,0))</f>
        <v>0.2</v>
      </c>
      <c r="M672" s="6">
        <f>INDEX([1]products!$A$1:$G$49,MATCH([1]orders!$D672,[1]products!$A$1:$A$49,0),MATCH([1]orders!L$1,[1]products!$A$1:$G$1,0))</f>
        <v>4.3650000000000002</v>
      </c>
      <c r="N672" s="6" t="str">
        <f>VLOOKUP(Customers!A672,Customers!A671:I1671,9,FALSE)</f>
        <v>Yes</v>
      </c>
      <c r="O672" s="25">
        <f t="shared" si="30"/>
        <v>13.095000000000001</v>
      </c>
      <c r="P672" t="str">
        <f>VLOOKUP(J672,Products!A:G,2,0)</f>
        <v>Liberica</v>
      </c>
      <c r="Q672" t="str">
        <f>VLOOKUP(J672,Products!A:G,3,0)</f>
        <v>Medium</v>
      </c>
      <c r="R672">
        <v>1.70235</v>
      </c>
      <c r="S672">
        <f>INDEX(Products!A:G,MATCH(worksheet!J672,Products!A:A,0),MATCH(worksheet!$S$1,Products!$A$1:$G$1,0))</f>
        <v>0.56745000000000001</v>
      </c>
      <c r="U672" s="20"/>
    </row>
    <row r="673" spans="1:21" x14ac:dyDescent="0.2">
      <c r="A673" s="1" t="s">
        <v>1303</v>
      </c>
      <c r="B673" s="2">
        <v>44495</v>
      </c>
      <c r="C673" s="2" t="str">
        <f t="shared" si="31"/>
        <v>2021</v>
      </c>
      <c r="D673" s="2" t="str">
        <f t="shared" si="32"/>
        <v>October</v>
      </c>
      <c r="E673" s="3" t="s">
        <v>1304</v>
      </c>
      <c r="F673" s="3" t="str">
        <f>VLOOKUP(Customers!A673,Customers!A672:I1672,3,FALSE)</f>
        <v>gheindrickin@usda.gov</v>
      </c>
      <c r="G673" s="3" t="str">
        <f>VLOOKUP(worksheet!E673,Customers!A:I,2,)</f>
        <v>Gale Heindrick</v>
      </c>
      <c r="H673" s="3" t="str">
        <f>VLOOKUP(E673,Customers!A:I,6,FALSE)</f>
        <v>Lawrenceville</v>
      </c>
      <c r="I673" s="3" t="str">
        <f>VLOOKUP(Customers!A673,Customers!A672:I1672,7,FALSE)</f>
        <v>United States</v>
      </c>
      <c r="J673" s="4" t="s">
        <v>189</v>
      </c>
      <c r="K673" s="3">
        <v>5</v>
      </c>
      <c r="L673" s="5">
        <f>INDEX([1]products!$A$1:$G$49,MATCH([1]orders!$D673,[1]products!$A$1:$A$49,0),MATCH([1]orders!K$1,[1]products!$A$1:$G$1,0))</f>
        <v>1</v>
      </c>
      <c r="M673" s="6">
        <f>INDEX([1]products!$A$1:$G$49,MATCH([1]orders!$D673,[1]products!$A$1:$A$49,0),MATCH([1]orders!L$1,[1]products!$A$1:$G$1,0))</f>
        <v>11.95</v>
      </c>
      <c r="N673" s="6" t="str">
        <f>VLOOKUP(Customers!A673,Customers!A672:I1672,9,FALSE)</f>
        <v>No</v>
      </c>
      <c r="O673" s="25">
        <f t="shared" si="30"/>
        <v>59.75</v>
      </c>
      <c r="P673" t="str">
        <f>VLOOKUP(J673,Products!A:G,2,0)</f>
        <v>Robusta</v>
      </c>
      <c r="Q673" t="str">
        <f>VLOOKUP(J673,Products!A:G,3,0)</f>
        <v>Light</v>
      </c>
      <c r="R673">
        <v>3.585</v>
      </c>
      <c r="S673">
        <f>INDEX(Products!A:G,MATCH(worksheet!J673,Products!A:A,0),MATCH(worksheet!$S$1,Products!$A$1:$G$1,0))</f>
        <v>0.71699999999999997</v>
      </c>
      <c r="U673" s="20"/>
    </row>
    <row r="674" spans="1:21" x14ac:dyDescent="0.2">
      <c r="A674" s="1" t="s">
        <v>1305</v>
      </c>
      <c r="B674" s="2">
        <v>43916</v>
      </c>
      <c r="C674" s="2" t="str">
        <f t="shared" si="31"/>
        <v>2020</v>
      </c>
      <c r="D674" s="2" t="str">
        <f t="shared" si="32"/>
        <v>March</v>
      </c>
      <c r="E674" s="3" t="s">
        <v>1306</v>
      </c>
      <c r="F674" s="3" t="str">
        <f>VLOOKUP(Customers!A674,Customers!A673:I1673,3,FALSE)</f>
        <v>limasonio@discuz.net</v>
      </c>
      <c r="G674" s="3" t="str">
        <f>VLOOKUP(worksheet!E674,Customers!A:I,2,)</f>
        <v>Layne Imason</v>
      </c>
      <c r="H674" s="3" t="str">
        <f>VLOOKUP(E674,Customers!A:I,6,FALSE)</f>
        <v>Houston</v>
      </c>
      <c r="I674" s="3" t="str">
        <f>VLOOKUP(Customers!A674,Customers!A673:I1673,7,FALSE)</f>
        <v>United States</v>
      </c>
      <c r="J674" s="4" t="s">
        <v>78</v>
      </c>
      <c r="K674" s="3">
        <v>5</v>
      </c>
      <c r="L674" s="5">
        <f>INDEX([1]products!$A$1:$G$49,MATCH([1]orders!$D674,[1]products!$A$1:$A$49,0),MATCH([1]orders!K$1,[1]products!$A$1:$G$1,0))</f>
        <v>0.5</v>
      </c>
      <c r="M674" s="6">
        <f>INDEX([1]products!$A$1:$G$49,MATCH([1]orders!$D674,[1]products!$A$1:$A$49,0),MATCH([1]orders!L$1,[1]products!$A$1:$G$1,0))</f>
        <v>8.73</v>
      </c>
      <c r="N674" s="6" t="str">
        <f>VLOOKUP(Customers!A674,Customers!A673:I1673,9,FALSE)</f>
        <v>Yes</v>
      </c>
      <c r="O674" s="25">
        <f t="shared" si="30"/>
        <v>43.650000000000006</v>
      </c>
      <c r="P674" t="str">
        <f>VLOOKUP(J674,Products!A:G,2,0)</f>
        <v>Liberica</v>
      </c>
      <c r="Q674" t="str">
        <f>VLOOKUP(J674,Products!A:G,3,0)</f>
        <v>Medium</v>
      </c>
      <c r="R674">
        <v>5.6745000000000001</v>
      </c>
      <c r="S674">
        <f>INDEX(Products!A:G,MATCH(worksheet!J674,Products!A:A,0),MATCH(worksheet!$S$1,Products!$A$1:$G$1,0))</f>
        <v>1.1349</v>
      </c>
      <c r="U674" s="20"/>
    </row>
    <row r="675" spans="1:21" x14ac:dyDescent="0.2">
      <c r="A675" s="1" t="s">
        <v>1307</v>
      </c>
      <c r="B675" s="2">
        <v>44118</v>
      </c>
      <c r="C675" s="2" t="str">
        <f t="shared" si="31"/>
        <v>2020</v>
      </c>
      <c r="D675" s="2" t="str">
        <f t="shared" si="32"/>
        <v>October</v>
      </c>
      <c r="E675" s="3" t="s">
        <v>1308</v>
      </c>
      <c r="F675" s="3" t="str">
        <f>VLOOKUP(Customers!A675,Customers!A674:I1674,3,FALSE)</f>
        <v>hsaillip@odnoklassniki.ru</v>
      </c>
      <c r="G675" s="3" t="str">
        <f>VLOOKUP(worksheet!E675,Customers!A:I,2,)</f>
        <v>Hazel Saill</v>
      </c>
      <c r="H675" s="3" t="str">
        <f>VLOOKUP(E675,Customers!A:I,6,FALSE)</f>
        <v>Kansas City</v>
      </c>
      <c r="I675" s="3" t="str">
        <f>VLOOKUP(Customers!A675,Customers!A674:I1674,7,FALSE)</f>
        <v>United States</v>
      </c>
      <c r="J675" s="4" t="s">
        <v>9</v>
      </c>
      <c r="K675" s="3">
        <v>6</v>
      </c>
      <c r="L675" s="5">
        <f>INDEX([1]products!$A$1:$G$49,MATCH([1]orders!$D675,[1]products!$A$1:$A$49,0),MATCH([1]orders!K$1,[1]products!$A$1:$G$1,0))</f>
        <v>1</v>
      </c>
      <c r="M675" s="6">
        <f>INDEX([1]products!$A$1:$G$49,MATCH([1]orders!$D675,[1]products!$A$1:$A$49,0),MATCH([1]orders!L$1,[1]products!$A$1:$G$1,0))</f>
        <v>13.75</v>
      </c>
      <c r="N675" s="6" t="str">
        <f>VLOOKUP(Customers!A675,Customers!A674:I1674,9,FALSE)</f>
        <v>Yes</v>
      </c>
      <c r="O675" s="25">
        <f t="shared" si="30"/>
        <v>82.5</v>
      </c>
      <c r="P675" t="str">
        <f>VLOOKUP(J675,Products!A:G,2,0)</f>
        <v>Excelsa</v>
      </c>
      <c r="Q675" t="str">
        <f>VLOOKUP(J675,Products!A:G,3,0)</f>
        <v>Medium</v>
      </c>
      <c r="R675">
        <v>9.0749999999999993</v>
      </c>
      <c r="S675">
        <f>INDEX(Products!A:G,MATCH(worksheet!J675,Products!A:A,0),MATCH(worksheet!$S$1,Products!$A$1:$G$1,0))</f>
        <v>1.5125</v>
      </c>
      <c r="U675" s="20"/>
    </row>
    <row r="676" spans="1:21" x14ac:dyDescent="0.2">
      <c r="A676" s="1" t="s">
        <v>1309</v>
      </c>
      <c r="B676" s="2">
        <v>44543</v>
      </c>
      <c r="C676" s="2" t="str">
        <f t="shared" si="31"/>
        <v>2021</v>
      </c>
      <c r="D676" s="2" t="str">
        <f t="shared" si="32"/>
        <v>December</v>
      </c>
      <c r="E676" s="3" t="s">
        <v>1310</v>
      </c>
      <c r="F676" s="3" t="str">
        <f>VLOOKUP(Customers!A676,Customers!A675:I1675,3,FALSE)</f>
        <v>hlarvoriq@last.fm</v>
      </c>
      <c r="G676" s="3" t="str">
        <f>VLOOKUP(worksheet!E676,Customers!A:I,2,)</f>
        <v>Hermann Larvor</v>
      </c>
      <c r="H676" s="3" t="str">
        <f>VLOOKUP(E676,Customers!A:I,6,FALSE)</f>
        <v>Bradenton</v>
      </c>
      <c r="I676" s="3" t="str">
        <f>VLOOKUP(Customers!A676,Customers!A675:I1675,7,FALSE)</f>
        <v>United States</v>
      </c>
      <c r="J676" s="4" t="s">
        <v>204</v>
      </c>
      <c r="K676" s="3">
        <v>6</v>
      </c>
      <c r="L676" s="5">
        <f>INDEX([1]products!$A$1:$G$49,MATCH([1]orders!$D676,[1]products!$A$1:$A$49,0),MATCH([1]orders!K$1,[1]products!$A$1:$G$1,0))</f>
        <v>2.5</v>
      </c>
      <c r="M676" s="6">
        <f>INDEX([1]products!$A$1:$G$49,MATCH([1]orders!$D676,[1]products!$A$1:$A$49,0),MATCH([1]orders!L$1,[1]products!$A$1:$G$1,0))</f>
        <v>29.784999999999997</v>
      </c>
      <c r="N676" s="6" t="str">
        <f>VLOOKUP(Customers!A676,Customers!A675:I1675,9,FALSE)</f>
        <v>Yes</v>
      </c>
      <c r="O676" s="25">
        <f t="shared" si="30"/>
        <v>178.70999999999998</v>
      </c>
      <c r="P676" t="str">
        <f>VLOOKUP(J676,Products!A:G,2,0)</f>
        <v>Arabica</v>
      </c>
      <c r="Q676" t="str">
        <f>VLOOKUP(J676,Products!A:G,3,0)</f>
        <v>Light</v>
      </c>
      <c r="R676">
        <v>16.083899999999996</v>
      </c>
      <c r="S676">
        <f>INDEX(Products!A:G,MATCH(worksheet!J676,Products!A:A,0),MATCH(worksheet!$S$1,Products!$A$1:$G$1,0))</f>
        <v>2.6806499999999995</v>
      </c>
      <c r="U676" s="20"/>
    </row>
    <row r="677" spans="1:21" x14ac:dyDescent="0.2">
      <c r="A677" s="1" t="s">
        <v>1311</v>
      </c>
      <c r="B677" s="2">
        <v>44263</v>
      </c>
      <c r="C677" s="2" t="str">
        <f t="shared" si="31"/>
        <v>2021</v>
      </c>
      <c r="D677" s="2" t="str">
        <f t="shared" si="32"/>
        <v>March</v>
      </c>
      <c r="E677" s="3" t="s">
        <v>1312</v>
      </c>
      <c r="F677" s="3">
        <f>VLOOKUP(Customers!A677,Customers!A676:I1676,3,FALSE)</f>
        <v>0</v>
      </c>
      <c r="G677" s="3" t="str">
        <f>VLOOKUP(worksheet!E677,Customers!A:I,2,)</f>
        <v>Terri Lyford</v>
      </c>
      <c r="H677" s="3" t="str">
        <f>VLOOKUP(E677,Customers!A:I,6,FALSE)</f>
        <v>Allentown</v>
      </c>
      <c r="I677" s="3" t="str">
        <f>VLOOKUP(Customers!A677,Customers!A676:I1676,7,FALSE)</f>
        <v>United States</v>
      </c>
      <c r="J677" s="4" t="s">
        <v>109</v>
      </c>
      <c r="K677" s="3">
        <v>4</v>
      </c>
      <c r="L677" s="5">
        <f>INDEX([1]products!$A$1:$G$49,MATCH([1]orders!$D677,[1]products!$A$1:$A$49,0),MATCH([1]orders!K$1,[1]products!$A$1:$G$1,0))</f>
        <v>2.5</v>
      </c>
      <c r="M677" s="6">
        <f>INDEX([1]products!$A$1:$G$49,MATCH([1]orders!$D677,[1]products!$A$1:$A$49,0),MATCH([1]orders!L$1,[1]products!$A$1:$G$1,0))</f>
        <v>29.784999999999997</v>
      </c>
      <c r="N677" s="6" t="str">
        <f>VLOOKUP(Customers!A677,Customers!A676:I1676,9,FALSE)</f>
        <v>Yes</v>
      </c>
      <c r="O677" s="25">
        <f t="shared" si="30"/>
        <v>119.13999999999999</v>
      </c>
      <c r="P677" t="str">
        <f>VLOOKUP(J677,Products!A:G,2,0)</f>
        <v>Liberica</v>
      </c>
      <c r="Q677" t="str">
        <f>VLOOKUP(J677,Products!A:G,3,0)</f>
        <v>Dark</v>
      </c>
      <c r="R677">
        <v>15.488199999999999</v>
      </c>
      <c r="S677">
        <f>INDEX(Products!A:G,MATCH(worksheet!J677,Products!A:A,0),MATCH(worksheet!$S$1,Products!$A$1:$G$1,0))</f>
        <v>3.8720499999999998</v>
      </c>
      <c r="U677" s="20"/>
    </row>
    <row r="678" spans="1:21" x14ac:dyDescent="0.2">
      <c r="A678" s="1" t="s">
        <v>1313</v>
      </c>
      <c r="B678" s="2">
        <v>44217</v>
      </c>
      <c r="C678" s="2" t="str">
        <f t="shared" si="31"/>
        <v>2021</v>
      </c>
      <c r="D678" s="2" t="str">
        <f t="shared" si="32"/>
        <v>January</v>
      </c>
      <c r="E678" s="3" t="s">
        <v>1314</v>
      </c>
      <c r="F678" s="3">
        <f>VLOOKUP(Customers!A678,Customers!A677:I1677,3,FALSE)</f>
        <v>0</v>
      </c>
      <c r="G678" s="3" t="str">
        <f>VLOOKUP(worksheet!E678,Customers!A:I,2,)</f>
        <v>Gabey Cogan</v>
      </c>
      <c r="H678" s="3" t="str">
        <f>VLOOKUP(E678,Customers!A:I,6,FALSE)</f>
        <v>Hampton</v>
      </c>
      <c r="I678" s="3" t="str">
        <f>VLOOKUP(Customers!A678,Customers!A677:I1677,7,FALSE)</f>
        <v>United States</v>
      </c>
      <c r="J678" s="4" t="s">
        <v>83</v>
      </c>
      <c r="K678" s="3">
        <v>5</v>
      </c>
      <c r="L678" s="5">
        <f>INDEX([1]products!$A$1:$G$49,MATCH([1]orders!$D678,[1]products!$A$1:$A$49,0),MATCH([1]orders!K$1,[1]products!$A$1:$G$1,0))</f>
        <v>0.5</v>
      </c>
      <c r="M678" s="6">
        <f>INDEX([1]products!$A$1:$G$49,MATCH([1]orders!$D678,[1]products!$A$1:$A$49,0),MATCH([1]orders!L$1,[1]products!$A$1:$G$1,0))</f>
        <v>9.51</v>
      </c>
      <c r="N678" s="6" t="str">
        <f>VLOOKUP(Customers!A678,Customers!A677:I1677,9,FALSE)</f>
        <v>No</v>
      </c>
      <c r="O678" s="25">
        <f t="shared" si="30"/>
        <v>47.55</v>
      </c>
      <c r="P678" t="str">
        <f>VLOOKUP(J678,Products!A:G,2,0)</f>
        <v>Liberica</v>
      </c>
      <c r="Q678" t="str">
        <f>VLOOKUP(J678,Products!A:G,3,0)</f>
        <v>Light</v>
      </c>
      <c r="R678">
        <v>6.1814999999999998</v>
      </c>
      <c r="S678">
        <f>INDEX(Products!A:G,MATCH(worksheet!J678,Products!A:A,0),MATCH(worksheet!$S$1,Products!$A$1:$G$1,0))</f>
        <v>1.2363</v>
      </c>
      <c r="U678" s="20"/>
    </row>
    <row r="679" spans="1:21" hidden="1" x14ac:dyDescent="0.2">
      <c r="A679" s="1" t="s">
        <v>1315</v>
      </c>
      <c r="B679" s="2">
        <v>44206</v>
      </c>
      <c r="C679" s="2" t="str">
        <f t="shared" si="31"/>
        <v>2021</v>
      </c>
      <c r="D679" s="2" t="str">
        <f t="shared" si="32"/>
        <v>January</v>
      </c>
      <c r="E679" s="3" t="s">
        <v>1316</v>
      </c>
      <c r="F679" s="3" t="str">
        <f>VLOOKUP(Customers!A679,Customers!A678:I1678,3,FALSE)</f>
        <v>cpenwardenit@mlb.com</v>
      </c>
      <c r="G679" s="3" t="str">
        <f>VLOOKUP(worksheet!E679,Customers!A:I,2,)</f>
        <v>Charin Penwarden</v>
      </c>
      <c r="H679" s="3" t="str">
        <f>VLOOKUP(E679,Customers!A:I,6,FALSE)</f>
        <v>Whitegate</v>
      </c>
      <c r="I679" s="3" t="str">
        <f>VLOOKUP(Customers!A679,Customers!A678:I1678,7,FALSE)</f>
        <v>Ireland</v>
      </c>
      <c r="J679" s="4" t="s">
        <v>78</v>
      </c>
      <c r="K679" s="3">
        <v>5</v>
      </c>
      <c r="L679" s="5">
        <f>INDEX([1]products!$A$1:$G$49,MATCH([1]orders!$D679,[1]products!$A$1:$A$49,0),MATCH([1]orders!K$1,[1]products!$A$1:$G$1,0))</f>
        <v>0.5</v>
      </c>
      <c r="M679" s="6">
        <f>INDEX([1]products!$A$1:$G$49,MATCH([1]orders!$D679,[1]products!$A$1:$A$49,0),MATCH([1]orders!L$1,[1]products!$A$1:$G$1,0))</f>
        <v>8.73</v>
      </c>
      <c r="N679" s="6" t="str">
        <f>VLOOKUP(Customers!A679,Customers!A678:I1678,9,FALSE)</f>
        <v>No</v>
      </c>
      <c r="O679" s="25">
        <f t="shared" si="30"/>
        <v>43.650000000000006</v>
      </c>
      <c r="P679" t="str">
        <f>VLOOKUP(J679,Products!A:G,2,0)</f>
        <v>Liberica</v>
      </c>
      <c r="Q679" t="str">
        <f>VLOOKUP(J679,Products!A:G,3,0)</f>
        <v>Medium</v>
      </c>
      <c r="R679">
        <v>5.6745000000000001</v>
      </c>
      <c r="S679">
        <f>INDEX(Products!A:G,MATCH(worksheet!J679,Products!A:A,0),MATCH(worksheet!$S$1,Products!$A$1:$G$1,0))</f>
        <v>1.1349</v>
      </c>
      <c r="U679" s="20"/>
    </row>
    <row r="680" spans="1:21" hidden="1" x14ac:dyDescent="0.2">
      <c r="A680" s="1" t="s">
        <v>1317</v>
      </c>
      <c r="B680" s="2">
        <v>44281</v>
      </c>
      <c r="C680" s="2" t="str">
        <f t="shared" si="31"/>
        <v>2021</v>
      </c>
      <c r="D680" s="2" t="str">
        <f t="shared" si="32"/>
        <v>March</v>
      </c>
      <c r="E680" s="3" t="s">
        <v>1318</v>
      </c>
      <c r="F680" s="3" t="str">
        <f>VLOOKUP(Customers!A680,Customers!A679:I1679,3,FALSE)</f>
        <v>mmiddisiu@dmoz.org</v>
      </c>
      <c r="G680" s="3" t="str">
        <f>VLOOKUP(worksheet!E680,Customers!A:I,2,)</f>
        <v>Milty Middis</v>
      </c>
      <c r="H680" s="3" t="str">
        <f>VLOOKUP(E680,Customers!A:I,6,FALSE)</f>
        <v>Wichita</v>
      </c>
      <c r="I680" s="3" t="str">
        <f>VLOOKUP(Customers!A680,Customers!A679:I1679,7,FALSE)</f>
        <v>United States</v>
      </c>
      <c r="J680" s="4" t="s">
        <v>204</v>
      </c>
      <c r="K680" s="3">
        <v>6</v>
      </c>
      <c r="L680" s="5">
        <f>INDEX([1]products!$A$1:$G$49,MATCH([1]orders!$D680,[1]products!$A$1:$A$49,0),MATCH([1]orders!K$1,[1]products!$A$1:$G$1,0))</f>
        <v>2.5</v>
      </c>
      <c r="M680" s="6">
        <f>INDEX([1]products!$A$1:$G$49,MATCH([1]orders!$D680,[1]products!$A$1:$A$49,0),MATCH([1]orders!L$1,[1]products!$A$1:$G$1,0))</f>
        <v>29.784999999999997</v>
      </c>
      <c r="N680" s="6" t="str">
        <f>VLOOKUP(Customers!A680,Customers!A679:I1679,9,FALSE)</f>
        <v>Yes</v>
      </c>
      <c r="O680" s="25">
        <f t="shared" si="30"/>
        <v>178.70999999999998</v>
      </c>
      <c r="P680" t="str">
        <f>VLOOKUP(J680,Products!A:G,2,0)</f>
        <v>Arabica</v>
      </c>
      <c r="Q680" t="str">
        <f>VLOOKUP(J680,Products!A:G,3,0)</f>
        <v>Light</v>
      </c>
      <c r="R680">
        <v>16.083899999999996</v>
      </c>
      <c r="S680">
        <f>INDEX(Products!A:G,MATCH(worksheet!J680,Products!A:A,0),MATCH(worksheet!$S$1,Products!$A$1:$G$1,0))</f>
        <v>2.6806499999999995</v>
      </c>
      <c r="U680" s="20"/>
    </row>
    <row r="681" spans="1:21" hidden="1" x14ac:dyDescent="0.2">
      <c r="A681" s="1" t="s">
        <v>1319</v>
      </c>
      <c r="B681" s="2">
        <v>44645</v>
      </c>
      <c r="C681" s="2" t="str">
        <f t="shared" si="31"/>
        <v>2022</v>
      </c>
      <c r="D681" s="2" t="str">
        <f t="shared" si="32"/>
        <v>March</v>
      </c>
      <c r="E681" s="3" t="s">
        <v>1320</v>
      </c>
      <c r="F681" s="3" t="str">
        <f>VLOOKUP(Customers!A681,Customers!A680:I1680,3,FALSE)</f>
        <v>avairowiv@studiopress.com</v>
      </c>
      <c r="G681" s="3" t="str">
        <f>VLOOKUP(worksheet!E681,Customers!A:I,2,)</f>
        <v>Adrianne Vairow</v>
      </c>
      <c r="H681" s="3" t="str">
        <f>VLOOKUP(E681,Customers!A:I,6,FALSE)</f>
        <v>Thorpe</v>
      </c>
      <c r="I681" s="3" t="str">
        <f>VLOOKUP(Customers!A681,Customers!A680:I1680,7,FALSE)</f>
        <v>United Kingdom</v>
      </c>
      <c r="J681" s="4" t="s">
        <v>10</v>
      </c>
      <c r="K681" s="3">
        <v>1</v>
      </c>
      <c r="L681" s="5">
        <f>INDEX([1]products!$A$1:$G$49,MATCH([1]orders!$D681,[1]products!$A$1:$A$49,0),MATCH([1]orders!K$1,[1]products!$A$1:$G$1,0))</f>
        <v>2.5</v>
      </c>
      <c r="M681" s="6">
        <f>INDEX([1]products!$A$1:$G$49,MATCH([1]orders!$D681,[1]products!$A$1:$A$49,0),MATCH([1]orders!L$1,[1]products!$A$1:$G$1,0))</f>
        <v>27.484999999999996</v>
      </c>
      <c r="N681" s="6" t="str">
        <f>VLOOKUP(Customers!A681,Customers!A680:I1680,9,FALSE)</f>
        <v>No</v>
      </c>
      <c r="O681" s="25">
        <f t="shared" si="30"/>
        <v>27.484999999999996</v>
      </c>
      <c r="P681" t="str">
        <f>VLOOKUP(J681,Products!A:G,2,0)</f>
        <v>Robusta</v>
      </c>
      <c r="Q681" t="str">
        <f>VLOOKUP(J681,Products!A:G,3,0)</f>
        <v>Light</v>
      </c>
      <c r="R681">
        <v>1.6490999999999998</v>
      </c>
      <c r="S681">
        <f>INDEX(Products!A:G,MATCH(worksheet!J681,Products!A:A,0),MATCH(worksheet!$S$1,Products!$A$1:$G$1,0))</f>
        <v>1.6490999999999998</v>
      </c>
      <c r="U681" s="20"/>
    </row>
    <row r="682" spans="1:21" x14ac:dyDescent="0.2">
      <c r="A682" s="1" t="s">
        <v>1321</v>
      </c>
      <c r="B682" s="2">
        <v>44399</v>
      </c>
      <c r="C682" s="2" t="str">
        <f t="shared" si="31"/>
        <v>2021</v>
      </c>
      <c r="D682" s="2" t="str">
        <f t="shared" si="32"/>
        <v>July</v>
      </c>
      <c r="E682" s="3" t="s">
        <v>1322</v>
      </c>
      <c r="F682" s="3" t="str">
        <f>VLOOKUP(Customers!A682,Customers!A681:I1681,3,FALSE)</f>
        <v>agoldieiw@goo.gl</v>
      </c>
      <c r="G682" s="3" t="str">
        <f>VLOOKUP(worksheet!E682,Customers!A:I,2,)</f>
        <v>Anjanette Goldie</v>
      </c>
      <c r="H682" s="3" t="str">
        <f>VLOOKUP(E682,Customers!A:I,6,FALSE)</f>
        <v>Danbury</v>
      </c>
      <c r="I682" s="3" t="str">
        <f>VLOOKUP(Customers!A682,Customers!A681:I1681,7,FALSE)</f>
        <v>United States</v>
      </c>
      <c r="J682" s="4" t="s">
        <v>61</v>
      </c>
      <c r="K682" s="3">
        <v>5</v>
      </c>
      <c r="L682" s="5">
        <f>INDEX([1]products!$A$1:$G$49,MATCH([1]orders!$D682,[1]products!$A$1:$A$49,0),MATCH([1]orders!K$1,[1]products!$A$1:$G$1,0))</f>
        <v>1</v>
      </c>
      <c r="M682" s="6">
        <f>INDEX([1]products!$A$1:$G$49,MATCH([1]orders!$D682,[1]products!$A$1:$A$49,0),MATCH([1]orders!L$1,[1]products!$A$1:$G$1,0))</f>
        <v>11.25</v>
      </c>
      <c r="N682" s="6" t="str">
        <f>VLOOKUP(Customers!A682,Customers!A681:I1681,9,FALSE)</f>
        <v>No</v>
      </c>
      <c r="O682" s="25">
        <f t="shared" si="30"/>
        <v>56.25</v>
      </c>
      <c r="P682" t="str">
        <f>VLOOKUP(J682,Products!A:G,2,0)</f>
        <v>Arabica</v>
      </c>
      <c r="Q682" t="str">
        <f>VLOOKUP(J682,Products!A:G,3,0)</f>
        <v>Medium</v>
      </c>
      <c r="R682">
        <v>5.0625</v>
      </c>
      <c r="S682">
        <f>INDEX(Products!A:G,MATCH(worksheet!J682,Products!A:A,0),MATCH(worksheet!$S$1,Products!$A$1:$G$1,0))</f>
        <v>1.0125</v>
      </c>
      <c r="U682" s="20"/>
    </row>
    <row r="683" spans="1:21" x14ac:dyDescent="0.2">
      <c r="A683" s="1" t="s">
        <v>1323</v>
      </c>
      <c r="B683" s="2">
        <v>44080</v>
      </c>
      <c r="C683" s="2" t="str">
        <f t="shared" si="31"/>
        <v>2020</v>
      </c>
      <c r="D683" s="2" t="str">
        <f t="shared" si="32"/>
        <v>September</v>
      </c>
      <c r="E683" s="3" t="s">
        <v>1324</v>
      </c>
      <c r="F683" s="3" t="str">
        <f>VLOOKUP(Customers!A683,Customers!A682:I1682,3,FALSE)</f>
        <v>nayrisix@t-online.de</v>
      </c>
      <c r="G683" s="3" t="str">
        <f>VLOOKUP(worksheet!E683,Customers!A:I,2,)</f>
        <v>Nicky Ayris</v>
      </c>
      <c r="H683" s="3" t="str">
        <f>VLOOKUP(E683,Customers!A:I,6,FALSE)</f>
        <v>Kinloch</v>
      </c>
      <c r="I683" s="3" t="str">
        <f>VLOOKUP(Customers!A683,Customers!A682:I1682,7,FALSE)</f>
        <v>United Kingdom</v>
      </c>
      <c r="J683" s="4" t="s">
        <v>19</v>
      </c>
      <c r="K683" s="3">
        <v>2</v>
      </c>
      <c r="L683" s="5">
        <f>INDEX([1]products!$A$1:$G$49,MATCH([1]orders!$D683,[1]products!$A$1:$A$49,0),MATCH([1]orders!K$1,[1]products!$A$1:$G$1,0))</f>
        <v>0.2</v>
      </c>
      <c r="M683" s="6">
        <f>INDEX([1]products!$A$1:$G$49,MATCH([1]orders!$D683,[1]products!$A$1:$A$49,0),MATCH([1]orders!L$1,[1]products!$A$1:$G$1,0))</f>
        <v>4.7549999999999999</v>
      </c>
      <c r="N683" s="6" t="str">
        <f>VLOOKUP(Customers!A683,Customers!A682:I1682,9,FALSE)</f>
        <v>Yes</v>
      </c>
      <c r="O683" s="25">
        <f t="shared" si="30"/>
        <v>9.51</v>
      </c>
      <c r="P683" t="str">
        <f>VLOOKUP(J683,Products!A:G,2,0)</f>
        <v>Liberica</v>
      </c>
      <c r="Q683" t="str">
        <f>VLOOKUP(J683,Products!A:G,3,0)</f>
        <v>Light</v>
      </c>
      <c r="R683">
        <v>1.2363</v>
      </c>
      <c r="S683">
        <f>INDEX(Products!A:G,MATCH(worksheet!J683,Products!A:A,0),MATCH(worksheet!$S$1,Products!$A$1:$G$1,0))</f>
        <v>0.61814999999999998</v>
      </c>
      <c r="U683" s="20"/>
    </row>
    <row r="684" spans="1:21" x14ac:dyDescent="0.2">
      <c r="A684" s="1" t="s">
        <v>1325</v>
      </c>
      <c r="B684" s="2">
        <v>43827</v>
      </c>
      <c r="C684" s="2" t="str">
        <f t="shared" si="31"/>
        <v>2019</v>
      </c>
      <c r="D684" s="2" t="str">
        <f t="shared" si="32"/>
        <v>December</v>
      </c>
      <c r="E684" s="3" t="s">
        <v>1326</v>
      </c>
      <c r="F684" s="3" t="str">
        <f>VLOOKUP(Customers!A684,Customers!A683:I1683,3,FALSE)</f>
        <v>lbenediktovichiy@wunderground.com</v>
      </c>
      <c r="G684" s="3" t="str">
        <f>VLOOKUP(worksheet!E684,Customers!A:I,2,)</f>
        <v>Laryssa Benediktovich</v>
      </c>
      <c r="H684" s="3" t="str">
        <f>VLOOKUP(E684,Customers!A:I,6,FALSE)</f>
        <v>Jacksonville</v>
      </c>
      <c r="I684" s="3" t="str">
        <f>VLOOKUP(Customers!A684,Customers!A683:I1683,7,FALSE)</f>
        <v>United States</v>
      </c>
      <c r="J684" s="4" t="s">
        <v>64</v>
      </c>
      <c r="K684" s="3">
        <v>2</v>
      </c>
      <c r="L684" s="5">
        <f>INDEX([1]products!$A$1:$G$49,MATCH([1]orders!$D684,[1]products!$A$1:$A$49,0),MATCH([1]orders!K$1,[1]products!$A$1:$G$1,0))</f>
        <v>0.2</v>
      </c>
      <c r="M684" s="6">
        <f>INDEX([1]products!$A$1:$G$49,MATCH([1]orders!$D684,[1]products!$A$1:$A$49,0),MATCH([1]orders!L$1,[1]products!$A$1:$G$1,0))</f>
        <v>4.125</v>
      </c>
      <c r="N684" s="6" t="str">
        <f>VLOOKUP(Customers!A684,Customers!A683:I1683,9,FALSE)</f>
        <v>Yes</v>
      </c>
      <c r="O684" s="25">
        <f t="shared" si="30"/>
        <v>8.25</v>
      </c>
      <c r="P684" t="str">
        <f>VLOOKUP(J684,Products!A:G,2,0)</f>
        <v>Excelsa</v>
      </c>
      <c r="Q684" t="str">
        <f>VLOOKUP(J684,Products!A:G,3,0)</f>
        <v>Medium</v>
      </c>
      <c r="R684">
        <v>0.90749999999999997</v>
      </c>
      <c r="S684">
        <f>INDEX(Products!A:G,MATCH(worksheet!J684,Products!A:A,0),MATCH(worksheet!$S$1,Products!$A$1:$G$1,0))</f>
        <v>0.45374999999999999</v>
      </c>
      <c r="U684" s="20"/>
    </row>
    <row r="685" spans="1:21" x14ac:dyDescent="0.2">
      <c r="A685" s="1" t="s">
        <v>1327</v>
      </c>
      <c r="B685" s="2">
        <v>43941</v>
      </c>
      <c r="C685" s="2" t="str">
        <f t="shared" si="31"/>
        <v>2020</v>
      </c>
      <c r="D685" s="2" t="str">
        <f t="shared" si="32"/>
        <v>April</v>
      </c>
      <c r="E685" s="3" t="s">
        <v>1328</v>
      </c>
      <c r="F685" s="3" t="str">
        <f>VLOOKUP(Customers!A685,Customers!A684:I1684,3,FALSE)</f>
        <v>tjacobovitziz@cbc.ca</v>
      </c>
      <c r="G685" s="3" t="str">
        <f>VLOOKUP(worksheet!E685,Customers!A:I,2,)</f>
        <v>Theo Jacobovitz</v>
      </c>
      <c r="H685" s="3" t="str">
        <f>VLOOKUP(E685,Customers!A:I,6,FALSE)</f>
        <v>Houston</v>
      </c>
      <c r="I685" s="3" t="str">
        <f>VLOOKUP(Customers!A685,Customers!A684:I1684,7,FALSE)</f>
        <v>United States</v>
      </c>
      <c r="J685" s="4" t="s">
        <v>123</v>
      </c>
      <c r="K685" s="3">
        <v>6</v>
      </c>
      <c r="L685" s="5">
        <f>INDEX([1]products!$A$1:$G$49,MATCH([1]orders!$D685,[1]products!$A$1:$A$49,0),MATCH([1]orders!K$1,[1]products!$A$1:$G$1,0))</f>
        <v>0.5</v>
      </c>
      <c r="M685" s="6">
        <f>INDEX([1]products!$A$1:$G$49,MATCH([1]orders!$D685,[1]products!$A$1:$A$49,0),MATCH([1]orders!L$1,[1]products!$A$1:$G$1,0))</f>
        <v>7.77</v>
      </c>
      <c r="N685" s="6" t="str">
        <f>VLOOKUP(Customers!A685,Customers!A684:I1684,9,FALSE)</f>
        <v>No</v>
      </c>
      <c r="O685" s="25">
        <f t="shared" si="30"/>
        <v>46.62</v>
      </c>
      <c r="P685" t="str">
        <f>VLOOKUP(J685,Products!A:G,2,0)</f>
        <v>Liberica</v>
      </c>
      <c r="Q685" t="str">
        <f>VLOOKUP(J685,Products!A:G,3,0)</f>
        <v>Dark</v>
      </c>
      <c r="R685">
        <v>6.0606</v>
      </c>
      <c r="S685">
        <f>INDEX(Products!A:G,MATCH(worksheet!J685,Products!A:A,0),MATCH(worksheet!$S$1,Products!$A$1:$G$1,0))</f>
        <v>1.0101</v>
      </c>
      <c r="U685" s="20"/>
    </row>
    <row r="686" spans="1:21" x14ac:dyDescent="0.2">
      <c r="A686" s="1" t="s">
        <v>1329</v>
      </c>
      <c r="B686" s="2">
        <v>43517</v>
      </c>
      <c r="C686" s="2" t="str">
        <f t="shared" si="31"/>
        <v>2019</v>
      </c>
      <c r="D686" s="2" t="str">
        <f t="shared" si="32"/>
        <v>February</v>
      </c>
      <c r="E686" s="3" t="s">
        <v>1330</v>
      </c>
      <c r="F686" s="3">
        <f>VLOOKUP(Customers!A686,Customers!A685:I1685,3,FALSE)</f>
        <v>0</v>
      </c>
      <c r="G686" s="3" t="str">
        <f>VLOOKUP(worksheet!E686,Customers!A:I,2,)</f>
        <v>Becca Ableson</v>
      </c>
      <c r="H686" s="3" t="str">
        <f>VLOOKUP(E686,Customers!A:I,6,FALSE)</f>
        <v>Portland</v>
      </c>
      <c r="I686" s="3" t="str">
        <f>VLOOKUP(Customers!A686,Customers!A685:I1685,7,FALSE)</f>
        <v>United States</v>
      </c>
      <c r="J686" s="4" t="s">
        <v>189</v>
      </c>
      <c r="K686" s="3">
        <v>6</v>
      </c>
      <c r="L686" s="5">
        <f>INDEX([1]products!$A$1:$G$49,MATCH([1]orders!$D686,[1]products!$A$1:$A$49,0),MATCH([1]orders!K$1,[1]products!$A$1:$G$1,0))</f>
        <v>1</v>
      </c>
      <c r="M686" s="6">
        <f>INDEX([1]products!$A$1:$G$49,MATCH([1]orders!$D686,[1]products!$A$1:$A$49,0),MATCH([1]orders!L$1,[1]products!$A$1:$G$1,0))</f>
        <v>11.95</v>
      </c>
      <c r="N686" s="6" t="str">
        <f>VLOOKUP(Customers!A686,Customers!A685:I1685,9,FALSE)</f>
        <v>No</v>
      </c>
      <c r="O686" s="25">
        <f t="shared" si="30"/>
        <v>71.699999999999989</v>
      </c>
      <c r="P686" t="str">
        <f>VLOOKUP(J686,Products!A:G,2,0)</f>
        <v>Robusta</v>
      </c>
      <c r="Q686" t="str">
        <f>VLOOKUP(J686,Products!A:G,3,0)</f>
        <v>Light</v>
      </c>
      <c r="R686">
        <v>4.3019999999999996</v>
      </c>
      <c r="S686">
        <f>INDEX(Products!A:G,MATCH(worksheet!J686,Products!A:A,0),MATCH(worksheet!$S$1,Products!$A$1:$G$1,0))</f>
        <v>0.71699999999999997</v>
      </c>
      <c r="U686" s="20"/>
    </row>
    <row r="687" spans="1:21" x14ac:dyDescent="0.2">
      <c r="A687" s="1" t="s">
        <v>1331</v>
      </c>
      <c r="B687" s="2">
        <v>44637</v>
      </c>
      <c r="C687" s="2" t="str">
        <f t="shared" si="31"/>
        <v>2022</v>
      </c>
      <c r="D687" s="2" t="str">
        <f t="shared" si="32"/>
        <v>March</v>
      </c>
      <c r="E687" s="3" t="s">
        <v>1332</v>
      </c>
      <c r="F687" s="3" t="str">
        <f>VLOOKUP(Customers!A687,Customers!A686:I1686,3,FALSE)</f>
        <v>jdruittj1@feedburner.com</v>
      </c>
      <c r="G687" s="3" t="str">
        <f>VLOOKUP(worksheet!E687,Customers!A:I,2,)</f>
        <v>Jeno Druitt</v>
      </c>
      <c r="H687" s="3" t="str">
        <f>VLOOKUP(E687,Customers!A:I,6,FALSE)</f>
        <v>Pasadena</v>
      </c>
      <c r="I687" s="3" t="str">
        <f>VLOOKUP(Customers!A687,Customers!A686:I1686,7,FALSE)</f>
        <v>United States</v>
      </c>
      <c r="J687" s="4" t="s">
        <v>104</v>
      </c>
      <c r="K687" s="3">
        <v>2</v>
      </c>
      <c r="L687" s="5">
        <f>INDEX([1]products!$A$1:$G$49,MATCH([1]orders!$D687,[1]products!$A$1:$A$49,0),MATCH([1]orders!K$1,[1]products!$A$1:$G$1,0))</f>
        <v>2.5</v>
      </c>
      <c r="M687" s="6">
        <f>INDEX([1]products!$A$1:$G$49,MATCH([1]orders!$D687,[1]products!$A$1:$A$49,0),MATCH([1]orders!L$1,[1]products!$A$1:$G$1,0))</f>
        <v>36.454999999999998</v>
      </c>
      <c r="N687" s="6" t="str">
        <f>VLOOKUP(Customers!A687,Customers!A686:I1686,9,FALSE)</f>
        <v>Yes</v>
      </c>
      <c r="O687" s="25">
        <f t="shared" si="30"/>
        <v>72.91</v>
      </c>
      <c r="P687" t="str">
        <f>VLOOKUP(J687,Products!A:G,2,0)</f>
        <v>Liberica</v>
      </c>
      <c r="Q687" t="str">
        <f>VLOOKUP(J687,Products!A:G,3,0)</f>
        <v>Light</v>
      </c>
      <c r="R687">
        <v>9.4782999999999991</v>
      </c>
      <c r="S687">
        <f>INDEX(Products!A:G,MATCH(worksheet!J687,Products!A:A,0),MATCH(worksheet!$S$1,Products!$A$1:$G$1,0))</f>
        <v>4.7391499999999995</v>
      </c>
      <c r="U687" s="20"/>
    </row>
    <row r="688" spans="1:21" x14ac:dyDescent="0.2">
      <c r="A688" s="1" t="s">
        <v>1333</v>
      </c>
      <c r="B688" s="2">
        <v>44330</v>
      </c>
      <c r="C688" s="2" t="str">
        <f t="shared" si="31"/>
        <v>2021</v>
      </c>
      <c r="D688" s="2" t="str">
        <f t="shared" si="32"/>
        <v>May</v>
      </c>
      <c r="E688" s="3" t="s">
        <v>1334</v>
      </c>
      <c r="F688" s="3" t="str">
        <f>VLOOKUP(Customers!A688,Customers!A687:I1687,3,FALSE)</f>
        <v>dshortallj2@wikipedia.org</v>
      </c>
      <c r="G688" s="3" t="str">
        <f>VLOOKUP(worksheet!E688,Customers!A:I,2,)</f>
        <v>Deonne Shortall</v>
      </c>
      <c r="H688" s="3" t="str">
        <f>VLOOKUP(E688,Customers!A:I,6,FALSE)</f>
        <v>Santa Ana</v>
      </c>
      <c r="I688" s="3" t="str">
        <f>VLOOKUP(Customers!A688,Customers!A687:I1687,7,FALSE)</f>
        <v>United States</v>
      </c>
      <c r="J688" s="4" t="s">
        <v>101</v>
      </c>
      <c r="K688" s="3">
        <v>3</v>
      </c>
      <c r="L688" s="5">
        <f>INDEX([1]products!$A$1:$G$49,MATCH([1]orders!$D688,[1]products!$A$1:$A$49,0),MATCH([1]orders!K$1,[1]products!$A$1:$G$1,0))</f>
        <v>0.2</v>
      </c>
      <c r="M688" s="6">
        <f>INDEX([1]products!$A$1:$G$49,MATCH([1]orders!$D688,[1]products!$A$1:$A$49,0),MATCH([1]orders!L$1,[1]products!$A$1:$G$1,0))</f>
        <v>2.6849999999999996</v>
      </c>
      <c r="N688" s="6" t="str">
        <f>VLOOKUP(Customers!A688,Customers!A687:I1687,9,FALSE)</f>
        <v>Yes</v>
      </c>
      <c r="O688" s="25">
        <f t="shared" si="30"/>
        <v>8.0549999999999997</v>
      </c>
      <c r="P688" t="str">
        <f>VLOOKUP(J688,Products!A:G,2,0)</f>
        <v>Robusta</v>
      </c>
      <c r="Q688" t="str">
        <f>VLOOKUP(J688,Products!A:G,3,0)</f>
        <v>Dark</v>
      </c>
      <c r="R688">
        <v>0.4832999999999999</v>
      </c>
      <c r="S688">
        <f>INDEX(Products!A:G,MATCH(worksheet!J688,Products!A:A,0),MATCH(worksheet!$S$1,Products!$A$1:$G$1,0))</f>
        <v>0.16109999999999997</v>
      </c>
      <c r="U688" s="20"/>
    </row>
    <row r="689" spans="1:21" x14ac:dyDescent="0.2">
      <c r="A689" s="1" t="s">
        <v>1335</v>
      </c>
      <c r="B689" s="2">
        <v>43471</v>
      </c>
      <c r="C689" s="2" t="str">
        <f t="shared" si="31"/>
        <v>2019</v>
      </c>
      <c r="D689" s="2" t="str">
        <f t="shared" si="32"/>
        <v>January</v>
      </c>
      <c r="E689" s="3" t="s">
        <v>1336</v>
      </c>
      <c r="F689" s="3" t="str">
        <f>VLOOKUP(Customers!A689,Customers!A688:I1688,3,FALSE)</f>
        <v>wcottierj3@cafepress.com</v>
      </c>
      <c r="G689" s="3" t="str">
        <f>VLOOKUP(worksheet!E689,Customers!A:I,2,)</f>
        <v>Wilton Cottier</v>
      </c>
      <c r="H689" s="3" t="str">
        <f>VLOOKUP(E689,Customers!A:I,6,FALSE)</f>
        <v>San Jose</v>
      </c>
      <c r="I689" s="3" t="str">
        <f>VLOOKUP(Customers!A689,Customers!A688:I1688,7,FALSE)</f>
        <v>United States</v>
      </c>
      <c r="J689" s="4" t="s">
        <v>3</v>
      </c>
      <c r="K689" s="3">
        <v>2</v>
      </c>
      <c r="L689" s="5">
        <f>INDEX([1]products!$A$1:$G$49,MATCH([1]orders!$D689,[1]products!$A$1:$A$49,0),MATCH([1]orders!K$1,[1]products!$A$1:$G$1,0))</f>
        <v>0.5</v>
      </c>
      <c r="M689" s="6">
        <f>INDEX([1]products!$A$1:$G$49,MATCH([1]orders!$D689,[1]products!$A$1:$A$49,0),MATCH([1]orders!L$1,[1]products!$A$1:$G$1,0))</f>
        <v>8.25</v>
      </c>
      <c r="N689" s="6" t="str">
        <f>VLOOKUP(Customers!A689,Customers!A688:I1688,9,FALSE)</f>
        <v>No</v>
      </c>
      <c r="O689" s="25">
        <f t="shared" si="30"/>
        <v>16.5</v>
      </c>
      <c r="P689" t="str">
        <f>VLOOKUP(J689,Products!A:G,2,0)</f>
        <v>Excelsa</v>
      </c>
      <c r="Q689" t="str">
        <f>VLOOKUP(J689,Products!A:G,3,0)</f>
        <v>Medium</v>
      </c>
      <c r="R689">
        <v>1.8149999999999999</v>
      </c>
      <c r="S689">
        <f>INDEX(Products!A:G,MATCH(worksheet!J689,Products!A:A,0),MATCH(worksheet!$S$1,Products!$A$1:$G$1,0))</f>
        <v>0.90749999999999997</v>
      </c>
      <c r="U689" s="20"/>
    </row>
    <row r="690" spans="1:21" hidden="1" x14ac:dyDescent="0.2">
      <c r="A690" s="1" t="s">
        <v>1337</v>
      </c>
      <c r="B690" s="2">
        <v>43579</v>
      </c>
      <c r="C690" s="2" t="str">
        <f t="shared" si="31"/>
        <v>2019</v>
      </c>
      <c r="D690" s="2" t="str">
        <f t="shared" si="32"/>
        <v>April</v>
      </c>
      <c r="E690" s="3" t="s">
        <v>1338</v>
      </c>
      <c r="F690" s="3" t="str">
        <f>VLOOKUP(Customers!A690,Customers!A689:I1689,3,FALSE)</f>
        <v>kgrinstedj4@google.com.br</v>
      </c>
      <c r="G690" s="3" t="str">
        <f>VLOOKUP(worksheet!E690,Customers!A:I,2,)</f>
        <v>Kevan Grinsted</v>
      </c>
      <c r="H690" s="3" t="str">
        <f>VLOOKUP(E690,Customers!A:I,6,FALSE)</f>
        <v>Tallaght</v>
      </c>
      <c r="I690" s="3" t="str">
        <f>VLOOKUP(Customers!A690,Customers!A689:I1689,7,FALSE)</f>
        <v>Ireland</v>
      </c>
      <c r="J690" s="4" t="s">
        <v>6</v>
      </c>
      <c r="K690" s="3">
        <v>5</v>
      </c>
      <c r="L690" s="5">
        <f>INDEX([1]products!$A$1:$G$49,MATCH([1]orders!$D690,[1]products!$A$1:$A$49,0),MATCH([1]orders!K$1,[1]products!$A$1:$G$1,0))</f>
        <v>1</v>
      </c>
      <c r="M690" s="6">
        <f>INDEX([1]products!$A$1:$G$49,MATCH([1]orders!$D690,[1]products!$A$1:$A$49,0),MATCH([1]orders!L$1,[1]products!$A$1:$G$1,0))</f>
        <v>12.95</v>
      </c>
      <c r="N690" s="6" t="str">
        <f>VLOOKUP(Customers!A690,Customers!A689:I1689,9,FALSE)</f>
        <v>No</v>
      </c>
      <c r="O690" s="25">
        <f t="shared" si="30"/>
        <v>64.75</v>
      </c>
      <c r="P690" t="str">
        <f>VLOOKUP(J690,Products!A:G,2,0)</f>
        <v>Arabica</v>
      </c>
      <c r="Q690" t="str">
        <f>VLOOKUP(J690,Products!A:G,3,0)</f>
        <v>Light</v>
      </c>
      <c r="R690">
        <v>5.8274999999999997</v>
      </c>
      <c r="S690">
        <f>INDEX(Products!A:G,MATCH(worksheet!J690,Products!A:A,0),MATCH(worksheet!$S$1,Products!$A$1:$G$1,0))</f>
        <v>1.1655</v>
      </c>
      <c r="U690" s="20"/>
    </row>
    <row r="691" spans="1:21" x14ac:dyDescent="0.2">
      <c r="A691" s="1" t="s">
        <v>1339</v>
      </c>
      <c r="B691" s="2">
        <v>44346</v>
      </c>
      <c r="C691" s="2" t="str">
        <f t="shared" si="31"/>
        <v>2021</v>
      </c>
      <c r="D691" s="2" t="str">
        <f t="shared" si="32"/>
        <v>May</v>
      </c>
      <c r="E691" s="3" t="s">
        <v>1340</v>
      </c>
      <c r="F691" s="3" t="str">
        <f>VLOOKUP(Customers!A691,Customers!A690:I1690,3,FALSE)</f>
        <v>dskynerj5@hubpages.com</v>
      </c>
      <c r="G691" s="3" t="str">
        <f>VLOOKUP(worksheet!E691,Customers!A:I,2,)</f>
        <v>Dionne Skyner</v>
      </c>
      <c r="H691" s="3" t="str">
        <f>VLOOKUP(E691,Customers!A:I,6,FALSE)</f>
        <v>Colorado Springs</v>
      </c>
      <c r="I691" s="3" t="str">
        <f>VLOOKUP(Customers!A691,Customers!A690:I1690,7,FALSE)</f>
        <v>United States</v>
      </c>
      <c r="J691" s="4" t="s">
        <v>67</v>
      </c>
      <c r="K691" s="3">
        <v>5</v>
      </c>
      <c r="L691" s="5">
        <f>INDEX([1]products!$A$1:$G$49,MATCH([1]orders!$D691,[1]products!$A$1:$A$49,0),MATCH([1]orders!K$1,[1]products!$A$1:$G$1,0))</f>
        <v>0.5</v>
      </c>
      <c r="M691" s="6">
        <f>INDEX([1]products!$A$1:$G$49,MATCH([1]orders!$D691,[1]products!$A$1:$A$49,0),MATCH([1]orders!L$1,[1]products!$A$1:$G$1,0))</f>
        <v>6.75</v>
      </c>
      <c r="N691" s="6" t="str">
        <f>VLOOKUP(Customers!A691,Customers!A690:I1690,9,FALSE)</f>
        <v>No</v>
      </c>
      <c r="O691" s="25">
        <f t="shared" si="30"/>
        <v>33.75</v>
      </c>
      <c r="P691" t="str">
        <f>VLOOKUP(J691,Products!A:G,2,0)</f>
        <v>Arabica</v>
      </c>
      <c r="Q691" t="str">
        <f>VLOOKUP(J691,Products!A:G,3,0)</f>
        <v>Medium</v>
      </c>
      <c r="R691">
        <v>3.0374999999999996</v>
      </c>
      <c r="S691">
        <f>INDEX(Products!A:G,MATCH(worksheet!J691,Products!A:A,0),MATCH(worksheet!$S$1,Products!$A$1:$G$1,0))</f>
        <v>0.60749999999999993</v>
      </c>
      <c r="U691" s="20"/>
    </row>
    <row r="692" spans="1:21" hidden="1" x14ac:dyDescent="0.2">
      <c r="A692" s="1" t="s">
        <v>1341</v>
      </c>
      <c r="B692" s="2">
        <v>44754</v>
      </c>
      <c r="C692" s="2" t="str">
        <f t="shared" si="31"/>
        <v>2022</v>
      </c>
      <c r="D692" s="2" t="str">
        <f t="shared" si="32"/>
        <v>July</v>
      </c>
      <c r="E692" s="3" t="s">
        <v>1342</v>
      </c>
      <c r="F692" s="3">
        <f>VLOOKUP(Customers!A692,Customers!A691:I1691,3,FALSE)</f>
        <v>0</v>
      </c>
      <c r="G692" s="3" t="str">
        <f>VLOOKUP(worksheet!E692,Customers!A:I,2,)</f>
        <v>Francesco Dressel</v>
      </c>
      <c r="H692" s="3" t="str">
        <f>VLOOKUP(E692,Customers!A:I,6,FALSE)</f>
        <v>Toledo</v>
      </c>
      <c r="I692" s="3" t="str">
        <f>VLOOKUP(Customers!A692,Customers!A691:I1691,7,FALSE)</f>
        <v>United States</v>
      </c>
      <c r="J692" s="4" t="s">
        <v>109</v>
      </c>
      <c r="K692" s="3">
        <v>6</v>
      </c>
      <c r="L692" s="5">
        <f>INDEX([1]products!$A$1:$G$49,MATCH([1]orders!$D692,[1]products!$A$1:$A$49,0),MATCH([1]orders!K$1,[1]products!$A$1:$G$1,0))</f>
        <v>2.5</v>
      </c>
      <c r="M692" s="6">
        <f>INDEX([1]products!$A$1:$G$49,MATCH([1]orders!$D692,[1]products!$A$1:$A$49,0),MATCH([1]orders!L$1,[1]products!$A$1:$G$1,0))</f>
        <v>29.784999999999997</v>
      </c>
      <c r="N692" s="6" t="str">
        <f>VLOOKUP(Customers!A692,Customers!A691:I1691,9,FALSE)</f>
        <v>No</v>
      </c>
      <c r="O692" s="25">
        <f t="shared" si="30"/>
        <v>178.70999999999998</v>
      </c>
      <c r="P692" t="str">
        <f>VLOOKUP(J692,Products!A:G,2,0)</f>
        <v>Liberica</v>
      </c>
      <c r="Q692" t="str">
        <f>VLOOKUP(J692,Products!A:G,3,0)</f>
        <v>Dark</v>
      </c>
      <c r="R692">
        <v>23.232299999999999</v>
      </c>
      <c r="S692">
        <f>INDEX(Products!A:G,MATCH(worksheet!J692,Products!A:A,0),MATCH(worksheet!$S$1,Products!$A$1:$G$1,0))</f>
        <v>3.8720499999999998</v>
      </c>
      <c r="U692" s="20"/>
    </row>
    <row r="693" spans="1:21" x14ac:dyDescent="0.2">
      <c r="A693" s="1" t="s">
        <v>1343</v>
      </c>
      <c r="B693" s="2">
        <v>44227</v>
      </c>
      <c r="C693" s="2" t="str">
        <f t="shared" si="31"/>
        <v>2021</v>
      </c>
      <c r="D693" s="2" t="str">
        <f t="shared" si="32"/>
        <v>January</v>
      </c>
      <c r="E693" s="3" t="s">
        <v>1344</v>
      </c>
      <c r="F693" s="3" t="str">
        <f>VLOOKUP(Customers!A693,Customers!A692:I1692,3,FALSE)</f>
        <v>pnormanvillj7@biblegateway.com</v>
      </c>
      <c r="G693" s="3" t="str">
        <f>VLOOKUP(worksheet!E693,Customers!A:I,2,)</f>
        <v>Jimmy Dymoke</v>
      </c>
      <c r="H693" s="3" t="str">
        <f>VLOOKUP(E693,Customers!A:I,6,FALSE)</f>
        <v>Beaumont</v>
      </c>
      <c r="I693" s="3" t="str">
        <f>VLOOKUP(Customers!A693,Customers!A692:I1692,7,FALSE)</f>
        <v>United States</v>
      </c>
      <c r="J693" s="4" t="s">
        <v>61</v>
      </c>
      <c r="K693" s="3">
        <v>2</v>
      </c>
      <c r="L693" s="5">
        <f>INDEX([1]products!$A$1:$G$49,MATCH([1]orders!$D693,[1]products!$A$1:$A$49,0),MATCH([1]orders!K$1,[1]products!$A$1:$G$1,0))</f>
        <v>1</v>
      </c>
      <c r="M693" s="6">
        <f>INDEX([1]products!$A$1:$G$49,MATCH([1]orders!$D693,[1]products!$A$1:$A$49,0),MATCH([1]orders!L$1,[1]products!$A$1:$G$1,0))</f>
        <v>11.25</v>
      </c>
      <c r="N693" s="6" t="str">
        <f>VLOOKUP(Customers!A693,Customers!A692:I1692,9,FALSE)</f>
        <v>Yes</v>
      </c>
      <c r="O693" s="25">
        <f t="shared" si="30"/>
        <v>22.5</v>
      </c>
      <c r="P693" t="str">
        <f>VLOOKUP(J693,Products!A:G,2,0)</f>
        <v>Arabica</v>
      </c>
      <c r="Q693" t="str">
        <f>VLOOKUP(J693,Products!A:G,3,0)</f>
        <v>Medium</v>
      </c>
      <c r="R693">
        <v>2.0249999999999999</v>
      </c>
      <c r="S693">
        <f>INDEX(Products!A:G,MATCH(worksheet!J693,Products!A:A,0),MATCH(worksheet!$S$1,Products!$A$1:$G$1,0))</f>
        <v>1.0125</v>
      </c>
      <c r="U693" s="20"/>
    </row>
    <row r="694" spans="1:21" x14ac:dyDescent="0.2">
      <c r="A694" s="1" t="s">
        <v>1345</v>
      </c>
      <c r="B694" s="2">
        <v>43720</v>
      </c>
      <c r="C694" s="2" t="str">
        <f t="shared" si="31"/>
        <v>2019</v>
      </c>
      <c r="D694" s="2" t="str">
        <f t="shared" si="32"/>
        <v>September</v>
      </c>
      <c r="E694" s="3" t="s">
        <v>1346</v>
      </c>
      <c r="F694" s="3" t="str">
        <f>VLOOKUP(Customers!A694,Customers!A693:I1693,3,FALSE)</f>
        <v>aweinmannj8@shinystat.com</v>
      </c>
      <c r="G694" s="3" t="str">
        <f>VLOOKUP(worksheet!E694,Customers!A:I,2,)</f>
        <v>Ambrosio Weinmann</v>
      </c>
      <c r="H694" s="3" t="str">
        <f>VLOOKUP(E694,Customers!A:I,6,FALSE)</f>
        <v>Cincinnati</v>
      </c>
      <c r="I694" s="3" t="str">
        <f>VLOOKUP(Customers!A694,Customers!A693:I1693,7,FALSE)</f>
        <v>United States</v>
      </c>
      <c r="J694" s="4" t="s">
        <v>13</v>
      </c>
      <c r="K694" s="3">
        <v>1</v>
      </c>
      <c r="L694" s="5">
        <f>INDEX([1]products!$A$1:$G$49,MATCH([1]orders!$D694,[1]products!$A$1:$A$49,0),MATCH([1]orders!K$1,[1]products!$A$1:$G$1,0))</f>
        <v>1</v>
      </c>
      <c r="M694" s="6">
        <f>INDEX([1]products!$A$1:$G$49,MATCH([1]orders!$D694,[1]products!$A$1:$A$49,0),MATCH([1]orders!L$1,[1]products!$A$1:$G$1,0))</f>
        <v>12.95</v>
      </c>
      <c r="N694" s="6" t="str">
        <f>VLOOKUP(Customers!A694,Customers!A693:I1693,9,FALSE)</f>
        <v>No</v>
      </c>
      <c r="O694" s="25">
        <f t="shared" si="30"/>
        <v>12.95</v>
      </c>
      <c r="P694" t="str">
        <f>VLOOKUP(J694,Products!A:G,2,0)</f>
        <v>Liberica</v>
      </c>
      <c r="Q694" t="str">
        <f>VLOOKUP(J694,Products!A:G,3,0)</f>
        <v>Dark</v>
      </c>
      <c r="R694">
        <v>1.6835</v>
      </c>
      <c r="S694">
        <f>INDEX(Products!A:G,MATCH(worksheet!J694,Products!A:A,0),MATCH(worksheet!$S$1,Products!$A$1:$G$1,0))</f>
        <v>1.6835</v>
      </c>
      <c r="U694" s="20"/>
    </row>
    <row r="695" spans="1:21" x14ac:dyDescent="0.2">
      <c r="A695" s="1" t="s">
        <v>1347</v>
      </c>
      <c r="B695" s="2">
        <v>44012</v>
      </c>
      <c r="C695" s="2" t="str">
        <f t="shared" si="31"/>
        <v>2020</v>
      </c>
      <c r="D695" s="2" t="str">
        <f t="shared" si="32"/>
        <v>June</v>
      </c>
      <c r="E695" s="3" t="s">
        <v>1348</v>
      </c>
      <c r="F695" s="3" t="str">
        <f>VLOOKUP(Customers!A695,Customers!A694:I1694,3,FALSE)</f>
        <v>eandriessenj9@europa.eu</v>
      </c>
      <c r="G695" s="3" t="str">
        <f>VLOOKUP(worksheet!E695,Customers!A:I,2,)</f>
        <v>Elden Andriessen</v>
      </c>
      <c r="H695" s="3" t="str">
        <f>VLOOKUP(E695,Customers!A:I,6,FALSE)</f>
        <v>Saint Louis</v>
      </c>
      <c r="I695" s="3" t="str">
        <f>VLOOKUP(Customers!A695,Customers!A694:I1694,7,FALSE)</f>
        <v>United States</v>
      </c>
      <c r="J695" s="4" t="s">
        <v>171</v>
      </c>
      <c r="K695" s="3">
        <v>2</v>
      </c>
      <c r="L695" s="5">
        <f>INDEX([1]products!$A$1:$G$49,MATCH([1]orders!$D695,[1]products!$A$1:$A$49,0),MATCH([1]orders!K$1,[1]products!$A$1:$G$1,0))</f>
        <v>2.5</v>
      </c>
      <c r="M695" s="6">
        <f>INDEX([1]products!$A$1:$G$49,MATCH([1]orders!$D695,[1]products!$A$1:$A$49,0),MATCH([1]orders!L$1,[1]products!$A$1:$G$1,0))</f>
        <v>25.874999999999996</v>
      </c>
      <c r="N695" s="6" t="str">
        <f>VLOOKUP(Customers!A695,Customers!A694:I1694,9,FALSE)</f>
        <v>Yes</v>
      </c>
      <c r="O695" s="25">
        <f t="shared" si="30"/>
        <v>51.749999999999993</v>
      </c>
      <c r="P695" t="str">
        <f>VLOOKUP(J695,Products!A:G,2,0)</f>
        <v>Arabica</v>
      </c>
      <c r="Q695" t="str">
        <f>VLOOKUP(J695,Products!A:G,3,0)</f>
        <v>Medium</v>
      </c>
      <c r="R695">
        <v>4.6574999999999989</v>
      </c>
      <c r="S695">
        <f>INDEX(Products!A:G,MATCH(worksheet!J695,Products!A:A,0),MATCH(worksheet!$S$1,Products!$A$1:$G$1,0))</f>
        <v>2.3287499999999994</v>
      </c>
      <c r="U695" s="20"/>
    </row>
    <row r="696" spans="1:21" x14ac:dyDescent="0.2">
      <c r="A696" s="1" t="s">
        <v>1349</v>
      </c>
      <c r="B696" s="2">
        <v>43915</v>
      </c>
      <c r="C696" s="2" t="str">
        <f t="shared" si="31"/>
        <v>2020</v>
      </c>
      <c r="D696" s="2" t="str">
        <f t="shared" si="32"/>
        <v>March</v>
      </c>
      <c r="E696" s="3" t="s">
        <v>1350</v>
      </c>
      <c r="F696" s="3" t="str">
        <f>VLOOKUP(Customers!A696,Customers!A695:I1695,3,FALSE)</f>
        <v>rdeaconsonja@archive.org</v>
      </c>
      <c r="G696" s="3" t="str">
        <f>VLOOKUP(worksheet!E696,Customers!A:I,2,)</f>
        <v>Roxie Deaconson</v>
      </c>
      <c r="H696" s="3" t="str">
        <f>VLOOKUP(E696,Customers!A:I,6,FALSE)</f>
        <v>Yonkers</v>
      </c>
      <c r="I696" s="3" t="str">
        <f>VLOOKUP(Customers!A696,Customers!A695:I1695,7,FALSE)</f>
        <v>United States</v>
      </c>
      <c r="J696" s="4" t="s">
        <v>16</v>
      </c>
      <c r="K696" s="3">
        <v>5</v>
      </c>
      <c r="L696" s="5">
        <f>INDEX([1]products!$A$1:$G$49,MATCH([1]orders!$D696,[1]products!$A$1:$A$49,0),MATCH([1]orders!K$1,[1]products!$A$1:$G$1,0))</f>
        <v>0.5</v>
      </c>
      <c r="M696" s="6">
        <f>INDEX([1]products!$A$1:$G$49,MATCH([1]orders!$D696,[1]products!$A$1:$A$49,0),MATCH([1]orders!L$1,[1]products!$A$1:$G$1,0))</f>
        <v>7.29</v>
      </c>
      <c r="N696" s="6" t="str">
        <f>VLOOKUP(Customers!A696,Customers!A695:I1695,9,FALSE)</f>
        <v>No</v>
      </c>
      <c r="O696" s="25">
        <f t="shared" si="30"/>
        <v>36.450000000000003</v>
      </c>
      <c r="P696" t="str">
        <f>VLOOKUP(J696,Products!A:G,2,0)</f>
        <v>Excelsa</v>
      </c>
      <c r="Q696" t="str">
        <f>VLOOKUP(J696,Products!A:G,3,0)</f>
        <v>Dark</v>
      </c>
      <c r="R696">
        <v>4.0095000000000001</v>
      </c>
      <c r="S696">
        <f>INDEX(Products!A:G,MATCH(worksheet!J696,Products!A:A,0),MATCH(worksheet!$S$1,Products!$A$1:$G$1,0))</f>
        <v>0.80190000000000006</v>
      </c>
      <c r="U696" s="20"/>
    </row>
    <row r="697" spans="1:21" hidden="1" x14ac:dyDescent="0.2">
      <c r="A697" s="1" t="s">
        <v>1351</v>
      </c>
      <c r="B697" s="2">
        <v>44300</v>
      </c>
      <c r="C697" s="2" t="str">
        <f t="shared" si="31"/>
        <v>2021</v>
      </c>
      <c r="D697" s="2" t="str">
        <f t="shared" si="32"/>
        <v>April</v>
      </c>
      <c r="E697" s="3" t="s">
        <v>1352</v>
      </c>
      <c r="F697" s="3" t="str">
        <f>VLOOKUP(Customers!A697,Customers!A696:I1696,3,FALSE)</f>
        <v>dcarojb@twitter.com</v>
      </c>
      <c r="G697" s="3" t="str">
        <f>VLOOKUP(worksheet!E697,Customers!A:I,2,)</f>
        <v>Davida Caro</v>
      </c>
      <c r="H697" s="3" t="str">
        <f>VLOOKUP(E697,Customers!A:I,6,FALSE)</f>
        <v>Baltimore</v>
      </c>
      <c r="I697" s="3" t="str">
        <f>VLOOKUP(Customers!A697,Customers!A696:I1696,7,FALSE)</f>
        <v>United States</v>
      </c>
      <c r="J697" s="4" t="s">
        <v>104</v>
      </c>
      <c r="K697" s="3">
        <v>5</v>
      </c>
      <c r="L697" s="5">
        <f>INDEX([1]products!$A$1:$G$49,MATCH([1]orders!$D697,[1]products!$A$1:$A$49,0),MATCH([1]orders!K$1,[1]products!$A$1:$G$1,0))</f>
        <v>2.5</v>
      </c>
      <c r="M697" s="6">
        <f>INDEX([1]products!$A$1:$G$49,MATCH([1]orders!$D697,[1]products!$A$1:$A$49,0),MATCH([1]orders!L$1,[1]products!$A$1:$G$1,0))</f>
        <v>36.454999999999998</v>
      </c>
      <c r="N697" s="6" t="str">
        <f>VLOOKUP(Customers!A697,Customers!A696:I1696,9,FALSE)</f>
        <v>Yes</v>
      </c>
      <c r="O697" s="25">
        <f t="shared" si="30"/>
        <v>182.27499999999998</v>
      </c>
      <c r="P697" t="str">
        <f>VLOOKUP(J697,Products!A:G,2,0)</f>
        <v>Liberica</v>
      </c>
      <c r="Q697" t="str">
        <f>VLOOKUP(J697,Products!A:G,3,0)</f>
        <v>Light</v>
      </c>
      <c r="R697">
        <v>23.695749999999997</v>
      </c>
      <c r="S697">
        <f>INDEX(Products!A:G,MATCH(worksheet!J697,Products!A:A,0),MATCH(worksheet!$S$1,Products!$A$1:$G$1,0))</f>
        <v>4.7391499999999995</v>
      </c>
      <c r="U697" s="20"/>
    </row>
    <row r="698" spans="1:21" x14ac:dyDescent="0.2">
      <c r="A698" s="1" t="s">
        <v>1353</v>
      </c>
      <c r="B698" s="2">
        <v>43693</v>
      </c>
      <c r="C698" s="2" t="str">
        <f t="shared" si="31"/>
        <v>2019</v>
      </c>
      <c r="D698" s="2" t="str">
        <f t="shared" si="32"/>
        <v>August</v>
      </c>
      <c r="E698" s="3" t="s">
        <v>1354</v>
      </c>
      <c r="F698" s="3" t="str">
        <f>VLOOKUP(Customers!A698,Customers!A697:I1697,3,FALSE)</f>
        <v>jbluckjc@imageshack.us</v>
      </c>
      <c r="G698" s="3" t="str">
        <f>VLOOKUP(worksheet!E698,Customers!A:I,2,)</f>
        <v>Johna Bluck</v>
      </c>
      <c r="H698" s="3" t="str">
        <f>VLOOKUP(E698,Customers!A:I,6,FALSE)</f>
        <v>Jacksonville</v>
      </c>
      <c r="I698" s="3" t="str">
        <f>VLOOKUP(Customers!A698,Customers!A697:I1697,7,FALSE)</f>
        <v>United States</v>
      </c>
      <c r="J698" s="4" t="s">
        <v>123</v>
      </c>
      <c r="K698" s="3">
        <v>4</v>
      </c>
      <c r="L698" s="5">
        <f>INDEX([1]products!$A$1:$G$49,MATCH([1]orders!$D698,[1]products!$A$1:$A$49,0),MATCH([1]orders!K$1,[1]products!$A$1:$G$1,0))</f>
        <v>0.5</v>
      </c>
      <c r="M698" s="6">
        <f>INDEX([1]products!$A$1:$G$49,MATCH([1]orders!$D698,[1]products!$A$1:$A$49,0),MATCH([1]orders!L$1,[1]products!$A$1:$G$1,0))</f>
        <v>7.77</v>
      </c>
      <c r="N698" s="6" t="str">
        <f>VLOOKUP(Customers!A698,Customers!A697:I1697,9,FALSE)</f>
        <v>No</v>
      </c>
      <c r="O698" s="25">
        <f t="shared" si="30"/>
        <v>31.08</v>
      </c>
      <c r="P698" t="str">
        <f>VLOOKUP(J698,Products!A:G,2,0)</f>
        <v>Liberica</v>
      </c>
      <c r="Q698" t="str">
        <f>VLOOKUP(J698,Products!A:G,3,0)</f>
        <v>Dark</v>
      </c>
      <c r="R698">
        <v>4.0404</v>
      </c>
      <c r="S698">
        <f>INDEX(Products!A:G,MATCH(worksheet!J698,Products!A:A,0),MATCH(worksheet!$S$1,Products!$A$1:$G$1,0))</f>
        <v>1.0101</v>
      </c>
      <c r="U698" s="20"/>
    </row>
    <row r="699" spans="1:21" hidden="1" x14ac:dyDescent="0.2">
      <c r="A699" s="1" t="s">
        <v>1355</v>
      </c>
      <c r="B699" s="2">
        <v>44547</v>
      </c>
      <c r="C699" s="2" t="str">
        <f t="shared" si="31"/>
        <v>2021</v>
      </c>
      <c r="D699" s="2" t="str">
        <f t="shared" si="32"/>
        <v>December</v>
      </c>
      <c r="E699" s="3" t="s">
        <v>1356</v>
      </c>
      <c r="F699" s="3">
        <f>VLOOKUP(Customers!A699,Customers!A698:I1698,3,FALSE)</f>
        <v>0</v>
      </c>
      <c r="G699" s="3" t="str">
        <f>VLOOKUP(worksheet!E699,Customers!A:I,2,)</f>
        <v>Myrle Dearden</v>
      </c>
      <c r="H699" s="3" t="str">
        <f>VLOOKUP(E699,Customers!A:I,6,FALSE)</f>
        <v>Bayside</v>
      </c>
      <c r="I699" s="3" t="str">
        <f>VLOOKUP(Customers!A699,Customers!A698:I1698,7,FALSE)</f>
        <v>Ireland</v>
      </c>
      <c r="J699" s="4" t="s">
        <v>67</v>
      </c>
      <c r="K699" s="3">
        <v>3</v>
      </c>
      <c r="L699" s="5">
        <f>INDEX([1]products!$A$1:$G$49,MATCH([1]orders!$D699,[1]products!$A$1:$A$49,0),MATCH([1]orders!K$1,[1]products!$A$1:$G$1,0))</f>
        <v>0.5</v>
      </c>
      <c r="M699" s="6">
        <f>INDEX([1]products!$A$1:$G$49,MATCH([1]orders!$D699,[1]products!$A$1:$A$49,0),MATCH([1]orders!L$1,[1]products!$A$1:$G$1,0))</f>
        <v>6.75</v>
      </c>
      <c r="N699" s="6" t="str">
        <f>VLOOKUP(Customers!A699,Customers!A698:I1698,9,FALSE)</f>
        <v>No</v>
      </c>
      <c r="O699" s="25">
        <f t="shared" si="30"/>
        <v>20.25</v>
      </c>
      <c r="P699" t="str">
        <f>VLOOKUP(J699,Products!A:G,2,0)</f>
        <v>Arabica</v>
      </c>
      <c r="Q699" t="str">
        <f>VLOOKUP(J699,Products!A:G,3,0)</f>
        <v>Medium</v>
      </c>
      <c r="R699">
        <v>1.8224999999999998</v>
      </c>
      <c r="S699">
        <f>INDEX(Products!A:G,MATCH(worksheet!J699,Products!A:A,0),MATCH(worksheet!$S$1,Products!$A$1:$G$1,0))</f>
        <v>0.60749999999999993</v>
      </c>
      <c r="U699" s="20"/>
    </row>
    <row r="700" spans="1:21" x14ac:dyDescent="0.2">
      <c r="A700" s="1" t="s">
        <v>1357</v>
      </c>
      <c r="B700" s="2">
        <v>43830</v>
      </c>
      <c r="C700" s="2" t="str">
        <f t="shared" si="31"/>
        <v>2019</v>
      </c>
      <c r="D700" s="2" t="str">
        <f t="shared" si="32"/>
        <v>December</v>
      </c>
      <c r="E700" s="3" t="s">
        <v>1344</v>
      </c>
      <c r="F700" s="3" t="str">
        <f>VLOOKUP(Customers!A700,Customers!A699:I1699,3,FALSE)</f>
        <v>jdymokeje@prnewswire.com</v>
      </c>
      <c r="G700" s="3" t="str">
        <f>VLOOKUP(worksheet!E700,Customers!A:I,2,)</f>
        <v>Jimmy Dymoke</v>
      </c>
      <c r="H700" s="3" t="str">
        <f>VLOOKUP(E700,Customers!A:I,6,FALSE)</f>
        <v>Beaumont</v>
      </c>
      <c r="I700" s="3" t="str">
        <f>VLOOKUP(Customers!A700,Customers!A699:I1699,7,FALSE)</f>
        <v>Ireland</v>
      </c>
      <c r="J700" s="4" t="s">
        <v>13</v>
      </c>
      <c r="K700" s="3">
        <v>2</v>
      </c>
      <c r="L700" s="5">
        <f>INDEX([1]products!$A$1:$G$49,MATCH([1]orders!$D700,[1]products!$A$1:$A$49,0),MATCH([1]orders!K$1,[1]products!$A$1:$G$1,0))</f>
        <v>1</v>
      </c>
      <c r="M700" s="6">
        <f>INDEX([1]products!$A$1:$G$49,MATCH([1]orders!$D700,[1]products!$A$1:$A$49,0),MATCH([1]orders!L$1,[1]products!$A$1:$G$1,0))</f>
        <v>12.95</v>
      </c>
      <c r="N700" s="6" t="str">
        <f>VLOOKUP(Customers!A700,Customers!A699:I1699,9,FALSE)</f>
        <v>No</v>
      </c>
      <c r="O700" s="25">
        <f t="shared" si="30"/>
        <v>25.9</v>
      </c>
      <c r="P700" t="str">
        <f>VLOOKUP(J700,Products!A:G,2,0)</f>
        <v>Liberica</v>
      </c>
      <c r="Q700" t="str">
        <f>VLOOKUP(J700,Products!A:G,3,0)</f>
        <v>Dark</v>
      </c>
      <c r="R700">
        <v>3.367</v>
      </c>
      <c r="S700">
        <f>INDEX(Products!A:G,MATCH(worksheet!J700,Products!A:A,0),MATCH(worksheet!$S$1,Products!$A$1:$G$1,0))</f>
        <v>1.6835</v>
      </c>
      <c r="U700" s="20"/>
    </row>
    <row r="701" spans="1:21" hidden="1" x14ac:dyDescent="0.2">
      <c r="A701" s="1" t="s">
        <v>1358</v>
      </c>
      <c r="B701" s="2">
        <v>44298</v>
      </c>
      <c r="C701" s="2" t="str">
        <f t="shared" si="31"/>
        <v>2021</v>
      </c>
      <c r="D701" s="2" t="str">
        <f t="shared" si="32"/>
        <v>April</v>
      </c>
      <c r="E701" s="3" t="s">
        <v>1359</v>
      </c>
      <c r="F701" s="3" t="str">
        <f>VLOOKUP(Customers!A701,Customers!A700:I1700,3,FALSE)</f>
        <v>otadmanjf@ft.com</v>
      </c>
      <c r="G701" s="3" t="str">
        <f>VLOOKUP(worksheet!E701,Customers!A:I,2,)</f>
        <v>Orland Tadman</v>
      </c>
      <c r="H701" s="3" t="str">
        <f>VLOOKUP(E701,Customers!A:I,6,FALSE)</f>
        <v>Miami</v>
      </c>
      <c r="I701" s="3" t="str">
        <f>VLOOKUP(Customers!A701,Customers!A700:I1700,7,FALSE)</f>
        <v>United States</v>
      </c>
      <c r="J701" s="4" t="s">
        <v>72</v>
      </c>
      <c r="K701" s="3">
        <v>4</v>
      </c>
      <c r="L701" s="5">
        <f>INDEX([1]products!$A$1:$G$49,MATCH([1]orders!$D701,[1]products!$A$1:$A$49,0),MATCH([1]orders!K$1,[1]products!$A$1:$G$1,0))</f>
        <v>0.5</v>
      </c>
      <c r="M701" s="6">
        <f>INDEX([1]products!$A$1:$G$49,MATCH([1]orders!$D701,[1]products!$A$1:$A$49,0),MATCH([1]orders!L$1,[1]products!$A$1:$G$1,0))</f>
        <v>5.97</v>
      </c>
      <c r="N701" s="6" t="str">
        <f>VLOOKUP(Customers!A701,Customers!A700:I1700,9,FALSE)</f>
        <v>Yes</v>
      </c>
      <c r="O701" s="25">
        <f t="shared" si="30"/>
        <v>23.88</v>
      </c>
      <c r="P701" t="str">
        <f>VLOOKUP(J701,Products!A:G,2,0)</f>
        <v>Arabica</v>
      </c>
      <c r="Q701" t="str">
        <f>VLOOKUP(J701,Products!A:G,3,0)</f>
        <v>Dark</v>
      </c>
      <c r="R701">
        <v>2.1492</v>
      </c>
      <c r="S701">
        <f>INDEX(Products!A:G,MATCH(worksheet!J701,Products!A:A,0),MATCH(worksheet!$S$1,Products!$A$1:$G$1,0))</f>
        <v>0.5373</v>
      </c>
      <c r="U701" s="20"/>
    </row>
    <row r="702" spans="1:21" x14ac:dyDescent="0.2">
      <c r="A702" s="1" t="s">
        <v>1360</v>
      </c>
      <c r="B702" s="2">
        <v>43736</v>
      </c>
      <c r="C702" s="2" t="str">
        <f t="shared" si="31"/>
        <v>2019</v>
      </c>
      <c r="D702" s="2" t="str">
        <f t="shared" si="32"/>
        <v>September</v>
      </c>
      <c r="E702" s="3" t="s">
        <v>1361</v>
      </c>
      <c r="F702" s="3" t="str">
        <f>VLOOKUP(Customers!A702,Customers!A701:I1701,3,FALSE)</f>
        <v>bguddejg@dailymotion.com</v>
      </c>
      <c r="G702" s="3" t="str">
        <f>VLOOKUP(worksheet!E702,Customers!A:I,2,)</f>
        <v>Barrett Gudde</v>
      </c>
      <c r="H702" s="3" t="str">
        <f>VLOOKUP(E702,Customers!A:I,6,FALSE)</f>
        <v>San Francisco</v>
      </c>
      <c r="I702" s="3" t="str">
        <f>VLOOKUP(Customers!A702,Customers!A701:I1701,7,FALSE)</f>
        <v>United States</v>
      </c>
      <c r="J702" s="4" t="s">
        <v>83</v>
      </c>
      <c r="K702" s="3">
        <v>2</v>
      </c>
      <c r="L702" s="5">
        <f>INDEX([1]products!$A$1:$G$49,MATCH([1]orders!$D702,[1]products!$A$1:$A$49,0),MATCH([1]orders!K$1,[1]products!$A$1:$G$1,0))</f>
        <v>0.5</v>
      </c>
      <c r="M702" s="6">
        <f>INDEX([1]products!$A$1:$G$49,MATCH([1]orders!$D702,[1]products!$A$1:$A$49,0),MATCH([1]orders!L$1,[1]products!$A$1:$G$1,0))</f>
        <v>9.51</v>
      </c>
      <c r="N702" s="6" t="str">
        <f>VLOOKUP(Customers!A702,Customers!A701:I1701,9,FALSE)</f>
        <v>No</v>
      </c>
      <c r="O702" s="25">
        <f t="shared" si="30"/>
        <v>19.02</v>
      </c>
      <c r="P702" t="str">
        <f>VLOOKUP(J702,Products!A:G,2,0)</f>
        <v>Liberica</v>
      </c>
      <c r="Q702" t="str">
        <f>VLOOKUP(J702,Products!A:G,3,0)</f>
        <v>Light</v>
      </c>
      <c r="R702">
        <v>2.4725999999999999</v>
      </c>
      <c r="S702">
        <f>INDEX(Products!A:G,MATCH(worksheet!J702,Products!A:A,0),MATCH(worksheet!$S$1,Products!$A$1:$G$1,0))</f>
        <v>1.2363</v>
      </c>
      <c r="U702" s="20"/>
    </row>
    <row r="703" spans="1:21" x14ac:dyDescent="0.2">
      <c r="A703" s="1" t="s">
        <v>1362</v>
      </c>
      <c r="B703" s="2">
        <v>44727</v>
      </c>
      <c r="C703" s="2" t="str">
        <f t="shared" si="31"/>
        <v>2022</v>
      </c>
      <c r="D703" s="2" t="str">
        <f t="shared" si="32"/>
        <v>June</v>
      </c>
      <c r="E703" s="3" t="s">
        <v>1363</v>
      </c>
      <c r="F703" s="3" t="str">
        <f>VLOOKUP(Customers!A703,Customers!A702:I1702,3,FALSE)</f>
        <v>nsictornesjh@buzzfeed.com</v>
      </c>
      <c r="G703" s="3" t="str">
        <f>VLOOKUP(worksheet!E703,Customers!A:I,2,)</f>
        <v>Nathan Sictornes</v>
      </c>
      <c r="H703" s="3" t="str">
        <f>VLOOKUP(E703,Customers!A:I,6,FALSE)</f>
        <v>Sandyford</v>
      </c>
      <c r="I703" s="3" t="str">
        <f>VLOOKUP(Customers!A703,Customers!A702:I1702,7,FALSE)</f>
        <v>Ireland</v>
      </c>
      <c r="J703" s="4" t="s">
        <v>72</v>
      </c>
      <c r="K703" s="3">
        <v>5</v>
      </c>
      <c r="L703" s="5">
        <f>INDEX([1]products!$A$1:$G$49,MATCH([1]orders!$D703,[1]products!$A$1:$A$49,0),MATCH([1]orders!K$1,[1]products!$A$1:$G$1,0))</f>
        <v>0.5</v>
      </c>
      <c r="M703" s="6">
        <f>INDEX([1]products!$A$1:$G$49,MATCH([1]orders!$D703,[1]products!$A$1:$A$49,0),MATCH([1]orders!L$1,[1]products!$A$1:$G$1,0))</f>
        <v>5.97</v>
      </c>
      <c r="N703" s="6" t="str">
        <f>VLOOKUP(Customers!A703,Customers!A702:I1702,9,FALSE)</f>
        <v>Yes</v>
      </c>
      <c r="O703" s="25">
        <f t="shared" si="30"/>
        <v>29.849999999999998</v>
      </c>
      <c r="P703" t="str">
        <f>VLOOKUP(J703,Products!A:G,2,0)</f>
        <v>Arabica</v>
      </c>
      <c r="Q703" t="str">
        <f>VLOOKUP(J703,Products!A:G,3,0)</f>
        <v>Dark</v>
      </c>
      <c r="R703">
        <v>2.6865000000000001</v>
      </c>
      <c r="S703">
        <f>INDEX(Products!A:G,MATCH(worksheet!J703,Products!A:A,0),MATCH(worksheet!$S$1,Products!$A$1:$G$1,0))</f>
        <v>0.5373</v>
      </c>
      <c r="U703" s="20"/>
    </row>
    <row r="704" spans="1:21" x14ac:dyDescent="0.2">
      <c r="A704" s="1" t="s">
        <v>1364</v>
      </c>
      <c r="B704" s="2">
        <v>43661</v>
      </c>
      <c r="C704" s="2" t="str">
        <f t="shared" si="31"/>
        <v>2019</v>
      </c>
      <c r="D704" s="2" t="str">
        <f t="shared" si="32"/>
        <v>July</v>
      </c>
      <c r="E704" s="3" t="s">
        <v>1365</v>
      </c>
      <c r="F704" s="3" t="str">
        <f>VLOOKUP(Customers!A704,Customers!A703:I1703,3,FALSE)</f>
        <v>vdunningji@independent.co.uk</v>
      </c>
      <c r="G704" s="3" t="str">
        <f>VLOOKUP(worksheet!E704,Customers!A:I,2,)</f>
        <v>Vivyan Dunning</v>
      </c>
      <c r="H704" s="3" t="str">
        <f>VLOOKUP(E704,Customers!A:I,6,FALSE)</f>
        <v>Punta Gorda</v>
      </c>
      <c r="I704" s="3" t="str">
        <f>VLOOKUP(Customers!A704,Customers!A703:I1703,7,FALSE)</f>
        <v>United States</v>
      </c>
      <c r="J704" s="4" t="s">
        <v>192</v>
      </c>
      <c r="K704" s="3">
        <v>1</v>
      </c>
      <c r="L704" s="5">
        <f>INDEX([1]products!$A$1:$G$49,MATCH([1]orders!$D704,[1]products!$A$1:$A$49,0),MATCH([1]orders!K$1,[1]products!$A$1:$G$1,0))</f>
        <v>0.5</v>
      </c>
      <c r="M704" s="6">
        <f>INDEX([1]products!$A$1:$G$49,MATCH([1]orders!$D704,[1]products!$A$1:$A$49,0),MATCH([1]orders!L$1,[1]products!$A$1:$G$1,0))</f>
        <v>7.77</v>
      </c>
      <c r="N704" s="6" t="str">
        <f>VLOOKUP(Customers!A704,Customers!A703:I1703,9,FALSE)</f>
        <v>Yes</v>
      </c>
      <c r="O704" s="25">
        <f t="shared" si="30"/>
        <v>7.77</v>
      </c>
      <c r="P704" t="str">
        <f>VLOOKUP(J704,Products!A:G,2,0)</f>
        <v>Arabica</v>
      </c>
      <c r="Q704" t="str">
        <f>VLOOKUP(J704,Products!A:G,3,0)</f>
        <v>Light</v>
      </c>
      <c r="R704">
        <v>0.69929999999999992</v>
      </c>
      <c r="S704">
        <f>INDEX(Products!A:G,MATCH(worksheet!J704,Products!A:A,0),MATCH(worksheet!$S$1,Products!$A$1:$G$1,0))</f>
        <v>0.69929999999999992</v>
      </c>
      <c r="U704" s="20"/>
    </row>
    <row r="705" spans="1:21" hidden="1" x14ac:dyDescent="0.2">
      <c r="A705" s="1" t="s">
        <v>1366</v>
      </c>
      <c r="B705" s="2">
        <v>43506</v>
      </c>
      <c r="C705" s="2" t="str">
        <f t="shared" si="31"/>
        <v>2019</v>
      </c>
      <c r="D705" s="2" t="str">
        <f t="shared" si="32"/>
        <v>February</v>
      </c>
      <c r="E705" s="3" t="s">
        <v>1367</v>
      </c>
      <c r="F705" s="3">
        <f>VLOOKUP(Customers!A705,Customers!A704:I1704,3,FALSE)</f>
        <v>0</v>
      </c>
      <c r="G705" s="3" t="str">
        <f>VLOOKUP(worksheet!E705,Customers!A:I,2,)</f>
        <v>Doralin Baison</v>
      </c>
      <c r="H705" s="3" t="str">
        <f>VLOOKUP(E705,Customers!A:I,6,FALSE)</f>
        <v>Ballivor</v>
      </c>
      <c r="I705" s="3" t="str">
        <f>VLOOKUP(Customers!A705,Customers!A704:I1704,7,FALSE)</f>
        <v>Ireland</v>
      </c>
      <c r="J705" s="4" t="s">
        <v>109</v>
      </c>
      <c r="K705" s="3">
        <v>4</v>
      </c>
      <c r="L705" s="5">
        <f>INDEX([1]products!$A$1:$G$49,MATCH([1]orders!$D705,[1]products!$A$1:$A$49,0),MATCH([1]orders!K$1,[1]products!$A$1:$G$1,0))</f>
        <v>2.5</v>
      </c>
      <c r="M705" s="6">
        <f>INDEX([1]products!$A$1:$G$49,MATCH([1]orders!$D705,[1]products!$A$1:$A$49,0),MATCH([1]orders!L$1,[1]products!$A$1:$G$1,0))</f>
        <v>29.784999999999997</v>
      </c>
      <c r="N705" s="6" t="str">
        <f>VLOOKUP(Customers!A705,Customers!A704:I1704,9,FALSE)</f>
        <v>Yes</v>
      </c>
      <c r="O705" s="25">
        <f t="shared" si="30"/>
        <v>119.13999999999999</v>
      </c>
      <c r="P705" t="str">
        <f>VLOOKUP(J705,Products!A:G,2,0)</f>
        <v>Liberica</v>
      </c>
      <c r="Q705" t="str">
        <f>VLOOKUP(J705,Products!A:G,3,0)</f>
        <v>Dark</v>
      </c>
      <c r="R705">
        <v>15.488199999999999</v>
      </c>
      <c r="S705">
        <f>INDEX(Products!A:G,MATCH(worksheet!J705,Products!A:A,0),MATCH(worksheet!$S$1,Products!$A$1:$G$1,0))</f>
        <v>3.8720499999999998</v>
      </c>
      <c r="U705" s="20"/>
    </row>
    <row r="706" spans="1:21" x14ac:dyDescent="0.2">
      <c r="A706" s="1" t="s">
        <v>1368</v>
      </c>
      <c r="B706" s="2">
        <v>44716</v>
      </c>
      <c r="C706" s="2" t="str">
        <f t="shared" si="31"/>
        <v>2022</v>
      </c>
      <c r="D706" s="2" t="str">
        <f t="shared" si="32"/>
        <v>June</v>
      </c>
      <c r="E706" s="3" t="s">
        <v>1369</v>
      </c>
      <c r="F706" s="3">
        <f>VLOOKUP(Customers!A706,Customers!A705:I1705,3,FALSE)</f>
        <v>0</v>
      </c>
      <c r="G706" s="3" t="str">
        <f>VLOOKUP(worksheet!E706,Customers!A:I,2,)</f>
        <v>Josefina Ferens</v>
      </c>
      <c r="H706" s="3" t="str">
        <f>VLOOKUP(E706,Customers!A:I,6,FALSE)</f>
        <v>New York City</v>
      </c>
      <c r="I706" s="3" t="str">
        <f>VLOOKUP(Customers!A706,Customers!A705:I1705,7,FALSE)</f>
        <v>United States</v>
      </c>
      <c r="J706" s="4" t="s">
        <v>51</v>
      </c>
      <c r="K706" s="3">
        <v>6</v>
      </c>
      <c r="L706" s="5">
        <f>INDEX([1]products!$A$1:$G$49,MATCH([1]orders!$D706,[1]products!$A$1:$A$49,0),MATCH([1]orders!K$1,[1]products!$A$1:$G$1,0))</f>
        <v>0.2</v>
      </c>
      <c r="M706" s="6">
        <f>INDEX([1]products!$A$1:$G$49,MATCH([1]orders!$D706,[1]products!$A$1:$A$49,0),MATCH([1]orders!L$1,[1]products!$A$1:$G$1,0))</f>
        <v>3.645</v>
      </c>
      <c r="N706" s="6" t="str">
        <f>VLOOKUP(Customers!A706,Customers!A705:I1705,9,FALSE)</f>
        <v>Yes</v>
      </c>
      <c r="O706" s="25">
        <f t="shared" ref="O706:O769" si="33">K706*M706</f>
        <v>21.87</v>
      </c>
      <c r="P706" t="str">
        <f>VLOOKUP(J706,Products!A:G,2,0)</f>
        <v>Excelsa</v>
      </c>
      <c r="Q706" t="str">
        <f>VLOOKUP(J706,Products!A:G,3,0)</f>
        <v>Dark</v>
      </c>
      <c r="R706">
        <v>2.4057000000000004</v>
      </c>
      <c r="S706">
        <f>INDEX(Products!A:G,MATCH(worksheet!J706,Products!A:A,0),MATCH(worksheet!$S$1,Products!$A$1:$G$1,0))</f>
        <v>0.40095000000000003</v>
      </c>
      <c r="U706" s="20"/>
    </row>
    <row r="707" spans="1:21" x14ac:dyDescent="0.2">
      <c r="A707" s="1" t="s">
        <v>1370</v>
      </c>
      <c r="B707" s="2">
        <v>44114</v>
      </c>
      <c r="C707" s="2" t="str">
        <f t="shared" ref="C707:C770" si="34">TEXT(B707,"YYYY")</f>
        <v>2020</v>
      </c>
      <c r="D707" s="2" t="str">
        <f t="shared" ref="D707:D770" si="35">TEXT(B707,"mmmm")</f>
        <v>October</v>
      </c>
      <c r="E707" s="3" t="s">
        <v>1371</v>
      </c>
      <c r="F707" s="3" t="str">
        <f>VLOOKUP(Customers!A707,Customers!A706:I1706,3,FALSE)</f>
        <v>sgehringjl@gnu.org</v>
      </c>
      <c r="G707" s="3" t="str">
        <f>VLOOKUP(worksheet!E707,Customers!A:I,2,)</f>
        <v>Shelley Gehring</v>
      </c>
      <c r="H707" s="3" t="str">
        <f>VLOOKUP(E707,Customers!A:I,6,FALSE)</f>
        <v>Spartanburg</v>
      </c>
      <c r="I707" s="3" t="str">
        <f>VLOOKUP(Customers!A707,Customers!A706:I1706,7,FALSE)</f>
        <v>United States</v>
      </c>
      <c r="J707" s="4" t="s">
        <v>176</v>
      </c>
      <c r="K707" s="3">
        <v>2</v>
      </c>
      <c r="L707" s="5">
        <f>INDEX([1]products!$A$1:$G$49,MATCH([1]orders!$D707,[1]products!$A$1:$A$49,0),MATCH([1]orders!K$1,[1]products!$A$1:$G$1,0))</f>
        <v>0.5</v>
      </c>
      <c r="M707" s="6">
        <f>INDEX([1]products!$A$1:$G$49,MATCH([1]orders!$D707,[1]products!$A$1:$A$49,0),MATCH([1]orders!L$1,[1]products!$A$1:$G$1,0))</f>
        <v>8.91</v>
      </c>
      <c r="N707" s="6" t="str">
        <f>VLOOKUP(Customers!A707,Customers!A706:I1706,9,FALSE)</f>
        <v>No</v>
      </c>
      <c r="O707" s="25">
        <f t="shared" si="33"/>
        <v>17.82</v>
      </c>
      <c r="P707" t="str">
        <f>VLOOKUP(J707,Products!A:G,2,0)</f>
        <v>Excelsa</v>
      </c>
      <c r="Q707" t="str">
        <f>VLOOKUP(J707,Products!A:G,3,0)</f>
        <v>Light</v>
      </c>
      <c r="R707">
        <v>1.9601999999999999</v>
      </c>
      <c r="S707">
        <f>INDEX(Products!A:G,MATCH(worksheet!J707,Products!A:A,0),MATCH(worksheet!$S$1,Products!$A$1:$G$1,0))</f>
        <v>0.98009999999999997</v>
      </c>
      <c r="U707" s="20"/>
    </row>
    <row r="708" spans="1:21" hidden="1" x14ac:dyDescent="0.2">
      <c r="A708" s="1" t="s">
        <v>1372</v>
      </c>
      <c r="B708" s="2">
        <v>44353</v>
      </c>
      <c r="C708" s="2" t="str">
        <f t="shared" si="34"/>
        <v>2021</v>
      </c>
      <c r="D708" s="2" t="str">
        <f t="shared" si="35"/>
        <v>June</v>
      </c>
      <c r="E708" s="3" t="s">
        <v>1373</v>
      </c>
      <c r="F708" s="3" t="str">
        <f>VLOOKUP(Customers!A708,Customers!A707:I1707,3,FALSE)</f>
        <v>bfallowesjm@purevolume.com</v>
      </c>
      <c r="G708" s="3" t="str">
        <f>VLOOKUP(worksheet!E708,Customers!A:I,2,)</f>
        <v>Barrie Fallowes</v>
      </c>
      <c r="H708" s="3" t="str">
        <f>VLOOKUP(E708,Customers!A:I,6,FALSE)</f>
        <v>Bakersfield</v>
      </c>
      <c r="I708" s="3" t="str">
        <f>VLOOKUP(Customers!A708,Customers!A707:I1707,7,FALSE)</f>
        <v>United States</v>
      </c>
      <c r="J708" s="4" t="s">
        <v>64</v>
      </c>
      <c r="K708" s="3">
        <v>3</v>
      </c>
      <c r="L708" s="5">
        <f>INDEX([1]products!$A$1:$G$49,MATCH([1]orders!$D708,[1]products!$A$1:$A$49,0),MATCH([1]orders!K$1,[1]products!$A$1:$G$1,0))</f>
        <v>0.2</v>
      </c>
      <c r="M708" s="6">
        <f>INDEX([1]products!$A$1:$G$49,MATCH([1]orders!$D708,[1]products!$A$1:$A$49,0),MATCH([1]orders!L$1,[1]products!$A$1:$G$1,0))</f>
        <v>4.125</v>
      </c>
      <c r="N708" s="6" t="str">
        <f>VLOOKUP(Customers!A708,Customers!A707:I1707,9,FALSE)</f>
        <v>No</v>
      </c>
      <c r="O708" s="25">
        <f t="shared" si="33"/>
        <v>12.375</v>
      </c>
      <c r="P708" t="str">
        <f>VLOOKUP(J708,Products!A:G,2,0)</f>
        <v>Excelsa</v>
      </c>
      <c r="Q708" t="str">
        <f>VLOOKUP(J708,Products!A:G,3,0)</f>
        <v>Medium</v>
      </c>
      <c r="R708">
        <v>1.3612500000000001</v>
      </c>
      <c r="S708">
        <f>INDEX(Products!A:G,MATCH(worksheet!J708,Products!A:A,0),MATCH(worksheet!$S$1,Products!$A$1:$G$1,0))</f>
        <v>0.45374999999999999</v>
      </c>
      <c r="U708" s="20"/>
    </row>
    <row r="709" spans="1:21" x14ac:dyDescent="0.2">
      <c r="A709" s="1" t="s">
        <v>1374</v>
      </c>
      <c r="B709" s="2">
        <v>43540</v>
      </c>
      <c r="C709" s="2" t="str">
        <f t="shared" si="34"/>
        <v>2019</v>
      </c>
      <c r="D709" s="2" t="str">
        <f t="shared" si="35"/>
        <v>March</v>
      </c>
      <c r="E709" s="3" t="s">
        <v>1375</v>
      </c>
      <c r="F709" s="3">
        <f>VLOOKUP(Customers!A709,Customers!A708:I1708,3,FALSE)</f>
        <v>0</v>
      </c>
      <c r="G709" s="3" t="str">
        <f>VLOOKUP(worksheet!E709,Customers!A:I,2,)</f>
        <v>Nicolas Aiton</v>
      </c>
      <c r="H709" s="3" t="str">
        <f>VLOOKUP(E709,Customers!A:I,6,FALSE)</f>
        <v>Dungarvan</v>
      </c>
      <c r="I709" s="3" t="str">
        <f>VLOOKUP(Customers!A709,Customers!A708:I1708,7,FALSE)</f>
        <v>Ireland</v>
      </c>
      <c r="J709" s="4" t="s">
        <v>13</v>
      </c>
      <c r="K709" s="3">
        <v>2</v>
      </c>
      <c r="L709" s="5">
        <f>INDEX([1]products!$A$1:$G$49,MATCH([1]orders!$D709,[1]products!$A$1:$A$49,0),MATCH([1]orders!K$1,[1]products!$A$1:$G$1,0))</f>
        <v>1</v>
      </c>
      <c r="M709" s="6">
        <f>INDEX([1]products!$A$1:$G$49,MATCH([1]orders!$D709,[1]products!$A$1:$A$49,0),MATCH([1]orders!L$1,[1]products!$A$1:$G$1,0))</f>
        <v>12.95</v>
      </c>
      <c r="N709" s="6" t="str">
        <f>VLOOKUP(Customers!A709,Customers!A708:I1708,9,FALSE)</f>
        <v>No</v>
      </c>
      <c r="O709" s="25">
        <f t="shared" si="33"/>
        <v>25.9</v>
      </c>
      <c r="P709" t="str">
        <f>VLOOKUP(J709,Products!A:G,2,0)</f>
        <v>Liberica</v>
      </c>
      <c r="Q709" t="str">
        <f>VLOOKUP(J709,Products!A:G,3,0)</f>
        <v>Dark</v>
      </c>
      <c r="R709">
        <v>3.367</v>
      </c>
      <c r="S709">
        <f>INDEX(Products!A:G,MATCH(worksheet!J709,Products!A:A,0),MATCH(worksheet!$S$1,Products!$A$1:$G$1,0))</f>
        <v>1.6835</v>
      </c>
      <c r="U709" s="20"/>
    </row>
    <row r="710" spans="1:21" x14ac:dyDescent="0.2">
      <c r="A710" s="1" t="s">
        <v>1376</v>
      </c>
      <c r="B710" s="2">
        <v>43804</v>
      </c>
      <c r="C710" s="2" t="str">
        <f t="shared" si="34"/>
        <v>2019</v>
      </c>
      <c r="D710" s="2" t="str">
        <f t="shared" si="35"/>
        <v>December</v>
      </c>
      <c r="E710" s="3" t="s">
        <v>1377</v>
      </c>
      <c r="F710" s="3" t="str">
        <f>VLOOKUP(Customers!A710,Customers!A709:I1709,3,FALSE)</f>
        <v>sdejo@newsvine.com</v>
      </c>
      <c r="G710" s="3" t="str">
        <f>VLOOKUP(worksheet!E710,Customers!A:I,2,)</f>
        <v>Shelli De Banke</v>
      </c>
      <c r="H710" s="3" t="str">
        <f>VLOOKUP(E710,Customers!A:I,6,FALSE)</f>
        <v>Saint Louis</v>
      </c>
      <c r="I710" s="3" t="str">
        <f>VLOOKUP(Customers!A710,Customers!A709:I1709,7,FALSE)</f>
        <v>United States</v>
      </c>
      <c r="J710" s="4" t="s">
        <v>67</v>
      </c>
      <c r="K710" s="3">
        <v>2</v>
      </c>
      <c r="L710" s="5">
        <f>INDEX([1]products!$A$1:$G$49,MATCH([1]orders!$D710,[1]products!$A$1:$A$49,0),MATCH([1]orders!K$1,[1]products!$A$1:$G$1,0))</f>
        <v>0.5</v>
      </c>
      <c r="M710" s="6">
        <f>INDEX([1]products!$A$1:$G$49,MATCH([1]orders!$D710,[1]products!$A$1:$A$49,0),MATCH([1]orders!L$1,[1]products!$A$1:$G$1,0))</f>
        <v>6.75</v>
      </c>
      <c r="N710" s="6" t="str">
        <f>VLOOKUP(Customers!A710,Customers!A709:I1709,9,FALSE)</f>
        <v>Yes</v>
      </c>
      <c r="O710" s="25">
        <f t="shared" si="33"/>
        <v>13.5</v>
      </c>
      <c r="P710" t="str">
        <f>VLOOKUP(J710,Products!A:G,2,0)</f>
        <v>Arabica</v>
      </c>
      <c r="Q710" t="str">
        <f>VLOOKUP(J710,Products!A:G,3,0)</f>
        <v>Medium</v>
      </c>
      <c r="R710">
        <v>1.2149999999999999</v>
      </c>
      <c r="S710">
        <f>INDEX(Products!A:G,MATCH(worksheet!J710,Products!A:A,0),MATCH(worksheet!$S$1,Products!$A$1:$G$1,0))</f>
        <v>0.60749999999999993</v>
      </c>
      <c r="U710" s="20"/>
    </row>
    <row r="711" spans="1:21" x14ac:dyDescent="0.2">
      <c r="A711" s="1" t="s">
        <v>1378</v>
      </c>
      <c r="B711" s="2">
        <v>43485</v>
      </c>
      <c r="C711" s="2" t="str">
        <f t="shared" si="34"/>
        <v>2019</v>
      </c>
      <c r="D711" s="2" t="str">
        <f t="shared" si="35"/>
        <v>January</v>
      </c>
      <c r="E711" s="3" t="s">
        <v>1379</v>
      </c>
      <c r="F711" s="3">
        <f>VLOOKUP(Customers!A711,Customers!A710:I1710,3,FALSE)</f>
        <v>0</v>
      </c>
      <c r="G711" s="3" t="str">
        <f>VLOOKUP(worksheet!E711,Customers!A:I,2,)</f>
        <v>Lyell Murch</v>
      </c>
      <c r="H711" s="3" t="str">
        <f>VLOOKUP(E711,Customers!A:I,6,FALSE)</f>
        <v>Fort Wayne</v>
      </c>
      <c r="I711" s="3" t="str">
        <f>VLOOKUP(Customers!A711,Customers!A710:I1710,7,FALSE)</f>
        <v>United States</v>
      </c>
      <c r="J711" s="4" t="s">
        <v>176</v>
      </c>
      <c r="K711" s="3">
        <v>2</v>
      </c>
      <c r="L711" s="5">
        <f>INDEX([1]products!$A$1:$G$49,MATCH([1]orders!$D711,[1]products!$A$1:$A$49,0),MATCH([1]orders!K$1,[1]products!$A$1:$G$1,0))</f>
        <v>0.5</v>
      </c>
      <c r="M711" s="6">
        <f>INDEX([1]products!$A$1:$G$49,MATCH([1]orders!$D711,[1]products!$A$1:$A$49,0),MATCH([1]orders!L$1,[1]products!$A$1:$G$1,0))</f>
        <v>8.91</v>
      </c>
      <c r="N711" s="6" t="str">
        <f>VLOOKUP(Customers!A711,Customers!A710:I1710,9,FALSE)</f>
        <v>Yes</v>
      </c>
      <c r="O711" s="25">
        <f t="shared" si="33"/>
        <v>17.82</v>
      </c>
      <c r="P711" t="str">
        <f>VLOOKUP(J711,Products!A:G,2,0)</f>
        <v>Excelsa</v>
      </c>
      <c r="Q711" t="str">
        <f>VLOOKUP(J711,Products!A:G,3,0)</f>
        <v>Light</v>
      </c>
      <c r="R711">
        <v>1.9601999999999999</v>
      </c>
      <c r="S711">
        <f>INDEX(Products!A:G,MATCH(worksheet!J711,Products!A:A,0),MATCH(worksheet!$S$1,Products!$A$1:$G$1,0))</f>
        <v>0.98009999999999997</v>
      </c>
      <c r="U711" s="20"/>
    </row>
    <row r="712" spans="1:21" x14ac:dyDescent="0.2">
      <c r="A712" s="1" t="s">
        <v>1380</v>
      </c>
      <c r="B712" s="2">
        <v>44655</v>
      </c>
      <c r="C712" s="2" t="str">
        <f t="shared" si="34"/>
        <v>2022</v>
      </c>
      <c r="D712" s="2" t="str">
        <f t="shared" si="35"/>
        <v>April</v>
      </c>
      <c r="E712" s="3" t="s">
        <v>1381</v>
      </c>
      <c r="F712" s="3" t="str">
        <f>VLOOKUP(Customers!A712,Customers!A711:I1711,3,FALSE)</f>
        <v>scountjq@nba.com</v>
      </c>
      <c r="G712" s="3" t="str">
        <f>VLOOKUP(worksheet!E712,Customers!A:I,2,)</f>
        <v>Stearne Count</v>
      </c>
      <c r="H712" s="3" t="str">
        <f>VLOOKUP(E712,Customers!A:I,6,FALSE)</f>
        <v>Young America</v>
      </c>
      <c r="I712" s="3" t="str">
        <f>VLOOKUP(Customers!A712,Customers!A711:I1711,7,FALSE)</f>
        <v>United States</v>
      </c>
      <c r="J712" s="4" t="s">
        <v>3</v>
      </c>
      <c r="K712" s="3">
        <v>3</v>
      </c>
      <c r="L712" s="5">
        <f>INDEX([1]products!$A$1:$G$49,MATCH([1]orders!$D712,[1]products!$A$1:$A$49,0),MATCH([1]orders!K$1,[1]products!$A$1:$G$1,0))</f>
        <v>0.5</v>
      </c>
      <c r="M712" s="6">
        <f>INDEX([1]products!$A$1:$G$49,MATCH([1]orders!$D712,[1]products!$A$1:$A$49,0),MATCH([1]orders!L$1,[1]products!$A$1:$G$1,0))</f>
        <v>8.25</v>
      </c>
      <c r="N712" s="6" t="str">
        <f>VLOOKUP(Customers!A712,Customers!A711:I1711,9,FALSE)</f>
        <v>No</v>
      </c>
      <c r="O712" s="25">
        <f t="shared" si="33"/>
        <v>24.75</v>
      </c>
      <c r="P712" t="str">
        <f>VLOOKUP(J712,Products!A:G,2,0)</f>
        <v>Excelsa</v>
      </c>
      <c r="Q712" t="str">
        <f>VLOOKUP(J712,Products!A:G,3,0)</f>
        <v>Medium</v>
      </c>
      <c r="R712">
        <v>2.7225000000000001</v>
      </c>
      <c r="S712">
        <f>INDEX(Products!A:G,MATCH(worksheet!J712,Products!A:A,0),MATCH(worksheet!$S$1,Products!$A$1:$G$1,0))</f>
        <v>0.90749999999999997</v>
      </c>
      <c r="U712" s="20"/>
    </row>
    <row r="713" spans="1:21" hidden="1" x14ac:dyDescent="0.2">
      <c r="A713" s="1" t="s">
        <v>1382</v>
      </c>
      <c r="B713" s="2">
        <v>44600</v>
      </c>
      <c r="C713" s="2" t="str">
        <f t="shared" si="34"/>
        <v>2022</v>
      </c>
      <c r="D713" s="2" t="str">
        <f t="shared" si="35"/>
        <v>February</v>
      </c>
      <c r="E713" s="3" t="s">
        <v>1383</v>
      </c>
      <c r="F713" s="3" t="str">
        <f>VLOOKUP(Customers!A713,Customers!A712:I1712,3,FALSE)</f>
        <v>sraglesjr@blogtalkradio.com</v>
      </c>
      <c r="G713" s="3" t="str">
        <f>VLOOKUP(worksheet!E713,Customers!A:I,2,)</f>
        <v>Selia Ragles</v>
      </c>
      <c r="H713" s="3" t="str">
        <f>VLOOKUP(E713,Customers!A:I,6,FALSE)</f>
        <v>Fort Smith</v>
      </c>
      <c r="I713" s="3" t="str">
        <f>VLOOKUP(Customers!A713,Customers!A712:I1712,7,FALSE)</f>
        <v>United States</v>
      </c>
      <c r="J713" s="4" t="s">
        <v>162</v>
      </c>
      <c r="K713" s="3">
        <v>6</v>
      </c>
      <c r="L713" s="5">
        <f>INDEX([1]products!$A$1:$G$49,MATCH([1]orders!$D713,[1]products!$A$1:$A$49,0),MATCH([1]orders!K$1,[1]products!$A$1:$G$1,0))</f>
        <v>0.2</v>
      </c>
      <c r="M713" s="6">
        <f>INDEX([1]products!$A$1:$G$49,MATCH([1]orders!$D713,[1]products!$A$1:$A$49,0),MATCH([1]orders!L$1,[1]products!$A$1:$G$1,0))</f>
        <v>2.9849999999999999</v>
      </c>
      <c r="N713" s="6" t="str">
        <f>VLOOKUP(Customers!A713,Customers!A712:I1712,9,FALSE)</f>
        <v>No</v>
      </c>
      <c r="O713" s="25">
        <f t="shared" si="33"/>
        <v>17.91</v>
      </c>
      <c r="P713" t="str">
        <f>VLOOKUP(J713,Products!A:G,2,0)</f>
        <v>Robusta</v>
      </c>
      <c r="Q713" t="str">
        <f>VLOOKUP(J713,Products!A:G,3,0)</f>
        <v>Medium</v>
      </c>
      <c r="R713">
        <v>1.0745999999999998</v>
      </c>
      <c r="S713">
        <f>INDEX(Products!A:G,MATCH(worksheet!J713,Products!A:A,0),MATCH(worksheet!$S$1,Products!$A$1:$G$1,0))</f>
        <v>0.17909999999999998</v>
      </c>
      <c r="U713" s="20"/>
    </row>
    <row r="714" spans="1:21" x14ac:dyDescent="0.2">
      <c r="A714" s="1" t="s">
        <v>1384</v>
      </c>
      <c r="B714" s="2">
        <v>43646</v>
      </c>
      <c r="C714" s="2" t="str">
        <f t="shared" si="34"/>
        <v>2019</v>
      </c>
      <c r="D714" s="2" t="str">
        <f t="shared" si="35"/>
        <v>June</v>
      </c>
      <c r="E714" s="3" t="s">
        <v>1385</v>
      </c>
      <c r="F714" s="3">
        <f>VLOOKUP(Customers!A714,Customers!A713:I1713,3,FALSE)</f>
        <v>0</v>
      </c>
      <c r="G714" s="3" t="str">
        <f>VLOOKUP(worksheet!E714,Customers!A:I,2,)</f>
        <v>Silas Deehan</v>
      </c>
      <c r="H714" s="3" t="str">
        <f>VLOOKUP(E714,Customers!A:I,6,FALSE)</f>
        <v>Charlton</v>
      </c>
      <c r="I714" s="3" t="str">
        <f>VLOOKUP(Customers!A714,Customers!A713:I1713,7,FALSE)</f>
        <v>United Kingdom</v>
      </c>
      <c r="J714" s="4" t="s">
        <v>3</v>
      </c>
      <c r="K714" s="3">
        <v>2</v>
      </c>
      <c r="L714" s="5">
        <f>INDEX([1]products!$A$1:$G$49,MATCH([1]orders!$D714,[1]products!$A$1:$A$49,0),MATCH([1]orders!K$1,[1]products!$A$1:$G$1,0))</f>
        <v>0.5</v>
      </c>
      <c r="M714" s="6">
        <f>INDEX([1]products!$A$1:$G$49,MATCH([1]orders!$D714,[1]products!$A$1:$A$49,0),MATCH([1]orders!L$1,[1]products!$A$1:$G$1,0))</f>
        <v>8.25</v>
      </c>
      <c r="N714" s="6" t="str">
        <f>VLOOKUP(Customers!A714,Customers!A713:I1713,9,FALSE)</f>
        <v>No</v>
      </c>
      <c r="O714" s="25">
        <f t="shared" si="33"/>
        <v>16.5</v>
      </c>
      <c r="P714" t="str">
        <f>VLOOKUP(J714,Products!A:G,2,0)</f>
        <v>Excelsa</v>
      </c>
      <c r="Q714" t="str">
        <f>VLOOKUP(J714,Products!A:G,3,0)</f>
        <v>Medium</v>
      </c>
      <c r="R714">
        <v>1.8149999999999999</v>
      </c>
      <c r="S714">
        <f>INDEX(Products!A:G,MATCH(worksheet!J714,Products!A:A,0),MATCH(worksheet!$S$1,Products!$A$1:$G$1,0))</f>
        <v>0.90749999999999997</v>
      </c>
      <c r="U714" s="20"/>
    </row>
    <row r="715" spans="1:21" x14ac:dyDescent="0.2">
      <c r="A715" s="1" t="s">
        <v>1386</v>
      </c>
      <c r="B715" s="2">
        <v>43960</v>
      </c>
      <c r="C715" s="2" t="str">
        <f t="shared" si="34"/>
        <v>2020</v>
      </c>
      <c r="D715" s="2" t="str">
        <f t="shared" si="35"/>
        <v>May</v>
      </c>
      <c r="E715" s="3" t="s">
        <v>1387</v>
      </c>
      <c r="F715" s="3" t="str">
        <f>VLOOKUP(Customers!A715,Customers!A714:I1714,3,FALSE)</f>
        <v>sbruunjt@blogtalkradio.com</v>
      </c>
      <c r="G715" s="3" t="str">
        <f>VLOOKUP(worksheet!E715,Customers!A:I,2,)</f>
        <v>Sacha Bruun</v>
      </c>
      <c r="H715" s="3" t="str">
        <f>VLOOKUP(E715,Customers!A:I,6,FALSE)</f>
        <v>Stockton</v>
      </c>
      <c r="I715" s="3" t="str">
        <f>VLOOKUP(Customers!A715,Customers!A714:I1714,7,FALSE)</f>
        <v>United States</v>
      </c>
      <c r="J715" s="4" t="s">
        <v>162</v>
      </c>
      <c r="K715" s="3">
        <v>1</v>
      </c>
      <c r="L715" s="5">
        <f>INDEX([1]products!$A$1:$G$49,MATCH([1]orders!$D715,[1]products!$A$1:$A$49,0),MATCH([1]orders!K$1,[1]products!$A$1:$G$1,0))</f>
        <v>0.2</v>
      </c>
      <c r="M715" s="6">
        <f>INDEX([1]products!$A$1:$G$49,MATCH([1]orders!$D715,[1]products!$A$1:$A$49,0),MATCH([1]orders!L$1,[1]products!$A$1:$G$1,0))</f>
        <v>2.9849999999999999</v>
      </c>
      <c r="N715" s="6" t="str">
        <f>VLOOKUP(Customers!A715,Customers!A714:I1714,9,FALSE)</f>
        <v>No</v>
      </c>
      <c r="O715" s="25">
        <f t="shared" si="33"/>
        <v>2.9849999999999999</v>
      </c>
      <c r="P715" t="str">
        <f>VLOOKUP(J715,Products!A:G,2,0)</f>
        <v>Robusta</v>
      </c>
      <c r="Q715" t="str">
        <f>VLOOKUP(J715,Products!A:G,3,0)</f>
        <v>Medium</v>
      </c>
      <c r="R715">
        <v>0.17909999999999998</v>
      </c>
      <c r="S715">
        <f>INDEX(Products!A:G,MATCH(worksheet!J715,Products!A:A,0),MATCH(worksheet!$S$1,Products!$A$1:$G$1,0))</f>
        <v>0.17909999999999998</v>
      </c>
      <c r="U715" s="20"/>
    </row>
    <row r="716" spans="1:21" x14ac:dyDescent="0.2">
      <c r="A716" s="1" t="s">
        <v>1388</v>
      </c>
      <c r="B716" s="2">
        <v>44358</v>
      </c>
      <c r="C716" s="2" t="str">
        <f t="shared" si="34"/>
        <v>2021</v>
      </c>
      <c r="D716" s="2" t="str">
        <f t="shared" si="35"/>
        <v>June</v>
      </c>
      <c r="E716" s="3" t="s">
        <v>1389</v>
      </c>
      <c r="F716" s="3" t="str">
        <f>VLOOKUP(Customers!A716,Customers!A715:I1715,3,FALSE)</f>
        <v>aplluju@dagondesign.com</v>
      </c>
      <c r="G716" s="3" t="str">
        <f>VLOOKUP(worksheet!E716,Customers!A:I,2,)</f>
        <v>Alon Pllu</v>
      </c>
      <c r="H716" s="3" t="str">
        <f>VLOOKUP(E716,Customers!A:I,6,FALSE)</f>
        <v>Navan</v>
      </c>
      <c r="I716" s="3" t="str">
        <f>VLOOKUP(Customers!A716,Customers!A715:I1715,7,FALSE)</f>
        <v>Ireland</v>
      </c>
      <c r="J716" s="4" t="s">
        <v>51</v>
      </c>
      <c r="K716" s="3">
        <v>4</v>
      </c>
      <c r="L716" s="5">
        <f>INDEX([1]products!$A$1:$G$49,MATCH([1]orders!$D716,[1]products!$A$1:$A$49,0),MATCH([1]orders!K$1,[1]products!$A$1:$G$1,0))</f>
        <v>0.2</v>
      </c>
      <c r="M716" s="6">
        <f>INDEX([1]products!$A$1:$G$49,MATCH([1]orders!$D716,[1]products!$A$1:$A$49,0),MATCH([1]orders!L$1,[1]products!$A$1:$G$1,0))</f>
        <v>3.645</v>
      </c>
      <c r="N716" s="6" t="str">
        <f>VLOOKUP(Customers!A716,Customers!A715:I1715,9,FALSE)</f>
        <v>Yes</v>
      </c>
      <c r="O716" s="25">
        <f t="shared" si="33"/>
        <v>14.58</v>
      </c>
      <c r="P716" t="str">
        <f>VLOOKUP(J716,Products!A:G,2,0)</f>
        <v>Excelsa</v>
      </c>
      <c r="Q716" t="str">
        <f>VLOOKUP(J716,Products!A:G,3,0)</f>
        <v>Dark</v>
      </c>
      <c r="R716">
        <v>1.6038000000000001</v>
      </c>
      <c r="S716">
        <f>INDEX(Products!A:G,MATCH(worksheet!J716,Products!A:A,0),MATCH(worksheet!$S$1,Products!$A$1:$G$1,0))</f>
        <v>0.40095000000000003</v>
      </c>
      <c r="U716" s="20"/>
    </row>
    <row r="717" spans="1:21" hidden="1" x14ac:dyDescent="0.2">
      <c r="A717" s="1" t="s">
        <v>1390</v>
      </c>
      <c r="B717" s="2">
        <v>44504</v>
      </c>
      <c r="C717" s="2" t="str">
        <f t="shared" si="34"/>
        <v>2021</v>
      </c>
      <c r="D717" s="2" t="str">
        <f t="shared" si="35"/>
        <v>November</v>
      </c>
      <c r="E717" s="3" t="s">
        <v>1391</v>
      </c>
      <c r="F717" s="3" t="str">
        <f>VLOOKUP(Customers!A717,Customers!A716:I1716,3,FALSE)</f>
        <v>gcornierjv@techcrunch.com</v>
      </c>
      <c r="G717" s="3" t="str">
        <f>VLOOKUP(worksheet!E717,Customers!A:I,2,)</f>
        <v>Gilberto Cornier</v>
      </c>
      <c r="H717" s="3" t="str">
        <f>VLOOKUP(E717,Customers!A:I,6,FALSE)</f>
        <v>Tampa</v>
      </c>
      <c r="I717" s="3" t="str">
        <f>VLOOKUP(Customers!A717,Customers!A716:I1716,7,FALSE)</f>
        <v>United States</v>
      </c>
      <c r="J717" s="4" t="s">
        <v>137</v>
      </c>
      <c r="K717" s="3">
        <v>6</v>
      </c>
      <c r="L717" s="5">
        <f>INDEX([1]products!$A$1:$G$49,MATCH([1]orders!$D717,[1]products!$A$1:$A$49,0),MATCH([1]orders!K$1,[1]products!$A$1:$G$1,0))</f>
        <v>1</v>
      </c>
      <c r="M717" s="6">
        <f>INDEX([1]products!$A$1:$G$49,MATCH([1]orders!$D717,[1]products!$A$1:$A$49,0),MATCH([1]orders!L$1,[1]products!$A$1:$G$1,0))</f>
        <v>14.85</v>
      </c>
      <c r="N717" s="6" t="str">
        <f>VLOOKUP(Customers!A717,Customers!A716:I1716,9,FALSE)</f>
        <v>No</v>
      </c>
      <c r="O717" s="25">
        <f t="shared" si="33"/>
        <v>89.1</v>
      </c>
      <c r="P717" t="str">
        <f>VLOOKUP(J717,Products!A:G,2,0)</f>
        <v>Excelsa</v>
      </c>
      <c r="Q717" t="str">
        <f>VLOOKUP(J717,Products!A:G,3,0)</f>
        <v>Light</v>
      </c>
      <c r="R717">
        <v>9.8010000000000002</v>
      </c>
      <c r="S717">
        <f>INDEX(Products!A:G,MATCH(worksheet!J717,Products!A:A,0),MATCH(worksheet!$S$1,Products!$A$1:$G$1,0))</f>
        <v>1.6335</v>
      </c>
      <c r="U717" s="20"/>
    </row>
    <row r="718" spans="1:21" x14ac:dyDescent="0.2">
      <c r="A718" s="1" t="s">
        <v>1392</v>
      </c>
      <c r="B718" s="2">
        <v>44612</v>
      </c>
      <c r="C718" s="2" t="str">
        <f t="shared" si="34"/>
        <v>2022</v>
      </c>
      <c r="D718" s="2" t="str">
        <f t="shared" si="35"/>
        <v>February</v>
      </c>
      <c r="E718" s="3" t="s">
        <v>1344</v>
      </c>
      <c r="F718" s="3" t="str">
        <f>VLOOKUP(Customers!A718,Customers!A717:I1717,3,FALSE)</f>
        <v>sgreedyerjw@parallels.com</v>
      </c>
      <c r="G718" s="3" t="str">
        <f>VLOOKUP(worksheet!E718,Customers!A:I,2,)</f>
        <v>Jimmy Dymoke</v>
      </c>
      <c r="H718" s="3" t="str">
        <f>VLOOKUP(E718,Customers!A:I,6,FALSE)</f>
        <v>Beaumont</v>
      </c>
      <c r="I718" s="3" t="str">
        <f>VLOOKUP(Customers!A718,Customers!A717:I1717,7,FALSE)</f>
        <v>Ireland</v>
      </c>
      <c r="J718" s="4" t="s">
        <v>189</v>
      </c>
      <c r="K718" s="3">
        <v>3</v>
      </c>
      <c r="L718" s="5">
        <f>INDEX([1]products!$A$1:$G$49,MATCH([1]orders!$D718,[1]products!$A$1:$A$49,0),MATCH([1]orders!K$1,[1]products!$A$1:$G$1,0))</f>
        <v>1</v>
      </c>
      <c r="M718" s="6">
        <f>INDEX([1]products!$A$1:$G$49,MATCH([1]orders!$D718,[1]products!$A$1:$A$49,0),MATCH([1]orders!L$1,[1]products!$A$1:$G$1,0))</f>
        <v>11.95</v>
      </c>
      <c r="N718" s="6" t="str">
        <f>VLOOKUP(Customers!A718,Customers!A717:I1717,9,FALSE)</f>
        <v>No</v>
      </c>
      <c r="O718" s="25">
        <f t="shared" si="33"/>
        <v>35.849999999999994</v>
      </c>
      <c r="P718" t="str">
        <f>VLOOKUP(J718,Products!A:G,2,0)</f>
        <v>Robusta</v>
      </c>
      <c r="Q718" t="str">
        <f>VLOOKUP(J718,Products!A:G,3,0)</f>
        <v>Light</v>
      </c>
      <c r="R718">
        <v>2.1509999999999998</v>
      </c>
      <c r="S718">
        <f>INDEX(Products!A:G,MATCH(worksheet!J718,Products!A:A,0),MATCH(worksheet!$S$1,Products!$A$1:$G$1,0))</f>
        <v>0.71699999999999997</v>
      </c>
      <c r="U718" s="20"/>
    </row>
    <row r="719" spans="1:21" hidden="1" x14ac:dyDescent="0.2">
      <c r="A719" s="1" t="s">
        <v>1393</v>
      </c>
      <c r="B719" s="2">
        <v>43649</v>
      </c>
      <c r="C719" s="2" t="str">
        <f t="shared" si="34"/>
        <v>2019</v>
      </c>
      <c r="D719" s="2" t="str">
        <f t="shared" si="35"/>
        <v>July</v>
      </c>
      <c r="E719" s="3" t="s">
        <v>1394</v>
      </c>
      <c r="F719" s="3" t="str">
        <f>VLOOKUP(Customers!A719,Customers!A718:I1718,3,FALSE)</f>
        <v>wharvisonjx@gizmodo.com</v>
      </c>
      <c r="G719" s="3" t="str">
        <f>VLOOKUP(worksheet!E719,Customers!A:I,2,)</f>
        <v>Willabella Harvison</v>
      </c>
      <c r="H719" s="3" t="str">
        <f>VLOOKUP(E719,Customers!A:I,6,FALSE)</f>
        <v>Philadelphia</v>
      </c>
      <c r="I719" s="3" t="str">
        <f>VLOOKUP(Customers!A719,Customers!A718:I1718,7,FALSE)</f>
        <v>United States</v>
      </c>
      <c r="J719" s="4" t="s">
        <v>118</v>
      </c>
      <c r="K719" s="3">
        <v>3</v>
      </c>
      <c r="L719" s="5">
        <f>INDEX([1]products!$A$1:$G$49,MATCH([1]orders!$D719,[1]products!$A$1:$A$49,0),MATCH([1]orders!K$1,[1]products!$A$1:$G$1,0))</f>
        <v>2.5</v>
      </c>
      <c r="M719" s="6">
        <f>INDEX([1]products!$A$1:$G$49,MATCH([1]orders!$D719,[1]products!$A$1:$A$49,0),MATCH([1]orders!L$1,[1]products!$A$1:$G$1,0))</f>
        <v>22.884999999999998</v>
      </c>
      <c r="N719" s="6" t="str">
        <f>VLOOKUP(Customers!A719,Customers!A718:I1718,9,FALSE)</f>
        <v>No</v>
      </c>
      <c r="O719" s="25">
        <f t="shared" si="33"/>
        <v>68.655000000000001</v>
      </c>
      <c r="P719" t="str">
        <f>VLOOKUP(J719,Products!A:G,2,0)</f>
        <v>Arabica</v>
      </c>
      <c r="Q719" t="str">
        <f>VLOOKUP(J719,Products!A:G,3,0)</f>
        <v>Dark</v>
      </c>
      <c r="R719">
        <v>6.1789499999999986</v>
      </c>
      <c r="S719">
        <f>INDEX(Products!A:G,MATCH(worksheet!J719,Products!A:A,0),MATCH(worksheet!$S$1,Products!$A$1:$G$1,0))</f>
        <v>2.0596499999999995</v>
      </c>
      <c r="U719" s="20"/>
    </row>
    <row r="720" spans="1:21" x14ac:dyDescent="0.2">
      <c r="A720" s="1" t="s">
        <v>1395</v>
      </c>
      <c r="B720" s="2">
        <v>44348</v>
      </c>
      <c r="C720" s="2" t="str">
        <f t="shared" si="34"/>
        <v>2021</v>
      </c>
      <c r="D720" s="2" t="str">
        <f t="shared" si="35"/>
        <v>June</v>
      </c>
      <c r="E720" s="3" t="s">
        <v>1396</v>
      </c>
      <c r="F720" s="3" t="str">
        <f>VLOOKUP(Customers!A720,Customers!A719:I1719,3,FALSE)</f>
        <v>dheafordjy@twitpic.com</v>
      </c>
      <c r="G720" s="3" t="str">
        <f>VLOOKUP(worksheet!E720,Customers!A:I,2,)</f>
        <v>Darice Heaford</v>
      </c>
      <c r="H720" s="3" t="str">
        <f>VLOOKUP(E720,Customers!A:I,6,FALSE)</f>
        <v>San Angelo</v>
      </c>
      <c r="I720" s="3" t="str">
        <f>VLOOKUP(Customers!A720,Customers!A719:I1719,7,FALSE)</f>
        <v>United States</v>
      </c>
      <c r="J720" s="4" t="s">
        <v>13</v>
      </c>
      <c r="K720" s="3">
        <v>3</v>
      </c>
      <c r="L720" s="5">
        <f>INDEX([1]products!$A$1:$G$49,MATCH([1]orders!$D720,[1]products!$A$1:$A$49,0),MATCH([1]orders!K$1,[1]products!$A$1:$G$1,0))</f>
        <v>1</v>
      </c>
      <c r="M720" s="6">
        <f>INDEX([1]products!$A$1:$G$49,MATCH([1]orders!$D720,[1]products!$A$1:$A$49,0),MATCH([1]orders!L$1,[1]products!$A$1:$G$1,0))</f>
        <v>12.95</v>
      </c>
      <c r="N720" s="6" t="str">
        <f>VLOOKUP(Customers!A720,Customers!A719:I1719,9,FALSE)</f>
        <v>No</v>
      </c>
      <c r="O720" s="25">
        <f t="shared" si="33"/>
        <v>38.849999999999994</v>
      </c>
      <c r="P720" t="str">
        <f>VLOOKUP(J720,Products!A:G,2,0)</f>
        <v>Liberica</v>
      </c>
      <c r="Q720" t="str">
        <f>VLOOKUP(J720,Products!A:G,3,0)</f>
        <v>Dark</v>
      </c>
      <c r="R720">
        <v>5.0504999999999995</v>
      </c>
      <c r="S720">
        <f>INDEX(Products!A:G,MATCH(worksheet!J720,Products!A:A,0),MATCH(worksheet!$S$1,Products!$A$1:$G$1,0))</f>
        <v>1.6835</v>
      </c>
      <c r="U720" s="20"/>
    </row>
    <row r="721" spans="1:21" x14ac:dyDescent="0.2">
      <c r="A721" s="1" t="s">
        <v>1397</v>
      </c>
      <c r="B721" s="2">
        <v>44150</v>
      </c>
      <c r="C721" s="2" t="str">
        <f t="shared" si="34"/>
        <v>2020</v>
      </c>
      <c r="D721" s="2" t="str">
        <f t="shared" si="35"/>
        <v>November</v>
      </c>
      <c r="E721" s="3" t="s">
        <v>1398</v>
      </c>
      <c r="F721" s="3" t="str">
        <f>VLOOKUP(Customers!A721,Customers!A720:I1720,3,FALSE)</f>
        <v>gfanthamjz@hexun.com</v>
      </c>
      <c r="G721" s="3" t="str">
        <f>VLOOKUP(worksheet!E721,Customers!A:I,2,)</f>
        <v>Granger Fantham</v>
      </c>
      <c r="H721" s="3" t="str">
        <f>VLOOKUP(E721,Customers!A:I,6,FALSE)</f>
        <v>Los Angeles</v>
      </c>
      <c r="I721" s="3" t="str">
        <f>VLOOKUP(Customers!A721,Customers!A720:I1720,7,FALSE)</f>
        <v>United States</v>
      </c>
      <c r="J721" s="4" t="s">
        <v>132</v>
      </c>
      <c r="K721" s="3">
        <v>5</v>
      </c>
      <c r="L721" s="5">
        <f>INDEX([1]products!$A$1:$G$49,MATCH([1]orders!$D721,[1]products!$A$1:$A$49,0),MATCH([1]orders!K$1,[1]products!$A$1:$G$1,0))</f>
        <v>1</v>
      </c>
      <c r="M721" s="6">
        <f>INDEX([1]products!$A$1:$G$49,MATCH([1]orders!$D721,[1]products!$A$1:$A$49,0),MATCH([1]orders!L$1,[1]products!$A$1:$G$1,0))</f>
        <v>15.85</v>
      </c>
      <c r="N721" s="6" t="str">
        <f>VLOOKUP(Customers!A721,Customers!A720:I1720,9,FALSE)</f>
        <v>Yes</v>
      </c>
      <c r="O721" s="25">
        <f t="shared" si="33"/>
        <v>79.25</v>
      </c>
      <c r="P721" t="str">
        <f>VLOOKUP(J721,Products!A:G,2,0)</f>
        <v>Liberica</v>
      </c>
      <c r="Q721" t="str">
        <f>VLOOKUP(J721,Products!A:G,3,0)</f>
        <v>Light</v>
      </c>
      <c r="R721">
        <v>10.302500000000002</v>
      </c>
      <c r="S721">
        <f>INDEX(Products!A:G,MATCH(worksheet!J721,Products!A:A,0),MATCH(worksheet!$S$1,Products!$A$1:$G$1,0))</f>
        <v>2.0605000000000002</v>
      </c>
      <c r="U721" s="20"/>
    </row>
    <row r="722" spans="1:21" x14ac:dyDescent="0.2">
      <c r="A722" s="1" t="s">
        <v>1399</v>
      </c>
      <c r="B722" s="2">
        <v>44215</v>
      </c>
      <c r="C722" s="2" t="str">
        <f t="shared" si="34"/>
        <v>2021</v>
      </c>
      <c r="D722" s="2" t="str">
        <f t="shared" si="35"/>
        <v>January</v>
      </c>
      <c r="E722" s="3" t="s">
        <v>1400</v>
      </c>
      <c r="F722" s="3" t="str">
        <f>VLOOKUP(Customers!A722,Customers!A721:I1721,3,FALSE)</f>
        <v>rcrookshanksk0@unc.edu</v>
      </c>
      <c r="G722" s="3" t="str">
        <f>VLOOKUP(worksheet!E722,Customers!A:I,2,)</f>
        <v>Reynolds Crookshanks</v>
      </c>
      <c r="H722" s="3" t="str">
        <f>VLOOKUP(E722,Customers!A:I,6,FALSE)</f>
        <v>Lansing</v>
      </c>
      <c r="I722" s="3" t="str">
        <f>VLOOKUP(Customers!A722,Customers!A721:I1721,7,FALSE)</f>
        <v>United States</v>
      </c>
      <c r="J722" s="4" t="s">
        <v>16</v>
      </c>
      <c r="K722" s="3">
        <v>5</v>
      </c>
      <c r="L722" s="5">
        <f>INDEX([1]products!$A$1:$G$49,MATCH([1]orders!$D722,[1]products!$A$1:$A$49,0),MATCH([1]orders!K$1,[1]products!$A$1:$G$1,0))</f>
        <v>0.5</v>
      </c>
      <c r="M722" s="6">
        <f>INDEX([1]products!$A$1:$G$49,MATCH([1]orders!$D722,[1]products!$A$1:$A$49,0),MATCH([1]orders!L$1,[1]products!$A$1:$G$1,0))</f>
        <v>7.29</v>
      </c>
      <c r="N722" s="6" t="str">
        <f>VLOOKUP(Customers!A722,Customers!A721:I1721,9,FALSE)</f>
        <v>Yes</v>
      </c>
      <c r="O722" s="25">
        <f t="shared" si="33"/>
        <v>36.450000000000003</v>
      </c>
      <c r="P722" t="str">
        <f>VLOOKUP(J722,Products!A:G,2,0)</f>
        <v>Excelsa</v>
      </c>
      <c r="Q722" t="str">
        <f>VLOOKUP(J722,Products!A:G,3,0)</f>
        <v>Dark</v>
      </c>
      <c r="R722">
        <v>4.0095000000000001</v>
      </c>
      <c r="S722">
        <f>INDEX(Products!A:G,MATCH(worksheet!J722,Products!A:A,0),MATCH(worksheet!$S$1,Products!$A$1:$G$1,0))</f>
        <v>0.80190000000000006</v>
      </c>
      <c r="U722" s="20"/>
    </row>
    <row r="723" spans="1:21" hidden="1" x14ac:dyDescent="0.2">
      <c r="A723" s="1" t="s">
        <v>1401</v>
      </c>
      <c r="B723" s="2">
        <v>44479</v>
      </c>
      <c r="C723" s="2" t="str">
        <f t="shared" si="34"/>
        <v>2021</v>
      </c>
      <c r="D723" s="2" t="str">
        <f t="shared" si="35"/>
        <v>October</v>
      </c>
      <c r="E723" s="3" t="s">
        <v>1402</v>
      </c>
      <c r="F723" s="3" t="str">
        <f>VLOOKUP(Customers!A723,Customers!A722:I1722,3,FALSE)</f>
        <v>nleakek1@cmu.edu</v>
      </c>
      <c r="G723" s="3" t="str">
        <f>VLOOKUP(worksheet!E723,Customers!A:I,2,)</f>
        <v>Niels Leake</v>
      </c>
      <c r="H723" s="3" t="str">
        <f>VLOOKUP(E723,Customers!A:I,6,FALSE)</f>
        <v>Clearwater</v>
      </c>
      <c r="I723" s="3" t="str">
        <f>VLOOKUP(Customers!A723,Customers!A722:I1722,7,FALSE)</f>
        <v>United States</v>
      </c>
      <c r="J723" s="4" t="s">
        <v>162</v>
      </c>
      <c r="K723" s="3">
        <v>3</v>
      </c>
      <c r="L723" s="5">
        <f>INDEX([1]products!$A$1:$G$49,MATCH([1]orders!$D723,[1]products!$A$1:$A$49,0),MATCH([1]orders!K$1,[1]products!$A$1:$G$1,0))</f>
        <v>0.2</v>
      </c>
      <c r="M723" s="6">
        <f>INDEX([1]products!$A$1:$G$49,MATCH([1]orders!$D723,[1]products!$A$1:$A$49,0),MATCH([1]orders!L$1,[1]products!$A$1:$G$1,0))</f>
        <v>2.9849999999999999</v>
      </c>
      <c r="N723" s="6" t="str">
        <f>VLOOKUP(Customers!A723,Customers!A722:I1722,9,FALSE)</f>
        <v>Yes</v>
      </c>
      <c r="O723" s="25">
        <f t="shared" si="33"/>
        <v>8.9550000000000001</v>
      </c>
      <c r="P723" t="str">
        <f>VLOOKUP(J723,Products!A:G,2,0)</f>
        <v>Robusta</v>
      </c>
      <c r="Q723" t="str">
        <f>VLOOKUP(J723,Products!A:G,3,0)</f>
        <v>Medium</v>
      </c>
      <c r="R723">
        <v>0.53729999999999989</v>
      </c>
      <c r="S723">
        <f>INDEX(Products!A:G,MATCH(worksheet!J723,Products!A:A,0),MATCH(worksheet!$S$1,Products!$A$1:$G$1,0))</f>
        <v>0.17909999999999998</v>
      </c>
      <c r="U723" s="20"/>
    </row>
    <row r="724" spans="1:21" hidden="1" x14ac:dyDescent="0.2">
      <c r="A724" s="1" t="s">
        <v>1403</v>
      </c>
      <c r="B724" s="2">
        <v>44620</v>
      </c>
      <c r="C724" s="2" t="str">
        <f t="shared" si="34"/>
        <v>2022</v>
      </c>
      <c r="D724" s="2" t="str">
        <f t="shared" si="35"/>
        <v>February</v>
      </c>
      <c r="E724" s="3" t="s">
        <v>1404</v>
      </c>
      <c r="F724" s="3">
        <f>VLOOKUP(Customers!A724,Customers!A723:I1723,3,FALSE)</f>
        <v>0</v>
      </c>
      <c r="G724" s="3" t="str">
        <f>VLOOKUP(worksheet!E724,Customers!A:I,2,)</f>
        <v>Hetti Measures</v>
      </c>
      <c r="H724" s="3" t="str">
        <f>VLOOKUP(E724,Customers!A:I,6,FALSE)</f>
        <v>Whittier</v>
      </c>
      <c r="I724" s="3" t="str">
        <f>VLOOKUP(Customers!A724,Customers!A723:I1723,7,FALSE)</f>
        <v>United States</v>
      </c>
      <c r="J724" s="4" t="s">
        <v>245</v>
      </c>
      <c r="K724" s="3">
        <v>2</v>
      </c>
      <c r="L724" s="5">
        <f>INDEX([1]products!$A$1:$G$49,MATCH([1]orders!$D724,[1]products!$A$1:$A$49,0),MATCH([1]orders!K$1,[1]products!$A$1:$G$1,0))</f>
        <v>1</v>
      </c>
      <c r="M724" s="6">
        <f>INDEX([1]products!$A$1:$G$49,MATCH([1]orders!$D724,[1]products!$A$1:$A$49,0),MATCH([1]orders!L$1,[1]products!$A$1:$G$1,0))</f>
        <v>12.15</v>
      </c>
      <c r="N724" s="6" t="str">
        <f>VLOOKUP(Customers!A724,Customers!A723:I1723,9,FALSE)</f>
        <v>No</v>
      </c>
      <c r="O724" s="25">
        <f t="shared" si="33"/>
        <v>24.3</v>
      </c>
      <c r="P724" t="str">
        <f>VLOOKUP(J724,Products!A:G,2,0)</f>
        <v>Excelsa</v>
      </c>
      <c r="Q724" t="str">
        <f>VLOOKUP(J724,Products!A:G,3,0)</f>
        <v>Dark</v>
      </c>
      <c r="R724">
        <v>2.673</v>
      </c>
      <c r="S724">
        <f>INDEX(Products!A:G,MATCH(worksheet!J724,Products!A:A,0),MATCH(worksheet!$S$1,Products!$A$1:$G$1,0))</f>
        <v>1.3365</v>
      </c>
      <c r="U724" s="20"/>
    </row>
    <row r="725" spans="1:21" x14ac:dyDescent="0.2">
      <c r="A725" s="1" t="s">
        <v>1405</v>
      </c>
      <c r="B725" s="2">
        <v>44470</v>
      </c>
      <c r="C725" s="2" t="str">
        <f t="shared" si="34"/>
        <v>2021</v>
      </c>
      <c r="D725" s="2" t="str">
        <f t="shared" si="35"/>
        <v>October</v>
      </c>
      <c r="E725" s="3" t="s">
        <v>1406</v>
      </c>
      <c r="F725" s="3" t="str">
        <f>VLOOKUP(Customers!A725,Customers!A724:I1724,3,FALSE)</f>
        <v>geilhersenk3@networksolutions.com</v>
      </c>
      <c r="G725" s="3" t="str">
        <f>VLOOKUP(worksheet!E725,Customers!A:I,2,)</f>
        <v>Gay Eilhersen</v>
      </c>
      <c r="H725" s="3" t="str">
        <f>VLOOKUP(E725,Customers!A:I,6,FALSE)</f>
        <v>Fresno</v>
      </c>
      <c r="I725" s="3" t="str">
        <f>VLOOKUP(Customers!A725,Customers!A724:I1724,7,FALSE)</f>
        <v>United States</v>
      </c>
      <c r="J725" s="4" t="s">
        <v>112</v>
      </c>
      <c r="K725" s="3">
        <v>2</v>
      </c>
      <c r="L725" s="5">
        <f>INDEX([1]products!$A$1:$G$49,MATCH([1]orders!$D725,[1]products!$A$1:$A$49,0),MATCH([1]orders!K$1,[1]products!$A$1:$G$1,0))</f>
        <v>2.5</v>
      </c>
      <c r="M725" s="6">
        <f>INDEX([1]products!$A$1:$G$49,MATCH([1]orders!$D725,[1]products!$A$1:$A$49,0),MATCH([1]orders!L$1,[1]products!$A$1:$G$1,0))</f>
        <v>31.624999999999996</v>
      </c>
      <c r="N725" s="6" t="str">
        <f>VLOOKUP(Customers!A725,Customers!A724:I1724,9,FALSE)</f>
        <v>No</v>
      </c>
      <c r="O725" s="25">
        <f t="shared" si="33"/>
        <v>63.249999999999993</v>
      </c>
      <c r="P725" t="str">
        <f>VLOOKUP(J725,Products!A:G,2,0)</f>
        <v>Excelsa</v>
      </c>
      <c r="Q725" t="str">
        <f>VLOOKUP(J725,Products!A:G,3,0)</f>
        <v>Medium</v>
      </c>
      <c r="R725">
        <v>6.9574999999999996</v>
      </c>
      <c r="S725">
        <f>INDEX(Products!A:G,MATCH(worksheet!J725,Products!A:A,0),MATCH(worksheet!$S$1,Products!$A$1:$G$1,0))</f>
        <v>3.4787499999999998</v>
      </c>
      <c r="U725" s="20"/>
    </row>
    <row r="726" spans="1:21" x14ac:dyDescent="0.2">
      <c r="A726" s="1" t="s">
        <v>1407</v>
      </c>
      <c r="B726" s="2">
        <v>44076</v>
      </c>
      <c r="C726" s="2" t="str">
        <f t="shared" si="34"/>
        <v>2020</v>
      </c>
      <c r="D726" s="2" t="str">
        <f t="shared" si="35"/>
        <v>September</v>
      </c>
      <c r="E726" s="3" t="s">
        <v>1408</v>
      </c>
      <c r="F726" s="3">
        <f>VLOOKUP(Customers!A726,Customers!A725:I1725,3,FALSE)</f>
        <v>0</v>
      </c>
      <c r="G726" s="3" t="str">
        <f>VLOOKUP(worksheet!E726,Customers!A:I,2,)</f>
        <v>Nico Hubert</v>
      </c>
      <c r="H726" s="3" t="str">
        <f>VLOOKUP(E726,Customers!A:I,6,FALSE)</f>
        <v>New York City</v>
      </c>
      <c r="I726" s="3" t="str">
        <f>VLOOKUP(Customers!A726,Customers!A725:I1725,7,FALSE)</f>
        <v>United States</v>
      </c>
      <c r="J726" s="4" t="s">
        <v>44</v>
      </c>
      <c r="K726" s="3">
        <v>2</v>
      </c>
      <c r="L726" s="5">
        <f>INDEX([1]products!$A$1:$G$49,MATCH([1]orders!$D726,[1]products!$A$1:$A$49,0),MATCH([1]orders!K$1,[1]products!$A$1:$G$1,0))</f>
        <v>0.2</v>
      </c>
      <c r="M726" s="6">
        <f>INDEX([1]products!$A$1:$G$49,MATCH([1]orders!$D726,[1]products!$A$1:$A$49,0),MATCH([1]orders!L$1,[1]products!$A$1:$G$1,0))</f>
        <v>3.375</v>
      </c>
      <c r="N726" s="6" t="str">
        <f>VLOOKUP(Customers!A726,Customers!A725:I1725,9,FALSE)</f>
        <v>Yes</v>
      </c>
      <c r="O726" s="25">
        <f t="shared" si="33"/>
        <v>6.75</v>
      </c>
      <c r="P726" t="str">
        <f>VLOOKUP(J726,Products!A:G,2,0)</f>
        <v>Arabica</v>
      </c>
      <c r="Q726" t="str">
        <f>VLOOKUP(J726,Products!A:G,3,0)</f>
        <v>Medium</v>
      </c>
      <c r="R726">
        <v>0.60749999999999993</v>
      </c>
      <c r="S726">
        <f>INDEX(Products!A:G,MATCH(worksheet!J726,Products!A:A,0),MATCH(worksheet!$S$1,Products!$A$1:$G$1,0))</f>
        <v>0.30374999999999996</v>
      </c>
      <c r="U726" s="20"/>
    </row>
    <row r="727" spans="1:21" x14ac:dyDescent="0.2">
      <c r="A727" s="1" t="s">
        <v>1409</v>
      </c>
      <c r="B727" s="2">
        <v>44043</v>
      </c>
      <c r="C727" s="2" t="str">
        <f t="shared" si="34"/>
        <v>2020</v>
      </c>
      <c r="D727" s="2" t="str">
        <f t="shared" si="35"/>
        <v>July</v>
      </c>
      <c r="E727" s="3" t="s">
        <v>1410</v>
      </c>
      <c r="F727" s="3" t="str">
        <f>VLOOKUP(Customers!A727,Customers!A726:I1726,3,FALSE)</f>
        <v>caleixok5@globo.com</v>
      </c>
      <c r="G727" s="3" t="str">
        <f>VLOOKUP(worksheet!E727,Customers!A:I,2,)</f>
        <v>Cristina Aleixo</v>
      </c>
      <c r="H727" s="3" t="str">
        <f>VLOOKUP(E727,Customers!A:I,6,FALSE)</f>
        <v>Colorado Springs</v>
      </c>
      <c r="I727" s="3" t="str">
        <f>VLOOKUP(Customers!A727,Customers!A726:I1726,7,FALSE)</f>
        <v>United States</v>
      </c>
      <c r="J727" s="4" t="s">
        <v>115</v>
      </c>
      <c r="K727" s="3">
        <v>6</v>
      </c>
      <c r="L727" s="5">
        <f>INDEX([1]products!$A$1:$G$49,MATCH([1]orders!$D727,[1]products!$A$1:$A$49,0),MATCH([1]orders!K$1,[1]products!$A$1:$G$1,0))</f>
        <v>0.2</v>
      </c>
      <c r="M727" s="6">
        <f>INDEX([1]products!$A$1:$G$49,MATCH([1]orders!$D727,[1]products!$A$1:$A$49,0),MATCH([1]orders!L$1,[1]products!$A$1:$G$1,0))</f>
        <v>3.8849999999999998</v>
      </c>
      <c r="N727" s="6" t="str">
        <f>VLOOKUP(Customers!A727,Customers!A726:I1726,9,FALSE)</f>
        <v>No</v>
      </c>
      <c r="O727" s="25">
        <f t="shared" si="33"/>
        <v>23.31</v>
      </c>
      <c r="P727" t="str">
        <f>VLOOKUP(J727,Products!A:G,2,0)</f>
        <v>Arabica</v>
      </c>
      <c r="Q727" t="str">
        <f>VLOOKUP(J727,Products!A:G,3,0)</f>
        <v>Light</v>
      </c>
      <c r="R727">
        <v>2.0978999999999997</v>
      </c>
      <c r="S727">
        <f>INDEX(Products!A:G,MATCH(worksheet!J727,Products!A:A,0),MATCH(worksheet!$S$1,Products!$A$1:$G$1,0))</f>
        <v>0.34964999999999996</v>
      </c>
      <c r="U727" s="20"/>
    </row>
    <row r="728" spans="1:21" x14ac:dyDescent="0.2">
      <c r="A728" s="1" t="s">
        <v>1411</v>
      </c>
      <c r="B728" s="2">
        <v>44571</v>
      </c>
      <c r="C728" s="2" t="str">
        <f t="shared" si="34"/>
        <v>2022</v>
      </c>
      <c r="D728" s="2" t="str">
        <f t="shared" si="35"/>
        <v>January</v>
      </c>
      <c r="E728" s="3" t="s">
        <v>1412</v>
      </c>
      <c r="F728" s="3">
        <f>VLOOKUP(Customers!A728,Customers!A727:I1727,3,FALSE)</f>
        <v>0</v>
      </c>
      <c r="G728" s="3" t="str">
        <f>VLOOKUP(worksheet!E728,Customers!A:I,2,)</f>
        <v>Derrek Allpress</v>
      </c>
      <c r="H728" s="3" t="str">
        <f>VLOOKUP(E728,Customers!A:I,6,FALSE)</f>
        <v>Long Beach</v>
      </c>
      <c r="I728" s="3" t="str">
        <f>VLOOKUP(Customers!A728,Customers!A727:I1727,7,FALSE)</f>
        <v>United States</v>
      </c>
      <c r="J728" s="4" t="s">
        <v>104</v>
      </c>
      <c r="K728" s="3">
        <v>4</v>
      </c>
      <c r="L728" s="5">
        <f>INDEX([1]products!$A$1:$G$49,MATCH([1]orders!$D728,[1]products!$A$1:$A$49,0),MATCH([1]orders!K$1,[1]products!$A$1:$G$1,0))</f>
        <v>2.5</v>
      </c>
      <c r="M728" s="6">
        <f>INDEX([1]products!$A$1:$G$49,MATCH([1]orders!$D728,[1]products!$A$1:$A$49,0),MATCH([1]orders!L$1,[1]products!$A$1:$G$1,0))</f>
        <v>36.454999999999998</v>
      </c>
      <c r="N728" s="6" t="str">
        <f>VLOOKUP(Customers!A728,Customers!A727:I1727,9,FALSE)</f>
        <v>No</v>
      </c>
      <c r="O728" s="25">
        <f t="shared" si="33"/>
        <v>145.82</v>
      </c>
      <c r="P728" t="str">
        <f>VLOOKUP(J728,Products!A:G,2,0)</f>
        <v>Liberica</v>
      </c>
      <c r="Q728" t="str">
        <f>VLOOKUP(J728,Products!A:G,3,0)</f>
        <v>Light</v>
      </c>
      <c r="R728">
        <v>18.956599999999998</v>
      </c>
      <c r="S728">
        <f>INDEX(Products!A:G,MATCH(worksheet!J728,Products!A:A,0),MATCH(worksheet!$S$1,Products!$A$1:$G$1,0))</f>
        <v>4.7391499999999995</v>
      </c>
      <c r="U728" s="20"/>
    </row>
    <row r="729" spans="1:21" hidden="1" x14ac:dyDescent="0.2">
      <c r="A729" s="1" t="s">
        <v>1413</v>
      </c>
      <c r="B729" s="2">
        <v>44264</v>
      </c>
      <c r="C729" s="2" t="str">
        <f t="shared" si="34"/>
        <v>2021</v>
      </c>
      <c r="D729" s="2" t="str">
        <f t="shared" si="35"/>
        <v>March</v>
      </c>
      <c r="E729" s="3" t="s">
        <v>1414</v>
      </c>
      <c r="F729" s="3" t="str">
        <f>VLOOKUP(Customers!A729,Customers!A728:I1728,3,FALSE)</f>
        <v>rtomkowiczk7@bravesites.com</v>
      </c>
      <c r="G729" s="3" t="str">
        <f>VLOOKUP(worksheet!E729,Customers!A:I,2,)</f>
        <v>Rikki Tomkowicz</v>
      </c>
      <c r="H729" s="3" t="str">
        <f>VLOOKUP(E729,Customers!A:I,6,FALSE)</f>
        <v>Lusk</v>
      </c>
      <c r="I729" s="3" t="str">
        <f>VLOOKUP(Customers!A729,Customers!A728:I1728,7,FALSE)</f>
        <v>Ireland</v>
      </c>
      <c r="J729" s="4" t="s">
        <v>22</v>
      </c>
      <c r="K729" s="3">
        <v>5</v>
      </c>
      <c r="L729" s="5">
        <f>INDEX([1]products!$A$1:$G$49,MATCH([1]orders!$D729,[1]products!$A$1:$A$49,0),MATCH([1]orders!K$1,[1]products!$A$1:$G$1,0))</f>
        <v>0.5</v>
      </c>
      <c r="M729" s="6">
        <f>INDEX([1]products!$A$1:$G$49,MATCH([1]orders!$D729,[1]products!$A$1:$A$49,0),MATCH([1]orders!L$1,[1]products!$A$1:$G$1,0))</f>
        <v>5.97</v>
      </c>
      <c r="N729" s="6" t="str">
        <f>VLOOKUP(Customers!A729,Customers!A728:I1728,9,FALSE)</f>
        <v>Yes</v>
      </c>
      <c r="O729" s="25">
        <f t="shared" si="33"/>
        <v>29.849999999999998</v>
      </c>
      <c r="P729" t="str">
        <f>VLOOKUP(J729,Products!A:G,2,0)</f>
        <v>Robusta</v>
      </c>
      <c r="Q729" t="str">
        <f>VLOOKUP(J729,Products!A:G,3,0)</f>
        <v>Medium</v>
      </c>
      <c r="R729">
        <v>1.7909999999999999</v>
      </c>
      <c r="S729">
        <f>INDEX(Products!A:G,MATCH(worksheet!J729,Products!A:A,0),MATCH(worksheet!$S$1,Products!$A$1:$G$1,0))</f>
        <v>0.35819999999999996</v>
      </c>
      <c r="U729" s="20"/>
    </row>
    <row r="730" spans="1:21" x14ac:dyDescent="0.2">
      <c r="A730" s="1" t="s">
        <v>1415</v>
      </c>
      <c r="B730" s="2">
        <v>44155</v>
      </c>
      <c r="C730" s="2" t="str">
        <f t="shared" si="34"/>
        <v>2020</v>
      </c>
      <c r="D730" s="2" t="str">
        <f t="shared" si="35"/>
        <v>November</v>
      </c>
      <c r="E730" s="3" t="s">
        <v>1416</v>
      </c>
      <c r="F730" s="3" t="str">
        <f>VLOOKUP(Customers!A730,Customers!A729:I1729,3,FALSE)</f>
        <v>rhuscroftk8@jimdo.com</v>
      </c>
      <c r="G730" s="3" t="str">
        <f>VLOOKUP(worksheet!E730,Customers!A:I,2,)</f>
        <v>Rochette Huscroft</v>
      </c>
      <c r="H730" s="3" t="str">
        <f>VLOOKUP(E730,Customers!A:I,6,FALSE)</f>
        <v>Reno</v>
      </c>
      <c r="I730" s="3" t="str">
        <f>VLOOKUP(Customers!A730,Customers!A729:I1729,7,FALSE)</f>
        <v>United States</v>
      </c>
      <c r="J730" s="4" t="s">
        <v>16</v>
      </c>
      <c r="K730" s="3">
        <v>3</v>
      </c>
      <c r="L730" s="5">
        <f>INDEX([1]products!$A$1:$G$49,MATCH([1]orders!$D730,[1]products!$A$1:$A$49,0),MATCH([1]orders!K$1,[1]products!$A$1:$G$1,0))</f>
        <v>0.5</v>
      </c>
      <c r="M730" s="6">
        <f>INDEX([1]products!$A$1:$G$49,MATCH([1]orders!$D730,[1]products!$A$1:$A$49,0),MATCH([1]orders!L$1,[1]products!$A$1:$G$1,0))</f>
        <v>7.29</v>
      </c>
      <c r="N730" s="6" t="str">
        <f>VLOOKUP(Customers!A730,Customers!A729:I1729,9,FALSE)</f>
        <v>Yes</v>
      </c>
      <c r="O730" s="25">
        <f t="shared" si="33"/>
        <v>21.87</v>
      </c>
      <c r="P730" t="str">
        <f>VLOOKUP(J730,Products!A:G,2,0)</f>
        <v>Excelsa</v>
      </c>
      <c r="Q730" t="str">
        <f>VLOOKUP(J730,Products!A:G,3,0)</f>
        <v>Dark</v>
      </c>
      <c r="R730">
        <v>2.4057000000000004</v>
      </c>
      <c r="S730">
        <f>INDEX(Products!A:G,MATCH(worksheet!J730,Products!A:A,0),MATCH(worksheet!$S$1,Products!$A$1:$G$1,0))</f>
        <v>0.80190000000000006</v>
      </c>
      <c r="U730" s="20"/>
    </row>
    <row r="731" spans="1:21" x14ac:dyDescent="0.2">
      <c r="A731" s="1" t="s">
        <v>1417</v>
      </c>
      <c r="B731" s="2">
        <v>44634</v>
      </c>
      <c r="C731" s="2" t="str">
        <f t="shared" si="34"/>
        <v>2022</v>
      </c>
      <c r="D731" s="2" t="str">
        <f t="shared" si="35"/>
        <v>March</v>
      </c>
      <c r="E731" s="3" t="s">
        <v>1418</v>
      </c>
      <c r="F731" s="3" t="str">
        <f>VLOOKUP(Customers!A731,Customers!A730:I1730,3,FALSE)</f>
        <v>sscurrerk9@flavors.me</v>
      </c>
      <c r="G731" s="3" t="str">
        <f>VLOOKUP(worksheet!E731,Customers!A:I,2,)</f>
        <v>Selle Scurrer</v>
      </c>
      <c r="H731" s="3" t="str">
        <f>VLOOKUP(E731,Customers!A:I,6,FALSE)</f>
        <v>Upton</v>
      </c>
      <c r="I731" s="3" t="str">
        <f>VLOOKUP(Customers!A731,Customers!A730:I1730,7,FALSE)</f>
        <v>United Kingdom</v>
      </c>
      <c r="J731" s="4" t="s">
        <v>77</v>
      </c>
      <c r="K731" s="3">
        <v>1</v>
      </c>
      <c r="L731" s="5">
        <f>INDEX([1]products!$A$1:$G$49,MATCH([1]orders!$D731,[1]products!$A$1:$A$49,0),MATCH([1]orders!K$1,[1]products!$A$1:$G$1,0))</f>
        <v>0.2</v>
      </c>
      <c r="M731" s="6">
        <f>INDEX([1]products!$A$1:$G$49,MATCH([1]orders!$D731,[1]products!$A$1:$A$49,0),MATCH([1]orders!L$1,[1]products!$A$1:$G$1,0))</f>
        <v>4.3650000000000002</v>
      </c>
      <c r="N731" s="6" t="str">
        <f>VLOOKUP(Customers!A731,Customers!A730:I1730,9,FALSE)</f>
        <v>No</v>
      </c>
      <c r="O731" s="25">
        <f t="shared" si="33"/>
        <v>4.3650000000000002</v>
      </c>
      <c r="P731" t="str">
        <f>VLOOKUP(J731,Products!A:G,2,0)</f>
        <v>Liberica</v>
      </c>
      <c r="Q731" t="str">
        <f>VLOOKUP(J731,Products!A:G,3,0)</f>
        <v>Medium</v>
      </c>
      <c r="R731">
        <v>0.56745000000000001</v>
      </c>
      <c r="S731">
        <f>INDEX(Products!A:G,MATCH(worksheet!J731,Products!A:A,0),MATCH(worksheet!$S$1,Products!$A$1:$G$1,0))</f>
        <v>0.56745000000000001</v>
      </c>
      <c r="U731" s="20"/>
    </row>
    <row r="732" spans="1:21" hidden="1" x14ac:dyDescent="0.2">
      <c r="A732" s="1" t="s">
        <v>1419</v>
      </c>
      <c r="B732" s="2">
        <v>43475</v>
      </c>
      <c r="C732" s="2" t="str">
        <f t="shared" si="34"/>
        <v>2019</v>
      </c>
      <c r="D732" s="2" t="str">
        <f t="shared" si="35"/>
        <v>January</v>
      </c>
      <c r="E732" s="3" t="s">
        <v>1420</v>
      </c>
      <c r="F732" s="3" t="str">
        <f>VLOOKUP(Customers!A732,Customers!A731:I1731,3,FALSE)</f>
        <v>arudramka@prnewswire.com</v>
      </c>
      <c r="G732" s="3" t="str">
        <f>VLOOKUP(worksheet!E732,Customers!A:I,2,)</f>
        <v>Andie Rudram</v>
      </c>
      <c r="H732" s="3" t="str">
        <f>VLOOKUP(E732,Customers!A:I,6,FALSE)</f>
        <v>Las Vegas</v>
      </c>
      <c r="I732" s="3" t="str">
        <f>VLOOKUP(Customers!A732,Customers!A731:I1731,7,FALSE)</f>
        <v>United States</v>
      </c>
      <c r="J732" s="4" t="s">
        <v>104</v>
      </c>
      <c r="K732" s="3">
        <v>1</v>
      </c>
      <c r="L732" s="5">
        <f>INDEX([1]products!$A$1:$G$49,MATCH([1]orders!$D732,[1]products!$A$1:$A$49,0),MATCH([1]orders!K$1,[1]products!$A$1:$G$1,0))</f>
        <v>2.5</v>
      </c>
      <c r="M732" s="6">
        <f>INDEX([1]products!$A$1:$G$49,MATCH([1]orders!$D732,[1]products!$A$1:$A$49,0),MATCH([1]orders!L$1,[1]products!$A$1:$G$1,0))</f>
        <v>36.454999999999998</v>
      </c>
      <c r="N732" s="6" t="str">
        <f>VLOOKUP(Customers!A732,Customers!A731:I1731,9,FALSE)</f>
        <v>No</v>
      </c>
      <c r="O732" s="25">
        <f t="shared" si="33"/>
        <v>36.454999999999998</v>
      </c>
      <c r="P732" t="str">
        <f>VLOOKUP(J732,Products!A:G,2,0)</f>
        <v>Liberica</v>
      </c>
      <c r="Q732" t="str">
        <f>VLOOKUP(J732,Products!A:G,3,0)</f>
        <v>Light</v>
      </c>
      <c r="R732">
        <v>4.7391499999999995</v>
      </c>
      <c r="S732">
        <f>INDEX(Products!A:G,MATCH(worksheet!J732,Products!A:A,0),MATCH(worksheet!$S$1,Products!$A$1:$G$1,0))</f>
        <v>4.7391499999999995</v>
      </c>
      <c r="U732" s="20"/>
    </row>
    <row r="733" spans="1:21" x14ac:dyDescent="0.2">
      <c r="A733" s="1" t="s">
        <v>1421</v>
      </c>
      <c r="B733" s="2">
        <v>44222</v>
      </c>
      <c r="C733" s="2" t="str">
        <f t="shared" si="34"/>
        <v>2021</v>
      </c>
      <c r="D733" s="2" t="str">
        <f t="shared" si="35"/>
        <v>January</v>
      </c>
      <c r="E733" s="3" t="s">
        <v>1422</v>
      </c>
      <c r="F733" s="3">
        <f>VLOOKUP(Customers!A733,Customers!A732:I1732,3,FALSE)</f>
        <v>0</v>
      </c>
      <c r="G733" s="3" t="str">
        <f>VLOOKUP(worksheet!E733,Customers!A:I,2,)</f>
        <v>Leta Clarricoates</v>
      </c>
      <c r="H733" s="3" t="str">
        <f>VLOOKUP(E733,Customers!A:I,6,FALSE)</f>
        <v>Wilmington</v>
      </c>
      <c r="I733" s="3" t="str">
        <f>VLOOKUP(Customers!A733,Customers!A732:I1732,7,FALSE)</f>
        <v>United States</v>
      </c>
      <c r="J733" s="4" t="s">
        <v>38</v>
      </c>
      <c r="K733" s="3">
        <v>4</v>
      </c>
      <c r="L733" s="5">
        <f>INDEX([1]products!$A$1:$G$49,MATCH([1]orders!$D733,[1]products!$A$1:$A$49,0),MATCH([1]orders!K$1,[1]products!$A$1:$G$1,0))</f>
        <v>0.2</v>
      </c>
      <c r="M733" s="6">
        <f>INDEX([1]products!$A$1:$G$49,MATCH([1]orders!$D733,[1]products!$A$1:$A$49,0),MATCH([1]orders!L$1,[1]products!$A$1:$G$1,0))</f>
        <v>3.8849999999999998</v>
      </c>
      <c r="N733" s="6" t="str">
        <f>VLOOKUP(Customers!A733,Customers!A732:I1732,9,FALSE)</f>
        <v>Yes</v>
      </c>
      <c r="O733" s="25">
        <f t="shared" si="33"/>
        <v>15.54</v>
      </c>
      <c r="P733" t="str">
        <f>VLOOKUP(J733,Products!A:G,2,0)</f>
        <v>Liberica</v>
      </c>
      <c r="Q733" t="str">
        <f>VLOOKUP(J733,Products!A:G,3,0)</f>
        <v>Dark</v>
      </c>
      <c r="R733">
        <v>2.0202</v>
      </c>
      <c r="S733">
        <f>INDEX(Products!A:G,MATCH(worksheet!J733,Products!A:A,0),MATCH(worksheet!$S$1,Products!$A$1:$G$1,0))</f>
        <v>0.50505</v>
      </c>
      <c r="U733" s="20"/>
    </row>
    <row r="734" spans="1:21" x14ac:dyDescent="0.2">
      <c r="A734" s="1" t="s">
        <v>1423</v>
      </c>
      <c r="B734" s="2">
        <v>44312</v>
      </c>
      <c r="C734" s="2" t="str">
        <f t="shared" si="34"/>
        <v>2021</v>
      </c>
      <c r="D734" s="2" t="str">
        <f t="shared" si="35"/>
        <v>April</v>
      </c>
      <c r="E734" s="3" t="s">
        <v>1424</v>
      </c>
      <c r="F734" s="3" t="str">
        <f>VLOOKUP(Customers!A734,Customers!A733:I1733,3,FALSE)</f>
        <v>jmahakc@cyberchimps.com</v>
      </c>
      <c r="G734" s="3" t="str">
        <f>VLOOKUP(worksheet!E734,Customers!A:I,2,)</f>
        <v>Jacquelyn Maha</v>
      </c>
      <c r="H734" s="3" t="str">
        <f>VLOOKUP(E734,Customers!A:I,6,FALSE)</f>
        <v>Reno</v>
      </c>
      <c r="I734" s="3" t="str">
        <f>VLOOKUP(Customers!A734,Customers!A733:I1733,7,FALSE)</f>
        <v>United States</v>
      </c>
      <c r="J734" s="4" t="s">
        <v>254</v>
      </c>
      <c r="K734" s="3">
        <v>2</v>
      </c>
      <c r="L734" s="5">
        <f>INDEX([1]products!$A$1:$G$49,MATCH([1]orders!$D734,[1]products!$A$1:$A$49,0),MATCH([1]orders!K$1,[1]products!$A$1:$G$1,0))</f>
        <v>0.2</v>
      </c>
      <c r="M734" s="6">
        <f>INDEX([1]products!$A$1:$G$49,MATCH([1]orders!$D734,[1]products!$A$1:$A$49,0),MATCH([1]orders!L$1,[1]products!$A$1:$G$1,0))</f>
        <v>4.4550000000000001</v>
      </c>
      <c r="N734" s="6" t="str">
        <f>VLOOKUP(Customers!A734,Customers!A733:I1733,9,FALSE)</f>
        <v>No</v>
      </c>
      <c r="O734" s="25">
        <f t="shared" si="33"/>
        <v>8.91</v>
      </c>
      <c r="P734" t="str">
        <f>VLOOKUP(J734,Products!A:G,2,0)</f>
        <v>Excelsa</v>
      </c>
      <c r="Q734" t="str">
        <f>VLOOKUP(J734,Products!A:G,3,0)</f>
        <v>Light</v>
      </c>
      <c r="R734">
        <v>0.98009999999999997</v>
      </c>
      <c r="S734">
        <f>INDEX(Products!A:G,MATCH(worksheet!J734,Products!A:A,0),MATCH(worksheet!$S$1,Products!$A$1:$G$1,0))</f>
        <v>0.49004999999999999</v>
      </c>
      <c r="U734" s="20"/>
    </row>
    <row r="735" spans="1:21" hidden="1" x14ac:dyDescent="0.2">
      <c r="A735" s="1" t="s">
        <v>1425</v>
      </c>
      <c r="B735" s="2">
        <v>44565</v>
      </c>
      <c r="C735" s="2" t="str">
        <f t="shared" si="34"/>
        <v>2022</v>
      </c>
      <c r="D735" s="2" t="str">
        <f t="shared" si="35"/>
        <v>January</v>
      </c>
      <c r="E735" s="3" t="s">
        <v>1426</v>
      </c>
      <c r="F735" s="3" t="str">
        <f>VLOOKUP(Customers!A735,Customers!A734:I1734,3,FALSE)</f>
        <v>gclemonkd@networksolutions.com</v>
      </c>
      <c r="G735" s="3" t="str">
        <f>VLOOKUP(worksheet!E735,Customers!A:I,2,)</f>
        <v>Glory Clemon</v>
      </c>
      <c r="H735" s="3" t="str">
        <f>VLOOKUP(E735,Customers!A:I,6,FALSE)</f>
        <v>Tuscaloosa</v>
      </c>
      <c r="I735" s="3" t="str">
        <f>VLOOKUP(Customers!A735,Customers!A734:I1734,7,FALSE)</f>
        <v>United States</v>
      </c>
      <c r="J735" s="4" t="s">
        <v>197</v>
      </c>
      <c r="K735" s="3">
        <v>3</v>
      </c>
      <c r="L735" s="5">
        <f>INDEX([1]products!$A$1:$G$49,MATCH([1]orders!$D735,[1]products!$A$1:$A$49,0),MATCH([1]orders!K$1,[1]products!$A$1:$G$1,0))</f>
        <v>2.5</v>
      </c>
      <c r="M735" s="6">
        <f>INDEX([1]products!$A$1:$G$49,MATCH([1]orders!$D735,[1]products!$A$1:$A$49,0),MATCH([1]orders!L$1,[1]products!$A$1:$G$1,0))</f>
        <v>33.464999999999996</v>
      </c>
      <c r="N735" s="6" t="str">
        <f>VLOOKUP(Customers!A735,Customers!A734:I1734,9,FALSE)</f>
        <v>Yes</v>
      </c>
      <c r="O735" s="25">
        <f t="shared" si="33"/>
        <v>100.39499999999998</v>
      </c>
      <c r="P735" t="str">
        <f>VLOOKUP(J735,Products!A:G,2,0)</f>
        <v>Liberica</v>
      </c>
      <c r="Q735" t="str">
        <f>VLOOKUP(J735,Products!A:G,3,0)</f>
        <v>Medium</v>
      </c>
      <c r="R735">
        <v>13.051349999999999</v>
      </c>
      <c r="S735">
        <f>INDEX(Products!A:G,MATCH(worksheet!J735,Products!A:A,0),MATCH(worksheet!$S$1,Products!$A$1:$G$1,0))</f>
        <v>4.3504499999999995</v>
      </c>
      <c r="U735" s="20"/>
    </row>
    <row r="736" spans="1:21" x14ac:dyDescent="0.2">
      <c r="A736" s="1" t="s">
        <v>1427</v>
      </c>
      <c r="B736" s="2">
        <v>43697</v>
      </c>
      <c r="C736" s="2" t="str">
        <f t="shared" si="34"/>
        <v>2019</v>
      </c>
      <c r="D736" s="2" t="str">
        <f t="shared" si="35"/>
        <v>August</v>
      </c>
      <c r="E736" s="3" t="s">
        <v>1428</v>
      </c>
      <c r="F736" s="3">
        <f>VLOOKUP(Customers!A736,Customers!A735:I1735,3,FALSE)</f>
        <v>0</v>
      </c>
      <c r="G736" s="3" t="str">
        <f>VLOOKUP(worksheet!E736,Customers!A:I,2,)</f>
        <v>Alica Kift</v>
      </c>
      <c r="H736" s="3" t="str">
        <f>VLOOKUP(E736,Customers!A:I,6,FALSE)</f>
        <v>Garden Grove</v>
      </c>
      <c r="I736" s="3" t="str">
        <f>VLOOKUP(Customers!A736,Customers!A735:I1735,7,FALSE)</f>
        <v>United States</v>
      </c>
      <c r="J736" s="4" t="s">
        <v>101</v>
      </c>
      <c r="K736" s="3">
        <v>5</v>
      </c>
      <c r="L736" s="5">
        <f>INDEX([1]products!$A$1:$G$49,MATCH([1]orders!$D736,[1]products!$A$1:$A$49,0),MATCH([1]orders!K$1,[1]products!$A$1:$G$1,0))</f>
        <v>0.2</v>
      </c>
      <c r="M736" s="6">
        <f>INDEX([1]products!$A$1:$G$49,MATCH([1]orders!$D736,[1]products!$A$1:$A$49,0),MATCH([1]orders!L$1,[1]products!$A$1:$G$1,0))</f>
        <v>2.6849999999999996</v>
      </c>
      <c r="N736" s="6" t="str">
        <f>VLOOKUP(Customers!A736,Customers!A735:I1735,9,FALSE)</f>
        <v>No</v>
      </c>
      <c r="O736" s="25">
        <f t="shared" si="33"/>
        <v>13.424999999999997</v>
      </c>
      <c r="P736" t="str">
        <f>VLOOKUP(J736,Products!A:G,2,0)</f>
        <v>Robusta</v>
      </c>
      <c r="Q736" t="str">
        <f>VLOOKUP(J736,Products!A:G,3,0)</f>
        <v>Dark</v>
      </c>
      <c r="R736">
        <v>0.80549999999999988</v>
      </c>
      <c r="S736">
        <f>INDEX(Products!A:G,MATCH(worksheet!J736,Products!A:A,0),MATCH(worksheet!$S$1,Products!$A$1:$G$1,0))</f>
        <v>0.16109999999999997</v>
      </c>
      <c r="U736" s="20"/>
    </row>
    <row r="737" spans="1:21" x14ac:dyDescent="0.2">
      <c r="A737" s="1" t="s">
        <v>1429</v>
      </c>
      <c r="B737" s="2">
        <v>44757</v>
      </c>
      <c r="C737" s="2" t="str">
        <f t="shared" si="34"/>
        <v>2022</v>
      </c>
      <c r="D737" s="2" t="str">
        <f t="shared" si="35"/>
        <v>July</v>
      </c>
      <c r="E737" s="3" t="s">
        <v>1430</v>
      </c>
      <c r="F737" s="3" t="str">
        <f>VLOOKUP(Customers!A737,Customers!A736:I1736,3,FALSE)</f>
        <v>bpollinskf@shinystat.com</v>
      </c>
      <c r="G737" s="3" t="str">
        <f>VLOOKUP(worksheet!E737,Customers!A:I,2,)</f>
        <v>Babb Pollins</v>
      </c>
      <c r="H737" s="3" t="str">
        <f>VLOOKUP(E737,Customers!A:I,6,FALSE)</f>
        <v>Shawnee Mission</v>
      </c>
      <c r="I737" s="3" t="str">
        <f>VLOOKUP(Customers!A737,Customers!A736:I1736,7,FALSE)</f>
        <v>United States</v>
      </c>
      <c r="J737" s="4" t="s">
        <v>51</v>
      </c>
      <c r="K737" s="3">
        <v>6</v>
      </c>
      <c r="L737" s="5">
        <f>INDEX([1]products!$A$1:$G$49,MATCH([1]orders!$D737,[1]products!$A$1:$A$49,0),MATCH([1]orders!K$1,[1]products!$A$1:$G$1,0))</f>
        <v>0.2</v>
      </c>
      <c r="M737" s="6">
        <f>INDEX([1]products!$A$1:$G$49,MATCH([1]orders!$D737,[1]products!$A$1:$A$49,0),MATCH([1]orders!L$1,[1]products!$A$1:$G$1,0))</f>
        <v>3.645</v>
      </c>
      <c r="N737" s="6" t="str">
        <f>VLOOKUP(Customers!A737,Customers!A736:I1736,9,FALSE)</f>
        <v>No</v>
      </c>
      <c r="O737" s="25">
        <f t="shared" si="33"/>
        <v>21.87</v>
      </c>
      <c r="P737" t="str">
        <f>VLOOKUP(J737,Products!A:G,2,0)</f>
        <v>Excelsa</v>
      </c>
      <c r="Q737" t="str">
        <f>VLOOKUP(J737,Products!A:G,3,0)</f>
        <v>Dark</v>
      </c>
      <c r="R737">
        <v>2.4057000000000004</v>
      </c>
      <c r="S737">
        <f>INDEX(Products!A:G,MATCH(worksheet!J737,Products!A:A,0),MATCH(worksheet!$S$1,Products!$A$1:$G$1,0))</f>
        <v>0.40095000000000003</v>
      </c>
      <c r="U737" s="20"/>
    </row>
    <row r="738" spans="1:21" hidden="1" x14ac:dyDescent="0.2">
      <c r="A738" s="1" t="s">
        <v>1431</v>
      </c>
      <c r="B738" s="2">
        <v>43508</v>
      </c>
      <c r="C738" s="2" t="str">
        <f t="shared" si="34"/>
        <v>2019</v>
      </c>
      <c r="D738" s="2" t="str">
        <f t="shared" si="35"/>
        <v>February</v>
      </c>
      <c r="E738" s="3" t="s">
        <v>1432</v>
      </c>
      <c r="F738" s="3" t="str">
        <f>VLOOKUP(Customers!A738,Customers!A737:I1737,3,FALSE)</f>
        <v>jtoyekg@pinterest.com</v>
      </c>
      <c r="G738" s="3" t="str">
        <f>VLOOKUP(worksheet!E738,Customers!A:I,2,)</f>
        <v>Jarret Toye</v>
      </c>
      <c r="H738" s="3" t="str">
        <f>VLOOKUP(E738,Customers!A:I,6,FALSE)</f>
        <v>Ballivor</v>
      </c>
      <c r="I738" s="3" t="str">
        <f>VLOOKUP(Customers!A738,Customers!A737:I1737,7,FALSE)</f>
        <v>Ireland</v>
      </c>
      <c r="J738" s="4" t="s">
        <v>13</v>
      </c>
      <c r="K738" s="3">
        <v>2</v>
      </c>
      <c r="L738" s="5">
        <f>INDEX([1]products!$A$1:$G$49,MATCH([1]orders!$D738,[1]products!$A$1:$A$49,0),MATCH([1]orders!K$1,[1]products!$A$1:$G$1,0))</f>
        <v>1</v>
      </c>
      <c r="M738" s="6">
        <f>INDEX([1]products!$A$1:$G$49,MATCH([1]orders!$D738,[1]products!$A$1:$A$49,0),MATCH([1]orders!L$1,[1]products!$A$1:$G$1,0))</f>
        <v>12.95</v>
      </c>
      <c r="N738" s="6" t="str">
        <f>VLOOKUP(Customers!A738,Customers!A737:I1737,9,FALSE)</f>
        <v>Yes</v>
      </c>
      <c r="O738" s="25">
        <f t="shared" si="33"/>
        <v>25.9</v>
      </c>
      <c r="P738" t="str">
        <f>VLOOKUP(J738,Products!A:G,2,0)</f>
        <v>Liberica</v>
      </c>
      <c r="Q738" t="str">
        <f>VLOOKUP(J738,Products!A:G,3,0)</f>
        <v>Dark</v>
      </c>
      <c r="R738">
        <v>3.367</v>
      </c>
      <c r="S738">
        <f>INDEX(Products!A:G,MATCH(worksheet!J738,Products!A:A,0),MATCH(worksheet!$S$1,Products!$A$1:$G$1,0))</f>
        <v>1.6835</v>
      </c>
      <c r="U738" s="20"/>
    </row>
    <row r="739" spans="1:21" x14ac:dyDescent="0.2">
      <c r="A739" s="1" t="s">
        <v>1433</v>
      </c>
      <c r="B739" s="2">
        <v>44447</v>
      </c>
      <c r="C739" s="2" t="str">
        <f t="shared" si="34"/>
        <v>2021</v>
      </c>
      <c r="D739" s="2" t="str">
        <f t="shared" si="35"/>
        <v>September</v>
      </c>
      <c r="E739" s="3" t="s">
        <v>1434</v>
      </c>
      <c r="F739" s="3" t="str">
        <f>VLOOKUP(Customers!A739,Customers!A738:I1738,3,FALSE)</f>
        <v>clinskillkh@sphinn.com</v>
      </c>
      <c r="G739" s="3" t="str">
        <f>VLOOKUP(worksheet!E739,Customers!A:I,2,)</f>
        <v>Carlie Linskill</v>
      </c>
      <c r="H739" s="3" t="str">
        <f>VLOOKUP(E739,Customers!A:I,6,FALSE)</f>
        <v>Cincinnati</v>
      </c>
      <c r="I739" s="3" t="str">
        <f>VLOOKUP(Customers!A739,Customers!A738:I1738,7,FALSE)</f>
        <v>United States</v>
      </c>
      <c r="J739" s="4" t="s">
        <v>61</v>
      </c>
      <c r="K739" s="3">
        <v>5</v>
      </c>
      <c r="L739" s="5">
        <f>INDEX([1]products!$A$1:$G$49,MATCH([1]orders!$D739,[1]products!$A$1:$A$49,0),MATCH([1]orders!K$1,[1]products!$A$1:$G$1,0))</f>
        <v>1</v>
      </c>
      <c r="M739" s="6">
        <f>INDEX([1]products!$A$1:$G$49,MATCH([1]orders!$D739,[1]products!$A$1:$A$49,0),MATCH([1]orders!L$1,[1]products!$A$1:$G$1,0))</f>
        <v>11.25</v>
      </c>
      <c r="N739" s="6" t="str">
        <f>VLOOKUP(Customers!A739,Customers!A738:I1738,9,FALSE)</f>
        <v>No</v>
      </c>
      <c r="O739" s="25">
        <f t="shared" si="33"/>
        <v>56.25</v>
      </c>
      <c r="P739" t="str">
        <f>VLOOKUP(J739,Products!A:G,2,0)</f>
        <v>Arabica</v>
      </c>
      <c r="Q739" t="str">
        <f>VLOOKUP(J739,Products!A:G,3,0)</f>
        <v>Medium</v>
      </c>
      <c r="R739">
        <v>5.0625</v>
      </c>
      <c r="S739">
        <f>INDEX(Products!A:G,MATCH(worksheet!J739,Products!A:A,0),MATCH(worksheet!$S$1,Products!$A$1:$G$1,0))</f>
        <v>1.0125</v>
      </c>
      <c r="U739" s="20"/>
    </row>
    <row r="740" spans="1:21" hidden="1" x14ac:dyDescent="0.2">
      <c r="A740" s="1" t="s">
        <v>1435</v>
      </c>
      <c r="B740" s="2">
        <v>43812</v>
      </c>
      <c r="C740" s="2" t="str">
        <f t="shared" si="34"/>
        <v>2019</v>
      </c>
      <c r="D740" s="2" t="str">
        <f t="shared" si="35"/>
        <v>December</v>
      </c>
      <c r="E740" s="3" t="s">
        <v>1436</v>
      </c>
      <c r="F740" s="3" t="str">
        <f>VLOOKUP(Customers!A740,Customers!A739:I1739,3,FALSE)</f>
        <v>nvigrasski@ezinearticles.com</v>
      </c>
      <c r="G740" s="3" t="str">
        <f>VLOOKUP(worksheet!E740,Customers!A:I,2,)</f>
        <v>Natal Vigrass</v>
      </c>
      <c r="H740" s="3" t="str">
        <f>VLOOKUP(E740,Customers!A:I,6,FALSE)</f>
        <v>Whitwell</v>
      </c>
      <c r="I740" s="3" t="str">
        <f>VLOOKUP(Customers!A740,Customers!A739:I1739,7,FALSE)</f>
        <v>United Kingdom</v>
      </c>
      <c r="J740" s="4" t="s">
        <v>182</v>
      </c>
      <c r="K740" s="3">
        <v>3</v>
      </c>
      <c r="L740" s="5">
        <f>INDEX([1]products!$A$1:$G$49,MATCH([1]orders!$D740,[1]products!$A$1:$A$49,0),MATCH([1]orders!K$1,[1]products!$A$1:$G$1,0))</f>
        <v>0.2</v>
      </c>
      <c r="M740" s="6">
        <f>INDEX([1]products!$A$1:$G$49,MATCH([1]orders!$D740,[1]products!$A$1:$A$49,0),MATCH([1]orders!L$1,[1]products!$A$1:$G$1,0))</f>
        <v>3.5849999999999995</v>
      </c>
      <c r="N740" s="6" t="str">
        <f>VLOOKUP(Customers!A740,Customers!A739:I1739,9,FALSE)</f>
        <v>No</v>
      </c>
      <c r="O740" s="25">
        <f t="shared" si="33"/>
        <v>10.754999999999999</v>
      </c>
      <c r="P740" t="str">
        <f>VLOOKUP(J740,Products!A:G,2,0)</f>
        <v>Robusta</v>
      </c>
      <c r="Q740" t="str">
        <f>VLOOKUP(J740,Products!A:G,3,0)</f>
        <v>Light</v>
      </c>
      <c r="R740">
        <v>0.64529999999999987</v>
      </c>
      <c r="S740">
        <f>INDEX(Products!A:G,MATCH(worksheet!J740,Products!A:A,0),MATCH(worksheet!$S$1,Products!$A$1:$G$1,0))</f>
        <v>0.21509999999999996</v>
      </c>
      <c r="U740" s="20"/>
    </row>
    <row r="741" spans="1:21" x14ac:dyDescent="0.2">
      <c r="A741" s="1" t="s">
        <v>1437</v>
      </c>
      <c r="B741" s="2">
        <v>44433</v>
      </c>
      <c r="C741" s="2" t="str">
        <f t="shared" si="34"/>
        <v>2021</v>
      </c>
      <c r="D741" s="2" t="str">
        <f t="shared" si="35"/>
        <v>August</v>
      </c>
      <c r="E741" s="3" t="s">
        <v>1344</v>
      </c>
      <c r="F741" s="3">
        <f>VLOOKUP(Customers!A741,Customers!A740:I1740,3,FALSE)</f>
        <v>0</v>
      </c>
      <c r="G741" s="3" t="str">
        <f>VLOOKUP(worksheet!E741,Customers!A:I,2,)</f>
        <v>Jimmy Dymoke</v>
      </c>
      <c r="H741" s="3" t="str">
        <f>VLOOKUP(E741,Customers!A:I,6,FALSE)</f>
        <v>Beaumont</v>
      </c>
      <c r="I741" s="3" t="str">
        <f>VLOOKUP(Customers!A741,Customers!A740:I1740,7,FALSE)</f>
        <v>United States</v>
      </c>
      <c r="J741" s="4" t="s">
        <v>51</v>
      </c>
      <c r="K741" s="3">
        <v>5</v>
      </c>
      <c r="L741" s="5">
        <f>INDEX([1]products!$A$1:$G$49,MATCH([1]orders!$D741,[1]products!$A$1:$A$49,0),MATCH([1]orders!K$1,[1]products!$A$1:$G$1,0))</f>
        <v>0.2</v>
      </c>
      <c r="M741" s="6">
        <f>INDEX([1]products!$A$1:$G$49,MATCH([1]orders!$D741,[1]products!$A$1:$A$49,0),MATCH([1]orders!L$1,[1]products!$A$1:$G$1,0))</f>
        <v>3.645</v>
      </c>
      <c r="N741" s="6" t="str">
        <f>VLOOKUP(Customers!A741,Customers!A740:I1740,9,FALSE)</f>
        <v>Yes</v>
      </c>
      <c r="O741" s="25">
        <f t="shared" si="33"/>
        <v>18.225000000000001</v>
      </c>
      <c r="P741" t="str">
        <f>VLOOKUP(J741,Products!A:G,2,0)</f>
        <v>Excelsa</v>
      </c>
      <c r="Q741" t="str">
        <f>VLOOKUP(J741,Products!A:G,3,0)</f>
        <v>Dark</v>
      </c>
      <c r="R741">
        <v>2.00475</v>
      </c>
      <c r="S741">
        <f>INDEX(Products!A:G,MATCH(worksheet!J741,Products!A:A,0),MATCH(worksheet!$S$1,Products!$A$1:$G$1,0))</f>
        <v>0.40095000000000003</v>
      </c>
      <c r="U741" s="20"/>
    </row>
    <row r="742" spans="1:21" x14ac:dyDescent="0.2">
      <c r="A742" s="1" t="s">
        <v>1438</v>
      </c>
      <c r="B742" s="2">
        <v>44643</v>
      </c>
      <c r="C742" s="2" t="str">
        <f t="shared" si="34"/>
        <v>2022</v>
      </c>
      <c r="D742" s="2" t="str">
        <f t="shared" si="35"/>
        <v>March</v>
      </c>
      <c r="E742" s="3" t="s">
        <v>1439</v>
      </c>
      <c r="F742" s="3" t="str">
        <f>VLOOKUP(Customers!A742,Customers!A741:I1741,3,FALSE)</f>
        <v>kcragellkk@google.com</v>
      </c>
      <c r="G742" s="3" t="str">
        <f>VLOOKUP(worksheet!E742,Customers!A:I,2,)</f>
        <v>Kandace Cragell</v>
      </c>
      <c r="H742" s="3" t="str">
        <f>VLOOKUP(E742,Customers!A:I,6,FALSE)</f>
        <v>Dungarvan</v>
      </c>
      <c r="I742" s="3" t="str">
        <f>VLOOKUP(Customers!A742,Customers!A741:I1741,7,FALSE)</f>
        <v>Ireland</v>
      </c>
      <c r="J742" s="4" t="s">
        <v>157</v>
      </c>
      <c r="K742" s="3">
        <v>4</v>
      </c>
      <c r="L742" s="5">
        <f>INDEX([1]products!$A$1:$G$49,MATCH([1]orders!$D742,[1]products!$A$1:$A$49,0),MATCH([1]orders!K$1,[1]products!$A$1:$G$1,0))</f>
        <v>0.5</v>
      </c>
      <c r="M742" s="6">
        <f>INDEX([1]products!$A$1:$G$49,MATCH([1]orders!$D742,[1]products!$A$1:$A$49,0),MATCH([1]orders!L$1,[1]products!$A$1:$G$1,0))</f>
        <v>7.169999999999999</v>
      </c>
      <c r="N742" s="6" t="str">
        <f>VLOOKUP(Customers!A742,Customers!A741:I1741,9,FALSE)</f>
        <v>No</v>
      </c>
      <c r="O742" s="25">
        <f t="shared" si="33"/>
        <v>28.679999999999996</v>
      </c>
      <c r="P742" t="str">
        <f>VLOOKUP(J742,Products!A:G,2,0)</f>
        <v>Robusta</v>
      </c>
      <c r="Q742" t="str">
        <f>VLOOKUP(J742,Products!A:G,3,0)</f>
        <v>Light</v>
      </c>
      <c r="R742">
        <v>1.7207999999999997</v>
      </c>
      <c r="S742">
        <f>INDEX(Products!A:G,MATCH(worksheet!J742,Products!A:A,0),MATCH(worksheet!$S$1,Products!$A$1:$G$1,0))</f>
        <v>0.43019999999999992</v>
      </c>
      <c r="U742" s="20"/>
    </row>
    <row r="743" spans="1:21" x14ac:dyDescent="0.2">
      <c r="A743" s="1" t="s">
        <v>1440</v>
      </c>
      <c r="B743" s="2">
        <v>43566</v>
      </c>
      <c r="C743" s="2" t="str">
        <f t="shared" si="34"/>
        <v>2019</v>
      </c>
      <c r="D743" s="2" t="str">
        <f t="shared" si="35"/>
        <v>April</v>
      </c>
      <c r="E743" s="3" t="s">
        <v>1441</v>
      </c>
      <c r="F743" s="3" t="str">
        <f>VLOOKUP(Customers!A743,Customers!A742:I1742,3,FALSE)</f>
        <v>libertkl@huffingtonpost.com</v>
      </c>
      <c r="G743" s="3" t="str">
        <f>VLOOKUP(worksheet!E743,Customers!A:I,2,)</f>
        <v>Lyon Ibert</v>
      </c>
      <c r="H743" s="3" t="str">
        <f>VLOOKUP(E743,Customers!A:I,6,FALSE)</f>
        <v>Sunnyvale</v>
      </c>
      <c r="I743" s="3" t="str">
        <f>VLOOKUP(Customers!A743,Customers!A742:I1742,7,FALSE)</f>
        <v>United States</v>
      </c>
      <c r="J743" s="4" t="s">
        <v>77</v>
      </c>
      <c r="K743" s="3">
        <v>2</v>
      </c>
      <c r="L743" s="5">
        <f>INDEX([1]products!$A$1:$G$49,MATCH([1]orders!$D743,[1]products!$A$1:$A$49,0),MATCH([1]orders!K$1,[1]products!$A$1:$G$1,0))</f>
        <v>0.2</v>
      </c>
      <c r="M743" s="6">
        <f>INDEX([1]products!$A$1:$G$49,MATCH([1]orders!$D743,[1]products!$A$1:$A$49,0),MATCH([1]orders!L$1,[1]products!$A$1:$G$1,0))</f>
        <v>4.3650000000000002</v>
      </c>
      <c r="N743" s="6" t="str">
        <f>VLOOKUP(Customers!A743,Customers!A742:I1742,9,FALSE)</f>
        <v>No</v>
      </c>
      <c r="O743" s="25">
        <f t="shared" si="33"/>
        <v>8.73</v>
      </c>
      <c r="P743" t="str">
        <f>VLOOKUP(J743,Products!A:G,2,0)</f>
        <v>Liberica</v>
      </c>
      <c r="Q743" t="str">
        <f>VLOOKUP(J743,Products!A:G,3,0)</f>
        <v>Medium</v>
      </c>
      <c r="R743">
        <v>1.1349</v>
      </c>
      <c r="S743">
        <f>INDEX(Products!A:G,MATCH(worksheet!J743,Products!A:A,0),MATCH(worksheet!$S$1,Products!$A$1:$G$1,0))</f>
        <v>0.56745000000000001</v>
      </c>
      <c r="U743" s="20"/>
    </row>
    <row r="744" spans="1:21" hidden="1" x14ac:dyDescent="0.2">
      <c r="A744" s="1" t="s">
        <v>1442</v>
      </c>
      <c r="B744" s="2">
        <v>44133</v>
      </c>
      <c r="C744" s="2" t="str">
        <f t="shared" si="34"/>
        <v>2020</v>
      </c>
      <c r="D744" s="2" t="str">
        <f t="shared" si="35"/>
        <v>October</v>
      </c>
      <c r="E744" s="3" t="s">
        <v>1443</v>
      </c>
      <c r="F744" s="3" t="str">
        <f>VLOOKUP(Customers!A744,Customers!A743:I1743,3,FALSE)</f>
        <v>rlidgeykm@vimeo.com</v>
      </c>
      <c r="G744" s="3" t="str">
        <f>VLOOKUP(worksheet!E744,Customers!A:I,2,)</f>
        <v>Reese Lidgey</v>
      </c>
      <c r="H744" s="3" t="str">
        <f>VLOOKUP(E744,Customers!A:I,6,FALSE)</f>
        <v>Memphis</v>
      </c>
      <c r="I744" s="3" t="str">
        <f>VLOOKUP(Customers!A744,Customers!A743:I1743,7,FALSE)</f>
        <v>United States</v>
      </c>
      <c r="J744" s="4" t="s">
        <v>96</v>
      </c>
      <c r="K744" s="3">
        <v>4</v>
      </c>
      <c r="L744" s="5">
        <f>INDEX([1]products!$A$1:$G$49,MATCH([1]orders!$D744,[1]products!$A$1:$A$49,0),MATCH([1]orders!K$1,[1]products!$A$1:$G$1,0))</f>
        <v>1</v>
      </c>
      <c r="M744" s="6">
        <f>INDEX([1]products!$A$1:$G$49,MATCH([1]orders!$D744,[1]products!$A$1:$A$49,0),MATCH([1]orders!L$1,[1]products!$A$1:$G$1,0))</f>
        <v>14.55</v>
      </c>
      <c r="N744" s="6" t="str">
        <f>VLOOKUP(Customers!A744,Customers!A743:I1743,9,FALSE)</f>
        <v>No</v>
      </c>
      <c r="O744" s="25">
        <f t="shared" si="33"/>
        <v>58.2</v>
      </c>
      <c r="P744" t="str">
        <f>VLOOKUP(J744,Products!A:G,2,0)</f>
        <v>Liberica</v>
      </c>
      <c r="Q744" t="str">
        <f>VLOOKUP(J744,Products!A:G,3,0)</f>
        <v>Medium</v>
      </c>
      <c r="R744">
        <v>7.5660000000000007</v>
      </c>
      <c r="S744">
        <f>INDEX(Products!A:G,MATCH(worksheet!J744,Products!A:A,0),MATCH(worksheet!$S$1,Products!$A$1:$G$1,0))</f>
        <v>1.8915000000000002</v>
      </c>
      <c r="U744" s="20"/>
    </row>
    <row r="745" spans="1:21" x14ac:dyDescent="0.2">
      <c r="A745" s="1" t="s">
        <v>1444</v>
      </c>
      <c r="B745" s="2">
        <v>44042</v>
      </c>
      <c r="C745" s="2" t="str">
        <f t="shared" si="34"/>
        <v>2020</v>
      </c>
      <c r="D745" s="2" t="str">
        <f t="shared" si="35"/>
        <v>July</v>
      </c>
      <c r="E745" s="3" t="s">
        <v>1445</v>
      </c>
      <c r="F745" s="3" t="str">
        <f>VLOOKUP(Customers!A745,Customers!A744:I1744,3,FALSE)</f>
        <v>tcastagnekn@wikia.com</v>
      </c>
      <c r="G745" s="3" t="str">
        <f>VLOOKUP(worksheet!E745,Customers!A:I,2,)</f>
        <v>Tersina Castagne</v>
      </c>
      <c r="H745" s="3" t="str">
        <f>VLOOKUP(E745,Customers!A:I,6,FALSE)</f>
        <v>Orlando</v>
      </c>
      <c r="I745" s="3" t="str">
        <f>VLOOKUP(Customers!A745,Customers!A744:I1744,7,FALSE)</f>
        <v>United States</v>
      </c>
      <c r="J745" s="4" t="s">
        <v>72</v>
      </c>
      <c r="K745" s="3">
        <v>3</v>
      </c>
      <c r="L745" s="5">
        <f>INDEX([1]products!$A$1:$G$49,MATCH([1]orders!$D745,[1]products!$A$1:$A$49,0),MATCH([1]orders!K$1,[1]products!$A$1:$G$1,0))</f>
        <v>0.5</v>
      </c>
      <c r="M745" s="6">
        <f>INDEX([1]products!$A$1:$G$49,MATCH([1]orders!$D745,[1]products!$A$1:$A$49,0),MATCH([1]orders!L$1,[1]products!$A$1:$G$1,0))</f>
        <v>5.97</v>
      </c>
      <c r="N745" s="6" t="str">
        <f>VLOOKUP(Customers!A745,Customers!A744:I1744,9,FALSE)</f>
        <v>No</v>
      </c>
      <c r="O745" s="25">
        <f t="shared" si="33"/>
        <v>17.91</v>
      </c>
      <c r="P745" t="str">
        <f>VLOOKUP(J745,Products!A:G,2,0)</f>
        <v>Arabica</v>
      </c>
      <c r="Q745" t="str">
        <f>VLOOKUP(J745,Products!A:G,3,0)</f>
        <v>Dark</v>
      </c>
      <c r="R745">
        <v>1.6118999999999999</v>
      </c>
      <c r="S745">
        <f>INDEX(Products!A:G,MATCH(worksheet!J745,Products!A:A,0),MATCH(worksheet!$S$1,Products!$A$1:$G$1,0))</f>
        <v>0.5373</v>
      </c>
      <c r="U745" s="20"/>
    </row>
    <row r="746" spans="1:21" hidden="1" x14ac:dyDescent="0.2">
      <c r="A746" s="1" t="s">
        <v>1446</v>
      </c>
      <c r="B746" s="2">
        <v>43539</v>
      </c>
      <c r="C746" s="2" t="str">
        <f t="shared" si="34"/>
        <v>2019</v>
      </c>
      <c r="D746" s="2" t="str">
        <f t="shared" si="35"/>
        <v>March</v>
      </c>
      <c r="E746" s="3" t="s">
        <v>1447</v>
      </c>
      <c r="F746" s="3">
        <f>VLOOKUP(Customers!A746,Customers!A745:I1745,3,FALSE)</f>
        <v>0</v>
      </c>
      <c r="G746" s="3" t="str">
        <f>VLOOKUP(worksheet!E746,Customers!A:I,2,)</f>
        <v>Samuele Klaaassen</v>
      </c>
      <c r="H746" s="3" t="str">
        <f>VLOOKUP(E746,Customers!A:I,6,FALSE)</f>
        <v>Detroit</v>
      </c>
      <c r="I746" s="3" t="str">
        <f>VLOOKUP(Customers!A746,Customers!A745:I1745,7,FALSE)</f>
        <v>United States</v>
      </c>
      <c r="J746" s="4" t="s">
        <v>162</v>
      </c>
      <c r="K746" s="3">
        <v>6</v>
      </c>
      <c r="L746" s="5">
        <f>INDEX([1]products!$A$1:$G$49,MATCH([1]orders!$D746,[1]products!$A$1:$A$49,0),MATCH([1]orders!K$1,[1]products!$A$1:$G$1,0))</f>
        <v>0.2</v>
      </c>
      <c r="M746" s="6">
        <f>INDEX([1]products!$A$1:$G$49,MATCH([1]orders!$D746,[1]products!$A$1:$A$49,0),MATCH([1]orders!L$1,[1]products!$A$1:$G$1,0))</f>
        <v>2.9849999999999999</v>
      </c>
      <c r="N746" s="6" t="str">
        <f>VLOOKUP(Customers!A746,Customers!A745:I1745,9,FALSE)</f>
        <v>Yes</v>
      </c>
      <c r="O746" s="25">
        <f t="shared" si="33"/>
        <v>17.91</v>
      </c>
      <c r="P746" t="str">
        <f>VLOOKUP(J746,Products!A:G,2,0)</f>
        <v>Robusta</v>
      </c>
      <c r="Q746" t="str">
        <f>VLOOKUP(J746,Products!A:G,3,0)</f>
        <v>Medium</v>
      </c>
      <c r="R746">
        <v>1.0745999999999998</v>
      </c>
      <c r="S746">
        <f>INDEX(Products!A:G,MATCH(worksheet!J746,Products!A:A,0),MATCH(worksheet!$S$1,Products!$A$1:$G$1,0))</f>
        <v>0.17909999999999998</v>
      </c>
      <c r="U746" s="20"/>
    </row>
    <row r="747" spans="1:21" x14ac:dyDescent="0.2">
      <c r="A747" s="1" t="s">
        <v>1448</v>
      </c>
      <c r="B747" s="2">
        <v>44557</v>
      </c>
      <c r="C747" s="2" t="str">
        <f t="shared" si="34"/>
        <v>2021</v>
      </c>
      <c r="D747" s="2" t="str">
        <f t="shared" si="35"/>
        <v>December</v>
      </c>
      <c r="E747" s="3" t="s">
        <v>1449</v>
      </c>
      <c r="F747" s="3" t="str">
        <f>VLOOKUP(Customers!A747,Customers!A746:I1746,3,FALSE)</f>
        <v>jhaldenkp@comcast.net</v>
      </c>
      <c r="G747" s="3" t="str">
        <f>VLOOKUP(worksheet!E747,Customers!A:I,2,)</f>
        <v>Jordana Halden</v>
      </c>
      <c r="H747" s="3" t="str">
        <f>VLOOKUP(E747,Customers!A:I,6,FALSE)</f>
        <v>Clones</v>
      </c>
      <c r="I747" s="3" t="str">
        <f>VLOOKUP(Customers!A747,Customers!A746:I1746,7,FALSE)</f>
        <v>Ireland</v>
      </c>
      <c r="J747" s="4" t="s">
        <v>16</v>
      </c>
      <c r="K747" s="3">
        <v>2</v>
      </c>
      <c r="L747" s="5">
        <f>INDEX([1]products!$A$1:$G$49,MATCH([1]orders!$D747,[1]products!$A$1:$A$49,0),MATCH([1]orders!K$1,[1]products!$A$1:$G$1,0))</f>
        <v>0.5</v>
      </c>
      <c r="M747" s="6">
        <f>INDEX([1]products!$A$1:$G$49,MATCH([1]orders!$D747,[1]products!$A$1:$A$49,0),MATCH([1]orders!L$1,[1]products!$A$1:$G$1,0))</f>
        <v>7.29</v>
      </c>
      <c r="N747" s="6" t="str">
        <f>VLOOKUP(Customers!A747,Customers!A746:I1746,9,FALSE)</f>
        <v>No</v>
      </c>
      <c r="O747" s="25">
        <f t="shared" si="33"/>
        <v>14.58</v>
      </c>
      <c r="P747" t="str">
        <f>VLOOKUP(J747,Products!A:G,2,0)</f>
        <v>Excelsa</v>
      </c>
      <c r="Q747" t="str">
        <f>VLOOKUP(J747,Products!A:G,3,0)</f>
        <v>Dark</v>
      </c>
      <c r="R747">
        <v>1.6038000000000001</v>
      </c>
      <c r="S747">
        <f>INDEX(Products!A:G,MATCH(worksheet!J747,Products!A:A,0),MATCH(worksheet!$S$1,Products!$A$1:$G$1,0))</f>
        <v>0.80190000000000006</v>
      </c>
      <c r="U747" s="20"/>
    </row>
    <row r="748" spans="1:21" hidden="1" x14ac:dyDescent="0.2">
      <c r="A748" s="1" t="s">
        <v>1450</v>
      </c>
      <c r="B748" s="2">
        <v>43741</v>
      </c>
      <c r="C748" s="2" t="str">
        <f t="shared" si="34"/>
        <v>2019</v>
      </c>
      <c r="D748" s="2" t="str">
        <f t="shared" si="35"/>
        <v>October</v>
      </c>
      <c r="E748" s="3" t="s">
        <v>1451</v>
      </c>
      <c r="F748" s="3" t="str">
        <f>VLOOKUP(Customers!A748,Customers!A747:I1747,3,FALSE)</f>
        <v>holliffkq@sciencedirect.com</v>
      </c>
      <c r="G748" s="3" t="str">
        <f>VLOOKUP(worksheet!E748,Customers!A:I,2,)</f>
        <v>Hussein Olliff</v>
      </c>
      <c r="H748" s="3" t="str">
        <f>VLOOKUP(E748,Customers!A:I,6,FALSE)</f>
        <v>Stradbally</v>
      </c>
      <c r="I748" s="3" t="str">
        <f>VLOOKUP(Customers!A748,Customers!A747:I1747,7,FALSE)</f>
        <v>Ireland</v>
      </c>
      <c r="J748" s="4" t="s">
        <v>61</v>
      </c>
      <c r="K748" s="3">
        <v>3</v>
      </c>
      <c r="L748" s="5">
        <f>INDEX([1]products!$A$1:$G$49,MATCH([1]orders!$D748,[1]products!$A$1:$A$49,0),MATCH([1]orders!K$1,[1]products!$A$1:$G$1,0))</f>
        <v>1</v>
      </c>
      <c r="M748" s="6">
        <f>INDEX([1]products!$A$1:$G$49,MATCH([1]orders!$D748,[1]products!$A$1:$A$49,0),MATCH([1]orders!L$1,[1]products!$A$1:$G$1,0))</f>
        <v>11.25</v>
      </c>
      <c r="N748" s="6" t="str">
        <f>VLOOKUP(Customers!A748,Customers!A747:I1747,9,FALSE)</f>
        <v>No</v>
      </c>
      <c r="O748" s="25">
        <f t="shared" si="33"/>
        <v>33.75</v>
      </c>
      <c r="P748" t="str">
        <f>VLOOKUP(J748,Products!A:G,2,0)</f>
        <v>Arabica</v>
      </c>
      <c r="Q748" t="str">
        <f>VLOOKUP(J748,Products!A:G,3,0)</f>
        <v>Medium</v>
      </c>
      <c r="R748">
        <v>3.0374999999999996</v>
      </c>
      <c r="S748">
        <f>INDEX(Products!A:G,MATCH(worksheet!J748,Products!A:A,0),MATCH(worksheet!$S$1,Products!$A$1:$G$1,0))</f>
        <v>1.0125</v>
      </c>
      <c r="U748" s="20"/>
    </row>
    <row r="749" spans="1:21" x14ac:dyDescent="0.2">
      <c r="A749" s="1" t="s">
        <v>1452</v>
      </c>
      <c r="B749" s="2">
        <v>43501</v>
      </c>
      <c r="C749" s="2" t="str">
        <f t="shared" si="34"/>
        <v>2019</v>
      </c>
      <c r="D749" s="2" t="str">
        <f t="shared" si="35"/>
        <v>February</v>
      </c>
      <c r="E749" s="3" t="s">
        <v>1453</v>
      </c>
      <c r="F749" s="3" t="str">
        <f>VLOOKUP(Customers!A749,Customers!A748:I1748,3,FALSE)</f>
        <v>tquadrikr@opensource.org</v>
      </c>
      <c r="G749" s="3" t="str">
        <f>VLOOKUP(worksheet!E749,Customers!A:I,2,)</f>
        <v>Teddi Quadri</v>
      </c>
      <c r="H749" s="3" t="str">
        <f>VLOOKUP(E749,Customers!A:I,6,FALSE)</f>
        <v>Ballina</v>
      </c>
      <c r="I749" s="3" t="str">
        <f>VLOOKUP(Customers!A749,Customers!A748:I1748,7,FALSE)</f>
        <v>Ireland</v>
      </c>
      <c r="J749" s="4" t="s">
        <v>78</v>
      </c>
      <c r="K749" s="3">
        <v>4</v>
      </c>
      <c r="L749" s="5">
        <f>INDEX([1]products!$A$1:$G$49,MATCH([1]orders!$D749,[1]products!$A$1:$A$49,0),MATCH([1]orders!K$1,[1]products!$A$1:$G$1,0))</f>
        <v>0.5</v>
      </c>
      <c r="M749" s="6">
        <f>INDEX([1]products!$A$1:$G$49,MATCH([1]orders!$D749,[1]products!$A$1:$A$49,0),MATCH([1]orders!L$1,[1]products!$A$1:$G$1,0))</f>
        <v>8.73</v>
      </c>
      <c r="N749" s="6" t="str">
        <f>VLOOKUP(Customers!A749,Customers!A748:I1748,9,FALSE)</f>
        <v>Yes</v>
      </c>
      <c r="O749" s="25">
        <f t="shared" si="33"/>
        <v>34.92</v>
      </c>
      <c r="P749" t="str">
        <f>VLOOKUP(J749,Products!A:G,2,0)</f>
        <v>Liberica</v>
      </c>
      <c r="Q749" t="str">
        <f>VLOOKUP(J749,Products!A:G,3,0)</f>
        <v>Medium</v>
      </c>
      <c r="R749">
        <v>4.5396000000000001</v>
      </c>
      <c r="S749">
        <f>INDEX(Products!A:G,MATCH(worksheet!J749,Products!A:A,0),MATCH(worksheet!$S$1,Products!$A$1:$G$1,0))</f>
        <v>1.1349</v>
      </c>
      <c r="U749" s="20"/>
    </row>
    <row r="750" spans="1:21" x14ac:dyDescent="0.2">
      <c r="A750" s="1" t="s">
        <v>1454</v>
      </c>
      <c r="B750" s="2">
        <v>44074</v>
      </c>
      <c r="C750" s="2" t="str">
        <f t="shared" si="34"/>
        <v>2020</v>
      </c>
      <c r="D750" s="2" t="str">
        <f t="shared" si="35"/>
        <v>August</v>
      </c>
      <c r="E750" s="3" t="s">
        <v>1455</v>
      </c>
      <c r="F750" s="3" t="str">
        <f>VLOOKUP(Customers!A750,Customers!A749:I1749,3,FALSE)</f>
        <v>feshmadeks@umn.edu</v>
      </c>
      <c r="G750" s="3" t="str">
        <f>VLOOKUP(worksheet!E750,Customers!A:I,2,)</f>
        <v>Felita Eshmade</v>
      </c>
      <c r="H750" s="3" t="str">
        <f>VLOOKUP(E750,Customers!A:I,6,FALSE)</f>
        <v>Richmond</v>
      </c>
      <c r="I750" s="3" t="str">
        <f>VLOOKUP(Customers!A750,Customers!A749:I1749,7,FALSE)</f>
        <v>United States</v>
      </c>
      <c r="J750" s="4" t="s">
        <v>16</v>
      </c>
      <c r="K750" s="3">
        <v>2</v>
      </c>
      <c r="L750" s="5">
        <f>INDEX([1]products!$A$1:$G$49,MATCH([1]orders!$D750,[1]products!$A$1:$A$49,0),MATCH([1]orders!K$1,[1]products!$A$1:$G$1,0))</f>
        <v>0.5</v>
      </c>
      <c r="M750" s="6">
        <f>INDEX([1]products!$A$1:$G$49,MATCH([1]orders!$D750,[1]products!$A$1:$A$49,0),MATCH([1]orders!L$1,[1]products!$A$1:$G$1,0))</f>
        <v>7.29</v>
      </c>
      <c r="N750" s="6" t="str">
        <f>VLOOKUP(Customers!A750,Customers!A749:I1749,9,FALSE)</f>
        <v>No</v>
      </c>
      <c r="O750" s="25">
        <f t="shared" si="33"/>
        <v>14.58</v>
      </c>
      <c r="P750" t="str">
        <f>VLOOKUP(J750,Products!A:G,2,0)</f>
        <v>Excelsa</v>
      </c>
      <c r="Q750" t="str">
        <f>VLOOKUP(J750,Products!A:G,3,0)</f>
        <v>Dark</v>
      </c>
      <c r="R750">
        <v>1.6038000000000001</v>
      </c>
      <c r="S750">
        <f>INDEX(Products!A:G,MATCH(worksheet!J750,Products!A:A,0),MATCH(worksheet!$S$1,Products!$A$1:$G$1,0))</f>
        <v>0.80190000000000006</v>
      </c>
      <c r="U750" s="20"/>
    </row>
    <row r="751" spans="1:21" x14ac:dyDescent="0.2">
      <c r="A751" s="1" t="s">
        <v>1456</v>
      </c>
      <c r="B751" s="2">
        <v>44209</v>
      </c>
      <c r="C751" s="2" t="str">
        <f t="shared" si="34"/>
        <v>2021</v>
      </c>
      <c r="D751" s="2" t="str">
        <f t="shared" si="35"/>
        <v>January</v>
      </c>
      <c r="E751" s="3" t="s">
        <v>1457</v>
      </c>
      <c r="F751" s="3" t="str">
        <f>VLOOKUP(Customers!A751,Customers!A750:I1750,3,FALSE)</f>
        <v>moilierkt@paginegialle.it</v>
      </c>
      <c r="G751" s="3" t="str">
        <f>VLOOKUP(worksheet!E751,Customers!A:I,2,)</f>
        <v>Melodie OIlier</v>
      </c>
      <c r="H751" s="3" t="str">
        <f>VLOOKUP(E751,Customers!A:I,6,FALSE)</f>
        <v>Glasnevin</v>
      </c>
      <c r="I751" s="3" t="str">
        <f>VLOOKUP(Customers!A751,Customers!A750:I1750,7,FALSE)</f>
        <v>Ireland</v>
      </c>
      <c r="J751" s="4" t="s">
        <v>101</v>
      </c>
      <c r="K751" s="3">
        <v>2</v>
      </c>
      <c r="L751" s="5">
        <f>INDEX([1]products!$A$1:$G$49,MATCH([1]orders!$D751,[1]products!$A$1:$A$49,0),MATCH([1]orders!K$1,[1]products!$A$1:$G$1,0))</f>
        <v>0.2</v>
      </c>
      <c r="M751" s="6">
        <f>INDEX([1]products!$A$1:$G$49,MATCH([1]orders!$D751,[1]products!$A$1:$A$49,0),MATCH([1]orders!L$1,[1]products!$A$1:$G$1,0))</f>
        <v>2.6849999999999996</v>
      </c>
      <c r="N751" s="6" t="str">
        <f>VLOOKUP(Customers!A751,Customers!A750:I1750,9,FALSE)</f>
        <v>Yes</v>
      </c>
      <c r="O751" s="25">
        <f t="shared" si="33"/>
        <v>5.3699999999999992</v>
      </c>
      <c r="P751" t="str">
        <f>VLOOKUP(J751,Products!A:G,2,0)</f>
        <v>Robusta</v>
      </c>
      <c r="Q751" t="str">
        <f>VLOOKUP(J751,Products!A:G,3,0)</f>
        <v>Dark</v>
      </c>
      <c r="R751">
        <v>0.32219999999999993</v>
      </c>
      <c r="S751">
        <f>INDEX(Products!A:G,MATCH(worksheet!J751,Products!A:A,0),MATCH(worksheet!$S$1,Products!$A$1:$G$1,0))</f>
        <v>0.16109999999999997</v>
      </c>
      <c r="U751" s="20"/>
    </row>
    <row r="752" spans="1:21" hidden="1" x14ac:dyDescent="0.2">
      <c r="A752" s="1" t="s">
        <v>1458</v>
      </c>
      <c r="B752" s="2">
        <v>44277</v>
      </c>
      <c r="C752" s="2" t="str">
        <f t="shared" si="34"/>
        <v>2021</v>
      </c>
      <c r="D752" s="2" t="str">
        <f t="shared" si="35"/>
        <v>March</v>
      </c>
      <c r="E752" s="3" t="s">
        <v>1459</v>
      </c>
      <c r="F752" s="3">
        <f>VLOOKUP(Customers!A752,Customers!A751:I1751,3,FALSE)</f>
        <v>0</v>
      </c>
      <c r="G752" s="3" t="str">
        <f>VLOOKUP(worksheet!E752,Customers!A:I,2,)</f>
        <v>Hazel Iacopini</v>
      </c>
      <c r="H752" s="3" t="str">
        <f>VLOOKUP(E752,Customers!A:I,6,FALSE)</f>
        <v>Fort Worth</v>
      </c>
      <c r="I752" s="3" t="str">
        <f>VLOOKUP(Customers!A752,Customers!A751:I1751,7,FALSE)</f>
        <v>United States</v>
      </c>
      <c r="J752" s="4" t="s">
        <v>22</v>
      </c>
      <c r="K752" s="3">
        <v>1</v>
      </c>
      <c r="L752" s="5">
        <f>INDEX([1]products!$A$1:$G$49,MATCH([1]orders!$D752,[1]products!$A$1:$A$49,0),MATCH([1]orders!K$1,[1]products!$A$1:$G$1,0))</f>
        <v>0.5</v>
      </c>
      <c r="M752" s="6">
        <f>INDEX([1]products!$A$1:$G$49,MATCH([1]orders!$D752,[1]products!$A$1:$A$49,0),MATCH([1]orders!L$1,[1]products!$A$1:$G$1,0))</f>
        <v>5.97</v>
      </c>
      <c r="N752" s="6" t="str">
        <f>VLOOKUP(Customers!A752,Customers!A751:I1751,9,FALSE)</f>
        <v>Yes</v>
      </c>
      <c r="O752" s="25">
        <f t="shared" si="33"/>
        <v>5.97</v>
      </c>
      <c r="P752" t="str">
        <f>VLOOKUP(J752,Products!A:G,2,0)</f>
        <v>Robusta</v>
      </c>
      <c r="Q752" t="str">
        <f>VLOOKUP(J752,Products!A:G,3,0)</f>
        <v>Medium</v>
      </c>
      <c r="R752">
        <v>0.35819999999999996</v>
      </c>
      <c r="S752">
        <f>INDEX(Products!A:G,MATCH(worksheet!J752,Products!A:A,0),MATCH(worksheet!$S$1,Products!$A$1:$G$1,0))</f>
        <v>0.35819999999999996</v>
      </c>
      <c r="U752" s="20"/>
    </row>
    <row r="753" spans="1:21" x14ac:dyDescent="0.2">
      <c r="A753" s="1" t="s">
        <v>1460</v>
      </c>
      <c r="B753" s="2">
        <v>43847</v>
      </c>
      <c r="C753" s="2" t="str">
        <f t="shared" si="34"/>
        <v>2020</v>
      </c>
      <c r="D753" s="2" t="str">
        <f t="shared" si="35"/>
        <v>January</v>
      </c>
      <c r="E753" s="3" t="s">
        <v>1461</v>
      </c>
      <c r="F753" s="3" t="str">
        <f>VLOOKUP(Customers!A753,Customers!A752:I1752,3,FALSE)</f>
        <v>vshoebothamkv@redcross.org</v>
      </c>
      <c r="G753" s="3" t="str">
        <f>VLOOKUP(worksheet!E753,Customers!A:I,2,)</f>
        <v>Vinny Shoebotham</v>
      </c>
      <c r="H753" s="3" t="str">
        <f>VLOOKUP(E753,Customers!A:I,6,FALSE)</f>
        <v>Brooklyn</v>
      </c>
      <c r="I753" s="3" t="str">
        <f>VLOOKUP(Customers!A753,Customers!A752:I1752,7,FALSE)</f>
        <v>United States</v>
      </c>
      <c r="J753" s="4" t="s">
        <v>83</v>
      </c>
      <c r="K753" s="3">
        <v>2</v>
      </c>
      <c r="L753" s="5">
        <f>INDEX([1]products!$A$1:$G$49,MATCH([1]orders!$D753,[1]products!$A$1:$A$49,0),MATCH([1]orders!K$1,[1]products!$A$1:$G$1,0))</f>
        <v>0.5</v>
      </c>
      <c r="M753" s="6">
        <f>INDEX([1]products!$A$1:$G$49,MATCH([1]orders!$D753,[1]products!$A$1:$A$49,0),MATCH([1]orders!L$1,[1]products!$A$1:$G$1,0))</f>
        <v>9.51</v>
      </c>
      <c r="N753" s="6" t="str">
        <f>VLOOKUP(Customers!A753,Customers!A752:I1752,9,FALSE)</f>
        <v>No</v>
      </c>
      <c r="O753" s="25">
        <f t="shared" si="33"/>
        <v>19.02</v>
      </c>
      <c r="P753" t="str">
        <f>VLOOKUP(J753,Products!A:G,2,0)</f>
        <v>Liberica</v>
      </c>
      <c r="Q753" t="str">
        <f>VLOOKUP(J753,Products!A:G,3,0)</f>
        <v>Light</v>
      </c>
      <c r="R753">
        <v>2.4725999999999999</v>
      </c>
      <c r="S753">
        <f>INDEX(Products!A:G,MATCH(worksheet!J753,Products!A:A,0),MATCH(worksheet!$S$1,Products!$A$1:$G$1,0))</f>
        <v>1.2363</v>
      </c>
      <c r="U753" s="20"/>
    </row>
    <row r="754" spans="1:21" hidden="1" x14ac:dyDescent="0.2">
      <c r="A754" s="1" t="s">
        <v>1462</v>
      </c>
      <c r="B754" s="2">
        <v>43648</v>
      </c>
      <c r="C754" s="2" t="str">
        <f t="shared" si="34"/>
        <v>2019</v>
      </c>
      <c r="D754" s="2" t="str">
        <f t="shared" si="35"/>
        <v>July</v>
      </c>
      <c r="E754" s="3" t="s">
        <v>1463</v>
      </c>
      <c r="F754" s="3" t="str">
        <f>VLOOKUP(Customers!A754,Customers!A753:I1753,3,FALSE)</f>
        <v>bsterkekw@biblegateway.com</v>
      </c>
      <c r="G754" s="3" t="str">
        <f>VLOOKUP(worksheet!E754,Customers!A:I,2,)</f>
        <v>Bran Sterke</v>
      </c>
      <c r="H754" s="3" t="str">
        <f>VLOOKUP(E754,Customers!A:I,6,FALSE)</f>
        <v>Fort Worth</v>
      </c>
      <c r="I754" s="3" t="str">
        <f>VLOOKUP(Customers!A754,Customers!A753:I1753,7,FALSE)</f>
        <v>United States</v>
      </c>
      <c r="J754" s="4" t="s">
        <v>9</v>
      </c>
      <c r="K754" s="3">
        <v>2</v>
      </c>
      <c r="L754" s="5">
        <f>INDEX([1]products!$A$1:$G$49,MATCH([1]orders!$D754,[1]products!$A$1:$A$49,0),MATCH([1]orders!K$1,[1]products!$A$1:$G$1,0))</f>
        <v>1</v>
      </c>
      <c r="M754" s="6">
        <f>INDEX([1]products!$A$1:$G$49,MATCH([1]orders!$D754,[1]products!$A$1:$A$49,0),MATCH([1]orders!L$1,[1]products!$A$1:$G$1,0))</f>
        <v>13.75</v>
      </c>
      <c r="N754" s="6" t="str">
        <f>VLOOKUP(Customers!A754,Customers!A753:I1753,9,FALSE)</f>
        <v>Yes</v>
      </c>
      <c r="O754" s="25">
        <f t="shared" si="33"/>
        <v>27.5</v>
      </c>
      <c r="P754" t="str">
        <f>VLOOKUP(J754,Products!A:G,2,0)</f>
        <v>Excelsa</v>
      </c>
      <c r="Q754" t="str">
        <f>VLOOKUP(J754,Products!A:G,3,0)</f>
        <v>Medium</v>
      </c>
      <c r="R754">
        <v>3.0249999999999999</v>
      </c>
      <c r="S754">
        <f>INDEX(Products!A:G,MATCH(worksheet!J754,Products!A:A,0),MATCH(worksheet!$S$1,Products!$A$1:$G$1,0))</f>
        <v>1.5125</v>
      </c>
      <c r="U754" s="20"/>
    </row>
    <row r="755" spans="1:21" x14ac:dyDescent="0.2">
      <c r="A755" s="1" t="s">
        <v>1464</v>
      </c>
      <c r="B755" s="2">
        <v>44704</v>
      </c>
      <c r="C755" s="2" t="str">
        <f t="shared" si="34"/>
        <v>2022</v>
      </c>
      <c r="D755" s="2" t="str">
        <f t="shared" si="35"/>
        <v>May</v>
      </c>
      <c r="E755" s="3" t="s">
        <v>1465</v>
      </c>
      <c r="F755" s="3" t="str">
        <f>VLOOKUP(Customers!A755,Customers!A754:I1754,3,FALSE)</f>
        <v>scaponkx@craigslist.org</v>
      </c>
      <c r="G755" s="3" t="str">
        <f>VLOOKUP(worksheet!E755,Customers!A:I,2,)</f>
        <v>Simone Capon</v>
      </c>
      <c r="H755" s="3" t="str">
        <f>VLOOKUP(E755,Customers!A:I,6,FALSE)</f>
        <v>Phoenix</v>
      </c>
      <c r="I755" s="3" t="str">
        <f>VLOOKUP(Customers!A755,Customers!A754:I1754,7,FALSE)</f>
        <v>United States</v>
      </c>
      <c r="J755" s="4" t="s">
        <v>72</v>
      </c>
      <c r="K755" s="3">
        <v>5</v>
      </c>
      <c r="L755" s="5">
        <f>INDEX([1]products!$A$1:$G$49,MATCH([1]orders!$D755,[1]products!$A$1:$A$49,0),MATCH([1]orders!K$1,[1]products!$A$1:$G$1,0))</f>
        <v>0.5</v>
      </c>
      <c r="M755" s="6">
        <f>INDEX([1]products!$A$1:$G$49,MATCH([1]orders!$D755,[1]products!$A$1:$A$49,0),MATCH([1]orders!L$1,[1]products!$A$1:$G$1,0))</f>
        <v>5.97</v>
      </c>
      <c r="N755" s="6" t="str">
        <f>VLOOKUP(Customers!A755,Customers!A754:I1754,9,FALSE)</f>
        <v>No</v>
      </c>
      <c r="O755" s="25">
        <f t="shared" si="33"/>
        <v>29.849999999999998</v>
      </c>
      <c r="P755" t="str">
        <f>VLOOKUP(J755,Products!A:G,2,0)</f>
        <v>Arabica</v>
      </c>
      <c r="Q755" t="str">
        <f>VLOOKUP(J755,Products!A:G,3,0)</f>
        <v>Dark</v>
      </c>
      <c r="R755">
        <v>2.6865000000000001</v>
      </c>
      <c r="S755">
        <f>INDEX(Products!A:G,MATCH(worksheet!J755,Products!A:A,0),MATCH(worksheet!$S$1,Products!$A$1:$G$1,0))</f>
        <v>0.5373</v>
      </c>
      <c r="U755" s="20"/>
    </row>
    <row r="756" spans="1:21" x14ac:dyDescent="0.2">
      <c r="A756" s="1" t="s">
        <v>1466</v>
      </c>
      <c r="B756" s="2">
        <v>44726</v>
      </c>
      <c r="C756" s="2" t="str">
        <f t="shared" si="34"/>
        <v>2022</v>
      </c>
      <c r="D756" s="2" t="str">
        <f t="shared" si="35"/>
        <v>June</v>
      </c>
      <c r="E756" s="3" t="s">
        <v>1344</v>
      </c>
      <c r="F756" s="3" t="str">
        <f>VLOOKUP(Customers!A756,Customers!A755:I1755,3,FALSE)</f>
        <v>ptraiteky@huffingtonpost.com</v>
      </c>
      <c r="G756" s="3" t="str">
        <f>VLOOKUP(worksheet!E756,Customers!A:I,2,)</f>
        <v>Jimmy Dymoke</v>
      </c>
      <c r="H756" s="3" t="str">
        <f>VLOOKUP(E756,Customers!A:I,6,FALSE)</f>
        <v>Beaumont</v>
      </c>
      <c r="I756" s="3" t="str">
        <f>VLOOKUP(Customers!A756,Customers!A755:I1755,7,FALSE)</f>
        <v>United States</v>
      </c>
      <c r="J756" s="4" t="s">
        <v>54</v>
      </c>
      <c r="K756" s="3">
        <v>6</v>
      </c>
      <c r="L756" s="5">
        <f>INDEX([1]products!$A$1:$G$49,MATCH([1]orders!$D756,[1]products!$A$1:$A$49,0),MATCH([1]orders!K$1,[1]products!$A$1:$G$1,0))</f>
        <v>0.2</v>
      </c>
      <c r="M756" s="6">
        <f>INDEX([1]products!$A$1:$G$49,MATCH([1]orders!$D756,[1]products!$A$1:$A$49,0),MATCH([1]orders!L$1,[1]products!$A$1:$G$1,0))</f>
        <v>2.9849999999999999</v>
      </c>
      <c r="N756" s="6" t="str">
        <f>VLOOKUP(Customers!A756,Customers!A755:I1755,9,FALSE)</f>
        <v>No</v>
      </c>
      <c r="O756" s="25">
        <f t="shared" si="33"/>
        <v>17.91</v>
      </c>
      <c r="P756" t="str">
        <f>VLOOKUP(J756,Products!A:G,2,0)</f>
        <v>Arabica</v>
      </c>
      <c r="Q756" t="str">
        <f>VLOOKUP(J756,Products!A:G,3,0)</f>
        <v>Dark</v>
      </c>
      <c r="R756">
        <v>1.6118999999999999</v>
      </c>
      <c r="S756">
        <f>INDEX(Products!A:G,MATCH(worksheet!J756,Products!A:A,0),MATCH(worksheet!$S$1,Products!$A$1:$G$1,0))</f>
        <v>0.26865</v>
      </c>
      <c r="U756" s="20"/>
    </row>
    <row r="757" spans="1:21" hidden="1" x14ac:dyDescent="0.2">
      <c r="A757" s="1" t="s">
        <v>1467</v>
      </c>
      <c r="B757" s="2">
        <v>44397</v>
      </c>
      <c r="C757" s="2" t="str">
        <f t="shared" si="34"/>
        <v>2021</v>
      </c>
      <c r="D757" s="2" t="str">
        <f t="shared" si="35"/>
        <v>July</v>
      </c>
      <c r="E757" s="3" t="s">
        <v>1468</v>
      </c>
      <c r="F757" s="3" t="str">
        <f>VLOOKUP(Customers!A757,Customers!A756:I1756,3,FALSE)</f>
        <v>fconstancekz@ifeng.com</v>
      </c>
      <c r="G757" s="3" t="str">
        <f>VLOOKUP(worksheet!E757,Customers!A:I,2,)</f>
        <v>Foster Constance</v>
      </c>
      <c r="H757" s="3" t="str">
        <f>VLOOKUP(E757,Customers!A:I,6,FALSE)</f>
        <v>Dallas</v>
      </c>
      <c r="I757" s="3" t="str">
        <f>VLOOKUP(Customers!A757,Customers!A756:I1756,7,FALSE)</f>
        <v>United States</v>
      </c>
      <c r="J757" s="4" t="s">
        <v>19</v>
      </c>
      <c r="K757" s="3">
        <v>6</v>
      </c>
      <c r="L757" s="5">
        <f>INDEX([1]products!$A$1:$G$49,MATCH([1]orders!$D757,[1]products!$A$1:$A$49,0),MATCH([1]orders!K$1,[1]products!$A$1:$G$1,0))</f>
        <v>0.2</v>
      </c>
      <c r="M757" s="6">
        <f>INDEX([1]products!$A$1:$G$49,MATCH([1]orders!$D757,[1]products!$A$1:$A$49,0),MATCH([1]orders!L$1,[1]products!$A$1:$G$1,0))</f>
        <v>4.7549999999999999</v>
      </c>
      <c r="N757" s="6" t="str">
        <f>VLOOKUP(Customers!A757,Customers!A756:I1756,9,FALSE)</f>
        <v>No</v>
      </c>
      <c r="O757" s="25">
        <f t="shared" si="33"/>
        <v>28.53</v>
      </c>
      <c r="P757" t="str">
        <f>VLOOKUP(J757,Products!A:G,2,0)</f>
        <v>Liberica</v>
      </c>
      <c r="Q757" t="str">
        <f>VLOOKUP(J757,Products!A:G,3,0)</f>
        <v>Light</v>
      </c>
      <c r="R757">
        <v>3.7088999999999999</v>
      </c>
      <c r="S757">
        <f>INDEX(Products!A:G,MATCH(worksheet!J757,Products!A:A,0),MATCH(worksheet!$S$1,Products!$A$1:$G$1,0))</f>
        <v>0.61814999999999998</v>
      </c>
      <c r="U757" s="20"/>
    </row>
    <row r="758" spans="1:21" hidden="1" x14ac:dyDescent="0.2">
      <c r="A758" s="1" t="s">
        <v>1469</v>
      </c>
      <c r="B758" s="2">
        <v>44715</v>
      </c>
      <c r="C758" s="2" t="str">
        <f t="shared" si="34"/>
        <v>2022</v>
      </c>
      <c r="D758" s="2" t="str">
        <f t="shared" si="35"/>
        <v>June</v>
      </c>
      <c r="E758" s="3" t="s">
        <v>1470</v>
      </c>
      <c r="F758" s="3" t="str">
        <f>VLOOKUP(Customers!A758,Customers!A757:I1757,3,FALSE)</f>
        <v>fsulmanl0@washington.edu</v>
      </c>
      <c r="G758" s="3" t="str">
        <f>VLOOKUP(worksheet!E758,Customers!A:I,2,)</f>
        <v>Fernando Sulman</v>
      </c>
      <c r="H758" s="3" t="str">
        <f>VLOOKUP(E758,Customers!A:I,6,FALSE)</f>
        <v>Asheville</v>
      </c>
      <c r="I758" s="3" t="str">
        <f>VLOOKUP(Customers!A758,Customers!A757:I1757,7,FALSE)</f>
        <v>United States</v>
      </c>
      <c r="J758" s="4" t="s">
        <v>179</v>
      </c>
      <c r="K758" s="3">
        <v>4</v>
      </c>
      <c r="L758" s="5">
        <f>INDEX([1]products!$A$1:$G$49,MATCH([1]orders!$D758,[1]products!$A$1:$A$49,0),MATCH([1]orders!K$1,[1]products!$A$1:$G$1,0))</f>
        <v>1</v>
      </c>
      <c r="M758" s="6">
        <f>INDEX([1]products!$A$1:$G$49,MATCH([1]orders!$D758,[1]products!$A$1:$A$49,0),MATCH([1]orders!L$1,[1]products!$A$1:$G$1,0))</f>
        <v>8.9499999999999993</v>
      </c>
      <c r="N758" s="6" t="str">
        <f>VLOOKUP(Customers!A758,Customers!A757:I1757,9,FALSE)</f>
        <v>Yes</v>
      </c>
      <c r="O758" s="25">
        <f t="shared" si="33"/>
        <v>35.799999999999997</v>
      </c>
      <c r="P758" t="str">
        <f>VLOOKUP(J758,Products!A:G,2,0)</f>
        <v>Robusta</v>
      </c>
      <c r="Q758" t="str">
        <f>VLOOKUP(J758,Products!A:G,3,0)</f>
        <v>Dark</v>
      </c>
      <c r="R758">
        <v>2.1479999999999997</v>
      </c>
      <c r="S758">
        <f>INDEX(Products!A:G,MATCH(worksheet!J758,Products!A:A,0),MATCH(worksheet!$S$1,Products!$A$1:$G$1,0))</f>
        <v>0.53699999999999992</v>
      </c>
      <c r="U758" s="20"/>
    </row>
    <row r="759" spans="1:21" x14ac:dyDescent="0.2">
      <c r="A759" s="1" t="s">
        <v>1471</v>
      </c>
      <c r="B759" s="2">
        <v>43977</v>
      </c>
      <c r="C759" s="2" t="str">
        <f t="shared" si="34"/>
        <v>2020</v>
      </c>
      <c r="D759" s="2" t="str">
        <f t="shared" si="35"/>
        <v>May</v>
      </c>
      <c r="E759" s="3" t="s">
        <v>1472</v>
      </c>
      <c r="F759" s="3" t="str">
        <f>VLOOKUP(Customers!A759,Customers!A758:I1758,3,FALSE)</f>
        <v>dhollymanl1@ibm.com</v>
      </c>
      <c r="G759" s="3" t="str">
        <f>VLOOKUP(worksheet!E759,Customers!A:I,2,)</f>
        <v>Dorotea Hollyman</v>
      </c>
      <c r="H759" s="3" t="str">
        <f>VLOOKUP(E759,Customers!A:I,6,FALSE)</f>
        <v>Billings</v>
      </c>
      <c r="I759" s="3" t="str">
        <f>VLOOKUP(Customers!A759,Customers!A758:I1758,7,FALSE)</f>
        <v>United States</v>
      </c>
      <c r="J759" s="4" t="s">
        <v>72</v>
      </c>
      <c r="K759" s="3">
        <v>3</v>
      </c>
      <c r="L759" s="5">
        <f>INDEX([1]products!$A$1:$G$49,MATCH([1]orders!$D759,[1]products!$A$1:$A$49,0),MATCH([1]orders!K$1,[1]products!$A$1:$G$1,0))</f>
        <v>0.5</v>
      </c>
      <c r="M759" s="6">
        <f>INDEX([1]products!$A$1:$G$49,MATCH([1]orders!$D759,[1]products!$A$1:$A$49,0),MATCH([1]orders!L$1,[1]products!$A$1:$G$1,0))</f>
        <v>5.97</v>
      </c>
      <c r="N759" s="6" t="str">
        <f>VLOOKUP(Customers!A759,Customers!A758:I1758,9,FALSE)</f>
        <v>Yes</v>
      </c>
      <c r="O759" s="25">
        <f t="shared" si="33"/>
        <v>17.91</v>
      </c>
      <c r="P759" t="str">
        <f>VLOOKUP(J759,Products!A:G,2,0)</f>
        <v>Arabica</v>
      </c>
      <c r="Q759" t="str">
        <f>VLOOKUP(J759,Products!A:G,3,0)</f>
        <v>Dark</v>
      </c>
      <c r="R759">
        <v>1.6118999999999999</v>
      </c>
      <c r="S759">
        <f>INDEX(Products!A:G,MATCH(worksheet!J759,Products!A:A,0),MATCH(worksheet!$S$1,Products!$A$1:$G$1,0))</f>
        <v>0.5373</v>
      </c>
      <c r="U759" s="20"/>
    </row>
    <row r="760" spans="1:21" x14ac:dyDescent="0.2">
      <c r="A760" s="1" t="s">
        <v>1473</v>
      </c>
      <c r="B760" s="2">
        <v>43672</v>
      </c>
      <c r="C760" s="2" t="str">
        <f t="shared" si="34"/>
        <v>2019</v>
      </c>
      <c r="D760" s="2" t="str">
        <f t="shared" si="35"/>
        <v>July</v>
      </c>
      <c r="E760" s="3" t="s">
        <v>1474</v>
      </c>
      <c r="F760" s="3" t="str">
        <f>VLOOKUP(Customers!A760,Customers!A759:I1759,3,FALSE)</f>
        <v>lnardonil2@hao123.com</v>
      </c>
      <c r="G760" s="3" t="str">
        <f>VLOOKUP(worksheet!E760,Customers!A:I,2,)</f>
        <v>Lorelei Nardoni</v>
      </c>
      <c r="H760" s="3" t="str">
        <f>VLOOKUP(E760,Customers!A:I,6,FALSE)</f>
        <v>Saint Louis</v>
      </c>
      <c r="I760" s="3" t="str">
        <f>VLOOKUP(Customers!A760,Customers!A759:I1759,7,FALSE)</f>
        <v>United States</v>
      </c>
      <c r="J760" s="4" t="s">
        <v>179</v>
      </c>
      <c r="K760" s="3">
        <v>1</v>
      </c>
      <c r="L760" s="5">
        <f>INDEX([1]products!$A$1:$G$49,MATCH([1]orders!$D760,[1]products!$A$1:$A$49,0),MATCH([1]orders!K$1,[1]products!$A$1:$G$1,0))</f>
        <v>1</v>
      </c>
      <c r="M760" s="6">
        <f>INDEX([1]products!$A$1:$G$49,MATCH([1]orders!$D760,[1]products!$A$1:$A$49,0),MATCH([1]orders!L$1,[1]products!$A$1:$G$1,0))</f>
        <v>8.9499999999999993</v>
      </c>
      <c r="N760" s="6" t="str">
        <f>VLOOKUP(Customers!A760,Customers!A759:I1759,9,FALSE)</f>
        <v>No</v>
      </c>
      <c r="O760" s="25">
        <f t="shared" si="33"/>
        <v>8.9499999999999993</v>
      </c>
      <c r="P760" t="str">
        <f>VLOOKUP(J760,Products!A:G,2,0)</f>
        <v>Robusta</v>
      </c>
      <c r="Q760" t="str">
        <f>VLOOKUP(J760,Products!A:G,3,0)</f>
        <v>Dark</v>
      </c>
      <c r="R760">
        <v>0.53699999999999992</v>
      </c>
      <c r="S760">
        <f>INDEX(Products!A:G,MATCH(worksheet!J760,Products!A:A,0),MATCH(worksheet!$S$1,Products!$A$1:$G$1,0))</f>
        <v>0.53699999999999992</v>
      </c>
      <c r="U760" s="20"/>
    </row>
    <row r="761" spans="1:21" x14ac:dyDescent="0.2">
      <c r="A761" s="1" t="s">
        <v>1475</v>
      </c>
      <c r="B761" s="2">
        <v>44126</v>
      </c>
      <c r="C761" s="2" t="str">
        <f t="shared" si="34"/>
        <v>2020</v>
      </c>
      <c r="D761" s="2" t="str">
        <f t="shared" si="35"/>
        <v>October</v>
      </c>
      <c r="E761" s="3" t="s">
        <v>1476</v>
      </c>
      <c r="F761" s="3" t="str">
        <f>VLOOKUP(Customers!A761,Customers!A760:I1760,3,FALSE)</f>
        <v>dyarhaml3@moonfruit.com</v>
      </c>
      <c r="G761" s="3" t="str">
        <f>VLOOKUP(worksheet!E761,Customers!A:I,2,)</f>
        <v>Dallas Yarham</v>
      </c>
      <c r="H761" s="3" t="str">
        <f>VLOOKUP(E761,Customers!A:I,6,FALSE)</f>
        <v>Independence</v>
      </c>
      <c r="I761" s="3" t="str">
        <f>VLOOKUP(Customers!A761,Customers!A760:I1760,7,FALSE)</f>
        <v>United States</v>
      </c>
      <c r="J761" s="4" t="s">
        <v>109</v>
      </c>
      <c r="K761" s="3">
        <v>1</v>
      </c>
      <c r="L761" s="5">
        <f>INDEX([1]products!$A$1:$G$49,MATCH([1]orders!$D761,[1]products!$A$1:$A$49,0),MATCH([1]orders!K$1,[1]products!$A$1:$G$1,0))</f>
        <v>2.5</v>
      </c>
      <c r="M761" s="6">
        <f>INDEX([1]products!$A$1:$G$49,MATCH([1]orders!$D761,[1]products!$A$1:$A$49,0),MATCH([1]orders!L$1,[1]products!$A$1:$G$1,0))</f>
        <v>29.784999999999997</v>
      </c>
      <c r="N761" s="6" t="str">
        <f>VLOOKUP(Customers!A761,Customers!A760:I1760,9,FALSE)</f>
        <v>Yes</v>
      </c>
      <c r="O761" s="25">
        <f t="shared" si="33"/>
        <v>29.784999999999997</v>
      </c>
      <c r="P761" t="str">
        <f>VLOOKUP(J761,Products!A:G,2,0)</f>
        <v>Liberica</v>
      </c>
      <c r="Q761" t="str">
        <f>VLOOKUP(J761,Products!A:G,3,0)</f>
        <v>Dark</v>
      </c>
      <c r="R761">
        <v>3.8720499999999998</v>
      </c>
      <c r="S761">
        <f>INDEX(Products!A:G,MATCH(worksheet!J761,Products!A:A,0),MATCH(worksheet!$S$1,Products!$A$1:$G$1,0))</f>
        <v>3.8720499999999998</v>
      </c>
      <c r="U761" s="20"/>
    </row>
    <row r="762" spans="1:21" x14ac:dyDescent="0.2">
      <c r="A762" s="1" t="s">
        <v>1477</v>
      </c>
      <c r="B762" s="2">
        <v>44189</v>
      </c>
      <c r="C762" s="2" t="str">
        <f t="shared" si="34"/>
        <v>2020</v>
      </c>
      <c r="D762" s="2" t="str">
        <f t="shared" si="35"/>
        <v>December</v>
      </c>
      <c r="E762" s="3" t="s">
        <v>1478</v>
      </c>
      <c r="F762" s="3" t="str">
        <f>VLOOKUP(Customers!A762,Customers!A761:I1761,3,FALSE)</f>
        <v>aferreal4@wikia.com</v>
      </c>
      <c r="G762" s="3" t="str">
        <f>VLOOKUP(worksheet!E762,Customers!A:I,2,)</f>
        <v>Arlana Ferrea</v>
      </c>
      <c r="H762" s="3" t="str">
        <f>VLOOKUP(E762,Customers!A:I,6,FALSE)</f>
        <v>Greensboro</v>
      </c>
      <c r="I762" s="3" t="str">
        <f>VLOOKUP(Customers!A762,Customers!A761:I1761,7,FALSE)</f>
        <v>United States</v>
      </c>
      <c r="J762" s="4" t="s">
        <v>176</v>
      </c>
      <c r="K762" s="3">
        <v>5</v>
      </c>
      <c r="L762" s="5">
        <f>INDEX([1]products!$A$1:$G$49,MATCH([1]orders!$D762,[1]products!$A$1:$A$49,0),MATCH([1]orders!K$1,[1]products!$A$1:$G$1,0))</f>
        <v>0.5</v>
      </c>
      <c r="M762" s="6">
        <f>INDEX([1]products!$A$1:$G$49,MATCH([1]orders!$D762,[1]products!$A$1:$A$49,0),MATCH([1]orders!L$1,[1]products!$A$1:$G$1,0))</f>
        <v>8.91</v>
      </c>
      <c r="N762" s="6" t="str">
        <f>VLOOKUP(Customers!A762,Customers!A761:I1761,9,FALSE)</f>
        <v>No</v>
      </c>
      <c r="O762" s="25">
        <f t="shared" si="33"/>
        <v>44.55</v>
      </c>
      <c r="P762" t="str">
        <f>VLOOKUP(J762,Products!A:G,2,0)</f>
        <v>Excelsa</v>
      </c>
      <c r="Q762" t="str">
        <f>VLOOKUP(J762,Products!A:G,3,0)</f>
        <v>Light</v>
      </c>
      <c r="R762">
        <v>4.9005000000000001</v>
      </c>
      <c r="S762">
        <f>INDEX(Products!A:G,MATCH(worksheet!J762,Products!A:A,0),MATCH(worksheet!$S$1,Products!$A$1:$G$1,0))</f>
        <v>0.98009999999999997</v>
      </c>
      <c r="U762" s="20"/>
    </row>
    <row r="763" spans="1:21" x14ac:dyDescent="0.2">
      <c r="A763" s="1" t="s">
        <v>1479</v>
      </c>
      <c r="B763" s="2">
        <v>43714</v>
      </c>
      <c r="C763" s="2" t="str">
        <f t="shared" si="34"/>
        <v>2019</v>
      </c>
      <c r="D763" s="2" t="str">
        <f t="shared" si="35"/>
        <v>September</v>
      </c>
      <c r="E763" s="3" t="s">
        <v>1480</v>
      </c>
      <c r="F763" s="3" t="str">
        <f>VLOOKUP(Customers!A763,Customers!A762:I1762,3,FALSE)</f>
        <v>ckendrickl5@webnode.com</v>
      </c>
      <c r="G763" s="3" t="str">
        <f>VLOOKUP(worksheet!E763,Customers!A:I,2,)</f>
        <v>Chuck Kendrick</v>
      </c>
      <c r="H763" s="3" t="str">
        <f>VLOOKUP(E763,Customers!A:I,6,FALSE)</f>
        <v>Monroe</v>
      </c>
      <c r="I763" s="3" t="str">
        <f>VLOOKUP(Customers!A763,Customers!A762:I1762,7,FALSE)</f>
        <v>United States</v>
      </c>
      <c r="J763" s="4" t="s">
        <v>137</v>
      </c>
      <c r="K763" s="3">
        <v>6</v>
      </c>
      <c r="L763" s="5">
        <f>INDEX([1]products!$A$1:$G$49,MATCH([1]orders!$D763,[1]products!$A$1:$A$49,0),MATCH([1]orders!K$1,[1]products!$A$1:$G$1,0))</f>
        <v>1</v>
      </c>
      <c r="M763" s="6">
        <f>INDEX([1]products!$A$1:$G$49,MATCH([1]orders!$D763,[1]products!$A$1:$A$49,0),MATCH([1]orders!L$1,[1]products!$A$1:$G$1,0))</f>
        <v>14.85</v>
      </c>
      <c r="N763" s="6" t="str">
        <f>VLOOKUP(Customers!A763,Customers!A762:I1762,9,FALSE)</f>
        <v>Yes</v>
      </c>
      <c r="O763" s="25">
        <f t="shared" si="33"/>
        <v>89.1</v>
      </c>
      <c r="P763" t="str">
        <f>VLOOKUP(J763,Products!A:G,2,0)</f>
        <v>Excelsa</v>
      </c>
      <c r="Q763" t="str">
        <f>VLOOKUP(J763,Products!A:G,3,0)</f>
        <v>Light</v>
      </c>
      <c r="R763">
        <v>9.8010000000000002</v>
      </c>
      <c r="S763">
        <f>INDEX(Products!A:G,MATCH(worksheet!J763,Products!A:A,0),MATCH(worksheet!$S$1,Products!$A$1:$G$1,0))</f>
        <v>1.6335</v>
      </c>
      <c r="U763" s="20"/>
    </row>
    <row r="764" spans="1:21" x14ac:dyDescent="0.2">
      <c r="A764" s="1" t="s">
        <v>1481</v>
      </c>
      <c r="B764" s="2">
        <v>43563</v>
      </c>
      <c r="C764" s="2" t="str">
        <f t="shared" si="34"/>
        <v>2019</v>
      </c>
      <c r="D764" s="2" t="str">
        <f t="shared" si="35"/>
        <v>April</v>
      </c>
      <c r="E764" s="3" t="s">
        <v>1482</v>
      </c>
      <c r="F764" s="3" t="str">
        <f>VLOOKUP(Customers!A764,Customers!A763:I1763,3,FALSE)</f>
        <v>sdanilchikl6@mit.edu</v>
      </c>
      <c r="G764" s="3" t="str">
        <f>VLOOKUP(worksheet!E764,Customers!A:I,2,)</f>
        <v>Sharona Danilchik</v>
      </c>
      <c r="H764" s="3" t="str">
        <f>VLOOKUP(E764,Customers!A:I,6,FALSE)</f>
        <v>Halton</v>
      </c>
      <c r="I764" s="3" t="str">
        <f>VLOOKUP(Customers!A764,Customers!A763:I1763,7,FALSE)</f>
        <v>United Kingdom</v>
      </c>
      <c r="J764" s="4" t="s">
        <v>78</v>
      </c>
      <c r="K764" s="3">
        <v>5</v>
      </c>
      <c r="L764" s="5">
        <f>INDEX([1]products!$A$1:$G$49,MATCH([1]orders!$D764,[1]products!$A$1:$A$49,0),MATCH([1]orders!K$1,[1]products!$A$1:$G$1,0))</f>
        <v>0.5</v>
      </c>
      <c r="M764" s="6">
        <f>INDEX([1]products!$A$1:$G$49,MATCH([1]orders!$D764,[1]products!$A$1:$A$49,0),MATCH([1]orders!L$1,[1]products!$A$1:$G$1,0))</f>
        <v>8.73</v>
      </c>
      <c r="N764" s="6" t="str">
        <f>VLOOKUP(Customers!A764,Customers!A763:I1763,9,FALSE)</f>
        <v>No</v>
      </c>
      <c r="O764" s="25">
        <f t="shared" si="33"/>
        <v>43.650000000000006</v>
      </c>
      <c r="P764" t="str">
        <f>VLOOKUP(J764,Products!A:G,2,0)</f>
        <v>Liberica</v>
      </c>
      <c r="Q764" t="str">
        <f>VLOOKUP(J764,Products!A:G,3,0)</f>
        <v>Medium</v>
      </c>
      <c r="R764">
        <v>5.6745000000000001</v>
      </c>
      <c r="S764">
        <f>INDEX(Products!A:G,MATCH(worksheet!J764,Products!A:A,0),MATCH(worksheet!$S$1,Products!$A$1:$G$1,0))</f>
        <v>1.1349</v>
      </c>
      <c r="U764" s="20"/>
    </row>
    <row r="765" spans="1:21" hidden="1" x14ac:dyDescent="0.2">
      <c r="A765" s="1" t="s">
        <v>1483</v>
      </c>
      <c r="B765" s="2">
        <v>44587</v>
      </c>
      <c r="C765" s="2" t="str">
        <f t="shared" si="34"/>
        <v>2022</v>
      </c>
      <c r="D765" s="2" t="str">
        <f t="shared" si="35"/>
        <v>January</v>
      </c>
      <c r="E765" s="3" t="s">
        <v>1484</v>
      </c>
      <c r="F765" s="3">
        <f>VLOOKUP(Customers!A765,Customers!A764:I1764,3,FALSE)</f>
        <v>0</v>
      </c>
      <c r="G765" s="3" t="str">
        <f>VLOOKUP(worksheet!E765,Customers!A:I,2,)</f>
        <v>Sarajane Potter</v>
      </c>
      <c r="H765" s="3" t="str">
        <f>VLOOKUP(E765,Customers!A:I,6,FALSE)</f>
        <v>Fort Worth</v>
      </c>
      <c r="I765" s="3" t="str">
        <f>VLOOKUP(Customers!A765,Customers!A764:I1764,7,FALSE)</f>
        <v>United States</v>
      </c>
      <c r="J765" s="4" t="s">
        <v>192</v>
      </c>
      <c r="K765" s="3">
        <v>3</v>
      </c>
      <c r="L765" s="5">
        <f>INDEX([1]products!$A$1:$G$49,MATCH([1]orders!$D765,[1]products!$A$1:$A$49,0),MATCH([1]orders!K$1,[1]products!$A$1:$G$1,0))</f>
        <v>0.5</v>
      </c>
      <c r="M765" s="6">
        <f>INDEX([1]products!$A$1:$G$49,MATCH([1]orders!$D765,[1]products!$A$1:$A$49,0),MATCH([1]orders!L$1,[1]products!$A$1:$G$1,0))</f>
        <v>7.77</v>
      </c>
      <c r="N765" s="6" t="str">
        <f>VLOOKUP(Customers!A765,Customers!A764:I1764,9,FALSE)</f>
        <v>No</v>
      </c>
      <c r="O765" s="25">
        <f t="shared" si="33"/>
        <v>23.31</v>
      </c>
      <c r="P765" t="str">
        <f>VLOOKUP(J765,Products!A:G,2,0)</f>
        <v>Arabica</v>
      </c>
      <c r="Q765" t="str">
        <f>VLOOKUP(J765,Products!A:G,3,0)</f>
        <v>Light</v>
      </c>
      <c r="R765">
        <v>2.0978999999999997</v>
      </c>
      <c r="S765">
        <f>INDEX(Products!A:G,MATCH(worksheet!J765,Products!A:A,0),MATCH(worksheet!$S$1,Products!$A$1:$G$1,0))</f>
        <v>0.69929999999999992</v>
      </c>
      <c r="U765" s="20"/>
    </row>
    <row r="766" spans="1:21" hidden="1" x14ac:dyDescent="0.2">
      <c r="A766" s="1" t="s">
        <v>1485</v>
      </c>
      <c r="B766" s="2">
        <v>43797</v>
      </c>
      <c r="C766" s="2" t="str">
        <f t="shared" si="34"/>
        <v>2019</v>
      </c>
      <c r="D766" s="2" t="str">
        <f t="shared" si="35"/>
        <v>November</v>
      </c>
      <c r="E766" s="3" t="s">
        <v>1486</v>
      </c>
      <c r="F766" s="3" t="str">
        <f>VLOOKUP(Customers!A766,Customers!A765:I1765,3,FALSE)</f>
        <v>bfolomkinl8@yolasite.com</v>
      </c>
      <c r="G766" s="3" t="str">
        <f>VLOOKUP(worksheet!E766,Customers!A:I,2,)</f>
        <v>Bobby Folomkin</v>
      </c>
      <c r="H766" s="3" t="str">
        <f>VLOOKUP(E766,Customers!A:I,6,FALSE)</f>
        <v>Fargo</v>
      </c>
      <c r="I766" s="3" t="str">
        <f>VLOOKUP(Customers!A766,Customers!A765:I1765,7,FALSE)</f>
        <v>United States</v>
      </c>
      <c r="J766" s="4" t="s">
        <v>204</v>
      </c>
      <c r="K766" s="3">
        <v>6</v>
      </c>
      <c r="L766" s="5">
        <f>INDEX([1]products!$A$1:$G$49,MATCH([1]orders!$D766,[1]products!$A$1:$A$49,0),MATCH([1]orders!K$1,[1]products!$A$1:$G$1,0))</f>
        <v>2.5</v>
      </c>
      <c r="M766" s="6">
        <f>INDEX([1]products!$A$1:$G$49,MATCH([1]orders!$D766,[1]products!$A$1:$A$49,0),MATCH([1]orders!L$1,[1]products!$A$1:$G$1,0))</f>
        <v>29.784999999999997</v>
      </c>
      <c r="N766" s="6" t="str">
        <f>VLOOKUP(Customers!A766,Customers!A765:I1765,9,FALSE)</f>
        <v>Yes</v>
      </c>
      <c r="O766" s="25">
        <f t="shared" si="33"/>
        <v>178.70999999999998</v>
      </c>
      <c r="P766" t="str">
        <f>VLOOKUP(J766,Products!A:G,2,0)</f>
        <v>Arabica</v>
      </c>
      <c r="Q766" t="str">
        <f>VLOOKUP(J766,Products!A:G,3,0)</f>
        <v>Light</v>
      </c>
      <c r="R766">
        <v>16.083899999999996</v>
      </c>
      <c r="S766">
        <f>INDEX(Products!A:G,MATCH(worksheet!J766,Products!A:A,0),MATCH(worksheet!$S$1,Products!$A$1:$G$1,0))</f>
        <v>2.6806499999999995</v>
      </c>
      <c r="U766" s="20"/>
    </row>
    <row r="767" spans="1:21" x14ac:dyDescent="0.2">
      <c r="A767" s="1" t="s">
        <v>1487</v>
      </c>
      <c r="B767" s="2">
        <v>43667</v>
      </c>
      <c r="C767" s="2" t="str">
        <f t="shared" si="34"/>
        <v>2019</v>
      </c>
      <c r="D767" s="2" t="str">
        <f t="shared" si="35"/>
        <v>July</v>
      </c>
      <c r="E767" s="3" t="s">
        <v>1488</v>
      </c>
      <c r="F767" s="3" t="str">
        <f>VLOOKUP(Customers!A767,Customers!A766:I1766,3,FALSE)</f>
        <v>rpursglovel9@biblegateway.com</v>
      </c>
      <c r="G767" s="3" t="str">
        <f>VLOOKUP(worksheet!E767,Customers!A:I,2,)</f>
        <v>Rafferty Pursglove</v>
      </c>
      <c r="H767" s="3" t="str">
        <f>VLOOKUP(E767,Customers!A:I,6,FALSE)</f>
        <v>Garland</v>
      </c>
      <c r="I767" s="3" t="str">
        <f>VLOOKUP(Customers!A767,Customers!A766:I1766,7,FALSE)</f>
        <v>United States</v>
      </c>
      <c r="J767" s="4" t="s">
        <v>2</v>
      </c>
      <c r="K767" s="3">
        <v>6</v>
      </c>
      <c r="L767" s="5">
        <f>INDEX([1]products!$A$1:$G$49,MATCH([1]orders!$D767,[1]products!$A$1:$A$49,0),MATCH([1]orders!K$1,[1]products!$A$1:$G$1,0))</f>
        <v>1</v>
      </c>
      <c r="M767" s="6">
        <f>INDEX([1]products!$A$1:$G$49,MATCH([1]orders!$D767,[1]products!$A$1:$A$49,0),MATCH([1]orders!L$1,[1]products!$A$1:$G$1,0))</f>
        <v>9.9499999999999993</v>
      </c>
      <c r="N767" s="6" t="str">
        <f>VLOOKUP(Customers!A767,Customers!A766:I1766,9,FALSE)</f>
        <v>Yes</v>
      </c>
      <c r="O767" s="25">
        <f t="shared" si="33"/>
        <v>59.699999999999996</v>
      </c>
      <c r="P767" t="str">
        <f>VLOOKUP(J767,Products!A:G,2,0)</f>
        <v>Robusta</v>
      </c>
      <c r="Q767" t="str">
        <f>VLOOKUP(J767,Products!A:G,3,0)</f>
        <v>Medium</v>
      </c>
      <c r="R767">
        <v>3.5819999999999999</v>
      </c>
      <c r="S767">
        <f>INDEX(Products!A:G,MATCH(worksheet!J767,Products!A:A,0),MATCH(worksheet!$S$1,Products!$A$1:$G$1,0))</f>
        <v>0.59699999999999998</v>
      </c>
      <c r="U767" s="20"/>
    </row>
    <row r="768" spans="1:21" x14ac:dyDescent="0.2">
      <c r="A768" s="1" t="s">
        <v>1487</v>
      </c>
      <c r="B768" s="2">
        <v>43667</v>
      </c>
      <c r="C768" s="2" t="str">
        <f t="shared" si="34"/>
        <v>2019</v>
      </c>
      <c r="D768" s="2" t="str">
        <f t="shared" si="35"/>
        <v>July</v>
      </c>
      <c r="E768" s="3" t="s">
        <v>1488</v>
      </c>
      <c r="F768" s="3" t="str">
        <f>VLOOKUP(Customers!A768,Customers!A767:I1767,3,FALSE)</f>
        <v>rdela@usa.gov</v>
      </c>
      <c r="G768" s="3" t="str">
        <f>VLOOKUP(worksheet!E768,Customers!A:I,2,)</f>
        <v>Rafferty Pursglove</v>
      </c>
      <c r="H768" s="3" t="str">
        <f>VLOOKUP(E768,Customers!A:I,6,FALSE)</f>
        <v>Garland</v>
      </c>
      <c r="I768" s="3" t="str">
        <f>VLOOKUP(Customers!A768,Customers!A767:I1767,7,FALSE)</f>
        <v>United States</v>
      </c>
      <c r="J768" s="4" t="s">
        <v>192</v>
      </c>
      <c r="K768" s="3">
        <v>2</v>
      </c>
      <c r="L768" s="5">
        <f>INDEX([1]products!$A$1:$G$49,MATCH([1]orders!$D768,[1]products!$A$1:$A$49,0),MATCH([1]orders!K$1,[1]products!$A$1:$G$1,0))</f>
        <v>0.5</v>
      </c>
      <c r="M768" s="6">
        <f>INDEX([1]products!$A$1:$G$49,MATCH([1]orders!$D768,[1]products!$A$1:$A$49,0),MATCH([1]orders!L$1,[1]products!$A$1:$G$1,0))</f>
        <v>7.77</v>
      </c>
      <c r="N768" s="6" t="str">
        <f>VLOOKUP(Customers!A768,Customers!A767:I1767,9,FALSE)</f>
        <v>No</v>
      </c>
      <c r="O768" s="25">
        <f t="shared" si="33"/>
        <v>15.54</v>
      </c>
      <c r="P768" t="str">
        <f>VLOOKUP(J768,Products!A:G,2,0)</f>
        <v>Arabica</v>
      </c>
      <c r="Q768" t="str">
        <f>VLOOKUP(J768,Products!A:G,3,0)</f>
        <v>Light</v>
      </c>
      <c r="R768">
        <v>1.3985999999999998</v>
      </c>
      <c r="S768">
        <f>INDEX(Products!A:G,MATCH(worksheet!J768,Products!A:A,0),MATCH(worksheet!$S$1,Products!$A$1:$G$1,0))</f>
        <v>0.69929999999999992</v>
      </c>
      <c r="U768" s="20"/>
    </row>
    <row r="769" spans="1:21" hidden="1" x14ac:dyDescent="0.2">
      <c r="A769" s="1" t="s">
        <v>1489</v>
      </c>
      <c r="B769" s="2">
        <v>44267</v>
      </c>
      <c r="C769" s="2" t="str">
        <f t="shared" si="34"/>
        <v>2021</v>
      </c>
      <c r="D769" s="2" t="str">
        <f t="shared" si="35"/>
        <v>March</v>
      </c>
      <c r="E769" s="3" t="s">
        <v>1468</v>
      </c>
      <c r="F769" s="3" t="str">
        <f>VLOOKUP(Customers!A769,Customers!A768:I1768,3,FALSE)</f>
        <v>atauntonlb@bing.com</v>
      </c>
      <c r="G769" s="3" t="str">
        <f>VLOOKUP(worksheet!E769,Customers!A:I,2,)</f>
        <v>Foster Constance</v>
      </c>
      <c r="H769" s="3" t="str">
        <f>VLOOKUP(E769,Customers!A:I,6,FALSE)</f>
        <v>Dallas</v>
      </c>
      <c r="I769" s="3" t="str">
        <f>VLOOKUP(Customers!A769,Customers!A768:I1768,7,FALSE)</f>
        <v>United States</v>
      </c>
      <c r="J769" s="4" t="s">
        <v>204</v>
      </c>
      <c r="K769" s="3">
        <v>3</v>
      </c>
      <c r="L769" s="5">
        <f>INDEX([1]products!$A$1:$G$49,MATCH([1]orders!$D769,[1]products!$A$1:$A$49,0),MATCH([1]orders!K$1,[1]products!$A$1:$G$1,0))</f>
        <v>2.5</v>
      </c>
      <c r="M769" s="6">
        <f>INDEX([1]products!$A$1:$G$49,MATCH([1]orders!$D769,[1]products!$A$1:$A$49,0),MATCH([1]orders!L$1,[1]products!$A$1:$G$1,0))</f>
        <v>29.784999999999997</v>
      </c>
      <c r="N769" s="6" t="str">
        <f>VLOOKUP(Customers!A769,Customers!A768:I1768,9,FALSE)</f>
        <v>No</v>
      </c>
      <c r="O769" s="25">
        <f t="shared" si="33"/>
        <v>89.35499999999999</v>
      </c>
      <c r="P769" t="str">
        <f>VLOOKUP(J769,Products!A:G,2,0)</f>
        <v>Arabica</v>
      </c>
      <c r="Q769" t="str">
        <f>VLOOKUP(J769,Products!A:G,3,0)</f>
        <v>Light</v>
      </c>
      <c r="R769">
        <v>8.0419499999999982</v>
      </c>
      <c r="S769">
        <f>INDEX(Products!A:G,MATCH(worksheet!J769,Products!A:A,0),MATCH(worksheet!$S$1,Products!$A$1:$G$1,0))</f>
        <v>2.6806499999999995</v>
      </c>
      <c r="U769" s="20"/>
    </row>
    <row r="770" spans="1:21" hidden="1" x14ac:dyDescent="0.2">
      <c r="A770" s="1" t="s">
        <v>1490</v>
      </c>
      <c r="B770" s="2">
        <v>44562</v>
      </c>
      <c r="C770" s="2" t="str">
        <f t="shared" si="34"/>
        <v>2022</v>
      </c>
      <c r="D770" s="2" t="str">
        <f t="shared" si="35"/>
        <v>January</v>
      </c>
      <c r="E770" s="3" t="s">
        <v>1468</v>
      </c>
      <c r="F770" s="3">
        <f>VLOOKUP(Customers!A770,Customers!A769:I1769,3,FALSE)</f>
        <v>0</v>
      </c>
      <c r="G770" s="3" t="str">
        <f>VLOOKUP(worksheet!E770,Customers!A:I,2,)</f>
        <v>Foster Constance</v>
      </c>
      <c r="H770" s="3" t="str">
        <f>VLOOKUP(E770,Customers!A:I,6,FALSE)</f>
        <v>Dallas</v>
      </c>
      <c r="I770" s="3" t="str">
        <f>VLOOKUP(Customers!A770,Customers!A769:I1769,7,FALSE)</f>
        <v>United States</v>
      </c>
      <c r="J770" s="4" t="s">
        <v>189</v>
      </c>
      <c r="K770" s="3">
        <v>2</v>
      </c>
      <c r="L770" s="5">
        <f>INDEX([1]products!$A$1:$G$49,MATCH([1]orders!$D770,[1]products!$A$1:$A$49,0),MATCH([1]orders!K$1,[1]products!$A$1:$G$1,0))</f>
        <v>1</v>
      </c>
      <c r="M770" s="6">
        <f>INDEX([1]products!$A$1:$G$49,MATCH([1]orders!$D770,[1]products!$A$1:$A$49,0),MATCH([1]orders!L$1,[1]products!$A$1:$G$1,0))</f>
        <v>11.95</v>
      </c>
      <c r="N770" s="6" t="str">
        <f>VLOOKUP(Customers!A770,Customers!A769:I1769,9,FALSE)</f>
        <v>Yes</v>
      </c>
      <c r="O770" s="25">
        <f t="shared" ref="O770:O833" si="36">K770*M770</f>
        <v>23.9</v>
      </c>
      <c r="P770" t="str">
        <f>VLOOKUP(J770,Products!A:G,2,0)</f>
        <v>Robusta</v>
      </c>
      <c r="Q770" t="str">
        <f>VLOOKUP(J770,Products!A:G,3,0)</f>
        <v>Light</v>
      </c>
      <c r="R770">
        <v>1.4339999999999999</v>
      </c>
      <c r="S770">
        <f>INDEX(Products!A:G,MATCH(worksheet!J770,Products!A:A,0),MATCH(worksheet!$S$1,Products!$A$1:$G$1,0))</f>
        <v>0.71699999999999997</v>
      </c>
      <c r="U770" s="20"/>
    </row>
    <row r="771" spans="1:21" x14ac:dyDescent="0.2">
      <c r="A771" s="1" t="s">
        <v>1491</v>
      </c>
      <c r="B771" s="2">
        <v>43912</v>
      </c>
      <c r="C771" s="2" t="str">
        <f t="shared" ref="C771:C834" si="37">TEXT(B771,"YYYY")</f>
        <v>2020</v>
      </c>
      <c r="D771" s="2" t="str">
        <f t="shared" ref="D771:D834" si="38">TEXT(B771,"mmmm")</f>
        <v>March</v>
      </c>
      <c r="E771" s="3" t="s">
        <v>1492</v>
      </c>
      <c r="F771" s="3" t="str">
        <f>VLOOKUP(Customers!A771,Customers!A770:I1770,3,FALSE)</f>
        <v>deburahld@google.co.jp</v>
      </c>
      <c r="G771" s="3" t="str">
        <f>VLOOKUP(worksheet!E771,Customers!A:I,2,)</f>
        <v>Dalia Eburah</v>
      </c>
      <c r="H771" s="3" t="str">
        <f>VLOOKUP(E771,Customers!A:I,6,FALSE)</f>
        <v>Birmingham</v>
      </c>
      <c r="I771" s="3" t="str">
        <f>VLOOKUP(Customers!A771,Customers!A770:I1770,7,FALSE)</f>
        <v>United Kingdom</v>
      </c>
      <c r="J771" s="4" t="s">
        <v>41</v>
      </c>
      <c r="K771" s="3">
        <v>6</v>
      </c>
      <c r="L771" s="5">
        <f>INDEX([1]products!$A$1:$G$49,MATCH([1]orders!$D771,[1]products!$A$1:$A$49,0),MATCH([1]orders!K$1,[1]products!$A$1:$G$1,0))</f>
        <v>2.5</v>
      </c>
      <c r="M771" s="6">
        <f>INDEX([1]products!$A$1:$G$49,MATCH([1]orders!$D771,[1]products!$A$1:$A$49,0),MATCH([1]orders!L$1,[1]products!$A$1:$G$1,0))</f>
        <v>22.884999999999998</v>
      </c>
      <c r="N771" s="6" t="str">
        <f>VLOOKUP(Customers!A771,Customers!A770:I1770,9,FALSE)</f>
        <v>No</v>
      </c>
      <c r="O771" s="25">
        <f t="shared" si="36"/>
        <v>137.31</v>
      </c>
      <c r="P771" t="str">
        <f>VLOOKUP(J771,Products!A:G,2,0)</f>
        <v>Robusta</v>
      </c>
      <c r="Q771" t="str">
        <f>VLOOKUP(J771,Products!A:G,3,0)</f>
        <v>Medium</v>
      </c>
      <c r="R771">
        <v>8.2385999999999981</v>
      </c>
      <c r="S771">
        <f>INDEX(Products!A:G,MATCH(worksheet!J771,Products!A:A,0),MATCH(worksheet!$S$1,Products!$A$1:$G$1,0))</f>
        <v>1.3730999999999998</v>
      </c>
      <c r="U771" s="20"/>
    </row>
    <row r="772" spans="1:21" x14ac:dyDescent="0.2">
      <c r="A772" s="1" t="s">
        <v>1493</v>
      </c>
      <c r="B772" s="2">
        <v>44092</v>
      </c>
      <c r="C772" s="2" t="str">
        <f t="shared" si="37"/>
        <v>2020</v>
      </c>
      <c r="D772" s="2" t="str">
        <f t="shared" si="38"/>
        <v>September</v>
      </c>
      <c r="E772" s="3" t="s">
        <v>1494</v>
      </c>
      <c r="F772" s="3" t="str">
        <f>VLOOKUP(Customers!A772,Customers!A771:I1771,3,FALSE)</f>
        <v>mbrimilcombele@cnn.com</v>
      </c>
      <c r="G772" s="3" t="str">
        <f>VLOOKUP(worksheet!E772,Customers!A:I,2,)</f>
        <v>Martie Brimilcombe</v>
      </c>
      <c r="H772" s="3" t="str">
        <f>VLOOKUP(E772,Customers!A:I,6,FALSE)</f>
        <v>Springfield</v>
      </c>
      <c r="I772" s="3" t="str">
        <f>VLOOKUP(Customers!A772,Customers!A771:I1771,7,FALSE)</f>
        <v>United States</v>
      </c>
      <c r="J772" s="4" t="s">
        <v>27</v>
      </c>
      <c r="K772" s="3">
        <v>1</v>
      </c>
      <c r="L772" s="5">
        <f>INDEX([1]products!$A$1:$G$49,MATCH([1]orders!$D772,[1]products!$A$1:$A$49,0),MATCH([1]orders!K$1,[1]products!$A$1:$G$1,0))</f>
        <v>1</v>
      </c>
      <c r="M772" s="6">
        <f>INDEX([1]products!$A$1:$G$49,MATCH([1]orders!$D772,[1]products!$A$1:$A$49,0),MATCH([1]orders!L$1,[1]products!$A$1:$G$1,0))</f>
        <v>9.9499999999999993</v>
      </c>
      <c r="N772" s="6" t="str">
        <f>VLOOKUP(Customers!A772,Customers!A771:I1771,9,FALSE)</f>
        <v>No</v>
      </c>
      <c r="O772" s="25">
        <f t="shared" si="36"/>
        <v>9.9499999999999993</v>
      </c>
      <c r="P772" t="str">
        <f>VLOOKUP(J772,Products!A:G,2,0)</f>
        <v>Arabica</v>
      </c>
      <c r="Q772" t="str">
        <f>VLOOKUP(J772,Products!A:G,3,0)</f>
        <v>Dark</v>
      </c>
      <c r="R772">
        <v>0.89549999999999985</v>
      </c>
      <c r="S772">
        <f>INDEX(Products!A:G,MATCH(worksheet!J772,Products!A:A,0),MATCH(worksheet!$S$1,Products!$A$1:$G$1,0))</f>
        <v>0.89549999999999985</v>
      </c>
      <c r="U772" s="20"/>
    </row>
    <row r="773" spans="1:21" x14ac:dyDescent="0.2">
      <c r="A773" s="1" t="s">
        <v>1495</v>
      </c>
      <c r="B773" s="2">
        <v>43468</v>
      </c>
      <c r="C773" s="2" t="str">
        <f t="shared" si="37"/>
        <v>2019</v>
      </c>
      <c r="D773" s="2" t="str">
        <f t="shared" si="38"/>
        <v>January</v>
      </c>
      <c r="E773" s="3" t="s">
        <v>1496</v>
      </c>
      <c r="F773" s="3" t="str">
        <f>VLOOKUP(Customers!A773,Customers!A772:I1772,3,FALSE)</f>
        <v>sbollamlf@list-manage.com</v>
      </c>
      <c r="G773" s="3" t="str">
        <f>VLOOKUP(worksheet!E773,Customers!A:I,2,)</f>
        <v>Suzanna Bollam</v>
      </c>
      <c r="H773" s="3" t="str">
        <f>VLOOKUP(E773,Customers!A:I,6,FALSE)</f>
        <v>Littleton</v>
      </c>
      <c r="I773" s="3" t="str">
        <f>VLOOKUP(Customers!A773,Customers!A772:I1772,7,FALSE)</f>
        <v>United States</v>
      </c>
      <c r="J773" s="4" t="s">
        <v>157</v>
      </c>
      <c r="K773" s="3">
        <v>3</v>
      </c>
      <c r="L773" s="5">
        <f>INDEX([1]products!$A$1:$G$49,MATCH([1]orders!$D773,[1]products!$A$1:$A$49,0),MATCH([1]orders!K$1,[1]products!$A$1:$G$1,0))</f>
        <v>0.5</v>
      </c>
      <c r="M773" s="6">
        <f>INDEX([1]products!$A$1:$G$49,MATCH([1]orders!$D773,[1]products!$A$1:$A$49,0),MATCH([1]orders!L$1,[1]products!$A$1:$G$1,0))</f>
        <v>7.169999999999999</v>
      </c>
      <c r="N773" s="6" t="str">
        <f>VLOOKUP(Customers!A773,Customers!A772:I1772,9,FALSE)</f>
        <v>No</v>
      </c>
      <c r="O773" s="25">
        <f t="shared" si="36"/>
        <v>21.509999999999998</v>
      </c>
      <c r="P773" t="str">
        <f>VLOOKUP(J773,Products!A:G,2,0)</f>
        <v>Robusta</v>
      </c>
      <c r="Q773" t="str">
        <f>VLOOKUP(J773,Products!A:G,3,0)</f>
        <v>Light</v>
      </c>
      <c r="R773">
        <v>1.2905999999999997</v>
      </c>
      <c r="S773">
        <f>INDEX(Products!A:G,MATCH(worksheet!J773,Products!A:A,0),MATCH(worksheet!$S$1,Products!$A$1:$G$1,0))</f>
        <v>0.43019999999999992</v>
      </c>
      <c r="U773" s="20"/>
    </row>
    <row r="774" spans="1:21" hidden="1" x14ac:dyDescent="0.2">
      <c r="A774" s="1" t="s">
        <v>1497</v>
      </c>
      <c r="B774" s="2">
        <v>44468</v>
      </c>
      <c r="C774" s="2" t="str">
        <f t="shared" si="37"/>
        <v>2021</v>
      </c>
      <c r="D774" s="2" t="str">
        <f t="shared" si="38"/>
        <v>September</v>
      </c>
      <c r="E774" s="3" t="s">
        <v>1498</v>
      </c>
      <c r="F774" s="3">
        <f>VLOOKUP(Customers!A774,Customers!A773:I1773,3,FALSE)</f>
        <v>0</v>
      </c>
      <c r="G774" s="3" t="str">
        <f>VLOOKUP(worksheet!E774,Customers!A:I,2,)</f>
        <v>Mellisa Mebes</v>
      </c>
      <c r="H774" s="3" t="str">
        <f>VLOOKUP(E774,Customers!A:I,6,FALSE)</f>
        <v>Baltimore</v>
      </c>
      <c r="I774" s="3" t="str">
        <f>VLOOKUP(Customers!A774,Customers!A773:I1773,7,FALSE)</f>
        <v>United States</v>
      </c>
      <c r="J774" s="4" t="s">
        <v>9</v>
      </c>
      <c r="K774" s="3">
        <v>6</v>
      </c>
      <c r="L774" s="5">
        <f>INDEX([1]products!$A$1:$G$49,MATCH([1]orders!$D774,[1]products!$A$1:$A$49,0),MATCH([1]orders!K$1,[1]products!$A$1:$G$1,0))</f>
        <v>1</v>
      </c>
      <c r="M774" s="6">
        <f>INDEX([1]products!$A$1:$G$49,MATCH([1]orders!$D774,[1]products!$A$1:$A$49,0),MATCH([1]orders!L$1,[1]products!$A$1:$G$1,0))</f>
        <v>13.75</v>
      </c>
      <c r="N774" s="6" t="str">
        <f>VLOOKUP(Customers!A774,Customers!A773:I1773,9,FALSE)</f>
        <v>No</v>
      </c>
      <c r="O774" s="25">
        <f t="shared" si="36"/>
        <v>82.5</v>
      </c>
      <c r="P774" t="str">
        <f>VLOOKUP(J774,Products!A:G,2,0)</f>
        <v>Excelsa</v>
      </c>
      <c r="Q774" t="str">
        <f>VLOOKUP(J774,Products!A:G,3,0)</f>
        <v>Medium</v>
      </c>
      <c r="R774">
        <v>9.0749999999999993</v>
      </c>
      <c r="S774">
        <f>INDEX(Products!A:G,MATCH(worksheet!J774,Products!A:A,0),MATCH(worksheet!$S$1,Products!$A$1:$G$1,0))</f>
        <v>1.5125</v>
      </c>
      <c r="U774" s="20"/>
    </row>
    <row r="775" spans="1:21" x14ac:dyDescent="0.2">
      <c r="A775" s="1" t="s">
        <v>1499</v>
      </c>
      <c r="B775" s="2">
        <v>44488</v>
      </c>
      <c r="C775" s="2" t="str">
        <f t="shared" si="37"/>
        <v>2021</v>
      </c>
      <c r="D775" s="2" t="str">
        <f t="shared" si="38"/>
        <v>October</v>
      </c>
      <c r="E775" s="3" t="s">
        <v>1500</v>
      </c>
      <c r="F775" s="3" t="str">
        <f>VLOOKUP(Customers!A775,Customers!A774:I1774,3,FALSE)</f>
        <v>afilipczaklh@ning.com</v>
      </c>
      <c r="G775" s="3" t="str">
        <f>VLOOKUP(worksheet!E775,Customers!A:I,2,)</f>
        <v>Alva Filipczak</v>
      </c>
      <c r="H775" s="3" t="str">
        <f>VLOOKUP(E775,Customers!A:I,6,FALSE)</f>
        <v>Moycullen</v>
      </c>
      <c r="I775" s="3" t="str">
        <f>VLOOKUP(Customers!A775,Customers!A774:I1774,7,FALSE)</f>
        <v>Ireland</v>
      </c>
      <c r="J775" s="4" t="s">
        <v>77</v>
      </c>
      <c r="K775" s="3">
        <v>2</v>
      </c>
      <c r="L775" s="5">
        <f>INDEX([1]products!$A$1:$G$49,MATCH([1]orders!$D775,[1]products!$A$1:$A$49,0),MATCH([1]orders!K$1,[1]products!$A$1:$G$1,0))</f>
        <v>0.2</v>
      </c>
      <c r="M775" s="6">
        <f>INDEX([1]products!$A$1:$G$49,MATCH([1]orders!$D775,[1]products!$A$1:$A$49,0),MATCH([1]orders!L$1,[1]products!$A$1:$G$1,0))</f>
        <v>4.3650000000000002</v>
      </c>
      <c r="N775" s="6" t="str">
        <f>VLOOKUP(Customers!A775,Customers!A774:I1774,9,FALSE)</f>
        <v>No</v>
      </c>
      <c r="O775" s="25">
        <f t="shared" si="36"/>
        <v>8.73</v>
      </c>
      <c r="P775" t="str">
        <f>VLOOKUP(J775,Products!A:G,2,0)</f>
        <v>Liberica</v>
      </c>
      <c r="Q775" t="str">
        <f>VLOOKUP(J775,Products!A:G,3,0)</f>
        <v>Medium</v>
      </c>
      <c r="R775">
        <v>1.1349</v>
      </c>
      <c r="S775">
        <f>INDEX(Products!A:G,MATCH(worksheet!J775,Products!A:A,0),MATCH(worksheet!$S$1,Products!$A$1:$G$1,0))</f>
        <v>0.56745000000000001</v>
      </c>
      <c r="U775" s="20"/>
    </row>
    <row r="776" spans="1:21" hidden="1" x14ac:dyDescent="0.2">
      <c r="A776" s="1" t="s">
        <v>1501</v>
      </c>
      <c r="B776" s="2">
        <v>44756</v>
      </c>
      <c r="C776" s="2" t="str">
        <f t="shared" si="37"/>
        <v>2022</v>
      </c>
      <c r="D776" s="2" t="str">
        <f t="shared" si="38"/>
        <v>July</v>
      </c>
      <c r="E776" s="3" t="s">
        <v>1502</v>
      </c>
      <c r="F776" s="3">
        <f>VLOOKUP(Customers!A776,Customers!A775:I1775,3,FALSE)</f>
        <v>0</v>
      </c>
      <c r="G776" s="3" t="str">
        <f>VLOOKUP(worksheet!E776,Customers!A:I,2,)</f>
        <v>Dorette Hinemoor</v>
      </c>
      <c r="H776" s="3" t="str">
        <f>VLOOKUP(E776,Customers!A:I,6,FALSE)</f>
        <v>Fort Lauderdale</v>
      </c>
      <c r="I776" s="3" t="str">
        <f>VLOOKUP(Customers!A776,Customers!A775:I1775,7,FALSE)</f>
        <v>United States</v>
      </c>
      <c r="J776" s="4" t="s">
        <v>2</v>
      </c>
      <c r="K776" s="3">
        <v>2</v>
      </c>
      <c r="L776" s="5">
        <f>INDEX([1]products!$A$1:$G$49,MATCH([1]orders!$D776,[1]products!$A$1:$A$49,0),MATCH([1]orders!K$1,[1]products!$A$1:$G$1,0))</f>
        <v>1</v>
      </c>
      <c r="M776" s="6">
        <f>INDEX([1]products!$A$1:$G$49,MATCH([1]orders!$D776,[1]products!$A$1:$A$49,0),MATCH([1]orders!L$1,[1]products!$A$1:$G$1,0))</f>
        <v>9.9499999999999993</v>
      </c>
      <c r="N776" s="6" t="str">
        <f>VLOOKUP(Customers!A776,Customers!A775:I1775,9,FALSE)</f>
        <v>Yes</v>
      </c>
      <c r="O776" s="25">
        <f t="shared" si="36"/>
        <v>19.899999999999999</v>
      </c>
      <c r="P776" t="str">
        <f>VLOOKUP(J776,Products!A:G,2,0)</f>
        <v>Robusta</v>
      </c>
      <c r="Q776" t="str">
        <f>VLOOKUP(J776,Products!A:G,3,0)</f>
        <v>Medium</v>
      </c>
      <c r="R776">
        <v>1.194</v>
      </c>
      <c r="S776">
        <f>INDEX(Products!A:G,MATCH(worksheet!J776,Products!A:A,0),MATCH(worksheet!$S$1,Products!$A$1:$G$1,0))</f>
        <v>0.59699999999999998</v>
      </c>
      <c r="U776" s="20"/>
    </row>
    <row r="777" spans="1:21" x14ac:dyDescent="0.2">
      <c r="A777" s="1" t="s">
        <v>1503</v>
      </c>
      <c r="B777" s="2">
        <v>44396</v>
      </c>
      <c r="C777" s="2" t="str">
        <f t="shared" si="37"/>
        <v>2021</v>
      </c>
      <c r="D777" s="2" t="str">
        <f t="shared" si="38"/>
        <v>July</v>
      </c>
      <c r="E777" s="3" t="s">
        <v>1504</v>
      </c>
      <c r="F777" s="3" t="str">
        <f>VLOOKUP(Customers!A777,Customers!A776:I1776,3,FALSE)</f>
        <v>relnaughlj@comsenz.com</v>
      </c>
      <c r="G777" s="3" t="str">
        <f>VLOOKUP(worksheet!E777,Customers!A:I,2,)</f>
        <v>Rhetta Elnaugh</v>
      </c>
      <c r="H777" s="3" t="str">
        <f>VLOOKUP(E777,Customers!A:I,6,FALSE)</f>
        <v>San Diego</v>
      </c>
      <c r="I777" s="3" t="str">
        <f>VLOOKUP(Customers!A777,Customers!A776:I1776,7,FALSE)</f>
        <v>United States</v>
      </c>
      <c r="J777" s="4" t="s">
        <v>176</v>
      </c>
      <c r="K777" s="3">
        <v>2</v>
      </c>
      <c r="L777" s="5">
        <f>INDEX([1]products!$A$1:$G$49,MATCH([1]orders!$D777,[1]products!$A$1:$A$49,0),MATCH([1]orders!K$1,[1]products!$A$1:$G$1,0))</f>
        <v>0.5</v>
      </c>
      <c r="M777" s="6">
        <f>INDEX([1]products!$A$1:$G$49,MATCH([1]orders!$D777,[1]products!$A$1:$A$49,0),MATCH([1]orders!L$1,[1]products!$A$1:$G$1,0))</f>
        <v>8.91</v>
      </c>
      <c r="N777" s="6" t="str">
        <f>VLOOKUP(Customers!A777,Customers!A776:I1776,9,FALSE)</f>
        <v>Yes</v>
      </c>
      <c r="O777" s="25">
        <f t="shared" si="36"/>
        <v>17.82</v>
      </c>
      <c r="P777" t="str">
        <f>VLOOKUP(J777,Products!A:G,2,0)</f>
        <v>Excelsa</v>
      </c>
      <c r="Q777" t="str">
        <f>VLOOKUP(J777,Products!A:G,3,0)</f>
        <v>Light</v>
      </c>
      <c r="R777">
        <v>1.9601999999999999</v>
      </c>
      <c r="S777">
        <f>INDEX(Products!A:G,MATCH(worksheet!J777,Products!A:A,0),MATCH(worksheet!$S$1,Products!$A$1:$G$1,0))</f>
        <v>0.98009999999999997</v>
      </c>
      <c r="U777" s="20"/>
    </row>
    <row r="778" spans="1:21" hidden="1" x14ac:dyDescent="0.2">
      <c r="A778" s="1" t="s">
        <v>1505</v>
      </c>
      <c r="B778" s="2">
        <v>44540</v>
      </c>
      <c r="C778" s="2" t="str">
        <f t="shared" si="37"/>
        <v>2021</v>
      </c>
      <c r="D778" s="2" t="str">
        <f t="shared" si="38"/>
        <v>December</v>
      </c>
      <c r="E778" s="3" t="s">
        <v>1506</v>
      </c>
      <c r="F778" s="3" t="str">
        <f>VLOOKUP(Customers!A778,Customers!A777:I1777,3,FALSE)</f>
        <v>jdeehanlk@about.me</v>
      </c>
      <c r="G778" s="3" t="str">
        <f>VLOOKUP(worksheet!E778,Customers!A:I,2,)</f>
        <v>Jule Deehan</v>
      </c>
      <c r="H778" s="3" t="str">
        <f>VLOOKUP(E778,Customers!A:I,6,FALSE)</f>
        <v>Dallas</v>
      </c>
      <c r="I778" s="3" t="str">
        <f>VLOOKUP(Customers!A778,Customers!A777:I1777,7,FALSE)</f>
        <v>United States</v>
      </c>
      <c r="J778" s="4" t="s">
        <v>67</v>
      </c>
      <c r="K778" s="3">
        <v>3</v>
      </c>
      <c r="L778" s="5">
        <f>INDEX([1]products!$A$1:$G$49,MATCH([1]orders!$D778,[1]products!$A$1:$A$49,0),MATCH([1]orders!K$1,[1]products!$A$1:$G$1,0))</f>
        <v>0.5</v>
      </c>
      <c r="M778" s="6">
        <f>INDEX([1]products!$A$1:$G$49,MATCH([1]orders!$D778,[1]products!$A$1:$A$49,0),MATCH([1]orders!L$1,[1]products!$A$1:$G$1,0))</f>
        <v>6.75</v>
      </c>
      <c r="N778" s="6" t="str">
        <f>VLOOKUP(Customers!A778,Customers!A777:I1777,9,FALSE)</f>
        <v>No</v>
      </c>
      <c r="O778" s="25">
        <f t="shared" si="36"/>
        <v>20.25</v>
      </c>
      <c r="P778" t="str">
        <f>VLOOKUP(J778,Products!A:G,2,0)</f>
        <v>Arabica</v>
      </c>
      <c r="Q778" t="str">
        <f>VLOOKUP(J778,Products!A:G,3,0)</f>
        <v>Medium</v>
      </c>
      <c r="R778">
        <v>1.8224999999999998</v>
      </c>
      <c r="S778">
        <f>INDEX(Products!A:G,MATCH(worksheet!J778,Products!A:A,0),MATCH(worksheet!$S$1,Products!$A$1:$G$1,0))</f>
        <v>0.60749999999999993</v>
      </c>
      <c r="U778" s="20"/>
    </row>
    <row r="779" spans="1:21" hidden="1" x14ac:dyDescent="0.2">
      <c r="A779" s="1" t="s">
        <v>1507</v>
      </c>
      <c r="B779" s="2">
        <v>43541</v>
      </c>
      <c r="C779" s="2" t="str">
        <f t="shared" si="37"/>
        <v>2019</v>
      </c>
      <c r="D779" s="2" t="str">
        <f t="shared" si="38"/>
        <v>March</v>
      </c>
      <c r="E779" s="3" t="s">
        <v>1508</v>
      </c>
      <c r="F779" s="3" t="str">
        <f>VLOOKUP(Customers!A779,Customers!A778:I1778,3,FALSE)</f>
        <v>jedenll@e-recht24.de</v>
      </c>
      <c r="G779" s="3" t="str">
        <f>VLOOKUP(worksheet!E779,Customers!A:I,2,)</f>
        <v>Janella Eden</v>
      </c>
      <c r="H779" s="3" t="str">
        <f>VLOOKUP(E779,Customers!A:I,6,FALSE)</f>
        <v>Joliet</v>
      </c>
      <c r="I779" s="3" t="str">
        <f>VLOOKUP(Customers!A779,Customers!A778:I1778,7,FALSE)</f>
        <v>United States</v>
      </c>
      <c r="J779" s="4" t="s">
        <v>204</v>
      </c>
      <c r="K779" s="3">
        <v>2</v>
      </c>
      <c r="L779" s="5">
        <f>INDEX([1]products!$A$1:$G$49,MATCH([1]orders!$D779,[1]products!$A$1:$A$49,0),MATCH([1]orders!K$1,[1]products!$A$1:$G$1,0))</f>
        <v>2.5</v>
      </c>
      <c r="M779" s="6">
        <f>INDEX([1]products!$A$1:$G$49,MATCH([1]orders!$D779,[1]products!$A$1:$A$49,0),MATCH([1]orders!L$1,[1]products!$A$1:$G$1,0))</f>
        <v>29.784999999999997</v>
      </c>
      <c r="N779" s="6" t="str">
        <f>VLOOKUP(Customers!A779,Customers!A778:I1778,9,FALSE)</f>
        <v>No</v>
      </c>
      <c r="O779" s="25">
        <f t="shared" si="36"/>
        <v>59.569999999999993</v>
      </c>
      <c r="P779" t="str">
        <f>VLOOKUP(J779,Products!A:G,2,0)</f>
        <v>Arabica</v>
      </c>
      <c r="Q779" t="str">
        <f>VLOOKUP(J779,Products!A:G,3,0)</f>
        <v>Light</v>
      </c>
      <c r="R779">
        <v>5.3612999999999991</v>
      </c>
      <c r="S779">
        <f>INDEX(Products!A:G,MATCH(worksheet!J779,Products!A:A,0),MATCH(worksheet!$S$1,Products!$A$1:$G$1,0))</f>
        <v>2.6806499999999995</v>
      </c>
      <c r="U779" s="20"/>
    </row>
    <row r="780" spans="1:21" x14ac:dyDescent="0.2">
      <c r="A780" s="1" t="s">
        <v>1509</v>
      </c>
      <c r="B780" s="2">
        <v>43889</v>
      </c>
      <c r="C780" s="2" t="str">
        <f t="shared" si="37"/>
        <v>2020</v>
      </c>
      <c r="D780" s="2" t="str">
        <f t="shared" si="38"/>
        <v>February</v>
      </c>
      <c r="E780" s="3" t="s">
        <v>1510</v>
      </c>
      <c r="F780" s="3" t="str">
        <f>VLOOKUP(Customers!A780,Customers!A779:I1779,3,FALSE)</f>
        <v>dmatonlm@utexas.edu</v>
      </c>
      <c r="G780" s="3" t="str">
        <f>VLOOKUP(worksheet!E780,Customers!A:I,2,)</f>
        <v>Cam Jewster</v>
      </c>
      <c r="H780" s="3" t="str">
        <f>VLOOKUP(E780,Customers!A:I,6,FALSE)</f>
        <v>Dayton</v>
      </c>
      <c r="I780" s="3" t="str">
        <f>VLOOKUP(Customers!A780,Customers!A779:I1779,7,FALSE)</f>
        <v>United States</v>
      </c>
      <c r="J780" s="4" t="s">
        <v>83</v>
      </c>
      <c r="K780" s="3">
        <v>2</v>
      </c>
      <c r="L780" s="5">
        <f>INDEX([1]products!$A$1:$G$49,MATCH([1]orders!$D780,[1]products!$A$1:$A$49,0),MATCH([1]orders!K$1,[1]products!$A$1:$G$1,0))</f>
        <v>0.5</v>
      </c>
      <c r="M780" s="6">
        <f>INDEX([1]products!$A$1:$G$49,MATCH([1]orders!$D780,[1]products!$A$1:$A$49,0),MATCH([1]orders!L$1,[1]products!$A$1:$G$1,0))</f>
        <v>9.51</v>
      </c>
      <c r="N780" s="6" t="str">
        <f>VLOOKUP(Customers!A780,Customers!A779:I1779,9,FALSE)</f>
        <v>Yes</v>
      </c>
      <c r="O780" s="25">
        <f t="shared" si="36"/>
        <v>19.02</v>
      </c>
      <c r="P780" t="str">
        <f>VLOOKUP(J780,Products!A:G,2,0)</f>
        <v>Liberica</v>
      </c>
      <c r="Q780" t="str">
        <f>VLOOKUP(J780,Products!A:G,3,0)</f>
        <v>Light</v>
      </c>
      <c r="R780">
        <v>2.4725999999999999</v>
      </c>
      <c r="S780">
        <f>INDEX(Products!A:G,MATCH(worksheet!J780,Products!A:A,0),MATCH(worksheet!$S$1,Products!$A$1:$G$1,0))</f>
        <v>1.2363</v>
      </c>
      <c r="U780" s="20"/>
    </row>
    <row r="781" spans="1:21" hidden="1" x14ac:dyDescent="0.2">
      <c r="A781" s="1" t="s">
        <v>1511</v>
      </c>
      <c r="B781" s="2">
        <v>43985</v>
      </c>
      <c r="C781" s="2" t="str">
        <f t="shared" si="37"/>
        <v>2020</v>
      </c>
      <c r="D781" s="2" t="str">
        <f t="shared" si="38"/>
        <v>June</v>
      </c>
      <c r="E781" s="3" t="s">
        <v>1512</v>
      </c>
      <c r="F781" s="3" t="str">
        <f>VLOOKUP(Customers!A781,Customers!A780:I1780,3,FALSE)</f>
        <v>usoutherdenln@hao123.com</v>
      </c>
      <c r="G781" s="3" t="str">
        <f>VLOOKUP(worksheet!E781,Customers!A:I,2,)</f>
        <v>Ugo Southerden</v>
      </c>
      <c r="H781" s="3" t="str">
        <f>VLOOKUP(E781,Customers!A:I,6,FALSE)</f>
        <v>Clearwater</v>
      </c>
      <c r="I781" s="3" t="str">
        <f>VLOOKUP(Customers!A781,Customers!A780:I1780,7,FALSE)</f>
        <v>United States</v>
      </c>
      <c r="J781" s="4" t="s">
        <v>13</v>
      </c>
      <c r="K781" s="3">
        <v>6</v>
      </c>
      <c r="L781" s="5">
        <f>INDEX([1]products!$A$1:$G$49,MATCH([1]orders!$D781,[1]products!$A$1:$A$49,0),MATCH([1]orders!K$1,[1]products!$A$1:$G$1,0))</f>
        <v>1</v>
      </c>
      <c r="M781" s="6">
        <f>INDEX([1]products!$A$1:$G$49,MATCH([1]orders!$D781,[1]products!$A$1:$A$49,0),MATCH([1]orders!L$1,[1]products!$A$1:$G$1,0))</f>
        <v>12.95</v>
      </c>
      <c r="N781" s="6" t="str">
        <f>VLOOKUP(Customers!A781,Customers!A780:I1780,9,FALSE)</f>
        <v>Yes</v>
      </c>
      <c r="O781" s="25">
        <f t="shared" si="36"/>
        <v>77.699999999999989</v>
      </c>
      <c r="P781" t="str">
        <f>VLOOKUP(J781,Products!A:G,2,0)</f>
        <v>Liberica</v>
      </c>
      <c r="Q781" t="str">
        <f>VLOOKUP(J781,Products!A:G,3,0)</f>
        <v>Dark</v>
      </c>
      <c r="R781">
        <v>10.100999999999999</v>
      </c>
      <c r="S781">
        <f>INDEX(Products!A:G,MATCH(worksheet!J781,Products!A:A,0),MATCH(worksheet!$S$1,Products!$A$1:$G$1,0))</f>
        <v>1.6835</v>
      </c>
      <c r="U781" s="20"/>
    </row>
    <row r="782" spans="1:21" x14ac:dyDescent="0.2">
      <c r="A782" s="1" t="s">
        <v>1513</v>
      </c>
      <c r="B782" s="2">
        <v>43883</v>
      </c>
      <c r="C782" s="2" t="str">
        <f t="shared" si="37"/>
        <v>2020</v>
      </c>
      <c r="D782" s="2" t="str">
        <f t="shared" si="38"/>
        <v>February</v>
      </c>
      <c r="E782" s="3" t="s">
        <v>1514</v>
      </c>
      <c r="F782" s="3">
        <f>VLOOKUP(Customers!A782,Customers!A781:I1781,3,FALSE)</f>
        <v>0</v>
      </c>
      <c r="G782" s="3" t="str">
        <f>VLOOKUP(worksheet!E782,Customers!A:I,2,)</f>
        <v>Verne Dunkerley</v>
      </c>
      <c r="H782" s="3" t="str">
        <f>VLOOKUP(E782,Customers!A:I,6,FALSE)</f>
        <v>Minneapolis</v>
      </c>
      <c r="I782" s="3" t="str">
        <f>VLOOKUP(Customers!A782,Customers!A781:I1781,7,FALSE)</f>
        <v>United States</v>
      </c>
      <c r="J782" s="4" t="s">
        <v>9</v>
      </c>
      <c r="K782" s="3">
        <v>3</v>
      </c>
      <c r="L782" s="5">
        <f>INDEX([1]products!$A$1:$G$49,MATCH([1]orders!$D782,[1]products!$A$1:$A$49,0),MATCH([1]orders!K$1,[1]products!$A$1:$G$1,0))</f>
        <v>1</v>
      </c>
      <c r="M782" s="6">
        <f>INDEX([1]products!$A$1:$G$49,MATCH([1]orders!$D782,[1]products!$A$1:$A$49,0),MATCH([1]orders!L$1,[1]products!$A$1:$G$1,0))</f>
        <v>13.75</v>
      </c>
      <c r="N782" s="6" t="str">
        <f>VLOOKUP(Customers!A782,Customers!A781:I1781,9,FALSE)</f>
        <v>No</v>
      </c>
      <c r="O782" s="25">
        <f t="shared" si="36"/>
        <v>41.25</v>
      </c>
      <c r="P782" t="str">
        <f>VLOOKUP(J782,Products!A:G,2,0)</f>
        <v>Excelsa</v>
      </c>
      <c r="Q782" t="str">
        <f>VLOOKUP(J782,Products!A:G,3,0)</f>
        <v>Medium</v>
      </c>
      <c r="R782">
        <v>4.5374999999999996</v>
      </c>
      <c r="S782">
        <f>INDEX(Products!A:G,MATCH(worksheet!J782,Products!A:A,0),MATCH(worksheet!$S$1,Products!$A$1:$G$1,0))</f>
        <v>1.5125</v>
      </c>
      <c r="U782" s="20"/>
    </row>
    <row r="783" spans="1:21" x14ac:dyDescent="0.2">
      <c r="A783" s="1" t="s">
        <v>1515</v>
      </c>
      <c r="B783" s="2">
        <v>43778</v>
      </c>
      <c r="C783" s="2" t="str">
        <f t="shared" si="37"/>
        <v>2019</v>
      </c>
      <c r="D783" s="2" t="str">
        <f t="shared" si="38"/>
        <v>November</v>
      </c>
      <c r="E783" s="3" t="s">
        <v>1516</v>
      </c>
      <c r="F783" s="3" t="str">
        <f>VLOOKUP(Customers!A783,Customers!A782:I1782,3,FALSE)</f>
        <v>lburtenshawlp@shinystat.com</v>
      </c>
      <c r="G783" s="3" t="str">
        <f>VLOOKUP(worksheet!E783,Customers!A:I,2,)</f>
        <v>Lacee Burtenshaw</v>
      </c>
      <c r="H783" s="3" t="str">
        <f>VLOOKUP(E783,Customers!A:I,6,FALSE)</f>
        <v>Lawrenceville</v>
      </c>
      <c r="I783" s="3" t="str">
        <f>VLOOKUP(Customers!A783,Customers!A782:I1782,7,FALSE)</f>
        <v>United States</v>
      </c>
      <c r="J783" s="4" t="s">
        <v>104</v>
      </c>
      <c r="K783" s="3">
        <v>4</v>
      </c>
      <c r="L783" s="5">
        <f>INDEX([1]products!$A$1:$G$49,MATCH([1]orders!$D783,[1]products!$A$1:$A$49,0),MATCH([1]orders!K$1,[1]products!$A$1:$G$1,0))</f>
        <v>2.5</v>
      </c>
      <c r="M783" s="6">
        <f>INDEX([1]products!$A$1:$G$49,MATCH([1]orders!$D783,[1]products!$A$1:$A$49,0),MATCH([1]orders!L$1,[1]products!$A$1:$G$1,0))</f>
        <v>36.454999999999998</v>
      </c>
      <c r="N783" s="6" t="str">
        <f>VLOOKUP(Customers!A783,Customers!A782:I1782,9,FALSE)</f>
        <v>No</v>
      </c>
      <c r="O783" s="25">
        <f t="shared" si="36"/>
        <v>145.82</v>
      </c>
      <c r="P783" t="str">
        <f>VLOOKUP(J783,Products!A:G,2,0)</f>
        <v>Liberica</v>
      </c>
      <c r="Q783" t="str">
        <f>VLOOKUP(J783,Products!A:G,3,0)</f>
        <v>Light</v>
      </c>
      <c r="R783">
        <v>18.956599999999998</v>
      </c>
      <c r="S783">
        <f>INDEX(Products!A:G,MATCH(worksheet!J783,Products!A:A,0),MATCH(worksheet!$S$1,Products!$A$1:$G$1,0))</f>
        <v>4.7391499999999995</v>
      </c>
      <c r="U783" s="20"/>
    </row>
    <row r="784" spans="1:21" hidden="1" x14ac:dyDescent="0.2">
      <c r="A784" s="1" t="s">
        <v>1517</v>
      </c>
      <c r="B784" s="2">
        <v>43897</v>
      </c>
      <c r="C784" s="2" t="str">
        <f t="shared" si="37"/>
        <v>2020</v>
      </c>
      <c r="D784" s="2" t="str">
        <f t="shared" si="38"/>
        <v>March</v>
      </c>
      <c r="E784" s="3" t="s">
        <v>1518</v>
      </c>
      <c r="F784" s="3" t="str">
        <f>VLOOKUP(Customers!A784,Customers!A783:I1783,3,FALSE)</f>
        <v>agregorattilq@vistaprint.com</v>
      </c>
      <c r="G784" s="3" t="str">
        <f>VLOOKUP(worksheet!E784,Customers!A:I,2,)</f>
        <v>Adorne Gregoratti</v>
      </c>
      <c r="H784" s="3" t="str">
        <f>VLOOKUP(E784,Customers!A:I,6,FALSE)</f>
        <v>Malahide</v>
      </c>
      <c r="I784" s="3" t="str">
        <f>VLOOKUP(Customers!A784,Customers!A783:I1783,7,FALSE)</f>
        <v>Ireland</v>
      </c>
      <c r="J784" s="4" t="s">
        <v>254</v>
      </c>
      <c r="K784" s="3">
        <v>6</v>
      </c>
      <c r="L784" s="5">
        <f>INDEX([1]products!$A$1:$G$49,MATCH([1]orders!$D784,[1]products!$A$1:$A$49,0),MATCH([1]orders!K$1,[1]products!$A$1:$G$1,0))</f>
        <v>0.2</v>
      </c>
      <c r="M784" s="6">
        <f>INDEX([1]products!$A$1:$G$49,MATCH([1]orders!$D784,[1]products!$A$1:$A$49,0),MATCH([1]orders!L$1,[1]products!$A$1:$G$1,0))</f>
        <v>4.4550000000000001</v>
      </c>
      <c r="N784" s="6" t="str">
        <f>VLOOKUP(Customers!A784,Customers!A783:I1783,9,FALSE)</f>
        <v>No</v>
      </c>
      <c r="O784" s="25">
        <f t="shared" si="36"/>
        <v>26.73</v>
      </c>
      <c r="P784" t="str">
        <f>VLOOKUP(J784,Products!A:G,2,0)</f>
        <v>Excelsa</v>
      </c>
      <c r="Q784" t="str">
        <f>VLOOKUP(J784,Products!A:G,3,0)</f>
        <v>Light</v>
      </c>
      <c r="R784">
        <v>2.9402999999999997</v>
      </c>
      <c r="S784">
        <f>INDEX(Products!A:G,MATCH(worksheet!J784,Products!A:A,0),MATCH(worksheet!$S$1,Products!$A$1:$G$1,0))</f>
        <v>0.49004999999999999</v>
      </c>
      <c r="U784" s="20"/>
    </row>
    <row r="785" spans="1:21" hidden="1" x14ac:dyDescent="0.2">
      <c r="A785" s="1" t="s">
        <v>1519</v>
      </c>
      <c r="B785" s="2">
        <v>44312</v>
      </c>
      <c r="C785" s="2" t="str">
        <f t="shared" si="37"/>
        <v>2021</v>
      </c>
      <c r="D785" s="2" t="str">
        <f t="shared" si="38"/>
        <v>April</v>
      </c>
      <c r="E785" s="3" t="s">
        <v>1520</v>
      </c>
      <c r="F785" s="3" t="str">
        <f>VLOOKUP(Customers!A785,Customers!A784:I1784,3,FALSE)</f>
        <v>ccrosterlr@gov.uk</v>
      </c>
      <c r="G785" s="3" t="str">
        <f>VLOOKUP(worksheet!E785,Customers!A:I,2,)</f>
        <v>Chris Croster</v>
      </c>
      <c r="H785" s="3" t="str">
        <f>VLOOKUP(E785,Customers!A:I,6,FALSE)</f>
        <v>Tampa</v>
      </c>
      <c r="I785" s="3" t="str">
        <f>VLOOKUP(Customers!A785,Customers!A784:I1784,7,FALSE)</f>
        <v>United States</v>
      </c>
      <c r="J785" s="4" t="s">
        <v>78</v>
      </c>
      <c r="K785" s="3">
        <v>5</v>
      </c>
      <c r="L785" s="5">
        <f>INDEX([1]products!$A$1:$G$49,MATCH([1]orders!$D785,[1]products!$A$1:$A$49,0),MATCH([1]orders!K$1,[1]products!$A$1:$G$1,0))</f>
        <v>0.5</v>
      </c>
      <c r="M785" s="6">
        <f>INDEX([1]products!$A$1:$G$49,MATCH([1]orders!$D785,[1]products!$A$1:$A$49,0),MATCH([1]orders!L$1,[1]products!$A$1:$G$1,0))</f>
        <v>8.73</v>
      </c>
      <c r="N785" s="6" t="str">
        <f>VLOOKUP(Customers!A785,Customers!A784:I1784,9,FALSE)</f>
        <v>Yes</v>
      </c>
      <c r="O785" s="25">
        <f t="shared" si="36"/>
        <v>43.650000000000006</v>
      </c>
      <c r="P785" t="str">
        <f>VLOOKUP(J785,Products!A:G,2,0)</f>
        <v>Liberica</v>
      </c>
      <c r="Q785" t="str">
        <f>VLOOKUP(J785,Products!A:G,3,0)</f>
        <v>Medium</v>
      </c>
      <c r="R785">
        <v>5.6745000000000001</v>
      </c>
      <c r="S785">
        <f>INDEX(Products!A:G,MATCH(worksheet!J785,Products!A:A,0),MATCH(worksheet!$S$1,Products!$A$1:$G$1,0))</f>
        <v>1.1349</v>
      </c>
      <c r="U785" s="20"/>
    </row>
    <row r="786" spans="1:21" x14ac:dyDescent="0.2">
      <c r="A786" s="1" t="s">
        <v>1521</v>
      </c>
      <c r="B786" s="2">
        <v>44511</v>
      </c>
      <c r="C786" s="2" t="str">
        <f t="shared" si="37"/>
        <v>2021</v>
      </c>
      <c r="D786" s="2" t="str">
        <f t="shared" si="38"/>
        <v>November</v>
      </c>
      <c r="E786" s="3" t="s">
        <v>1522</v>
      </c>
      <c r="F786" s="3" t="str">
        <f>VLOOKUP(Customers!A786,Customers!A785:I1785,3,FALSE)</f>
        <v>gwhiteheadls@hp.com</v>
      </c>
      <c r="G786" s="3" t="str">
        <f>VLOOKUP(worksheet!E786,Customers!A:I,2,)</f>
        <v>Graeme Whitehead</v>
      </c>
      <c r="H786" s="3" t="str">
        <f>VLOOKUP(E786,Customers!A:I,6,FALSE)</f>
        <v>Nashville</v>
      </c>
      <c r="I786" s="3" t="str">
        <f>VLOOKUP(Customers!A786,Customers!A785:I1785,7,FALSE)</f>
        <v>United States</v>
      </c>
      <c r="J786" s="4" t="s">
        <v>132</v>
      </c>
      <c r="K786" s="3">
        <v>2</v>
      </c>
      <c r="L786" s="5">
        <f>INDEX([1]products!$A$1:$G$49,MATCH([1]orders!$D786,[1]products!$A$1:$A$49,0),MATCH([1]orders!K$1,[1]products!$A$1:$G$1,0))</f>
        <v>1</v>
      </c>
      <c r="M786" s="6">
        <f>INDEX([1]products!$A$1:$G$49,MATCH([1]orders!$D786,[1]products!$A$1:$A$49,0),MATCH([1]orders!L$1,[1]products!$A$1:$G$1,0))</f>
        <v>15.85</v>
      </c>
      <c r="N786" s="6" t="str">
        <f>VLOOKUP(Customers!A786,Customers!A785:I1785,9,FALSE)</f>
        <v>No</v>
      </c>
      <c r="O786" s="25">
        <f t="shared" si="36"/>
        <v>31.7</v>
      </c>
      <c r="P786" t="str">
        <f>VLOOKUP(J786,Products!A:G,2,0)</f>
        <v>Liberica</v>
      </c>
      <c r="Q786" t="str">
        <f>VLOOKUP(J786,Products!A:G,3,0)</f>
        <v>Light</v>
      </c>
      <c r="R786">
        <v>4.1210000000000004</v>
      </c>
      <c r="S786">
        <f>INDEX(Products!A:G,MATCH(worksheet!J786,Products!A:A,0),MATCH(worksheet!$S$1,Products!$A$1:$G$1,0))</f>
        <v>2.0605000000000002</v>
      </c>
      <c r="U786" s="20"/>
    </row>
    <row r="787" spans="1:21" hidden="1" x14ac:dyDescent="0.2">
      <c r="A787" s="1" t="s">
        <v>1523</v>
      </c>
      <c r="B787" s="2">
        <v>44362</v>
      </c>
      <c r="C787" s="2" t="str">
        <f t="shared" si="37"/>
        <v>2021</v>
      </c>
      <c r="D787" s="2" t="str">
        <f t="shared" si="38"/>
        <v>June</v>
      </c>
      <c r="E787" s="3" t="s">
        <v>1524</v>
      </c>
      <c r="F787" s="3" t="str">
        <f>VLOOKUP(Customers!A787,Customers!A786:I1786,3,FALSE)</f>
        <v>hjodrellelt@samsung.com</v>
      </c>
      <c r="G787" s="3" t="str">
        <f>VLOOKUP(worksheet!E787,Customers!A:I,2,)</f>
        <v>Haslett Jodrelle</v>
      </c>
      <c r="H787" s="3" t="str">
        <f>VLOOKUP(E787,Customers!A:I,6,FALSE)</f>
        <v>Miami</v>
      </c>
      <c r="I787" s="3" t="str">
        <f>VLOOKUP(Customers!A787,Customers!A786:I1786,7,FALSE)</f>
        <v>United States</v>
      </c>
      <c r="J787" s="4" t="s">
        <v>118</v>
      </c>
      <c r="K787" s="3">
        <v>1</v>
      </c>
      <c r="L787" s="5">
        <f>INDEX([1]products!$A$1:$G$49,MATCH([1]orders!$D787,[1]products!$A$1:$A$49,0),MATCH([1]orders!K$1,[1]products!$A$1:$G$1,0))</f>
        <v>2.5</v>
      </c>
      <c r="M787" s="6">
        <f>INDEX([1]products!$A$1:$G$49,MATCH([1]orders!$D787,[1]products!$A$1:$A$49,0),MATCH([1]orders!L$1,[1]products!$A$1:$G$1,0))</f>
        <v>22.884999999999998</v>
      </c>
      <c r="N787" s="6" t="str">
        <f>VLOOKUP(Customers!A787,Customers!A786:I1786,9,FALSE)</f>
        <v>No</v>
      </c>
      <c r="O787" s="25">
        <f t="shared" si="36"/>
        <v>22.884999999999998</v>
      </c>
      <c r="P787" t="str">
        <f>VLOOKUP(J787,Products!A:G,2,0)</f>
        <v>Arabica</v>
      </c>
      <c r="Q787" t="str">
        <f>VLOOKUP(J787,Products!A:G,3,0)</f>
        <v>Dark</v>
      </c>
      <c r="R787">
        <v>2.0596499999999995</v>
      </c>
      <c r="S787">
        <f>INDEX(Products!A:G,MATCH(worksheet!J787,Products!A:A,0),MATCH(worksheet!$S$1,Products!$A$1:$G$1,0))</f>
        <v>2.0596499999999995</v>
      </c>
      <c r="U787" s="20"/>
    </row>
    <row r="788" spans="1:21" x14ac:dyDescent="0.2">
      <c r="A788" s="1" t="s">
        <v>1525</v>
      </c>
      <c r="B788" s="2">
        <v>43888</v>
      </c>
      <c r="C788" s="2" t="str">
        <f t="shared" si="37"/>
        <v>2020</v>
      </c>
      <c r="D788" s="2" t="str">
        <f t="shared" si="38"/>
        <v>February</v>
      </c>
      <c r="E788" s="3" t="s">
        <v>1510</v>
      </c>
      <c r="F788" s="3" t="str">
        <f>VLOOKUP(Customers!A788,Customers!A787:I1787,3,FALSE)</f>
        <v>cjewsterlu@moonfruit.com</v>
      </c>
      <c r="G788" s="3" t="str">
        <f>VLOOKUP(worksheet!E788,Customers!A:I,2,)</f>
        <v>Cam Jewster</v>
      </c>
      <c r="H788" s="3" t="str">
        <f>VLOOKUP(E788,Customers!A:I,6,FALSE)</f>
        <v>Dayton</v>
      </c>
      <c r="I788" s="3" t="str">
        <f>VLOOKUP(Customers!A788,Customers!A787:I1787,7,FALSE)</f>
        <v>United States</v>
      </c>
      <c r="J788" s="4" t="s">
        <v>530</v>
      </c>
      <c r="K788" s="3">
        <v>1</v>
      </c>
      <c r="L788" s="5">
        <f>INDEX([1]products!$A$1:$G$49,MATCH([1]orders!$D788,[1]products!$A$1:$A$49,0),MATCH([1]orders!K$1,[1]products!$A$1:$G$1,0))</f>
        <v>2.5</v>
      </c>
      <c r="M788" s="6">
        <f>INDEX([1]products!$A$1:$G$49,MATCH([1]orders!$D788,[1]products!$A$1:$A$49,0),MATCH([1]orders!L$1,[1]products!$A$1:$G$1,0))</f>
        <v>27.945</v>
      </c>
      <c r="N788" s="6" t="str">
        <f>VLOOKUP(Customers!A788,Customers!A787:I1787,9,FALSE)</f>
        <v>Yes</v>
      </c>
      <c r="O788" s="25">
        <f t="shared" si="36"/>
        <v>27.945</v>
      </c>
      <c r="P788" t="str">
        <f>VLOOKUP(J788,Products!A:G,2,0)</f>
        <v>Excelsa</v>
      </c>
      <c r="Q788" t="str">
        <f>VLOOKUP(J788,Products!A:G,3,0)</f>
        <v>Dark</v>
      </c>
      <c r="R788">
        <v>3.07395</v>
      </c>
      <c r="S788">
        <f>INDEX(Products!A:G,MATCH(worksheet!J788,Products!A:A,0),MATCH(worksheet!$S$1,Products!$A$1:$G$1,0))</f>
        <v>3.07395</v>
      </c>
      <c r="U788" s="20"/>
    </row>
    <row r="789" spans="1:21" hidden="1" x14ac:dyDescent="0.2">
      <c r="A789" s="1" t="s">
        <v>1526</v>
      </c>
      <c r="B789" s="2">
        <v>44305</v>
      </c>
      <c r="C789" s="2" t="str">
        <f t="shared" si="37"/>
        <v>2021</v>
      </c>
      <c r="D789" s="2" t="str">
        <f t="shared" si="38"/>
        <v>April</v>
      </c>
      <c r="E789" s="3" t="s">
        <v>1527</v>
      </c>
      <c r="F789" s="3">
        <f>VLOOKUP(Customers!A789,Customers!A788:I1788,3,FALSE)</f>
        <v>0</v>
      </c>
      <c r="G789" s="3" t="str">
        <f>VLOOKUP(worksheet!E789,Customers!A:I,2,)</f>
        <v>Beryl Osborn</v>
      </c>
      <c r="H789" s="3" t="str">
        <f>VLOOKUP(E789,Customers!A:I,6,FALSE)</f>
        <v>Chicago</v>
      </c>
      <c r="I789" s="3" t="str">
        <f>VLOOKUP(Customers!A789,Customers!A788:I1788,7,FALSE)</f>
        <v>United States</v>
      </c>
      <c r="J789" s="4" t="s">
        <v>9</v>
      </c>
      <c r="K789" s="3">
        <v>6</v>
      </c>
      <c r="L789" s="5">
        <f>INDEX([1]products!$A$1:$G$49,MATCH([1]orders!$D789,[1]products!$A$1:$A$49,0),MATCH([1]orders!K$1,[1]products!$A$1:$G$1,0))</f>
        <v>1</v>
      </c>
      <c r="M789" s="6">
        <f>INDEX([1]products!$A$1:$G$49,MATCH([1]orders!$D789,[1]products!$A$1:$A$49,0),MATCH([1]orders!L$1,[1]products!$A$1:$G$1,0))</f>
        <v>13.75</v>
      </c>
      <c r="N789" s="6" t="str">
        <f>VLOOKUP(Customers!A789,Customers!A788:I1788,9,FALSE)</f>
        <v>Yes</v>
      </c>
      <c r="O789" s="25">
        <f t="shared" si="36"/>
        <v>82.5</v>
      </c>
      <c r="P789" t="str">
        <f>VLOOKUP(J789,Products!A:G,2,0)</f>
        <v>Excelsa</v>
      </c>
      <c r="Q789" t="str">
        <f>VLOOKUP(J789,Products!A:G,3,0)</f>
        <v>Medium</v>
      </c>
      <c r="R789">
        <v>9.0749999999999993</v>
      </c>
      <c r="S789">
        <f>INDEX(Products!A:G,MATCH(worksheet!J789,Products!A:A,0),MATCH(worksheet!$S$1,Products!$A$1:$G$1,0))</f>
        <v>1.5125</v>
      </c>
      <c r="U789" s="20"/>
    </row>
    <row r="790" spans="1:21" hidden="1" x14ac:dyDescent="0.2">
      <c r="A790" s="1" t="s">
        <v>1528</v>
      </c>
      <c r="B790" s="2">
        <v>44771</v>
      </c>
      <c r="C790" s="2" t="str">
        <f t="shared" si="37"/>
        <v>2022</v>
      </c>
      <c r="D790" s="2" t="str">
        <f t="shared" si="38"/>
        <v>July</v>
      </c>
      <c r="E790" s="3" t="s">
        <v>1529</v>
      </c>
      <c r="F790" s="3" t="str">
        <f>VLOOKUP(Customers!A790,Customers!A789:I1789,3,FALSE)</f>
        <v>knottramlw@odnoklassniki.ru</v>
      </c>
      <c r="G790" s="3" t="str">
        <f>VLOOKUP(worksheet!E790,Customers!A:I,2,)</f>
        <v>Kaela Nottram</v>
      </c>
      <c r="H790" s="3" t="str">
        <f>VLOOKUP(E790,Customers!A:I,6,FALSE)</f>
        <v>Arklow</v>
      </c>
      <c r="I790" s="3" t="str">
        <f>VLOOKUP(Customers!A790,Customers!A789:I1789,7,FALSE)</f>
        <v>Ireland</v>
      </c>
      <c r="J790" s="4" t="s">
        <v>41</v>
      </c>
      <c r="K790" s="3">
        <v>2</v>
      </c>
      <c r="L790" s="5">
        <f>INDEX([1]products!$A$1:$G$49,MATCH([1]orders!$D790,[1]products!$A$1:$A$49,0),MATCH([1]orders!K$1,[1]products!$A$1:$G$1,0))</f>
        <v>2.5</v>
      </c>
      <c r="M790" s="6">
        <f>INDEX([1]products!$A$1:$G$49,MATCH([1]orders!$D790,[1]products!$A$1:$A$49,0),MATCH([1]orders!L$1,[1]products!$A$1:$G$1,0))</f>
        <v>22.884999999999998</v>
      </c>
      <c r="N790" s="6" t="str">
        <f>VLOOKUP(Customers!A790,Customers!A789:I1789,9,FALSE)</f>
        <v>Yes</v>
      </c>
      <c r="O790" s="25">
        <f t="shared" si="36"/>
        <v>45.769999999999996</v>
      </c>
      <c r="P790" t="str">
        <f>VLOOKUP(J790,Products!A:G,2,0)</f>
        <v>Robusta</v>
      </c>
      <c r="Q790" t="str">
        <f>VLOOKUP(J790,Products!A:G,3,0)</f>
        <v>Medium</v>
      </c>
      <c r="R790">
        <v>2.7461999999999995</v>
      </c>
      <c r="S790">
        <f>INDEX(Products!A:G,MATCH(worksheet!J790,Products!A:A,0),MATCH(worksheet!$S$1,Products!$A$1:$G$1,0))</f>
        <v>1.3730999999999998</v>
      </c>
      <c r="U790" s="20"/>
    </row>
    <row r="791" spans="1:21" x14ac:dyDescent="0.2">
      <c r="A791" s="1" t="s">
        <v>1530</v>
      </c>
      <c r="B791" s="2">
        <v>43485</v>
      </c>
      <c r="C791" s="2" t="str">
        <f t="shared" si="37"/>
        <v>2019</v>
      </c>
      <c r="D791" s="2" t="str">
        <f t="shared" si="38"/>
        <v>January</v>
      </c>
      <c r="E791" s="3" t="s">
        <v>1531</v>
      </c>
      <c r="F791" s="3" t="str">
        <f>VLOOKUP(Customers!A791,Customers!A790:I1790,3,FALSE)</f>
        <v>nbuneylx@jugem.jp</v>
      </c>
      <c r="G791" s="3" t="str">
        <f>VLOOKUP(worksheet!E791,Customers!A:I,2,)</f>
        <v>Nobe Buney</v>
      </c>
      <c r="H791" s="3" t="str">
        <f>VLOOKUP(E791,Customers!A:I,6,FALSE)</f>
        <v>Richmond</v>
      </c>
      <c r="I791" s="3" t="str">
        <f>VLOOKUP(Customers!A791,Customers!A790:I1790,7,FALSE)</f>
        <v>United States</v>
      </c>
      <c r="J791" s="4" t="s">
        <v>6</v>
      </c>
      <c r="K791" s="3">
        <v>6</v>
      </c>
      <c r="L791" s="5">
        <f>INDEX([1]products!$A$1:$G$49,MATCH([1]orders!$D791,[1]products!$A$1:$A$49,0),MATCH([1]orders!K$1,[1]products!$A$1:$G$1,0))</f>
        <v>1</v>
      </c>
      <c r="M791" s="6">
        <f>INDEX([1]products!$A$1:$G$49,MATCH([1]orders!$D791,[1]products!$A$1:$A$49,0),MATCH([1]orders!L$1,[1]products!$A$1:$G$1,0))</f>
        <v>12.95</v>
      </c>
      <c r="N791" s="6" t="str">
        <f>VLOOKUP(Customers!A791,Customers!A790:I1790,9,FALSE)</f>
        <v>No</v>
      </c>
      <c r="O791" s="25">
        <f t="shared" si="36"/>
        <v>77.699999999999989</v>
      </c>
      <c r="P791" t="str">
        <f>VLOOKUP(J791,Products!A:G,2,0)</f>
        <v>Arabica</v>
      </c>
      <c r="Q791" t="str">
        <f>VLOOKUP(J791,Products!A:G,3,0)</f>
        <v>Light</v>
      </c>
      <c r="R791">
        <v>6.9930000000000003</v>
      </c>
      <c r="S791">
        <f>INDEX(Products!A:G,MATCH(worksheet!J791,Products!A:A,0),MATCH(worksheet!$S$1,Products!$A$1:$G$1,0))</f>
        <v>1.1655</v>
      </c>
      <c r="U791" s="20"/>
    </row>
    <row r="792" spans="1:21" hidden="1" x14ac:dyDescent="0.2">
      <c r="A792" s="1" t="s">
        <v>1532</v>
      </c>
      <c r="B792" s="2">
        <v>44613</v>
      </c>
      <c r="C792" s="2" t="str">
        <f t="shared" si="37"/>
        <v>2022</v>
      </c>
      <c r="D792" s="2" t="str">
        <f t="shared" si="38"/>
        <v>February</v>
      </c>
      <c r="E792" s="3" t="s">
        <v>1533</v>
      </c>
      <c r="F792" s="3" t="str">
        <f>VLOOKUP(Customers!A792,Customers!A791:I1791,3,FALSE)</f>
        <v>smcshealy@photobucket.com</v>
      </c>
      <c r="G792" s="3" t="str">
        <f>VLOOKUP(worksheet!E792,Customers!A:I,2,)</f>
        <v>Silvan McShea</v>
      </c>
      <c r="H792" s="3" t="str">
        <f>VLOOKUP(E792,Customers!A:I,6,FALSE)</f>
        <v>Olympia</v>
      </c>
      <c r="I792" s="3" t="str">
        <f>VLOOKUP(Customers!A792,Customers!A791:I1791,7,FALSE)</f>
        <v>United States</v>
      </c>
      <c r="J792" s="4" t="s">
        <v>192</v>
      </c>
      <c r="K792" s="3">
        <v>3</v>
      </c>
      <c r="L792" s="5">
        <f>INDEX([1]products!$A$1:$G$49,MATCH([1]orders!$D792,[1]products!$A$1:$A$49,0),MATCH([1]orders!K$1,[1]products!$A$1:$G$1,0))</f>
        <v>0.5</v>
      </c>
      <c r="M792" s="6">
        <f>INDEX([1]products!$A$1:$G$49,MATCH([1]orders!$D792,[1]products!$A$1:$A$49,0),MATCH([1]orders!L$1,[1]products!$A$1:$G$1,0))</f>
        <v>7.77</v>
      </c>
      <c r="N792" s="6" t="str">
        <f>VLOOKUP(Customers!A792,Customers!A791:I1791,9,FALSE)</f>
        <v>No</v>
      </c>
      <c r="O792" s="25">
        <f t="shared" si="36"/>
        <v>23.31</v>
      </c>
      <c r="P792" t="str">
        <f>VLOOKUP(J792,Products!A:G,2,0)</f>
        <v>Arabica</v>
      </c>
      <c r="Q792" t="str">
        <f>VLOOKUP(J792,Products!A:G,3,0)</f>
        <v>Light</v>
      </c>
      <c r="R792">
        <v>2.0978999999999997</v>
      </c>
      <c r="S792">
        <f>INDEX(Products!A:G,MATCH(worksheet!J792,Products!A:A,0),MATCH(worksheet!$S$1,Products!$A$1:$G$1,0))</f>
        <v>0.69929999999999992</v>
      </c>
      <c r="U792" s="20"/>
    </row>
    <row r="793" spans="1:21" x14ac:dyDescent="0.2">
      <c r="A793" s="1" t="s">
        <v>1534</v>
      </c>
      <c r="B793" s="2">
        <v>43954</v>
      </c>
      <c r="C793" s="2" t="str">
        <f t="shared" si="37"/>
        <v>2020</v>
      </c>
      <c r="D793" s="2" t="str">
        <f t="shared" si="38"/>
        <v>May</v>
      </c>
      <c r="E793" s="3" t="s">
        <v>1535</v>
      </c>
      <c r="F793" s="3" t="str">
        <f>VLOOKUP(Customers!A793,Customers!A792:I1792,3,FALSE)</f>
        <v>khuddartlz@about.com</v>
      </c>
      <c r="G793" s="3" t="str">
        <f>VLOOKUP(worksheet!E793,Customers!A:I,2,)</f>
        <v>Karylin Huddart</v>
      </c>
      <c r="H793" s="3" t="str">
        <f>VLOOKUP(E793,Customers!A:I,6,FALSE)</f>
        <v>Arlington</v>
      </c>
      <c r="I793" s="3" t="str">
        <f>VLOOKUP(Customers!A793,Customers!A792:I1792,7,FALSE)</f>
        <v>United States</v>
      </c>
      <c r="J793" s="4" t="s">
        <v>19</v>
      </c>
      <c r="K793" s="3">
        <v>5</v>
      </c>
      <c r="L793" s="5">
        <f>INDEX([1]products!$A$1:$G$49,MATCH([1]orders!$D793,[1]products!$A$1:$A$49,0),MATCH([1]orders!K$1,[1]products!$A$1:$G$1,0))</f>
        <v>0.2</v>
      </c>
      <c r="M793" s="6">
        <f>INDEX([1]products!$A$1:$G$49,MATCH([1]orders!$D793,[1]products!$A$1:$A$49,0),MATCH([1]orders!L$1,[1]products!$A$1:$G$1,0))</f>
        <v>4.7549999999999999</v>
      </c>
      <c r="N793" s="6" t="str">
        <f>VLOOKUP(Customers!A793,Customers!A792:I1792,9,FALSE)</f>
        <v>Yes</v>
      </c>
      <c r="O793" s="25">
        <f t="shared" si="36"/>
        <v>23.774999999999999</v>
      </c>
      <c r="P793" t="str">
        <f>VLOOKUP(J793,Products!A:G,2,0)</f>
        <v>Liberica</v>
      </c>
      <c r="Q793" t="str">
        <f>VLOOKUP(J793,Products!A:G,3,0)</f>
        <v>Light</v>
      </c>
      <c r="R793">
        <v>3.0907499999999999</v>
      </c>
      <c r="S793">
        <f>INDEX(Products!A:G,MATCH(worksheet!J793,Products!A:A,0),MATCH(worksheet!$S$1,Products!$A$1:$G$1,0))</f>
        <v>0.61814999999999998</v>
      </c>
      <c r="U793" s="20"/>
    </row>
    <row r="794" spans="1:21" hidden="1" x14ac:dyDescent="0.2">
      <c r="A794" s="1" t="s">
        <v>1536</v>
      </c>
      <c r="B794" s="2">
        <v>43545</v>
      </c>
      <c r="C794" s="2" t="str">
        <f t="shared" si="37"/>
        <v>2019</v>
      </c>
      <c r="D794" s="2" t="str">
        <f t="shared" si="38"/>
        <v>March</v>
      </c>
      <c r="E794" s="3" t="s">
        <v>1537</v>
      </c>
      <c r="F794" s="3" t="str">
        <f>VLOOKUP(Customers!A794,Customers!A793:I1793,3,FALSE)</f>
        <v>jgippesm0@cloudflare.com</v>
      </c>
      <c r="G794" s="3" t="str">
        <f>VLOOKUP(worksheet!E794,Customers!A:I,2,)</f>
        <v>Jereme Gippes</v>
      </c>
      <c r="H794" s="3" t="str">
        <f>VLOOKUP(E794,Customers!A:I,6,FALSE)</f>
        <v>Twyford</v>
      </c>
      <c r="I794" s="3" t="str">
        <f>VLOOKUP(Customers!A794,Customers!A793:I1793,7,FALSE)</f>
        <v>United Kingdom</v>
      </c>
      <c r="J794" s="4" t="s">
        <v>78</v>
      </c>
      <c r="K794" s="3">
        <v>6</v>
      </c>
      <c r="L794" s="5">
        <f>INDEX([1]products!$A$1:$G$49,MATCH([1]orders!$D794,[1]products!$A$1:$A$49,0),MATCH([1]orders!K$1,[1]products!$A$1:$G$1,0))</f>
        <v>0.5</v>
      </c>
      <c r="M794" s="6">
        <f>INDEX([1]products!$A$1:$G$49,MATCH([1]orders!$D794,[1]products!$A$1:$A$49,0),MATCH([1]orders!L$1,[1]products!$A$1:$G$1,0))</f>
        <v>8.73</v>
      </c>
      <c r="N794" s="6" t="str">
        <f>VLOOKUP(Customers!A794,Customers!A793:I1793,9,FALSE)</f>
        <v>Yes</v>
      </c>
      <c r="O794" s="25">
        <f t="shared" si="36"/>
        <v>52.38</v>
      </c>
      <c r="P794" t="str">
        <f>VLOOKUP(J794,Products!A:G,2,0)</f>
        <v>Liberica</v>
      </c>
      <c r="Q794" t="str">
        <f>VLOOKUP(J794,Products!A:G,3,0)</f>
        <v>Medium</v>
      </c>
      <c r="R794">
        <v>6.8094000000000001</v>
      </c>
      <c r="S794">
        <f>INDEX(Products!A:G,MATCH(worksheet!J794,Products!A:A,0),MATCH(worksheet!$S$1,Products!$A$1:$G$1,0))</f>
        <v>1.1349</v>
      </c>
      <c r="U794" s="20"/>
    </row>
    <row r="795" spans="1:21" x14ac:dyDescent="0.2">
      <c r="A795" s="1" t="s">
        <v>1538</v>
      </c>
      <c r="B795" s="2">
        <v>43629</v>
      </c>
      <c r="C795" s="2" t="str">
        <f t="shared" si="37"/>
        <v>2019</v>
      </c>
      <c r="D795" s="2" t="str">
        <f t="shared" si="38"/>
        <v>June</v>
      </c>
      <c r="E795" s="3" t="s">
        <v>1539</v>
      </c>
      <c r="F795" s="3" t="str">
        <f>VLOOKUP(Customers!A795,Customers!A794:I1794,3,FALSE)</f>
        <v>lwhittleseem1@e-recht24.de</v>
      </c>
      <c r="G795" s="3" t="str">
        <f>VLOOKUP(worksheet!E795,Customers!A:I,2,)</f>
        <v>Lukas Whittlesee</v>
      </c>
      <c r="H795" s="3" t="str">
        <f>VLOOKUP(E795,Customers!A:I,6,FALSE)</f>
        <v>Roanoke</v>
      </c>
      <c r="I795" s="3" t="str">
        <f>VLOOKUP(Customers!A795,Customers!A794:I1794,7,FALSE)</f>
        <v>United States</v>
      </c>
      <c r="J795" s="4" t="s">
        <v>182</v>
      </c>
      <c r="K795" s="3">
        <v>5</v>
      </c>
      <c r="L795" s="5">
        <f>INDEX([1]products!$A$1:$G$49,MATCH([1]orders!$D795,[1]products!$A$1:$A$49,0),MATCH([1]orders!K$1,[1]products!$A$1:$G$1,0))</f>
        <v>0.2</v>
      </c>
      <c r="M795" s="6">
        <f>INDEX([1]products!$A$1:$G$49,MATCH([1]orders!$D795,[1]products!$A$1:$A$49,0),MATCH([1]orders!L$1,[1]products!$A$1:$G$1,0))</f>
        <v>3.5849999999999995</v>
      </c>
      <c r="N795" s="6" t="str">
        <f>VLOOKUP(Customers!A795,Customers!A794:I1794,9,FALSE)</f>
        <v>No</v>
      </c>
      <c r="O795" s="25">
        <f t="shared" si="36"/>
        <v>17.924999999999997</v>
      </c>
      <c r="P795" t="str">
        <f>VLOOKUP(J795,Products!A:G,2,0)</f>
        <v>Robusta</v>
      </c>
      <c r="Q795" t="str">
        <f>VLOOKUP(J795,Products!A:G,3,0)</f>
        <v>Light</v>
      </c>
      <c r="R795">
        <v>1.0754999999999999</v>
      </c>
      <c r="S795">
        <f>INDEX(Products!A:G,MATCH(worksheet!J795,Products!A:A,0),MATCH(worksheet!$S$1,Products!$A$1:$G$1,0))</f>
        <v>0.21509999999999996</v>
      </c>
      <c r="U795" s="20"/>
    </row>
    <row r="796" spans="1:21" x14ac:dyDescent="0.2">
      <c r="A796" s="1" t="s">
        <v>1540</v>
      </c>
      <c r="B796" s="2">
        <v>43987</v>
      </c>
      <c r="C796" s="2" t="str">
        <f t="shared" si="37"/>
        <v>2020</v>
      </c>
      <c r="D796" s="2" t="str">
        <f t="shared" si="38"/>
        <v>June</v>
      </c>
      <c r="E796" s="3" t="s">
        <v>1541</v>
      </c>
      <c r="F796" s="3" t="str">
        <f>VLOOKUP(Customers!A796,Customers!A795:I1795,3,FALSE)</f>
        <v>gtrengrovem2@elpais.com</v>
      </c>
      <c r="G796" s="3" t="str">
        <f>VLOOKUP(worksheet!E796,Customers!A:I,2,)</f>
        <v>Gregorius Trengrove</v>
      </c>
      <c r="H796" s="3" t="str">
        <f>VLOOKUP(E796,Customers!A:I,6,FALSE)</f>
        <v>New Hyde Park</v>
      </c>
      <c r="I796" s="3" t="str">
        <f>VLOOKUP(Customers!A796,Customers!A795:I1795,7,FALSE)</f>
        <v>United States</v>
      </c>
      <c r="J796" s="4" t="s">
        <v>204</v>
      </c>
      <c r="K796" s="3">
        <v>5</v>
      </c>
      <c r="L796" s="5">
        <f>INDEX([1]products!$A$1:$G$49,MATCH([1]orders!$D796,[1]products!$A$1:$A$49,0),MATCH([1]orders!K$1,[1]products!$A$1:$G$1,0))</f>
        <v>2.5</v>
      </c>
      <c r="M796" s="6">
        <f>INDEX([1]products!$A$1:$G$49,MATCH([1]orders!$D796,[1]products!$A$1:$A$49,0),MATCH([1]orders!L$1,[1]products!$A$1:$G$1,0))</f>
        <v>29.784999999999997</v>
      </c>
      <c r="N796" s="6" t="str">
        <f>VLOOKUP(Customers!A796,Customers!A795:I1795,9,FALSE)</f>
        <v>No</v>
      </c>
      <c r="O796" s="25">
        <f t="shared" si="36"/>
        <v>148.92499999999998</v>
      </c>
      <c r="P796" t="str">
        <f>VLOOKUP(J796,Products!A:G,2,0)</f>
        <v>Arabica</v>
      </c>
      <c r="Q796" t="str">
        <f>VLOOKUP(J796,Products!A:G,3,0)</f>
        <v>Light</v>
      </c>
      <c r="R796">
        <v>13.403249999999998</v>
      </c>
      <c r="S796">
        <f>INDEX(Products!A:G,MATCH(worksheet!J796,Products!A:A,0),MATCH(worksheet!$S$1,Products!$A$1:$G$1,0))</f>
        <v>2.6806499999999995</v>
      </c>
      <c r="U796" s="20"/>
    </row>
    <row r="797" spans="1:21" x14ac:dyDescent="0.2">
      <c r="A797" s="1" t="s">
        <v>1542</v>
      </c>
      <c r="B797" s="2">
        <v>43540</v>
      </c>
      <c r="C797" s="2" t="str">
        <f t="shared" si="37"/>
        <v>2019</v>
      </c>
      <c r="D797" s="2" t="str">
        <f t="shared" si="38"/>
        <v>March</v>
      </c>
      <c r="E797" s="3" t="s">
        <v>1543</v>
      </c>
      <c r="F797" s="3" t="str">
        <f>VLOOKUP(Customers!A797,Customers!A796:I1796,3,FALSE)</f>
        <v>wcalderom3@stumbleupon.com</v>
      </c>
      <c r="G797" s="3" t="str">
        <f>VLOOKUP(worksheet!E797,Customers!A:I,2,)</f>
        <v>Wright Caldero</v>
      </c>
      <c r="H797" s="3" t="str">
        <f>VLOOKUP(E797,Customers!A:I,6,FALSE)</f>
        <v>Anaheim</v>
      </c>
      <c r="I797" s="3" t="str">
        <f>VLOOKUP(Customers!A797,Customers!A796:I1796,7,FALSE)</f>
        <v>United States</v>
      </c>
      <c r="J797" s="4" t="s">
        <v>157</v>
      </c>
      <c r="K797" s="3">
        <v>4</v>
      </c>
      <c r="L797" s="5">
        <f>INDEX([1]products!$A$1:$G$49,MATCH([1]orders!$D797,[1]products!$A$1:$A$49,0),MATCH([1]orders!K$1,[1]products!$A$1:$G$1,0))</f>
        <v>0.5</v>
      </c>
      <c r="M797" s="6">
        <f>INDEX([1]products!$A$1:$G$49,MATCH([1]orders!$D797,[1]products!$A$1:$A$49,0),MATCH([1]orders!L$1,[1]products!$A$1:$G$1,0))</f>
        <v>7.169999999999999</v>
      </c>
      <c r="N797" s="6" t="str">
        <f>VLOOKUP(Customers!A797,Customers!A796:I1796,9,FALSE)</f>
        <v>No</v>
      </c>
      <c r="O797" s="25">
        <f t="shared" si="36"/>
        <v>28.679999999999996</v>
      </c>
      <c r="P797" t="str">
        <f>VLOOKUP(J797,Products!A:G,2,0)</f>
        <v>Robusta</v>
      </c>
      <c r="Q797" t="str">
        <f>VLOOKUP(J797,Products!A:G,3,0)</f>
        <v>Light</v>
      </c>
      <c r="R797">
        <v>1.7207999999999997</v>
      </c>
      <c r="S797">
        <f>INDEX(Products!A:G,MATCH(worksheet!J797,Products!A:A,0),MATCH(worksheet!$S$1,Products!$A$1:$G$1,0))</f>
        <v>0.43019999999999992</v>
      </c>
      <c r="U797" s="20"/>
    </row>
    <row r="798" spans="1:21" x14ac:dyDescent="0.2">
      <c r="A798" s="1" t="s">
        <v>1544</v>
      </c>
      <c r="B798" s="2">
        <v>44533</v>
      </c>
      <c r="C798" s="2" t="str">
        <f t="shared" si="37"/>
        <v>2021</v>
      </c>
      <c r="D798" s="2" t="str">
        <f t="shared" si="38"/>
        <v>December</v>
      </c>
      <c r="E798" s="3" t="s">
        <v>1545</v>
      </c>
      <c r="F798" s="3">
        <f>VLOOKUP(Customers!A798,Customers!A797:I1797,3,FALSE)</f>
        <v>0</v>
      </c>
      <c r="G798" s="3" t="str">
        <f>VLOOKUP(worksheet!E798,Customers!A:I,2,)</f>
        <v>Merell Zanazzi</v>
      </c>
      <c r="H798" s="3" t="str">
        <f>VLOOKUP(E798,Customers!A:I,6,FALSE)</f>
        <v>Lexington</v>
      </c>
      <c r="I798" s="3" t="str">
        <f>VLOOKUP(Customers!A798,Customers!A797:I1797,7,FALSE)</f>
        <v>United States</v>
      </c>
      <c r="J798" s="4" t="s">
        <v>83</v>
      </c>
      <c r="K798" s="3">
        <v>1</v>
      </c>
      <c r="L798" s="5">
        <f>INDEX([1]products!$A$1:$G$49,MATCH([1]orders!$D798,[1]products!$A$1:$A$49,0),MATCH([1]orders!K$1,[1]products!$A$1:$G$1,0))</f>
        <v>0.5</v>
      </c>
      <c r="M798" s="6">
        <f>INDEX([1]products!$A$1:$G$49,MATCH([1]orders!$D798,[1]products!$A$1:$A$49,0),MATCH([1]orders!L$1,[1]products!$A$1:$G$1,0))</f>
        <v>9.51</v>
      </c>
      <c r="N798" s="6" t="str">
        <f>VLOOKUP(Customers!A798,Customers!A797:I1797,9,FALSE)</f>
        <v>No</v>
      </c>
      <c r="O798" s="25">
        <f t="shared" si="36"/>
        <v>9.51</v>
      </c>
      <c r="P798" t="str">
        <f>VLOOKUP(J798,Products!A:G,2,0)</f>
        <v>Liberica</v>
      </c>
      <c r="Q798" t="str">
        <f>VLOOKUP(J798,Products!A:G,3,0)</f>
        <v>Light</v>
      </c>
      <c r="R798">
        <v>1.2363</v>
      </c>
      <c r="S798">
        <f>INDEX(Products!A:G,MATCH(worksheet!J798,Products!A:A,0),MATCH(worksheet!$S$1,Products!$A$1:$G$1,0))</f>
        <v>1.2363</v>
      </c>
      <c r="U798" s="20"/>
    </row>
    <row r="799" spans="1:21" hidden="1" x14ac:dyDescent="0.2">
      <c r="A799" s="1" t="s">
        <v>1546</v>
      </c>
      <c r="B799" s="2">
        <v>44751</v>
      </c>
      <c r="C799" s="2" t="str">
        <f t="shared" si="37"/>
        <v>2022</v>
      </c>
      <c r="D799" s="2" t="str">
        <f t="shared" si="38"/>
        <v>July</v>
      </c>
      <c r="E799" s="3" t="s">
        <v>1547</v>
      </c>
      <c r="F799" s="3" t="str">
        <f>VLOOKUP(Customers!A799,Customers!A798:I1798,3,FALSE)</f>
        <v>jkennicottm5@yahoo.co.jp</v>
      </c>
      <c r="G799" s="3" t="str">
        <f>VLOOKUP(worksheet!E799,Customers!A:I,2,)</f>
        <v>Jed Kennicott</v>
      </c>
      <c r="H799" s="3" t="str">
        <f>VLOOKUP(E799,Customers!A:I,6,FALSE)</f>
        <v>Tampa</v>
      </c>
      <c r="I799" s="3" t="str">
        <f>VLOOKUP(Customers!A799,Customers!A798:I1798,7,FALSE)</f>
        <v>United States</v>
      </c>
      <c r="J799" s="4" t="s">
        <v>192</v>
      </c>
      <c r="K799" s="3">
        <v>4</v>
      </c>
      <c r="L799" s="5">
        <f>INDEX([1]products!$A$1:$G$49,MATCH([1]orders!$D799,[1]products!$A$1:$A$49,0),MATCH([1]orders!K$1,[1]products!$A$1:$G$1,0))</f>
        <v>0.5</v>
      </c>
      <c r="M799" s="6">
        <f>INDEX([1]products!$A$1:$G$49,MATCH([1]orders!$D799,[1]products!$A$1:$A$49,0),MATCH([1]orders!L$1,[1]products!$A$1:$G$1,0))</f>
        <v>7.77</v>
      </c>
      <c r="N799" s="6" t="str">
        <f>VLOOKUP(Customers!A799,Customers!A798:I1798,9,FALSE)</f>
        <v>No</v>
      </c>
      <c r="O799" s="25">
        <f t="shared" si="36"/>
        <v>31.08</v>
      </c>
      <c r="P799" t="str">
        <f>VLOOKUP(J799,Products!A:G,2,0)</f>
        <v>Arabica</v>
      </c>
      <c r="Q799" t="str">
        <f>VLOOKUP(J799,Products!A:G,3,0)</f>
        <v>Light</v>
      </c>
      <c r="R799">
        <v>2.7971999999999997</v>
      </c>
      <c r="S799">
        <f>INDEX(Products!A:G,MATCH(worksheet!J799,Products!A:A,0),MATCH(worksheet!$S$1,Products!$A$1:$G$1,0))</f>
        <v>0.69929999999999992</v>
      </c>
      <c r="U799" s="20"/>
    </row>
    <row r="800" spans="1:21" x14ac:dyDescent="0.2">
      <c r="A800" s="1" t="s">
        <v>1548</v>
      </c>
      <c r="B800" s="2">
        <v>43950</v>
      </c>
      <c r="C800" s="2" t="str">
        <f t="shared" si="37"/>
        <v>2020</v>
      </c>
      <c r="D800" s="2" t="str">
        <f t="shared" si="38"/>
        <v>April</v>
      </c>
      <c r="E800" s="3" t="s">
        <v>1549</v>
      </c>
      <c r="F800" s="3" t="str">
        <f>VLOOKUP(Customers!A800,Customers!A799:I1799,3,FALSE)</f>
        <v>gruggenm6@nymag.com</v>
      </c>
      <c r="G800" s="3" t="str">
        <f>VLOOKUP(worksheet!E800,Customers!A:I,2,)</f>
        <v>Guenevere Ruggen</v>
      </c>
      <c r="H800" s="3" t="str">
        <f>VLOOKUP(E800,Customers!A:I,6,FALSE)</f>
        <v>San Jose</v>
      </c>
      <c r="I800" s="3" t="str">
        <f>VLOOKUP(Customers!A800,Customers!A799:I1799,7,FALSE)</f>
        <v>United States</v>
      </c>
      <c r="J800" s="4" t="s">
        <v>101</v>
      </c>
      <c r="K800" s="3">
        <v>3</v>
      </c>
      <c r="L800" s="5">
        <f>INDEX([1]products!$A$1:$G$49,MATCH([1]orders!$D800,[1]products!$A$1:$A$49,0),MATCH([1]orders!K$1,[1]products!$A$1:$G$1,0))</f>
        <v>0.2</v>
      </c>
      <c r="M800" s="6">
        <f>INDEX([1]products!$A$1:$G$49,MATCH([1]orders!$D800,[1]products!$A$1:$A$49,0),MATCH([1]orders!L$1,[1]products!$A$1:$G$1,0))</f>
        <v>2.6849999999999996</v>
      </c>
      <c r="N800" s="6" t="str">
        <f>VLOOKUP(Customers!A800,Customers!A799:I1799,9,FALSE)</f>
        <v>Yes</v>
      </c>
      <c r="O800" s="25">
        <f t="shared" si="36"/>
        <v>8.0549999999999997</v>
      </c>
      <c r="P800" t="str">
        <f>VLOOKUP(J800,Products!A:G,2,0)</f>
        <v>Robusta</v>
      </c>
      <c r="Q800" t="str">
        <f>VLOOKUP(J800,Products!A:G,3,0)</f>
        <v>Dark</v>
      </c>
      <c r="R800">
        <v>0.4832999999999999</v>
      </c>
      <c r="S800">
        <f>INDEX(Products!A:G,MATCH(worksheet!J800,Products!A:A,0),MATCH(worksheet!$S$1,Products!$A$1:$G$1,0))</f>
        <v>0.16109999999999997</v>
      </c>
      <c r="U800" s="20"/>
    </row>
    <row r="801" spans="1:21" x14ac:dyDescent="0.2">
      <c r="A801" s="1" t="s">
        <v>1550</v>
      </c>
      <c r="B801" s="2">
        <v>44588</v>
      </c>
      <c r="C801" s="2" t="str">
        <f t="shared" si="37"/>
        <v>2022</v>
      </c>
      <c r="D801" s="2" t="str">
        <f t="shared" si="38"/>
        <v>January</v>
      </c>
      <c r="E801" s="3" t="s">
        <v>1551</v>
      </c>
      <c r="F801" s="3">
        <f>VLOOKUP(Customers!A801,Customers!A800:I1800,3,FALSE)</f>
        <v>0</v>
      </c>
      <c r="G801" s="3" t="str">
        <f>VLOOKUP(worksheet!E801,Customers!A:I,2,)</f>
        <v>Gonzales Cicculi</v>
      </c>
      <c r="H801" s="3" t="str">
        <f>VLOOKUP(E801,Customers!A:I,6,FALSE)</f>
        <v>Washington</v>
      </c>
      <c r="I801" s="3" t="str">
        <f>VLOOKUP(Customers!A801,Customers!A800:I1800,7,FALSE)</f>
        <v>United States</v>
      </c>
      <c r="J801" s="4" t="s">
        <v>245</v>
      </c>
      <c r="K801" s="3">
        <v>3</v>
      </c>
      <c r="L801" s="5">
        <f>INDEX([1]products!$A$1:$G$49,MATCH([1]orders!$D801,[1]products!$A$1:$A$49,0),MATCH([1]orders!K$1,[1]products!$A$1:$G$1,0))</f>
        <v>1</v>
      </c>
      <c r="M801" s="6">
        <f>INDEX([1]products!$A$1:$G$49,MATCH([1]orders!$D801,[1]products!$A$1:$A$49,0),MATCH([1]orders!L$1,[1]products!$A$1:$G$1,0))</f>
        <v>12.15</v>
      </c>
      <c r="N801" s="6" t="str">
        <f>VLOOKUP(Customers!A801,Customers!A800:I1800,9,FALSE)</f>
        <v>Yes</v>
      </c>
      <c r="O801" s="25">
        <f t="shared" si="36"/>
        <v>36.450000000000003</v>
      </c>
      <c r="P801" t="str">
        <f>VLOOKUP(J801,Products!A:G,2,0)</f>
        <v>Excelsa</v>
      </c>
      <c r="Q801" t="str">
        <f>VLOOKUP(J801,Products!A:G,3,0)</f>
        <v>Dark</v>
      </c>
      <c r="R801">
        <v>4.0095000000000001</v>
      </c>
      <c r="S801">
        <f>INDEX(Products!A:G,MATCH(worksheet!J801,Products!A:A,0),MATCH(worksheet!$S$1,Products!$A$1:$G$1,0))</f>
        <v>1.3365</v>
      </c>
      <c r="U801" s="20"/>
    </row>
    <row r="802" spans="1:21" x14ac:dyDescent="0.2">
      <c r="A802" s="1" t="s">
        <v>1552</v>
      </c>
      <c r="B802" s="2">
        <v>44240</v>
      </c>
      <c r="C802" s="2" t="str">
        <f t="shared" si="37"/>
        <v>2021</v>
      </c>
      <c r="D802" s="2" t="str">
        <f t="shared" si="38"/>
        <v>February</v>
      </c>
      <c r="E802" s="3" t="s">
        <v>1553</v>
      </c>
      <c r="F802" s="3" t="str">
        <f>VLOOKUP(Customers!A802,Customers!A801:I1801,3,FALSE)</f>
        <v>mfrightm8@harvard.edu</v>
      </c>
      <c r="G802" s="3" t="str">
        <f>VLOOKUP(worksheet!E802,Customers!A:I,2,)</f>
        <v>Man Fright</v>
      </c>
      <c r="H802" s="3" t="str">
        <f>VLOOKUP(E802,Customers!A:I,6,FALSE)</f>
        <v>Daingean</v>
      </c>
      <c r="I802" s="3" t="str">
        <f>VLOOKUP(Customers!A802,Customers!A801:I1801,7,FALSE)</f>
        <v>Ireland</v>
      </c>
      <c r="J802" s="4" t="s">
        <v>101</v>
      </c>
      <c r="K802" s="3">
        <v>6</v>
      </c>
      <c r="L802" s="5">
        <f>INDEX([1]products!$A$1:$G$49,MATCH([1]orders!$D802,[1]products!$A$1:$A$49,0),MATCH([1]orders!K$1,[1]products!$A$1:$G$1,0))</f>
        <v>0.2</v>
      </c>
      <c r="M802" s="6">
        <f>INDEX([1]products!$A$1:$G$49,MATCH([1]orders!$D802,[1]products!$A$1:$A$49,0),MATCH([1]orders!L$1,[1]products!$A$1:$G$1,0))</f>
        <v>2.6849999999999996</v>
      </c>
      <c r="N802" s="6" t="str">
        <f>VLOOKUP(Customers!A802,Customers!A801:I1801,9,FALSE)</f>
        <v>No</v>
      </c>
      <c r="O802" s="25">
        <f t="shared" si="36"/>
        <v>16.11</v>
      </c>
      <c r="P802" t="str">
        <f>VLOOKUP(J802,Products!A:G,2,0)</f>
        <v>Robusta</v>
      </c>
      <c r="Q802" t="str">
        <f>VLOOKUP(J802,Products!A:G,3,0)</f>
        <v>Dark</v>
      </c>
      <c r="R802">
        <v>0.96659999999999979</v>
      </c>
      <c r="S802">
        <f>INDEX(Products!A:G,MATCH(worksheet!J802,Products!A:A,0),MATCH(worksheet!$S$1,Products!$A$1:$G$1,0))</f>
        <v>0.16109999999999997</v>
      </c>
      <c r="U802" s="20"/>
    </row>
    <row r="803" spans="1:21" hidden="1" x14ac:dyDescent="0.2">
      <c r="A803" s="1" t="s">
        <v>1554</v>
      </c>
      <c r="B803" s="2">
        <v>44025</v>
      </c>
      <c r="C803" s="2" t="str">
        <f t="shared" si="37"/>
        <v>2020</v>
      </c>
      <c r="D803" s="2" t="str">
        <f t="shared" si="38"/>
        <v>July</v>
      </c>
      <c r="E803" s="3" t="s">
        <v>1555</v>
      </c>
      <c r="F803" s="3" t="str">
        <f>VLOOKUP(Customers!A803,Customers!A802:I1802,3,FALSE)</f>
        <v>btartem9@aol.com</v>
      </c>
      <c r="G803" s="3" t="str">
        <f>VLOOKUP(worksheet!E803,Customers!A:I,2,)</f>
        <v>Boyce Tarte</v>
      </c>
      <c r="H803" s="3" t="str">
        <f>VLOOKUP(E803,Customers!A:I,6,FALSE)</f>
        <v>Olympia</v>
      </c>
      <c r="I803" s="3" t="str">
        <f>VLOOKUP(Customers!A803,Customers!A802:I1802,7,FALSE)</f>
        <v>United States</v>
      </c>
      <c r="J803" s="4" t="s">
        <v>35</v>
      </c>
      <c r="K803" s="3">
        <v>2</v>
      </c>
      <c r="L803" s="5">
        <f>INDEX([1]products!$A$1:$G$49,MATCH([1]orders!$D803,[1]products!$A$1:$A$49,0),MATCH([1]orders!K$1,[1]products!$A$1:$G$1,0))</f>
        <v>2.5</v>
      </c>
      <c r="M803" s="6">
        <f>INDEX([1]products!$A$1:$G$49,MATCH([1]orders!$D803,[1]products!$A$1:$A$49,0),MATCH([1]orders!L$1,[1]products!$A$1:$G$1,0))</f>
        <v>20.584999999999997</v>
      </c>
      <c r="N803" s="6" t="str">
        <f>VLOOKUP(Customers!A803,Customers!A802:I1802,9,FALSE)</f>
        <v>Yes</v>
      </c>
      <c r="O803" s="25">
        <f t="shared" si="36"/>
        <v>41.169999999999995</v>
      </c>
      <c r="P803" t="str">
        <f>VLOOKUP(J803,Products!A:G,2,0)</f>
        <v>Robusta</v>
      </c>
      <c r="Q803" t="str">
        <f>VLOOKUP(J803,Products!A:G,3,0)</f>
        <v>Dark</v>
      </c>
      <c r="R803">
        <v>2.4701999999999997</v>
      </c>
      <c r="S803">
        <f>INDEX(Products!A:G,MATCH(worksheet!J803,Products!A:A,0),MATCH(worksheet!$S$1,Products!$A$1:$G$1,0))</f>
        <v>1.2350999999999999</v>
      </c>
      <c r="U803" s="20"/>
    </row>
    <row r="804" spans="1:21" hidden="1" x14ac:dyDescent="0.2">
      <c r="A804" s="1" t="s">
        <v>1556</v>
      </c>
      <c r="B804" s="2">
        <v>43902</v>
      </c>
      <c r="C804" s="2" t="str">
        <f t="shared" si="37"/>
        <v>2020</v>
      </c>
      <c r="D804" s="2" t="str">
        <f t="shared" si="38"/>
        <v>March</v>
      </c>
      <c r="E804" s="3" t="s">
        <v>1557</v>
      </c>
      <c r="F804" s="3" t="str">
        <f>VLOOKUP(Customers!A804,Customers!A803:I1803,3,FALSE)</f>
        <v>ckrzysztofiakma@skyrock.com</v>
      </c>
      <c r="G804" s="3" t="str">
        <f>VLOOKUP(worksheet!E804,Customers!A:I,2,)</f>
        <v>Caddric Krzysztofiak</v>
      </c>
      <c r="H804" s="3" t="str">
        <f>VLOOKUP(E804,Customers!A:I,6,FALSE)</f>
        <v>Mesquite</v>
      </c>
      <c r="I804" s="3" t="str">
        <f>VLOOKUP(Customers!A804,Customers!A803:I1803,7,FALSE)</f>
        <v>United States</v>
      </c>
      <c r="J804" s="4" t="s">
        <v>101</v>
      </c>
      <c r="K804" s="3">
        <v>4</v>
      </c>
      <c r="L804" s="5">
        <f>INDEX([1]products!$A$1:$G$49,MATCH([1]orders!$D804,[1]products!$A$1:$A$49,0),MATCH([1]orders!K$1,[1]products!$A$1:$G$1,0))</f>
        <v>0.2</v>
      </c>
      <c r="M804" s="6">
        <f>INDEX([1]products!$A$1:$G$49,MATCH([1]orders!$D804,[1]products!$A$1:$A$49,0),MATCH([1]orders!L$1,[1]products!$A$1:$G$1,0))</f>
        <v>2.6849999999999996</v>
      </c>
      <c r="N804" s="6" t="str">
        <f>VLOOKUP(Customers!A804,Customers!A803:I1803,9,FALSE)</f>
        <v>No</v>
      </c>
      <c r="O804" s="25">
        <f t="shared" si="36"/>
        <v>10.739999999999998</v>
      </c>
      <c r="P804" t="str">
        <f>VLOOKUP(J804,Products!A:G,2,0)</f>
        <v>Robusta</v>
      </c>
      <c r="Q804" t="str">
        <f>VLOOKUP(J804,Products!A:G,3,0)</f>
        <v>Dark</v>
      </c>
      <c r="R804">
        <v>0.64439999999999986</v>
      </c>
      <c r="S804">
        <f>INDEX(Products!A:G,MATCH(worksheet!J804,Products!A:A,0),MATCH(worksheet!$S$1,Products!$A$1:$G$1,0))</f>
        <v>0.16109999999999997</v>
      </c>
      <c r="U804" s="20"/>
    </row>
    <row r="805" spans="1:21" x14ac:dyDescent="0.2">
      <c r="A805" s="1" t="s">
        <v>1558</v>
      </c>
      <c r="B805" s="2">
        <v>43955</v>
      </c>
      <c r="C805" s="2" t="str">
        <f t="shared" si="37"/>
        <v>2020</v>
      </c>
      <c r="D805" s="2" t="str">
        <f t="shared" si="38"/>
        <v>May</v>
      </c>
      <c r="E805" s="3" t="s">
        <v>1559</v>
      </c>
      <c r="F805" s="3" t="str">
        <f>VLOOKUP(Customers!A805,Customers!A804:I1804,3,FALSE)</f>
        <v>dpenquetmb@diigo.com</v>
      </c>
      <c r="G805" s="3" t="str">
        <f>VLOOKUP(worksheet!E805,Customers!A:I,2,)</f>
        <v>Darn Penquet</v>
      </c>
      <c r="H805" s="3" t="str">
        <f>VLOOKUP(E805,Customers!A:I,6,FALSE)</f>
        <v>Sacramento</v>
      </c>
      <c r="I805" s="3" t="str">
        <f>VLOOKUP(Customers!A805,Customers!A804:I1804,7,FALSE)</f>
        <v>United States</v>
      </c>
      <c r="J805" s="4" t="s">
        <v>112</v>
      </c>
      <c r="K805" s="3">
        <v>4</v>
      </c>
      <c r="L805" s="5">
        <f>INDEX([1]products!$A$1:$G$49,MATCH([1]orders!$D805,[1]products!$A$1:$A$49,0),MATCH([1]orders!K$1,[1]products!$A$1:$G$1,0))</f>
        <v>2.5</v>
      </c>
      <c r="M805" s="6">
        <f>INDEX([1]products!$A$1:$G$49,MATCH([1]orders!$D805,[1]products!$A$1:$A$49,0),MATCH([1]orders!L$1,[1]products!$A$1:$G$1,0))</f>
        <v>31.624999999999996</v>
      </c>
      <c r="N805" s="6" t="str">
        <f>VLOOKUP(Customers!A805,Customers!A804:I1804,9,FALSE)</f>
        <v>No</v>
      </c>
      <c r="O805" s="25">
        <f t="shared" si="36"/>
        <v>126.49999999999999</v>
      </c>
      <c r="P805" t="str">
        <f>VLOOKUP(J805,Products!A:G,2,0)</f>
        <v>Excelsa</v>
      </c>
      <c r="Q805" t="str">
        <f>VLOOKUP(J805,Products!A:G,3,0)</f>
        <v>Medium</v>
      </c>
      <c r="R805">
        <v>13.914999999999999</v>
      </c>
      <c r="S805">
        <f>INDEX(Products!A:G,MATCH(worksheet!J805,Products!A:A,0),MATCH(worksheet!$S$1,Products!$A$1:$G$1,0))</f>
        <v>3.4787499999999998</v>
      </c>
      <c r="U805" s="20"/>
    </row>
    <row r="806" spans="1:21" x14ac:dyDescent="0.2">
      <c r="A806" s="1" t="s">
        <v>1560</v>
      </c>
      <c r="B806" s="2">
        <v>44289</v>
      </c>
      <c r="C806" s="2" t="str">
        <f t="shared" si="37"/>
        <v>2021</v>
      </c>
      <c r="D806" s="2" t="str">
        <f t="shared" si="38"/>
        <v>April</v>
      </c>
      <c r="E806" s="3" t="s">
        <v>1561</v>
      </c>
      <c r="F806" s="3">
        <f>VLOOKUP(Customers!A806,Customers!A805:I1805,3,FALSE)</f>
        <v>0</v>
      </c>
      <c r="G806" s="3" t="str">
        <f>VLOOKUP(worksheet!E806,Customers!A:I,2,)</f>
        <v>Jammie Cloke</v>
      </c>
      <c r="H806" s="3" t="str">
        <f>VLOOKUP(E806,Customers!A:I,6,FALSE)</f>
        <v>Newton</v>
      </c>
      <c r="I806" s="3" t="str">
        <f>VLOOKUP(Customers!A806,Customers!A805:I1805,7,FALSE)</f>
        <v>United Kingdom</v>
      </c>
      <c r="J806" s="4" t="s">
        <v>189</v>
      </c>
      <c r="K806" s="3">
        <v>2</v>
      </c>
      <c r="L806" s="5">
        <f>INDEX([1]products!$A$1:$G$49,MATCH([1]orders!$D806,[1]products!$A$1:$A$49,0),MATCH([1]orders!K$1,[1]products!$A$1:$G$1,0))</f>
        <v>1</v>
      </c>
      <c r="M806" s="6">
        <f>INDEX([1]products!$A$1:$G$49,MATCH([1]orders!$D806,[1]products!$A$1:$A$49,0),MATCH([1]orders!L$1,[1]products!$A$1:$G$1,0))</f>
        <v>11.95</v>
      </c>
      <c r="N806" s="6" t="str">
        <f>VLOOKUP(Customers!A806,Customers!A805:I1805,9,FALSE)</f>
        <v>No</v>
      </c>
      <c r="O806" s="25">
        <f t="shared" si="36"/>
        <v>23.9</v>
      </c>
      <c r="P806" t="str">
        <f>VLOOKUP(J806,Products!A:G,2,0)</f>
        <v>Robusta</v>
      </c>
      <c r="Q806" t="str">
        <f>VLOOKUP(J806,Products!A:G,3,0)</f>
        <v>Light</v>
      </c>
      <c r="R806">
        <v>1.4339999999999999</v>
      </c>
      <c r="S806">
        <f>INDEX(Products!A:G,MATCH(worksheet!J806,Products!A:A,0),MATCH(worksheet!$S$1,Products!$A$1:$G$1,0))</f>
        <v>0.71699999999999997</v>
      </c>
      <c r="U806" s="20"/>
    </row>
    <row r="807" spans="1:21" x14ac:dyDescent="0.2">
      <c r="A807" s="1" t="s">
        <v>1562</v>
      </c>
      <c r="B807" s="2">
        <v>44713</v>
      </c>
      <c r="C807" s="2" t="str">
        <f t="shared" si="37"/>
        <v>2022</v>
      </c>
      <c r="D807" s="2" t="str">
        <f t="shared" si="38"/>
        <v>June</v>
      </c>
      <c r="E807" s="3" t="s">
        <v>1563</v>
      </c>
      <c r="F807" s="3">
        <f>VLOOKUP(Customers!A807,Customers!A806:I1806,3,FALSE)</f>
        <v>0</v>
      </c>
      <c r="G807" s="3" t="str">
        <f>VLOOKUP(worksheet!E807,Customers!A:I,2,)</f>
        <v>Chester Clowton</v>
      </c>
      <c r="H807" s="3" t="str">
        <f>VLOOKUP(E807,Customers!A:I,6,FALSE)</f>
        <v>Monticello</v>
      </c>
      <c r="I807" s="3" t="str">
        <f>VLOOKUP(Customers!A807,Customers!A806:I1806,7,FALSE)</f>
        <v>United States</v>
      </c>
      <c r="J807" s="4" t="s">
        <v>22</v>
      </c>
      <c r="K807" s="3">
        <v>1</v>
      </c>
      <c r="L807" s="5">
        <f>INDEX([1]products!$A$1:$G$49,MATCH([1]orders!$D807,[1]products!$A$1:$A$49,0),MATCH([1]orders!K$1,[1]products!$A$1:$G$1,0))</f>
        <v>0.5</v>
      </c>
      <c r="M807" s="6">
        <f>INDEX([1]products!$A$1:$G$49,MATCH([1]orders!$D807,[1]products!$A$1:$A$49,0),MATCH([1]orders!L$1,[1]products!$A$1:$G$1,0))</f>
        <v>5.97</v>
      </c>
      <c r="N807" s="6" t="str">
        <f>VLOOKUP(Customers!A807,Customers!A806:I1806,9,FALSE)</f>
        <v>No</v>
      </c>
      <c r="O807" s="25">
        <f t="shared" si="36"/>
        <v>5.97</v>
      </c>
      <c r="P807" t="str">
        <f>VLOOKUP(J807,Products!A:G,2,0)</f>
        <v>Robusta</v>
      </c>
      <c r="Q807" t="str">
        <f>VLOOKUP(J807,Products!A:G,3,0)</f>
        <v>Medium</v>
      </c>
      <c r="R807">
        <v>0.35819999999999996</v>
      </c>
      <c r="S807">
        <f>INDEX(Products!A:G,MATCH(worksheet!J807,Products!A:A,0),MATCH(worksheet!$S$1,Products!$A$1:$G$1,0))</f>
        <v>0.35819999999999996</v>
      </c>
      <c r="U807" s="20"/>
    </row>
    <row r="808" spans="1:21" x14ac:dyDescent="0.2">
      <c r="A808" s="1" t="s">
        <v>1564</v>
      </c>
      <c r="B808" s="2">
        <v>44241</v>
      </c>
      <c r="C808" s="2" t="str">
        <f t="shared" si="37"/>
        <v>2021</v>
      </c>
      <c r="D808" s="2" t="str">
        <f t="shared" si="38"/>
        <v>February</v>
      </c>
      <c r="E808" s="3" t="s">
        <v>1565</v>
      </c>
      <c r="F808" s="3">
        <f>VLOOKUP(Customers!A808,Customers!A807:I1807,3,FALSE)</f>
        <v>0</v>
      </c>
      <c r="G808" s="3" t="str">
        <f>VLOOKUP(worksheet!E808,Customers!A:I,2,)</f>
        <v>Kathleen Diable</v>
      </c>
      <c r="H808" s="3" t="str">
        <f>VLOOKUP(E808,Customers!A:I,6,FALSE)</f>
        <v>Kinloch</v>
      </c>
      <c r="I808" s="3" t="str">
        <f>VLOOKUP(Customers!A808,Customers!A807:I1807,7,FALSE)</f>
        <v>United Kingdom</v>
      </c>
      <c r="J808" s="4" t="s">
        <v>38</v>
      </c>
      <c r="K808" s="3">
        <v>2</v>
      </c>
      <c r="L808" s="5">
        <f>INDEX([1]products!$A$1:$G$49,MATCH([1]orders!$D808,[1]products!$A$1:$A$49,0),MATCH([1]orders!K$1,[1]products!$A$1:$G$1,0))</f>
        <v>0.2</v>
      </c>
      <c r="M808" s="6">
        <f>INDEX([1]products!$A$1:$G$49,MATCH([1]orders!$D808,[1]products!$A$1:$A$49,0),MATCH([1]orders!L$1,[1]products!$A$1:$G$1,0))</f>
        <v>3.8849999999999998</v>
      </c>
      <c r="N808" s="6" t="str">
        <f>VLOOKUP(Customers!A808,Customers!A807:I1807,9,FALSE)</f>
        <v>Yes</v>
      </c>
      <c r="O808" s="25">
        <f t="shared" si="36"/>
        <v>7.77</v>
      </c>
      <c r="P808" t="str">
        <f>VLOOKUP(J808,Products!A:G,2,0)</f>
        <v>Liberica</v>
      </c>
      <c r="Q808" t="str">
        <f>VLOOKUP(J808,Products!A:G,3,0)</f>
        <v>Dark</v>
      </c>
      <c r="R808">
        <v>1.0101</v>
      </c>
      <c r="S808">
        <f>INDEX(Products!A:G,MATCH(worksheet!J808,Products!A:A,0),MATCH(worksheet!$S$1,Products!$A$1:$G$1,0))</f>
        <v>0.50505</v>
      </c>
      <c r="U808" s="20"/>
    </row>
    <row r="809" spans="1:21" hidden="1" x14ac:dyDescent="0.2">
      <c r="A809" s="1" t="s">
        <v>1566</v>
      </c>
      <c r="B809" s="2">
        <v>44543</v>
      </c>
      <c r="C809" s="2" t="str">
        <f t="shared" si="37"/>
        <v>2021</v>
      </c>
      <c r="D809" s="2" t="str">
        <f t="shared" si="38"/>
        <v>December</v>
      </c>
      <c r="E809" s="3" t="s">
        <v>1567</v>
      </c>
      <c r="F809" s="3" t="str">
        <f>VLOOKUP(Customers!A809,Customers!A808:I1808,3,FALSE)</f>
        <v>kferrettimf@huffingtonpost.com</v>
      </c>
      <c r="G809" s="3" t="str">
        <f>VLOOKUP(worksheet!E809,Customers!A:I,2,)</f>
        <v>Koren Ferretti</v>
      </c>
      <c r="H809" s="3" t="str">
        <f>VLOOKUP(E809,Customers!A:I,6,FALSE)</f>
        <v>Balrothery</v>
      </c>
      <c r="I809" s="3" t="str">
        <f>VLOOKUP(Customers!A809,Customers!A808:I1808,7,FALSE)</f>
        <v>Ireland</v>
      </c>
      <c r="J809" s="4" t="s">
        <v>123</v>
      </c>
      <c r="K809" s="3">
        <v>3</v>
      </c>
      <c r="L809" s="5">
        <f>INDEX([1]products!$A$1:$G$49,MATCH([1]orders!$D809,[1]products!$A$1:$A$49,0),MATCH([1]orders!K$1,[1]products!$A$1:$G$1,0))</f>
        <v>0.5</v>
      </c>
      <c r="M809" s="6">
        <f>INDEX([1]products!$A$1:$G$49,MATCH([1]orders!$D809,[1]products!$A$1:$A$49,0),MATCH([1]orders!L$1,[1]products!$A$1:$G$1,0))</f>
        <v>7.77</v>
      </c>
      <c r="N809" s="6" t="str">
        <f>VLOOKUP(Customers!A809,Customers!A808:I1808,9,FALSE)</f>
        <v>No</v>
      </c>
      <c r="O809" s="25">
        <f t="shared" si="36"/>
        <v>23.31</v>
      </c>
      <c r="P809" t="str">
        <f>VLOOKUP(J809,Products!A:G,2,0)</f>
        <v>Liberica</v>
      </c>
      <c r="Q809" t="str">
        <f>VLOOKUP(J809,Products!A:G,3,0)</f>
        <v>Dark</v>
      </c>
      <c r="R809">
        <v>3.0303</v>
      </c>
      <c r="S809">
        <f>INDEX(Products!A:G,MATCH(worksheet!J809,Products!A:A,0),MATCH(worksheet!$S$1,Products!$A$1:$G$1,0))</f>
        <v>1.0101</v>
      </c>
      <c r="U809" s="20"/>
    </row>
    <row r="810" spans="1:21" x14ac:dyDescent="0.2">
      <c r="A810" s="1" t="s">
        <v>1568</v>
      </c>
      <c r="B810" s="2">
        <v>43868</v>
      </c>
      <c r="C810" s="2" t="str">
        <f t="shared" si="37"/>
        <v>2020</v>
      </c>
      <c r="D810" s="2" t="str">
        <f t="shared" si="38"/>
        <v>February</v>
      </c>
      <c r="E810" s="3" t="s">
        <v>1569</v>
      </c>
      <c r="F810" s="3" t="str">
        <f>VLOOKUP(Customers!A810,Customers!A809:I1809,3,FALSE)</f>
        <v>amellandmg@pen.io</v>
      </c>
      <c r="G810" s="3" t="str">
        <f>VLOOKUP(worksheet!E810,Customers!A:I,2,)</f>
        <v>Allis Wilmore</v>
      </c>
      <c r="H810" s="3" t="str">
        <f>VLOOKUP(E810,Customers!A:I,6,FALSE)</f>
        <v>Houston</v>
      </c>
      <c r="I810" s="3" t="str">
        <f>VLOOKUP(Customers!A810,Customers!A809:I1809,7,FALSE)</f>
        <v>United States</v>
      </c>
      <c r="J810" s="4" t="s">
        <v>10</v>
      </c>
      <c r="K810" s="3">
        <v>5</v>
      </c>
      <c r="L810" s="5">
        <f>INDEX([1]products!$A$1:$G$49,MATCH([1]orders!$D810,[1]products!$A$1:$A$49,0),MATCH([1]orders!K$1,[1]products!$A$1:$G$1,0))</f>
        <v>2.5</v>
      </c>
      <c r="M810" s="6">
        <f>INDEX([1]products!$A$1:$G$49,MATCH([1]orders!$D810,[1]products!$A$1:$A$49,0),MATCH([1]orders!L$1,[1]products!$A$1:$G$1,0))</f>
        <v>27.484999999999996</v>
      </c>
      <c r="N810" s="6" t="str">
        <f>VLOOKUP(Customers!A810,Customers!A809:I1809,9,FALSE)</f>
        <v>Yes</v>
      </c>
      <c r="O810" s="25">
        <f t="shared" si="36"/>
        <v>137.42499999999998</v>
      </c>
      <c r="P810" t="str">
        <f>VLOOKUP(J810,Products!A:G,2,0)</f>
        <v>Robusta</v>
      </c>
      <c r="Q810" t="str">
        <f>VLOOKUP(J810,Products!A:G,3,0)</f>
        <v>Light</v>
      </c>
      <c r="R810">
        <v>8.2454999999999998</v>
      </c>
      <c r="S810">
        <f>INDEX(Products!A:G,MATCH(worksheet!J810,Products!A:A,0),MATCH(worksheet!$S$1,Products!$A$1:$G$1,0))</f>
        <v>1.6490999999999998</v>
      </c>
      <c r="U810" s="20"/>
    </row>
    <row r="811" spans="1:21" hidden="1" x14ac:dyDescent="0.2">
      <c r="A811" s="1" t="s">
        <v>1570</v>
      </c>
      <c r="B811" s="2">
        <v>44235</v>
      </c>
      <c r="C811" s="2" t="str">
        <f t="shared" si="37"/>
        <v>2021</v>
      </c>
      <c r="D811" s="2" t="str">
        <f t="shared" si="38"/>
        <v>February</v>
      </c>
      <c r="E811" s="3" t="s">
        <v>1571</v>
      </c>
      <c r="F811" s="3">
        <f>VLOOKUP(Customers!A811,Customers!A810:I1810,3,FALSE)</f>
        <v>0</v>
      </c>
      <c r="G811" s="3" t="str">
        <f>VLOOKUP(worksheet!E811,Customers!A:I,2,)</f>
        <v>Chaddie Bennie</v>
      </c>
      <c r="H811" s="3" t="str">
        <f>VLOOKUP(E811,Customers!A:I,6,FALSE)</f>
        <v>El Paso</v>
      </c>
      <c r="I811" s="3" t="str">
        <f>VLOOKUP(Customers!A811,Customers!A810:I1810,7,FALSE)</f>
        <v>United States</v>
      </c>
      <c r="J811" s="4" t="s">
        <v>101</v>
      </c>
      <c r="K811" s="3">
        <v>3</v>
      </c>
      <c r="L811" s="5">
        <f>INDEX([1]products!$A$1:$G$49,MATCH([1]orders!$D811,[1]products!$A$1:$A$49,0),MATCH([1]orders!K$1,[1]products!$A$1:$G$1,0))</f>
        <v>0.2</v>
      </c>
      <c r="M811" s="6">
        <f>INDEX([1]products!$A$1:$G$49,MATCH([1]orders!$D811,[1]products!$A$1:$A$49,0),MATCH([1]orders!L$1,[1]products!$A$1:$G$1,0))</f>
        <v>2.6849999999999996</v>
      </c>
      <c r="N811" s="6" t="str">
        <f>VLOOKUP(Customers!A811,Customers!A810:I1810,9,FALSE)</f>
        <v>Yes</v>
      </c>
      <c r="O811" s="25">
        <f t="shared" si="36"/>
        <v>8.0549999999999997</v>
      </c>
      <c r="P811" t="str">
        <f>VLOOKUP(J811,Products!A:G,2,0)</f>
        <v>Robusta</v>
      </c>
      <c r="Q811" t="str">
        <f>VLOOKUP(J811,Products!A:G,3,0)</f>
        <v>Dark</v>
      </c>
      <c r="R811">
        <v>0.4832999999999999</v>
      </c>
      <c r="S811">
        <f>INDEX(Products!A:G,MATCH(worksheet!J811,Products!A:A,0),MATCH(worksheet!$S$1,Products!$A$1:$G$1,0))</f>
        <v>0.16109999999999997</v>
      </c>
      <c r="U811" s="20"/>
    </row>
    <row r="812" spans="1:21" hidden="1" x14ac:dyDescent="0.2">
      <c r="A812" s="1" t="s">
        <v>1572</v>
      </c>
      <c r="B812" s="2">
        <v>44054</v>
      </c>
      <c r="C812" s="2" t="str">
        <f t="shared" si="37"/>
        <v>2020</v>
      </c>
      <c r="D812" s="2" t="str">
        <f t="shared" si="38"/>
        <v>August</v>
      </c>
      <c r="E812" s="3" t="s">
        <v>1573</v>
      </c>
      <c r="F812" s="3" t="str">
        <f>VLOOKUP(Customers!A812,Customers!A811:I1811,3,FALSE)</f>
        <v>abalsdonemi@toplist.cz</v>
      </c>
      <c r="G812" s="3" t="str">
        <f>VLOOKUP(worksheet!E812,Customers!A:I,2,)</f>
        <v>Alberta Balsdone</v>
      </c>
      <c r="H812" s="3" t="str">
        <f>VLOOKUP(E812,Customers!A:I,6,FALSE)</f>
        <v>Largo</v>
      </c>
      <c r="I812" s="3" t="str">
        <f>VLOOKUP(Customers!A812,Customers!A811:I1811,7,FALSE)</f>
        <v>United States</v>
      </c>
      <c r="J812" s="4" t="s">
        <v>83</v>
      </c>
      <c r="K812" s="3">
        <v>3</v>
      </c>
      <c r="L812" s="5">
        <f>INDEX([1]products!$A$1:$G$49,MATCH([1]orders!$D812,[1]products!$A$1:$A$49,0),MATCH([1]orders!K$1,[1]products!$A$1:$G$1,0))</f>
        <v>0.5</v>
      </c>
      <c r="M812" s="6">
        <f>INDEX([1]products!$A$1:$G$49,MATCH([1]orders!$D812,[1]products!$A$1:$A$49,0),MATCH([1]orders!L$1,[1]products!$A$1:$G$1,0))</f>
        <v>9.51</v>
      </c>
      <c r="N812" s="6" t="str">
        <f>VLOOKUP(Customers!A812,Customers!A811:I1811,9,FALSE)</f>
        <v>No</v>
      </c>
      <c r="O812" s="25">
        <f t="shared" si="36"/>
        <v>28.53</v>
      </c>
      <c r="P812" t="str">
        <f>VLOOKUP(J812,Products!A:G,2,0)</f>
        <v>Liberica</v>
      </c>
      <c r="Q812" t="str">
        <f>VLOOKUP(J812,Products!A:G,3,0)</f>
        <v>Light</v>
      </c>
      <c r="R812">
        <v>3.7088999999999999</v>
      </c>
      <c r="S812">
        <f>INDEX(Products!A:G,MATCH(worksheet!J812,Products!A:A,0),MATCH(worksheet!$S$1,Products!$A$1:$G$1,0))</f>
        <v>1.2363</v>
      </c>
      <c r="U812" s="20"/>
    </row>
    <row r="813" spans="1:21" hidden="1" x14ac:dyDescent="0.2">
      <c r="A813" s="1" t="s">
        <v>1574</v>
      </c>
      <c r="B813" s="2">
        <v>44114</v>
      </c>
      <c r="C813" s="2" t="str">
        <f t="shared" si="37"/>
        <v>2020</v>
      </c>
      <c r="D813" s="2" t="str">
        <f t="shared" si="38"/>
        <v>October</v>
      </c>
      <c r="E813" s="3" t="s">
        <v>1575</v>
      </c>
      <c r="F813" s="3" t="str">
        <f>VLOOKUP(Customers!A813,Customers!A812:I1812,3,FALSE)</f>
        <v>bromeramj@list-manage.com</v>
      </c>
      <c r="G813" s="3" t="str">
        <f>VLOOKUP(worksheet!E813,Customers!A:I,2,)</f>
        <v>Brice Romera</v>
      </c>
      <c r="H813" s="3" t="str">
        <f>VLOOKUP(E813,Customers!A:I,6,FALSE)</f>
        <v>Foxrock</v>
      </c>
      <c r="I813" s="3" t="str">
        <f>VLOOKUP(Customers!A813,Customers!A812:I1812,7,FALSE)</f>
        <v>Ireland</v>
      </c>
      <c r="J813" s="4" t="s">
        <v>61</v>
      </c>
      <c r="K813" s="3">
        <v>6</v>
      </c>
      <c r="L813" s="5">
        <f>INDEX([1]products!$A$1:$G$49,MATCH([1]orders!$D813,[1]products!$A$1:$A$49,0),MATCH([1]orders!K$1,[1]products!$A$1:$G$1,0))</f>
        <v>1</v>
      </c>
      <c r="M813" s="6">
        <f>INDEX([1]products!$A$1:$G$49,MATCH([1]orders!$D813,[1]products!$A$1:$A$49,0),MATCH([1]orders!L$1,[1]products!$A$1:$G$1,0))</f>
        <v>11.25</v>
      </c>
      <c r="N813" s="6" t="str">
        <f>VLOOKUP(Customers!A813,Customers!A812:I1812,9,FALSE)</f>
        <v>Yes</v>
      </c>
      <c r="O813" s="25">
        <f t="shared" si="36"/>
        <v>67.5</v>
      </c>
      <c r="P813" t="str">
        <f>VLOOKUP(J813,Products!A:G,2,0)</f>
        <v>Arabica</v>
      </c>
      <c r="Q813" t="str">
        <f>VLOOKUP(J813,Products!A:G,3,0)</f>
        <v>Medium</v>
      </c>
      <c r="R813">
        <v>6.0749999999999993</v>
      </c>
      <c r="S813">
        <f>INDEX(Products!A:G,MATCH(worksheet!J813,Products!A:A,0),MATCH(worksheet!$S$1,Products!$A$1:$G$1,0))</f>
        <v>1.0125</v>
      </c>
      <c r="U813" s="20"/>
    </row>
    <row r="814" spans="1:21" hidden="1" x14ac:dyDescent="0.2">
      <c r="A814" s="1" t="s">
        <v>1574</v>
      </c>
      <c r="B814" s="2">
        <v>44114</v>
      </c>
      <c r="C814" s="2" t="str">
        <f t="shared" si="37"/>
        <v>2020</v>
      </c>
      <c r="D814" s="2" t="str">
        <f t="shared" si="38"/>
        <v>October</v>
      </c>
      <c r="E814" s="3" t="s">
        <v>1575</v>
      </c>
      <c r="F814" s="3" t="str">
        <f>VLOOKUP(Customers!A814,Customers!A813:I1813,3,FALSE)</f>
        <v>mglovermk@cnbc.com</v>
      </c>
      <c r="G814" s="3" t="str">
        <f>VLOOKUP(worksheet!E814,Customers!A:I,2,)</f>
        <v>Brice Romera</v>
      </c>
      <c r="H814" s="3" t="str">
        <f>VLOOKUP(E814,Customers!A:I,6,FALSE)</f>
        <v>Foxrock</v>
      </c>
      <c r="I814" s="3" t="str">
        <f>VLOOKUP(Customers!A814,Customers!A813:I1813,7,FALSE)</f>
        <v>United Kingdom</v>
      </c>
      <c r="J814" s="4" t="s">
        <v>109</v>
      </c>
      <c r="K814" s="3">
        <v>6</v>
      </c>
      <c r="L814" s="5">
        <f>INDEX([1]products!$A$1:$G$49,MATCH([1]orders!$D814,[1]products!$A$1:$A$49,0),MATCH([1]orders!K$1,[1]products!$A$1:$G$1,0))</f>
        <v>2.5</v>
      </c>
      <c r="M814" s="6">
        <f>INDEX([1]products!$A$1:$G$49,MATCH([1]orders!$D814,[1]products!$A$1:$A$49,0),MATCH([1]orders!L$1,[1]products!$A$1:$G$1,0))</f>
        <v>29.784999999999997</v>
      </c>
      <c r="N814" s="6" t="str">
        <f>VLOOKUP(Customers!A814,Customers!A813:I1813,9,FALSE)</f>
        <v>Yes</v>
      </c>
      <c r="O814" s="25">
        <f t="shared" si="36"/>
        <v>178.70999999999998</v>
      </c>
      <c r="P814" t="str">
        <f>VLOOKUP(J814,Products!A:G,2,0)</f>
        <v>Liberica</v>
      </c>
      <c r="Q814" t="str">
        <f>VLOOKUP(J814,Products!A:G,3,0)</f>
        <v>Dark</v>
      </c>
      <c r="R814">
        <v>23.232299999999999</v>
      </c>
      <c r="S814">
        <f>INDEX(Products!A:G,MATCH(worksheet!J814,Products!A:A,0),MATCH(worksheet!$S$1,Products!$A$1:$G$1,0))</f>
        <v>3.8720499999999998</v>
      </c>
      <c r="U814" s="20"/>
    </row>
    <row r="815" spans="1:21" hidden="1" x14ac:dyDescent="0.2">
      <c r="A815" s="1" t="s">
        <v>1576</v>
      </c>
      <c r="B815" s="2">
        <v>44173</v>
      </c>
      <c r="C815" s="2" t="str">
        <f t="shared" si="37"/>
        <v>2020</v>
      </c>
      <c r="D815" s="2" t="str">
        <f t="shared" si="38"/>
        <v>December</v>
      </c>
      <c r="E815" s="3" t="s">
        <v>1577</v>
      </c>
      <c r="F815" s="3" t="str">
        <f>VLOOKUP(Customers!A815,Customers!A814:I1814,3,FALSE)</f>
        <v>cbrydeml@tuttocitta.it</v>
      </c>
      <c r="G815" s="3" t="str">
        <f>VLOOKUP(worksheet!E815,Customers!A:I,2,)</f>
        <v>Conchita Bryde</v>
      </c>
      <c r="H815" s="3" t="str">
        <f>VLOOKUP(E815,Customers!A:I,6,FALSE)</f>
        <v>Oklahoma City</v>
      </c>
      <c r="I815" s="3" t="str">
        <f>VLOOKUP(Customers!A815,Customers!A814:I1814,7,FALSE)</f>
        <v>United States</v>
      </c>
      <c r="J815" s="4" t="s">
        <v>112</v>
      </c>
      <c r="K815" s="3">
        <v>1</v>
      </c>
      <c r="L815" s="5">
        <f>INDEX([1]products!$A$1:$G$49,MATCH([1]orders!$D815,[1]products!$A$1:$A$49,0),MATCH([1]orders!K$1,[1]products!$A$1:$G$1,0))</f>
        <v>2.5</v>
      </c>
      <c r="M815" s="6">
        <f>INDEX([1]products!$A$1:$G$49,MATCH([1]orders!$D815,[1]products!$A$1:$A$49,0),MATCH([1]orders!L$1,[1]products!$A$1:$G$1,0))</f>
        <v>31.624999999999996</v>
      </c>
      <c r="N815" s="6" t="str">
        <f>VLOOKUP(Customers!A815,Customers!A814:I1814,9,FALSE)</f>
        <v>Yes</v>
      </c>
      <c r="O815" s="25">
        <f t="shared" si="36"/>
        <v>31.624999999999996</v>
      </c>
      <c r="P815" t="str">
        <f>VLOOKUP(J815,Products!A:G,2,0)</f>
        <v>Excelsa</v>
      </c>
      <c r="Q815" t="str">
        <f>VLOOKUP(J815,Products!A:G,3,0)</f>
        <v>Medium</v>
      </c>
      <c r="R815">
        <v>3.4787499999999998</v>
      </c>
      <c r="S815">
        <f>INDEX(Products!A:G,MATCH(worksheet!J815,Products!A:A,0),MATCH(worksheet!$S$1,Products!$A$1:$G$1,0))</f>
        <v>3.4787499999999998</v>
      </c>
      <c r="U815" s="20"/>
    </row>
    <row r="816" spans="1:21" x14ac:dyDescent="0.2">
      <c r="A816" s="1" t="s">
        <v>1578</v>
      </c>
      <c r="B816" s="2">
        <v>43573</v>
      </c>
      <c r="C816" s="2" t="str">
        <f t="shared" si="37"/>
        <v>2019</v>
      </c>
      <c r="D816" s="2" t="str">
        <f t="shared" si="38"/>
        <v>April</v>
      </c>
      <c r="E816" s="3" t="s">
        <v>1579</v>
      </c>
      <c r="F816" s="3" t="str">
        <f>VLOOKUP(Customers!A816,Customers!A815:I1815,3,FALSE)</f>
        <v>senefermm@blog.com</v>
      </c>
      <c r="G816" s="3" t="str">
        <f>VLOOKUP(worksheet!E816,Customers!A:I,2,)</f>
        <v>Silvanus Enefer</v>
      </c>
      <c r="H816" s="3" t="str">
        <f>VLOOKUP(E816,Customers!A:I,6,FALSE)</f>
        <v>Washington</v>
      </c>
      <c r="I816" s="3" t="str">
        <f>VLOOKUP(Customers!A816,Customers!A815:I1815,7,FALSE)</f>
        <v>United States</v>
      </c>
      <c r="J816" s="4" t="s">
        <v>254</v>
      </c>
      <c r="K816" s="3">
        <v>2</v>
      </c>
      <c r="L816" s="5">
        <f>INDEX([1]products!$A$1:$G$49,MATCH([1]orders!$D816,[1]products!$A$1:$A$49,0),MATCH([1]orders!K$1,[1]products!$A$1:$G$1,0))</f>
        <v>0.2</v>
      </c>
      <c r="M816" s="6">
        <f>INDEX([1]products!$A$1:$G$49,MATCH([1]orders!$D816,[1]products!$A$1:$A$49,0),MATCH([1]orders!L$1,[1]products!$A$1:$G$1,0))</f>
        <v>4.4550000000000001</v>
      </c>
      <c r="N816" s="6" t="str">
        <f>VLOOKUP(Customers!A816,Customers!A815:I1815,9,FALSE)</f>
        <v>No</v>
      </c>
      <c r="O816" s="25">
        <f t="shared" si="36"/>
        <v>8.91</v>
      </c>
      <c r="P816" t="str">
        <f>VLOOKUP(J816,Products!A:G,2,0)</f>
        <v>Excelsa</v>
      </c>
      <c r="Q816" t="str">
        <f>VLOOKUP(J816,Products!A:G,3,0)</f>
        <v>Light</v>
      </c>
      <c r="R816">
        <v>0.98009999999999997</v>
      </c>
      <c r="S816">
        <f>INDEX(Products!A:G,MATCH(worksheet!J816,Products!A:A,0),MATCH(worksheet!$S$1,Products!$A$1:$G$1,0))</f>
        <v>0.49004999999999999</v>
      </c>
      <c r="U816" s="20"/>
    </row>
    <row r="817" spans="1:21" x14ac:dyDescent="0.2">
      <c r="A817" s="1" t="s">
        <v>1580</v>
      </c>
      <c r="B817" s="2">
        <v>44200</v>
      </c>
      <c r="C817" s="2" t="str">
        <f t="shared" si="37"/>
        <v>2021</v>
      </c>
      <c r="D817" s="2" t="str">
        <f t="shared" si="38"/>
        <v>January</v>
      </c>
      <c r="E817" s="3" t="s">
        <v>1581</v>
      </c>
      <c r="F817" s="3" t="str">
        <f>VLOOKUP(Customers!A817,Customers!A816:I1816,3,FALSE)</f>
        <v>lhaggerstonemn@independent.co.uk</v>
      </c>
      <c r="G817" s="3" t="str">
        <f>VLOOKUP(worksheet!E817,Customers!A:I,2,)</f>
        <v>Lenci Haggerstone</v>
      </c>
      <c r="H817" s="3" t="str">
        <f>VLOOKUP(E817,Customers!A:I,6,FALSE)</f>
        <v>Atlanta</v>
      </c>
      <c r="I817" s="3" t="str">
        <f>VLOOKUP(Customers!A817,Customers!A816:I1816,7,FALSE)</f>
        <v>United States</v>
      </c>
      <c r="J817" s="4" t="s">
        <v>22</v>
      </c>
      <c r="K817" s="3">
        <v>6</v>
      </c>
      <c r="L817" s="5">
        <f>INDEX([1]products!$A$1:$G$49,MATCH([1]orders!$D817,[1]products!$A$1:$A$49,0),MATCH([1]orders!K$1,[1]products!$A$1:$G$1,0))</f>
        <v>0.5</v>
      </c>
      <c r="M817" s="6">
        <f>INDEX([1]products!$A$1:$G$49,MATCH([1]orders!$D817,[1]products!$A$1:$A$49,0),MATCH([1]orders!L$1,[1]products!$A$1:$G$1,0))</f>
        <v>5.97</v>
      </c>
      <c r="N817" s="6" t="str">
        <f>VLOOKUP(Customers!A817,Customers!A816:I1816,9,FALSE)</f>
        <v>No</v>
      </c>
      <c r="O817" s="25">
        <f t="shared" si="36"/>
        <v>35.82</v>
      </c>
      <c r="P817" t="str">
        <f>VLOOKUP(J817,Products!A:G,2,0)</f>
        <v>Robusta</v>
      </c>
      <c r="Q817" t="str">
        <f>VLOOKUP(J817,Products!A:G,3,0)</f>
        <v>Medium</v>
      </c>
      <c r="R817">
        <v>2.1491999999999996</v>
      </c>
      <c r="S817">
        <f>INDEX(Products!A:G,MATCH(worksheet!J817,Products!A:A,0),MATCH(worksheet!$S$1,Products!$A$1:$G$1,0))</f>
        <v>0.35819999999999996</v>
      </c>
      <c r="U817" s="20"/>
    </row>
    <row r="818" spans="1:21" hidden="1" x14ac:dyDescent="0.2">
      <c r="A818" s="1" t="s">
        <v>1582</v>
      </c>
      <c r="B818" s="2">
        <v>43534</v>
      </c>
      <c r="C818" s="2" t="str">
        <f t="shared" si="37"/>
        <v>2019</v>
      </c>
      <c r="D818" s="2" t="str">
        <f t="shared" si="38"/>
        <v>March</v>
      </c>
      <c r="E818" s="3" t="s">
        <v>1583</v>
      </c>
      <c r="F818" s="3" t="str">
        <f>VLOOKUP(Customers!A818,Customers!A817:I1817,3,FALSE)</f>
        <v>mgundrymo@omniture.com</v>
      </c>
      <c r="G818" s="3" t="str">
        <f>VLOOKUP(worksheet!E818,Customers!A:I,2,)</f>
        <v>Marvin Gundry</v>
      </c>
      <c r="H818" s="3" t="str">
        <f>VLOOKUP(E818,Customers!A:I,6,FALSE)</f>
        <v>Castlebridge</v>
      </c>
      <c r="I818" s="3" t="str">
        <f>VLOOKUP(Customers!A818,Customers!A817:I1817,7,FALSE)</f>
        <v>Ireland</v>
      </c>
      <c r="J818" s="4" t="s">
        <v>83</v>
      </c>
      <c r="K818" s="3">
        <v>4</v>
      </c>
      <c r="L818" s="5">
        <f>INDEX([1]products!$A$1:$G$49,MATCH([1]orders!$D818,[1]products!$A$1:$A$49,0),MATCH([1]orders!K$1,[1]products!$A$1:$G$1,0))</f>
        <v>0.5</v>
      </c>
      <c r="M818" s="6">
        <f>INDEX([1]products!$A$1:$G$49,MATCH([1]orders!$D818,[1]products!$A$1:$A$49,0),MATCH([1]orders!L$1,[1]products!$A$1:$G$1,0))</f>
        <v>9.51</v>
      </c>
      <c r="N818" s="6" t="str">
        <f>VLOOKUP(Customers!A818,Customers!A817:I1817,9,FALSE)</f>
        <v>No</v>
      </c>
      <c r="O818" s="25">
        <f t="shared" si="36"/>
        <v>38.04</v>
      </c>
      <c r="P818" t="str">
        <f>VLOOKUP(J818,Products!A:G,2,0)</f>
        <v>Liberica</v>
      </c>
      <c r="Q818" t="str">
        <f>VLOOKUP(J818,Products!A:G,3,0)</f>
        <v>Light</v>
      </c>
      <c r="R818">
        <v>4.9451999999999998</v>
      </c>
      <c r="S818">
        <f>INDEX(Products!A:G,MATCH(worksheet!J818,Products!A:A,0),MATCH(worksheet!$S$1,Products!$A$1:$G$1,0))</f>
        <v>1.2363</v>
      </c>
      <c r="U818" s="20"/>
    </row>
    <row r="819" spans="1:21" hidden="1" x14ac:dyDescent="0.2">
      <c r="A819" s="1" t="s">
        <v>1584</v>
      </c>
      <c r="B819" s="2">
        <v>43798</v>
      </c>
      <c r="C819" s="2" t="str">
        <f t="shared" si="37"/>
        <v>2019</v>
      </c>
      <c r="D819" s="2" t="str">
        <f t="shared" si="38"/>
        <v>November</v>
      </c>
      <c r="E819" s="3" t="s">
        <v>1585</v>
      </c>
      <c r="F819" s="3" t="str">
        <f>VLOOKUP(Customers!A819,Customers!A818:I1818,3,FALSE)</f>
        <v>bwellanmp@cafepress.com</v>
      </c>
      <c r="G819" s="3" t="str">
        <f>VLOOKUP(worksheet!E819,Customers!A:I,2,)</f>
        <v>Bayard Wellan</v>
      </c>
      <c r="H819" s="3" t="str">
        <f>VLOOKUP(E819,Customers!A:I,6,FALSE)</f>
        <v>Buffalo</v>
      </c>
      <c r="I819" s="3" t="str">
        <f>VLOOKUP(Customers!A819,Customers!A818:I1818,7,FALSE)</f>
        <v>United States</v>
      </c>
      <c r="J819" s="4" t="s">
        <v>123</v>
      </c>
      <c r="K819" s="3">
        <v>2</v>
      </c>
      <c r="L819" s="5">
        <f>INDEX([1]products!$A$1:$G$49,MATCH([1]orders!$D819,[1]products!$A$1:$A$49,0),MATCH([1]orders!K$1,[1]products!$A$1:$G$1,0))</f>
        <v>0.5</v>
      </c>
      <c r="M819" s="6">
        <f>INDEX([1]products!$A$1:$G$49,MATCH([1]orders!$D819,[1]products!$A$1:$A$49,0),MATCH([1]orders!L$1,[1]products!$A$1:$G$1,0))</f>
        <v>7.77</v>
      </c>
      <c r="N819" s="6" t="str">
        <f>VLOOKUP(Customers!A819,Customers!A818:I1818,9,FALSE)</f>
        <v>No</v>
      </c>
      <c r="O819" s="25">
        <f t="shared" si="36"/>
        <v>15.54</v>
      </c>
      <c r="P819" t="str">
        <f>VLOOKUP(J819,Products!A:G,2,0)</f>
        <v>Liberica</v>
      </c>
      <c r="Q819" t="str">
        <f>VLOOKUP(J819,Products!A:G,3,0)</f>
        <v>Dark</v>
      </c>
      <c r="R819">
        <v>2.0202</v>
      </c>
      <c r="S819">
        <f>INDEX(Products!A:G,MATCH(worksheet!J819,Products!A:A,0),MATCH(worksheet!$S$1,Products!$A$1:$G$1,0))</f>
        <v>1.0101</v>
      </c>
      <c r="U819" s="20"/>
    </row>
    <row r="820" spans="1:21" x14ac:dyDescent="0.2">
      <c r="A820" s="1" t="s">
        <v>1586</v>
      </c>
      <c r="B820" s="2">
        <v>44761</v>
      </c>
      <c r="C820" s="2" t="str">
        <f t="shared" si="37"/>
        <v>2022</v>
      </c>
      <c r="D820" s="2" t="str">
        <f t="shared" si="38"/>
        <v>July</v>
      </c>
      <c r="E820" s="3" t="s">
        <v>1569</v>
      </c>
      <c r="F820" s="3">
        <f>VLOOKUP(Customers!A820,Customers!A819:I1819,3,FALSE)</f>
        <v>0</v>
      </c>
      <c r="G820" s="3" t="str">
        <f>VLOOKUP(worksheet!E820,Customers!A:I,2,)</f>
        <v>Allis Wilmore</v>
      </c>
      <c r="H820" s="3" t="str">
        <f>VLOOKUP(E820,Customers!A:I,6,FALSE)</f>
        <v>Houston</v>
      </c>
      <c r="I820" s="3" t="str">
        <f>VLOOKUP(Customers!A820,Customers!A819:I1819,7,FALSE)</f>
        <v>United States</v>
      </c>
      <c r="J820" s="4" t="s">
        <v>132</v>
      </c>
      <c r="K820" s="3">
        <v>5</v>
      </c>
      <c r="L820" s="5">
        <f>INDEX([1]products!$A$1:$G$49,MATCH([1]orders!$D820,[1]products!$A$1:$A$49,0),MATCH([1]orders!K$1,[1]products!$A$1:$G$1,0))</f>
        <v>1</v>
      </c>
      <c r="M820" s="6">
        <f>INDEX([1]products!$A$1:$G$49,MATCH([1]orders!$D820,[1]products!$A$1:$A$49,0),MATCH([1]orders!L$1,[1]products!$A$1:$G$1,0))</f>
        <v>15.85</v>
      </c>
      <c r="N820" s="6" t="str">
        <f>VLOOKUP(Customers!A820,Customers!A819:I1819,9,FALSE)</f>
        <v>No</v>
      </c>
      <c r="O820" s="25">
        <f t="shared" si="36"/>
        <v>79.25</v>
      </c>
      <c r="P820" t="str">
        <f>VLOOKUP(J820,Products!A:G,2,0)</f>
        <v>Liberica</v>
      </c>
      <c r="Q820" t="str">
        <f>VLOOKUP(J820,Products!A:G,3,0)</f>
        <v>Light</v>
      </c>
      <c r="R820">
        <v>10.302500000000002</v>
      </c>
      <c r="S820">
        <f>INDEX(Products!A:G,MATCH(worksheet!J820,Products!A:A,0),MATCH(worksheet!$S$1,Products!$A$1:$G$1,0))</f>
        <v>2.0605000000000002</v>
      </c>
      <c r="U820" s="20"/>
    </row>
    <row r="821" spans="1:21" x14ac:dyDescent="0.2">
      <c r="A821" s="1" t="s">
        <v>1587</v>
      </c>
      <c r="B821" s="2">
        <v>44008</v>
      </c>
      <c r="C821" s="2" t="str">
        <f t="shared" si="37"/>
        <v>2020</v>
      </c>
      <c r="D821" s="2" t="str">
        <f t="shared" si="38"/>
        <v>June</v>
      </c>
      <c r="E821" s="3" t="s">
        <v>1588</v>
      </c>
      <c r="F821" s="3" t="str">
        <f>VLOOKUP(Customers!A821,Customers!A820:I1820,3,FALSE)</f>
        <v>catchesonmr@xinhuanet.com</v>
      </c>
      <c r="G821" s="3" t="str">
        <f>VLOOKUP(worksheet!E821,Customers!A:I,2,)</f>
        <v>Caddric Atcheson</v>
      </c>
      <c r="H821" s="3" t="str">
        <f>VLOOKUP(E821,Customers!A:I,6,FALSE)</f>
        <v>Washington</v>
      </c>
      <c r="I821" s="3" t="str">
        <f>VLOOKUP(Customers!A821,Customers!A820:I1820,7,FALSE)</f>
        <v>United States</v>
      </c>
      <c r="J821" s="4" t="s">
        <v>19</v>
      </c>
      <c r="K821" s="3">
        <v>1</v>
      </c>
      <c r="L821" s="5">
        <f>INDEX([1]products!$A$1:$G$49,MATCH([1]orders!$D821,[1]products!$A$1:$A$49,0),MATCH([1]orders!K$1,[1]products!$A$1:$G$1,0))</f>
        <v>0.2</v>
      </c>
      <c r="M821" s="6">
        <f>INDEX([1]products!$A$1:$G$49,MATCH([1]orders!$D821,[1]products!$A$1:$A$49,0),MATCH([1]orders!L$1,[1]products!$A$1:$G$1,0))</f>
        <v>4.7549999999999999</v>
      </c>
      <c r="N821" s="6" t="str">
        <f>VLOOKUP(Customers!A821,Customers!A820:I1820,9,FALSE)</f>
        <v>Yes</v>
      </c>
      <c r="O821" s="25">
        <f t="shared" si="36"/>
        <v>4.7549999999999999</v>
      </c>
      <c r="P821" t="str">
        <f>VLOOKUP(J821,Products!A:G,2,0)</f>
        <v>Liberica</v>
      </c>
      <c r="Q821" t="str">
        <f>VLOOKUP(J821,Products!A:G,3,0)</f>
        <v>Light</v>
      </c>
      <c r="R821">
        <v>0.61814999999999998</v>
      </c>
      <c r="S821">
        <f>INDEX(Products!A:G,MATCH(worksheet!J821,Products!A:A,0),MATCH(worksheet!$S$1,Products!$A$1:$G$1,0))</f>
        <v>0.61814999999999998</v>
      </c>
      <c r="U821" s="20"/>
    </row>
    <row r="822" spans="1:21" x14ac:dyDescent="0.2">
      <c r="A822" s="1" t="s">
        <v>1589</v>
      </c>
      <c r="B822" s="2">
        <v>43510</v>
      </c>
      <c r="C822" s="2" t="str">
        <f t="shared" si="37"/>
        <v>2019</v>
      </c>
      <c r="D822" s="2" t="str">
        <f t="shared" si="38"/>
        <v>February</v>
      </c>
      <c r="E822" s="3" t="s">
        <v>1590</v>
      </c>
      <c r="F822" s="3" t="str">
        <f>VLOOKUP(Customers!A822,Customers!A821:I1821,3,FALSE)</f>
        <v>estentonms@google.it</v>
      </c>
      <c r="G822" s="3" t="str">
        <f>VLOOKUP(worksheet!E822,Customers!A:I,2,)</f>
        <v>Eustace Stenton</v>
      </c>
      <c r="H822" s="3" t="str">
        <f>VLOOKUP(E822,Customers!A:I,6,FALSE)</f>
        <v>Austin</v>
      </c>
      <c r="I822" s="3" t="str">
        <f>VLOOKUP(Customers!A822,Customers!A821:I1821,7,FALSE)</f>
        <v>United States</v>
      </c>
      <c r="J822" s="4" t="s">
        <v>9</v>
      </c>
      <c r="K822" s="3">
        <v>4</v>
      </c>
      <c r="L822" s="5">
        <f>INDEX([1]products!$A$1:$G$49,MATCH([1]orders!$D822,[1]products!$A$1:$A$49,0),MATCH([1]orders!K$1,[1]products!$A$1:$G$1,0))</f>
        <v>1</v>
      </c>
      <c r="M822" s="6">
        <f>INDEX([1]products!$A$1:$G$49,MATCH([1]orders!$D822,[1]products!$A$1:$A$49,0),MATCH([1]orders!L$1,[1]products!$A$1:$G$1,0))</f>
        <v>13.75</v>
      </c>
      <c r="N822" s="6" t="str">
        <f>VLOOKUP(Customers!A822,Customers!A821:I1821,9,FALSE)</f>
        <v>Yes</v>
      </c>
      <c r="O822" s="25">
        <f t="shared" si="36"/>
        <v>55</v>
      </c>
      <c r="P822" t="str">
        <f>VLOOKUP(J822,Products!A:G,2,0)</f>
        <v>Excelsa</v>
      </c>
      <c r="Q822" t="str">
        <f>VLOOKUP(J822,Products!A:G,3,0)</f>
        <v>Medium</v>
      </c>
      <c r="R822">
        <v>6.05</v>
      </c>
      <c r="S822">
        <f>INDEX(Products!A:G,MATCH(worksheet!J822,Products!A:A,0),MATCH(worksheet!$S$1,Products!$A$1:$G$1,0))</f>
        <v>1.5125</v>
      </c>
      <c r="U822" s="20"/>
    </row>
    <row r="823" spans="1:21" hidden="1" x14ac:dyDescent="0.2">
      <c r="A823" s="1" t="s">
        <v>1591</v>
      </c>
      <c r="B823" s="2">
        <v>44144</v>
      </c>
      <c r="C823" s="2" t="str">
        <f t="shared" si="37"/>
        <v>2020</v>
      </c>
      <c r="D823" s="2" t="str">
        <f t="shared" si="38"/>
        <v>November</v>
      </c>
      <c r="E823" s="3" t="s">
        <v>1592</v>
      </c>
      <c r="F823" s="3" t="str">
        <f>VLOOKUP(Customers!A823,Customers!A822:I1822,3,FALSE)</f>
        <v>etrippmt@wp.com</v>
      </c>
      <c r="G823" s="3" t="str">
        <f>VLOOKUP(worksheet!E823,Customers!A:I,2,)</f>
        <v>Ericka Tripp</v>
      </c>
      <c r="H823" s="3" t="str">
        <f>VLOOKUP(E823,Customers!A:I,6,FALSE)</f>
        <v>Mesa</v>
      </c>
      <c r="I823" s="3" t="str">
        <f>VLOOKUP(Customers!A823,Customers!A822:I1822,7,FALSE)</f>
        <v>United States</v>
      </c>
      <c r="J823" s="4" t="s">
        <v>146</v>
      </c>
      <c r="K823" s="3">
        <v>5</v>
      </c>
      <c r="L823" s="5">
        <f>INDEX([1]products!$A$1:$G$49,MATCH([1]orders!$D823,[1]products!$A$1:$A$49,0),MATCH([1]orders!K$1,[1]products!$A$1:$G$1,0))</f>
        <v>0.5</v>
      </c>
      <c r="M823" s="6">
        <f>INDEX([1]products!$A$1:$G$49,MATCH([1]orders!$D823,[1]products!$A$1:$A$49,0),MATCH([1]orders!L$1,[1]products!$A$1:$G$1,0))</f>
        <v>5.3699999999999992</v>
      </c>
      <c r="N823" s="6" t="str">
        <f>VLOOKUP(Customers!A823,Customers!A822:I1822,9,FALSE)</f>
        <v>No</v>
      </c>
      <c r="O823" s="25">
        <f t="shared" si="36"/>
        <v>26.849999999999994</v>
      </c>
      <c r="P823" t="str">
        <f>VLOOKUP(J823,Products!A:G,2,0)</f>
        <v>Robusta</v>
      </c>
      <c r="Q823" t="str">
        <f>VLOOKUP(J823,Products!A:G,3,0)</f>
        <v>Dark</v>
      </c>
      <c r="R823">
        <v>1.6109999999999998</v>
      </c>
      <c r="S823">
        <f>INDEX(Products!A:G,MATCH(worksheet!J823,Products!A:A,0),MATCH(worksheet!$S$1,Products!$A$1:$G$1,0))</f>
        <v>0.32219999999999993</v>
      </c>
      <c r="U823" s="20"/>
    </row>
    <row r="824" spans="1:21" x14ac:dyDescent="0.2">
      <c r="A824" s="1" t="s">
        <v>1593</v>
      </c>
      <c r="B824" s="2">
        <v>43585</v>
      </c>
      <c r="C824" s="2" t="str">
        <f t="shared" si="37"/>
        <v>2019</v>
      </c>
      <c r="D824" s="2" t="str">
        <f t="shared" si="38"/>
        <v>April</v>
      </c>
      <c r="E824" s="3" t="s">
        <v>1594</v>
      </c>
      <c r="F824" s="3" t="str">
        <f>VLOOKUP(Customers!A824,Customers!A823:I1823,3,FALSE)</f>
        <v>lmacmanusmu@imdb.com</v>
      </c>
      <c r="G824" s="3" t="str">
        <f>VLOOKUP(worksheet!E824,Customers!A:I,2,)</f>
        <v>Lyndsey MacManus</v>
      </c>
      <c r="H824" s="3" t="str">
        <f>VLOOKUP(E824,Customers!A:I,6,FALSE)</f>
        <v>Savannah</v>
      </c>
      <c r="I824" s="3" t="str">
        <f>VLOOKUP(Customers!A824,Customers!A823:I1823,7,FALSE)</f>
        <v>United States</v>
      </c>
      <c r="J824" s="4" t="s">
        <v>30</v>
      </c>
      <c r="K824" s="3">
        <v>4</v>
      </c>
      <c r="L824" s="5">
        <f>INDEX([1]products!$A$1:$G$49,MATCH([1]orders!$D824,[1]products!$A$1:$A$49,0),MATCH([1]orders!K$1,[1]products!$A$1:$G$1,0))</f>
        <v>2.5</v>
      </c>
      <c r="M824" s="6">
        <f>INDEX([1]products!$A$1:$G$49,MATCH([1]orders!$D824,[1]products!$A$1:$A$49,0),MATCH([1]orders!L$1,[1]products!$A$1:$G$1,0))</f>
        <v>34.154999999999994</v>
      </c>
      <c r="N824" s="6" t="str">
        <f>VLOOKUP(Customers!A824,Customers!A823:I1823,9,FALSE)</f>
        <v>No</v>
      </c>
      <c r="O824" s="25">
        <f t="shared" si="36"/>
        <v>136.61999999999998</v>
      </c>
      <c r="P824" t="str">
        <f>VLOOKUP(J824,Products!A:G,2,0)</f>
        <v>Excelsa</v>
      </c>
      <c r="Q824" t="str">
        <f>VLOOKUP(J824,Products!A:G,3,0)</f>
        <v>Light</v>
      </c>
      <c r="R824">
        <v>15.028199999999998</v>
      </c>
      <c r="S824">
        <f>INDEX(Products!A:G,MATCH(worksheet!J824,Products!A:A,0),MATCH(worksheet!$S$1,Products!$A$1:$G$1,0))</f>
        <v>3.7570499999999996</v>
      </c>
      <c r="U824" s="20"/>
    </row>
    <row r="825" spans="1:21" hidden="1" x14ac:dyDescent="0.2">
      <c r="A825" s="1" t="s">
        <v>1595</v>
      </c>
      <c r="B825" s="2">
        <v>44134</v>
      </c>
      <c r="C825" s="2" t="str">
        <f t="shared" si="37"/>
        <v>2020</v>
      </c>
      <c r="D825" s="2" t="str">
        <f t="shared" si="38"/>
        <v>October</v>
      </c>
      <c r="E825" s="3" t="s">
        <v>1596</v>
      </c>
      <c r="F825" s="3" t="str">
        <f>VLOOKUP(Customers!A825,Customers!A824:I1824,3,FALSE)</f>
        <v>tbenediktovichmv@ebay.com</v>
      </c>
      <c r="G825" s="3" t="str">
        <f>VLOOKUP(worksheet!E825,Customers!A:I,2,)</f>
        <v>Tess Benediktovich</v>
      </c>
      <c r="H825" s="3" t="str">
        <f>VLOOKUP(E825,Customers!A:I,6,FALSE)</f>
        <v>Albuquerque</v>
      </c>
      <c r="I825" s="3" t="str">
        <f>VLOOKUP(Customers!A825,Customers!A824:I1824,7,FALSE)</f>
        <v>United States</v>
      </c>
      <c r="J825" s="4" t="s">
        <v>132</v>
      </c>
      <c r="K825" s="3">
        <v>3</v>
      </c>
      <c r="L825" s="5">
        <f>INDEX([1]products!$A$1:$G$49,MATCH([1]orders!$D825,[1]products!$A$1:$A$49,0),MATCH([1]orders!K$1,[1]products!$A$1:$G$1,0))</f>
        <v>1</v>
      </c>
      <c r="M825" s="6">
        <f>INDEX([1]products!$A$1:$G$49,MATCH([1]orders!$D825,[1]products!$A$1:$A$49,0),MATCH([1]orders!L$1,[1]products!$A$1:$G$1,0))</f>
        <v>15.85</v>
      </c>
      <c r="N825" s="6" t="str">
        <f>VLOOKUP(Customers!A825,Customers!A824:I1824,9,FALSE)</f>
        <v>Yes</v>
      </c>
      <c r="O825" s="25">
        <f t="shared" si="36"/>
        <v>47.55</v>
      </c>
      <c r="P825" t="str">
        <f>VLOOKUP(J825,Products!A:G,2,0)</f>
        <v>Liberica</v>
      </c>
      <c r="Q825" t="str">
        <f>VLOOKUP(J825,Products!A:G,3,0)</f>
        <v>Light</v>
      </c>
      <c r="R825">
        <v>6.1815000000000007</v>
      </c>
      <c r="S825">
        <f>INDEX(Products!A:G,MATCH(worksheet!J825,Products!A:A,0),MATCH(worksheet!$S$1,Products!$A$1:$G$1,0))</f>
        <v>2.0605000000000002</v>
      </c>
      <c r="U825" s="20"/>
    </row>
    <row r="826" spans="1:21" hidden="1" x14ac:dyDescent="0.2">
      <c r="A826" s="1" t="s">
        <v>1597</v>
      </c>
      <c r="B826" s="2">
        <v>43781</v>
      </c>
      <c r="C826" s="2" t="str">
        <f t="shared" si="37"/>
        <v>2019</v>
      </c>
      <c r="D826" s="2" t="str">
        <f t="shared" si="38"/>
        <v>November</v>
      </c>
      <c r="E826" s="3" t="s">
        <v>1598</v>
      </c>
      <c r="F826" s="3" t="str">
        <f>VLOOKUP(Customers!A826,Customers!A825:I1825,3,FALSE)</f>
        <v>cbournermw@chronoengine.com</v>
      </c>
      <c r="G826" s="3" t="str">
        <f>VLOOKUP(worksheet!E826,Customers!A:I,2,)</f>
        <v>Correy Bourner</v>
      </c>
      <c r="H826" s="3" t="str">
        <f>VLOOKUP(E826,Customers!A:I,6,FALSE)</f>
        <v>Charlotte</v>
      </c>
      <c r="I826" s="3" t="str">
        <f>VLOOKUP(Customers!A826,Customers!A825:I1825,7,FALSE)</f>
        <v>United States</v>
      </c>
      <c r="J826" s="4" t="s">
        <v>44</v>
      </c>
      <c r="K826" s="3">
        <v>5</v>
      </c>
      <c r="L826" s="5">
        <f>INDEX([1]products!$A$1:$G$49,MATCH([1]orders!$D826,[1]products!$A$1:$A$49,0),MATCH([1]orders!K$1,[1]products!$A$1:$G$1,0))</f>
        <v>0.2</v>
      </c>
      <c r="M826" s="6">
        <f>INDEX([1]products!$A$1:$G$49,MATCH([1]orders!$D826,[1]products!$A$1:$A$49,0),MATCH([1]orders!L$1,[1]products!$A$1:$G$1,0))</f>
        <v>3.375</v>
      </c>
      <c r="N826" s="6" t="str">
        <f>VLOOKUP(Customers!A826,Customers!A825:I1825,9,FALSE)</f>
        <v>Yes</v>
      </c>
      <c r="O826" s="25">
        <f t="shared" si="36"/>
        <v>16.875</v>
      </c>
      <c r="P826" t="str">
        <f>VLOOKUP(J826,Products!A:G,2,0)</f>
        <v>Arabica</v>
      </c>
      <c r="Q826" t="str">
        <f>VLOOKUP(J826,Products!A:G,3,0)</f>
        <v>Medium</v>
      </c>
      <c r="R826">
        <v>1.5187499999999998</v>
      </c>
      <c r="S826">
        <f>INDEX(Products!A:G,MATCH(worksheet!J826,Products!A:A,0),MATCH(worksheet!$S$1,Products!$A$1:$G$1,0))</f>
        <v>0.30374999999999996</v>
      </c>
      <c r="U826" s="20"/>
    </row>
    <row r="827" spans="1:21" hidden="1" x14ac:dyDescent="0.2">
      <c r="A827" s="1" t="s">
        <v>1599</v>
      </c>
      <c r="B827" s="2">
        <v>44603</v>
      </c>
      <c r="C827" s="2" t="str">
        <f t="shared" si="37"/>
        <v>2022</v>
      </c>
      <c r="D827" s="2" t="str">
        <f t="shared" si="38"/>
        <v>February</v>
      </c>
      <c r="E827" s="3" t="s">
        <v>1600</v>
      </c>
      <c r="F827" s="3" t="str">
        <f>VLOOKUP(Customers!A827,Customers!A826:I1826,3,FALSE)</f>
        <v>ukohringmx@seattletimes.com</v>
      </c>
      <c r="G827" s="3" t="str">
        <f>VLOOKUP(worksheet!E827,Customers!A:I,2,)</f>
        <v>Odelia Skerme</v>
      </c>
      <c r="H827" s="3" t="str">
        <f>VLOOKUP(E827,Customers!A:I,6,FALSE)</f>
        <v>Oklahoma City</v>
      </c>
      <c r="I827" s="3" t="str">
        <f>VLOOKUP(Customers!A827,Customers!A826:I1826,7,FALSE)</f>
        <v>United States</v>
      </c>
      <c r="J827" s="4" t="s">
        <v>27</v>
      </c>
      <c r="K827" s="3">
        <v>3</v>
      </c>
      <c r="L827" s="5">
        <f>INDEX([1]products!$A$1:$G$49,MATCH([1]orders!$D827,[1]products!$A$1:$A$49,0),MATCH([1]orders!K$1,[1]products!$A$1:$G$1,0))</f>
        <v>1</v>
      </c>
      <c r="M827" s="6">
        <f>INDEX([1]products!$A$1:$G$49,MATCH([1]orders!$D827,[1]products!$A$1:$A$49,0),MATCH([1]orders!L$1,[1]products!$A$1:$G$1,0))</f>
        <v>9.9499999999999993</v>
      </c>
      <c r="N827" s="6" t="str">
        <f>VLOOKUP(Customers!A827,Customers!A826:I1826,9,FALSE)</f>
        <v>Yes</v>
      </c>
      <c r="O827" s="25">
        <f t="shared" si="36"/>
        <v>29.849999999999998</v>
      </c>
      <c r="P827" t="str">
        <f>VLOOKUP(J827,Products!A:G,2,0)</f>
        <v>Arabica</v>
      </c>
      <c r="Q827" t="str">
        <f>VLOOKUP(J827,Products!A:G,3,0)</f>
        <v>Dark</v>
      </c>
      <c r="R827">
        <v>2.6864999999999997</v>
      </c>
      <c r="S827">
        <f>INDEX(Products!A:G,MATCH(worksheet!J827,Products!A:A,0),MATCH(worksheet!$S$1,Products!$A$1:$G$1,0))</f>
        <v>0.89549999999999985</v>
      </c>
      <c r="U827" s="20"/>
    </row>
    <row r="828" spans="1:21" x14ac:dyDescent="0.2">
      <c r="A828" s="1" t="s">
        <v>1601</v>
      </c>
      <c r="B828" s="2">
        <v>44283</v>
      </c>
      <c r="C828" s="2" t="str">
        <f t="shared" si="37"/>
        <v>2021</v>
      </c>
      <c r="D828" s="2" t="str">
        <f t="shared" si="38"/>
        <v>March</v>
      </c>
      <c r="E828" s="3" t="s">
        <v>1602</v>
      </c>
      <c r="F828" s="3" t="str">
        <f>VLOOKUP(Customers!A828,Customers!A827:I1827,3,FALSE)</f>
        <v>kheddanmy@icq.com</v>
      </c>
      <c r="G828" s="3" t="str">
        <f>VLOOKUP(worksheet!E828,Customers!A:I,2,)</f>
        <v>Kandy Heddan</v>
      </c>
      <c r="H828" s="3" t="str">
        <f>VLOOKUP(E828,Customers!A:I,6,FALSE)</f>
        <v>Pensacola</v>
      </c>
      <c r="I828" s="3" t="str">
        <f>VLOOKUP(Customers!A828,Customers!A827:I1827,7,FALSE)</f>
        <v>United States</v>
      </c>
      <c r="J828" s="4" t="s">
        <v>3</v>
      </c>
      <c r="K828" s="3">
        <v>5</v>
      </c>
      <c r="L828" s="5">
        <f>INDEX([1]products!$A$1:$G$49,MATCH([1]orders!$D828,[1]products!$A$1:$A$49,0),MATCH([1]orders!K$1,[1]products!$A$1:$G$1,0))</f>
        <v>0.5</v>
      </c>
      <c r="M828" s="6">
        <f>INDEX([1]products!$A$1:$G$49,MATCH([1]orders!$D828,[1]products!$A$1:$A$49,0),MATCH([1]orders!L$1,[1]products!$A$1:$G$1,0))</f>
        <v>8.25</v>
      </c>
      <c r="N828" s="6" t="str">
        <f>VLOOKUP(Customers!A828,Customers!A827:I1827,9,FALSE)</f>
        <v>Yes</v>
      </c>
      <c r="O828" s="25">
        <f t="shared" si="36"/>
        <v>41.25</v>
      </c>
      <c r="P828" t="str">
        <f>VLOOKUP(J828,Products!A:G,2,0)</f>
        <v>Excelsa</v>
      </c>
      <c r="Q828" t="str">
        <f>VLOOKUP(J828,Products!A:G,3,0)</f>
        <v>Medium</v>
      </c>
      <c r="R828">
        <v>4.5374999999999996</v>
      </c>
      <c r="S828">
        <f>INDEX(Products!A:G,MATCH(worksheet!J828,Products!A:A,0),MATCH(worksheet!$S$1,Products!$A$1:$G$1,0))</f>
        <v>0.90749999999999997</v>
      </c>
      <c r="U828" s="20"/>
    </row>
    <row r="829" spans="1:21" x14ac:dyDescent="0.2">
      <c r="A829" s="1" t="s">
        <v>1603</v>
      </c>
      <c r="B829" s="2">
        <v>44540</v>
      </c>
      <c r="C829" s="2" t="str">
        <f t="shared" si="37"/>
        <v>2021</v>
      </c>
      <c r="D829" s="2" t="str">
        <f t="shared" si="38"/>
        <v>December</v>
      </c>
      <c r="E829" s="3" t="s">
        <v>1604</v>
      </c>
      <c r="F829" s="3" t="str">
        <f>VLOOKUP(Customers!A829,Customers!A828:I1828,3,FALSE)</f>
        <v>ichartersmz@abc.net.au</v>
      </c>
      <c r="G829" s="3" t="str">
        <f>VLOOKUP(worksheet!E829,Customers!A:I,2,)</f>
        <v>Ibby Charters</v>
      </c>
      <c r="H829" s="3" t="str">
        <f>VLOOKUP(E829,Customers!A:I,6,FALSE)</f>
        <v>Washington</v>
      </c>
      <c r="I829" s="3" t="str">
        <f>VLOOKUP(Customers!A829,Customers!A828:I1828,7,FALSE)</f>
        <v>United States</v>
      </c>
      <c r="J829" s="4" t="s">
        <v>64</v>
      </c>
      <c r="K829" s="3">
        <v>5</v>
      </c>
      <c r="L829" s="5">
        <f>INDEX([1]products!$A$1:$G$49,MATCH([1]orders!$D829,[1]products!$A$1:$A$49,0),MATCH([1]orders!K$1,[1]products!$A$1:$G$1,0))</f>
        <v>0.2</v>
      </c>
      <c r="M829" s="6">
        <f>INDEX([1]products!$A$1:$G$49,MATCH([1]orders!$D829,[1]products!$A$1:$A$49,0),MATCH([1]orders!L$1,[1]products!$A$1:$G$1,0))</f>
        <v>4.125</v>
      </c>
      <c r="N829" s="6" t="str">
        <f>VLOOKUP(Customers!A829,Customers!A828:I1828,9,FALSE)</f>
        <v>No</v>
      </c>
      <c r="O829" s="25">
        <f t="shared" si="36"/>
        <v>20.625</v>
      </c>
      <c r="P829" t="str">
        <f>VLOOKUP(J829,Products!A:G,2,0)</f>
        <v>Excelsa</v>
      </c>
      <c r="Q829" t="str">
        <f>VLOOKUP(J829,Products!A:G,3,0)</f>
        <v>Medium</v>
      </c>
      <c r="R829">
        <v>2.2687499999999998</v>
      </c>
      <c r="S829">
        <f>INDEX(Products!A:G,MATCH(worksheet!J829,Products!A:A,0),MATCH(worksheet!$S$1,Products!$A$1:$G$1,0))</f>
        <v>0.45374999999999999</v>
      </c>
      <c r="U829" s="20"/>
    </row>
    <row r="830" spans="1:21" x14ac:dyDescent="0.2">
      <c r="A830" s="1" t="s">
        <v>1605</v>
      </c>
      <c r="B830" s="2">
        <v>44505</v>
      </c>
      <c r="C830" s="2" t="str">
        <f t="shared" si="37"/>
        <v>2021</v>
      </c>
      <c r="D830" s="2" t="str">
        <f t="shared" si="38"/>
        <v>November</v>
      </c>
      <c r="E830" s="3" t="s">
        <v>1606</v>
      </c>
      <c r="F830" s="3" t="str">
        <f>VLOOKUP(Customers!A830,Customers!A829:I1829,3,FALSE)</f>
        <v>aroubertn0@tmall.com</v>
      </c>
      <c r="G830" s="3" t="str">
        <f>VLOOKUP(worksheet!E830,Customers!A:I,2,)</f>
        <v>Adora Roubert</v>
      </c>
      <c r="H830" s="3" t="str">
        <f>VLOOKUP(E830,Customers!A:I,6,FALSE)</f>
        <v>Port Saint Lucie</v>
      </c>
      <c r="I830" s="3" t="str">
        <f>VLOOKUP(Customers!A830,Customers!A829:I1829,7,FALSE)</f>
        <v>United States</v>
      </c>
      <c r="J830" s="4" t="s">
        <v>118</v>
      </c>
      <c r="K830" s="3">
        <v>6</v>
      </c>
      <c r="L830" s="5">
        <f>INDEX([1]products!$A$1:$G$49,MATCH([1]orders!$D830,[1]products!$A$1:$A$49,0),MATCH([1]orders!K$1,[1]products!$A$1:$G$1,0))</f>
        <v>2.5</v>
      </c>
      <c r="M830" s="6">
        <f>INDEX([1]products!$A$1:$G$49,MATCH([1]orders!$D830,[1]products!$A$1:$A$49,0),MATCH([1]orders!L$1,[1]products!$A$1:$G$1,0))</f>
        <v>22.884999999999998</v>
      </c>
      <c r="N830" s="6" t="str">
        <f>VLOOKUP(Customers!A830,Customers!A829:I1829,9,FALSE)</f>
        <v>Yes</v>
      </c>
      <c r="O830" s="25">
        <f t="shared" si="36"/>
        <v>137.31</v>
      </c>
      <c r="P830" t="str">
        <f>VLOOKUP(J830,Products!A:G,2,0)</f>
        <v>Arabica</v>
      </c>
      <c r="Q830" t="str">
        <f>VLOOKUP(J830,Products!A:G,3,0)</f>
        <v>Dark</v>
      </c>
      <c r="R830">
        <v>12.357899999999997</v>
      </c>
      <c r="S830">
        <f>INDEX(Products!A:G,MATCH(worksheet!J830,Products!A:A,0),MATCH(worksheet!$S$1,Products!$A$1:$G$1,0))</f>
        <v>2.0596499999999995</v>
      </c>
      <c r="U830" s="20"/>
    </row>
    <row r="831" spans="1:21" x14ac:dyDescent="0.2">
      <c r="A831" s="1" t="s">
        <v>1607</v>
      </c>
      <c r="B831" s="2">
        <v>43890</v>
      </c>
      <c r="C831" s="2" t="str">
        <f t="shared" si="37"/>
        <v>2020</v>
      </c>
      <c r="D831" s="2" t="str">
        <f t="shared" si="38"/>
        <v>February</v>
      </c>
      <c r="E831" s="3" t="s">
        <v>1608</v>
      </c>
      <c r="F831" s="3" t="str">
        <f>VLOOKUP(Customers!A831,Customers!A830:I1830,3,FALSE)</f>
        <v>hmairsn1@so-net.ne.jp</v>
      </c>
      <c r="G831" s="3" t="str">
        <f>VLOOKUP(worksheet!E831,Customers!A:I,2,)</f>
        <v>Hillel Mairs</v>
      </c>
      <c r="H831" s="3" t="str">
        <f>VLOOKUP(E831,Customers!A:I,6,FALSE)</f>
        <v>Huntington</v>
      </c>
      <c r="I831" s="3" t="str">
        <f>VLOOKUP(Customers!A831,Customers!A830:I1830,7,FALSE)</f>
        <v>United States</v>
      </c>
      <c r="J831" s="4" t="s">
        <v>54</v>
      </c>
      <c r="K831" s="3">
        <v>1</v>
      </c>
      <c r="L831" s="5">
        <f>INDEX([1]products!$A$1:$G$49,MATCH([1]orders!$D831,[1]products!$A$1:$A$49,0),MATCH([1]orders!K$1,[1]products!$A$1:$G$1,0))</f>
        <v>0.2</v>
      </c>
      <c r="M831" s="6">
        <f>INDEX([1]products!$A$1:$G$49,MATCH([1]orders!$D831,[1]products!$A$1:$A$49,0),MATCH([1]orders!L$1,[1]products!$A$1:$G$1,0))</f>
        <v>2.9849999999999999</v>
      </c>
      <c r="N831" s="6" t="str">
        <f>VLOOKUP(Customers!A831,Customers!A830:I1830,9,FALSE)</f>
        <v>No</v>
      </c>
      <c r="O831" s="25">
        <f t="shared" si="36"/>
        <v>2.9849999999999999</v>
      </c>
      <c r="P831" t="str">
        <f>VLOOKUP(J831,Products!A:G,2,0)</f>
        <v>Arabica</v>
      </c>
      <c r="Q831" t="str">
        <f>VLOOKUP(J831,Products!A:G,3,0)</f>
        <v>Dark</v>
      </c>
      <c r="R831">
        <v>0.26865</v>
      </c>
      <c r="S831">
        <f>INDEX(Products!A:G,MATCH(worksheet!J831,Products!A:A,0),MATCH(worksheet!$S$1,Products!$A$1:$G$1,0))</f>
        <v>0.26865</v>
      </c>
      <c r="U831" s="20"/>
    </row>
    <row r="832" spans="1:21" hidden="1" x14ac:dyDescent="0.2">
      <c r="A832" s="1" t="s">
        <v>1609</v>
      </c>
      <c r="B832" s="2">
        <v>44414</v>
      </c>
      <c r="C832" s="2" t="str">
        <f t="shared" si="37"/>
        <v>2021</v>
      </c>
      <c r="D832" s="2" t="str">
        <f t="shared" si="38"/>
        <v>August</v>
      </c>
      <c r="E832" s="3" t="s">
        <v>1610</v>
      </c>
      <c r="F832" s="3" t="str">
        <f>VLOOKUP(Customers!A832,Customers!A831:I1831,3,FALSE)</f>
        <v>hrainforthn2@blog.com</v>
      </c>
      <c r="G832" s="3" t="str">
        <f>VLOOKUP(worksheet!E832,Customers!A:I,2,)</f>
        <v>Helaina Rainforth</v>
      </c>
      <c r="H832" s="3" t="str">
        <f>VLOOKUP(E832,Customers!A:I,6,FALSE)</f>
        <v>Philadelphia</v>
      </c>
      <c r="I832" s="3" t="str">
        <f>VLOOKUP(Customers!A832,Customers!A831:I1831,7,FALSE)</f>
        <v>United States</v>
      </c>
      <c r="J832" s="4" t="s">
        <v>9</v>
      </c>
      <c r="K832" s="3">
        <v>2</v>
      </c>
      <c r="L832" s="5">
        <f>INDEX([1]products!$A$1:$G$49,MATCH([1]orders!$D832,[1]products!$A$1:$A$49,0),MATCH([1]orders!K$1,[1]products!$A$1:$G$1,0))</f>
        <v>1</v>
      </c>
      <c r="M832" s="6">
        <f>INDEX([1]products!$A$1:$G$49,MATCH([1]orders!$D832,[1]products!$A$1:$A$49,0),MATCH([1]orders!L$1,[1]products!$A$1:$G$1,0))</f>
        <v>13.75</v>
      </c>
      <c r="N832" s="6" t="str">
        <f>VLOOKUP(Customers!A832,Customers!A831:I1831,9,FALSE)</f>
        <v>No</v>
      </c>
      <c r="O832" s="25">
        <f t="shared" si="36"/>
        <v>27.5</v>
      </c>
      <c r="P832" t="str">
        <f>VLOOKUP(J832,Products!A:G,2,0)</f>
        <v>Excelsa</v>
      </c>
      <c r="Q832" t="str">
        <f>VLOOKUP(J832,Products!A:G,3,0)</f>
        <v>Medium</v>
      </c>
      <c r="R832">
        <v>3.0249999999999999</v>
      </c>
      <c r="S832">
        <f>INDEX(Products!A:G,MATCH(worksheet!J832,Products!A:A,0),MATCH(worksheet!$S$1,Products!$A$1:$G$1,0))</f>
        <v>1.5125</v>
      </c>
      <c r="U832" s="20"/>
    </row>
    <row r="833" spans="1:21" hidden="1" x14ac:dyDescent="0.2">
      <c r="A833" s="1" t="s">
        <v>1609</v>
      </c>
      <c r="B833" s="2">
        <v>44414</v>
      </c>
      <c r="C833" s="2" t="str">
        <f t="shared" si="37"/>
        <v>2021</v>
      </c>
      <c r="D833" s="2" t="str">
        <f t="shared" si="38"/>
        <v>August</v>
      </c>
      <c r="E833" s="3" t="s">
        <v>1610</v>
      </c>
      <c r="F833" s="3" t="str">
        <f>VLOOKUP(Customers!A833,Customers!A832:I1832,3,FALSE)</f>
        <v>oskermen3@hatena.ne.jp</v>
      </c>
      <c r="G833" s="3" t="str">
        <f>VLOOKUP(worksheet!E833,Customers!A:I,2,)</f>
        <v>Helaina Rainforth</v>
      </c>
      <c r="H833" s="3" t="str">
        <f>VLOOKUP(E833,Customers!A:I,6,FALSE)</f>
        <v>Philadelphia</v>
      </c>
      <c r="I833" s="3" t="str">
        <f>VLOOKUP(Customers!A833,Customers!A832:I1832,7,FALSE)</f>
        <v>United States</v>
      </c>
      <c r="J833" s="4" t="s">
        <v>54</v>
      </c>
      <c r="K833" s="3">
        <v>2</v>
      </c>
      <c r="L833" s="5">
        <f>INDEX([1]products!$A$1:$G$49,MATCH([1]orders!$D833,[1]products!$A$1:$A$49,0),MATCH([1]orders!K$1,[1]products!$A$1:$G$1,0))</f>
        <v>0.2</v>
      </c>
      <c r="M833" s="6">
        <f>INDEX([1]products!$A$1:$G$49,MATCH([1]orders!$D833,[1]products!$A$1:$A$49,0),MATCH([1]orders!L$1,[1]products!$A$1:$G$1,0))</f>
        <v>2.9849999999999999</v>
      </c>
      <c r="N833" s="6" t="str">
        <f>VLOOKUP(Customers!A833,Customers!A832:I1832,9,FALSE)</f>
        <v>Yes</v>
      </c>
      <c r="O833" s="25">
        <f t="shared" si="36"/>
        <v>5.97</v>
      </c>
      <c r="P833" t="str">
        <f>VLOOKUP(J833,Products!A:G,2,0)</f>
        <v>Arabica</v>
      </c>
      <c r="Q833" t="str">
        <f>VLOOKUP(J833,Products!A:G,3,0)</f>
        <v>Dark</v>
      </c>
      <c r="R833">
        <v>0.5373</v>
      </c>
      <c r="S833">
        <f>INDEX(Products!A:G,MATCH(worksheet!J833,Products!A:A,0),MATCH(worksheet!$S$1,Products!$A$1:$G$1,0))</f>
        <v>0.26865</v>
      </c>
      <c r="U833" s="20"/>
    </row>
    <row r="834" spans="1:21" x14ac:dyDescent="0.2">
      <c r="A834" s="1" t="s">
        <v>1611</v>
      </c>
      <c r="B834" s="2">
        <v>44274</v>
      </c>
      <c r="C834" s="2" t="str">
        <f t="shared" si="37"/>
        <v>2021</v>
      </c>
      <c r="D834" s="2" t="str">
        <f t="shared" si="38"/>
        <v>March</v>
      </c>
      <c r="E834" s="3" t="s">
        <v>1612</v>
      </c>
      <c r="F834" s="3" t="str">
        <f>VLOOKUP(Customers!A834,Customers!A833:I1833,3,FALSE)</f>
        <v>ijespern4@theglobeandmail.com</v>
      </c>
      <c r="G834" s="3" t="str">
        <f>VLOOKUP(worksheet!E834,Customers!A:I,2,)</f>
        <v>Isac Jesper</v>
      </c>
      <c r="H834" s="3" t="str">
        <f>VLOOKUP(E834,Customers!A:I,6,FALSE)</f>
        <v>Naples</v>
      </c>
      <c r="I834" s="3" t="str">
        <f>VLOOKUP(Customers!A834,Customers!A833:I1833,7,FALSE)</f>
        <v>United States</v>
      </c>
      <c r="J834" s="4" t="s">
        <v>2</v>
      </c>
      <c r="K834" s="3">
        <v>6</v>
      </c>
      <c r="L834" s="5">
        <f>INDEX([1]products!$A$1:$G$49,MATCH([1]orders!$D834,[1]products!$A$1:$A$49,0),MATCH([1]orders!K$1,[1]products!$A$1:$G$1,0))</f>
        <v>1</v>
      </c>
      <c r="M834" s="6">
        <f>INDEX([1]products!$A$1:$G$49,MATCH([1]orders!$D834,[1]products!$A$1:$A$49,0),MATCH([1]orders!L$1,[1]products!$A$1:$G$1,0))</f>
        <v>9.9499999999999993</v>
      </c>
      <c r="N834" s="6" t="str">
        <f>VLOOKUP(Customers!A834,Customers!A833:I1833,9,FALSE)</f>
        <v>No</v>
      </c>
      <c r="O834" s="25">
        <f t="shared" ref="O834:O897" si="39">K834*M834</f>
        <v>59.699999999999996</v>
      </c>
      <c r="P834" t="str">
        <f>VLOOKUP(J834,Products!A:G,2,0)</f>
        <v>Robusta</v>
      </c>
      <c r="Q834" t="str">
        <f>VLOOKUP(J834,Products!A:G,3,0)</f>
        <v>Medium</v>
      </c>
      <c r="R834">
        <v>3.5819999999999999</v>
      </c>
      <c r="S834">
        <f>INDEX(Products!A:G,MATCH(worksheet!J834,Products!A:A,0),MATCH(worksheet!$S$1,Products!$A$1:$G$1,0))</f>
        <v>0.59699999999999998</v>
      </c>
      <c r="U834" s="20"/>
    </row>
    <row r="835" spans="1:21" hidden="1" x14ac:dyDescent="0.2">
      <c r="A835" s="1" t="s">
        <v>1613</v>
      </c>
      <c r="B835" s="2">
        <v>44302</v>
      </c>
      <c r="C835" s="2" t="str">
        <f t="shared" ref="C835:C898" si="40">TEXT(B835,"YYYY")</f>
        <v>2021</v>
      </c>
      <c r="D835" s="2" t="str">
        <f t="shared" ref="D835:D898" si="41">TEXT(B835,"mmmm")</f>
        <v>April</v>
      </c>
      <c r="E835" s="3" t="s">
        <v>1614</v>
      </c>
      <c r="F835" s="3" t="str">
        <f>VLOOKUP(Customers!A835,Customers!A834:I1834,3,FALSE)</f>
        <v>ldwerryhousen5@gravatar.com</v>
      </c>
      <c r="G835" s="3" t="str">
        <f>VLOOKUP(worksheet!E835,Customers!A:I,2,)</f>
        <v>Lenette Dwerryhouse</v>
      </c>
      <c r="H835" s="3" t="str">
        <f>VLOOKUP(E835,Customers!A:I,6,FALSE)</f>
        <v>Fort Worth</v>
      </c>
      <c r="I835" s="3" t="str">
        <f>VLOOKUP(Customers!A835,Customers!A834:I1834,7,FALSE)</f>
        <v>United States</v>
      </c>
      <c r="J835" s="4" t="s">
        <v>35</v>
      </c>
      <c r="K835" s="3">
        <v>4</v>
      </c>
      <c r="L835" s="5">
        <f>INDEX([1]products!$A$1:$G$49,MATCH([1]orders!$D835,[1]products!$A$1:$A$49,0),MATCH([1]orders!K$1,[1]products!$A$1:$G$1,0))</f>
        <v>2.5</v>
      </c>
      <c r="M835" s="6">
        <f>INDEX([1]products!$A$1:$G$49,MATCH([1]orders!$D835,[1]products!$A$1:$A$49,0),MATCH([1]orders!L$1,[1]products!$A$1:$G$1,0))</f>
        <v>20.584999999999997</v>
      </c>
      <c r="N835" s="6" t="str">
        <f>VLOOKUP(Customers!A835,Customers!A834:I1834,9,FALSE)</f>
        <v>Yes</v>
      </c>
      <c r="O835" s="25">
        <f t="shared" si="39"/>
        <v>82.339999999999989</v>
      </c>
      <c r="P835" t="str">
        <f>VLOOKUP(J835,Products!A:G,2,0)</f>
        <v>Robusta</v>
      </c>
      <c r="Q835" t="str">
        <f>VLOOKUP(J835,Products!A:G,3,0)</f>
        <v>Dark</v>
      </c>
      <c r="R835">
        <v>4.9403999999999995</v>
      </c>
      <c r="S835">
        <f>INDEX(Products!A:G,MATCH(worksheet!J835,Products!A:A,0),MATCH(worksheet!$S$1,Products!$A$1:$G$1,0))</f>
        <v>1.2350999999999999</v>
      </c>
      <c r="U835" s="20"/>
    </row>
    <row r="836" spans="1:21" hidden="1" x14ac:dyDescent="0.2">
      <c r="A836" s="1" t="s">
        <v>1615</v>
      </c>
      <c r="B836" s="2">
        <v>44141</v>
      </c>
      <c r="C836" s="2" t="str">
        <f t="shared" si="40"/>
        <v>2020</v>
      </c>
      <c r="D836" s="2" t="str">
        <f t="shared" si="41"/>
        <v>November</v>
      </c>
      <c r="E836" s="3" t="s">
        <v>1616</v>
      </c>
      <c r="F836" s="3" t="str">
        <f>VLOOKUP(Customers!A836,Customers!A835:I1835,3,FALSE)</f>
        <v>nbroomern6@examiner.com</v>
      </c>
      <c r="G836" s="3" t="str">
        <f>VLOOKUP(worksheet!E836,Customers!A:I,2,)</f>
        <v>Nadeen Broomer</v>
      </c>
      <c r="H836" s="3" t="str">
        <f>VLOOKUP(E836,Customers!A:I,6,FALSE)</f>
        <v>Omaha</v>
      </c>
      <c r="I836" s="3" t="str">
        <f>VLOOKUP(Customers!A836,Customers!A835:I1835,7,FALSE)</f>
        <v>United States</v>
      </c>
      <c r="J836" s="4" t="s">
        <v>118</v>
      </c>
      <c r="K836" s="3">
        <v>1</v>
      </c>
      <c r="L836" s="5">
        <f>INDEX([1]products!$A$1:$G$49,MATCH([1]orders!$D836,[1]products!$A$1:$A$49,0),MATCH([1]orders!K$1,[1]products!$A$1:$G$1,0))</f>
        <v>2.5</v>
      </c>
      <c r="M836" s="6">
        <f>INDEX([1]products!$A$1:$G$49,MATCH([1]orders!$D836,[1]products!$A$1:$A$49,0),MATCH([1]orders!L$1,[1]products!$A$1:$G$1,0))</f>
        <v>22.884999999999998</v>
      </c>
      <c r="N836" s="6" t="str">
        <f>VLOOKUP(Customers!A836,Customers!A835:I1835,9,FALSE)</f>
        <v>No</v>
      </c>
      <c r="O836" s="25">
        <f t="shared" si="39"/>
        <v>22.884999999999998</v>
      </c>
      <c r="P836" t="str">
        <f>VLOOKUP(J836,Products!A:G,2,0)</f>
        <v>Arabica</v>
      </c>
      <c r="Q836" t="str">
        <f>VLOOKUP(J836,Products!A:G,3,0)</f>
        <v>Dark</v>
      </c>
      <c r="R836">
        <v>2.0596499999999995</v>
      </c>
      <c r="S836">
        <f>INDEX(Products!A:G,MATCH(worksheet!J836,Products!A:A,0),MATCH(worksheet!$S$1,Products!$A$1:$G$1,0))</f>
        <v>2.0596499999999995</v>
      </c>
      <c r="U836" s="20"/>
    </row>
    <row r="837" spans="1:21" x14ac:dyDescent="0.2">
      <c r="A837" s="1" t="s">
        <v>1617</v>
      </c>
      <c r="B837" s="2">
        <v>44270</v>
      </c>
      <c r="C837" s="2" t="str">
        <f t="shared" si="40"/>
        <v>2021</v>
      </c>
      <c r="D837" s="2" t="str">
        <f t="shared" si="41"/>
        <v>March</v>
      </c>
      <c r="E837" s="3" t="s">
        <v>1618</v>
      </c>
      <c r="F837" s="3" t="str">
        <f>VLOOKUP(Customers!A837,Customers!A836:I1836,3,FALSE)</f>
        <v>kthoumassonn7@bloglovin.com</v>
      </c>
      <c r="G837" s="3" t="str">
        <f>VLOOKUP(worksheet!E837,Customers!A:I,2,)</f>
        <v>Konstantine Thoumasson</v>
      </c>
      <c r="H837" s="3" t="str">
        <f>VLOOKUP(E837,Customers!A:I,6,FALSE)</f>
        <v>Tucson</v>
      </c>
      <c r="I837" s="3" t="str">
        <f>VLOOKUP(Customers!A837,Customers!A836:I1836,7,FALSE)</f>
        <v>United States</v>
      </c>
      <c r="J837" s="4" t="s">
        <v>176</v>
      </c>
      <c r="K837" s="3">
        <v>1</v>
      </c>
      <c r="L837" s="5">
        <f>INDEX([1]products!$A$1:$G$49,MATCH([1]orders!$D837,[1]products!$A$1:$A$49,0),MATCH([1]orders!K$1,[1]products!$A$1:$G$1,0))</f>
        <v>0.5</v>
      </c>
      <c r="M837" s="6">
        <f>INDEX([1]products!$A$1:$G$49,MATCH([1]orders!$D837,[1]products!$A$1:$A$49,0),MATCH([1]orders!L$1,[1]products!$A$1:$G$1,0))</f>
        <v>8.91</v>
      </c>
      <c r="N837" s="6" t="str">
        <f>VLOOKUP(Customers!A837,Customers!A836:I1836,9,FALSE)</f>
        <v>Yes</v>
      </c>
      <c r="O837" s="25">
        <f t="shared" si="39"/>
        <v>8.91</v>
      </c>
      <c r="P837" t="str">
        <f>VLOOKUP(J837,Products!A:G,2,0)</f>
        <v>Excelsa</v>
      </c>
      <c r="Q837" t="str">
        <f>VLOOKUP(J837,Products!A:G,3,0)</f>
        <v>Light</v>
      </c>
      <c r="R837">
        <v>0.98009999999999997</v>
      </c>
      <c r="S837">
        <f>INDEX(Products!A:G,MATCH(worksheet!J837,Products!A:A,0),MATCH(worksheet!$S$1,Products!$A$1:$G$1,0))</f>
        <v>0.98009999999999997</v>
      </c>
      <c r="U837" s="20"/>
    </row>
    <row r="838" spans="1:21" hidden="1" x14ac:dyDescent="0.2">
      <c r="A838" s="1" t="s">
        <v>1619</v>
      </c>
      <c r="B838" s="2">
        <v>44486</v>
      </c>
      <c r="C838" s="2" t="str">
        <f t="shared" si="40"/>
        <v>2021</v>
      </c>
      <c r="D838" s="2" t="str">
        <f t="shared" si="41"/>
        <v>October</v>
      </c>
      <c r="E838" s="3" t="s">
        <v>1620</v>
      </c>
      <c r="F838" s="3" t="str">
        <f>VLOOKUP(Customers!A838,Customers!A837:I1837,3,FALSE)</f>
        <v>fhabberghamn8@discovery.com</v>
      </c>
      <c r="G838" s="3" t="str">
        <f>VLOOKUP(worksheet!E838,Customers!A:I,2,)</f>
        <v>Frans Habbergham</v>
      </c>
      <c r="H838" s="3" t="str">
        <f>VLOOKUP(E838,Customers!A:I,6,FALSE)</f>
        <v>Sparks</v>
      </c>
      <c r="I838" s="3" t="str">
        <f>VLOOKUP(Customers!A838,Customers!A837:I1837,7,FALSE)</f>
        <v>United States</v>
      </c>
      <c r="J838" s="4" t="s">
        <v>54</v>
      </c>
      <c r="K838" s="3">
        <v>4</v>
      </c>
      <c r="L838" s="5">
        <f>INDEX([1]products!$A$1:$G$49,MATCH([1]orders!$D838,[1]products!$A$1:$A$49,0),MATCH([1]orders!K$1,[1]products!$A$1:$G$1,0))</f>
        <v>0.2</v>
      </c>
      <c r="M838" s="6">
        <f>INDEX([1]products!$A$1:$G$49,MATCH([1]orders!$D838,[1]products!$A$1:$A$49,0),MATCH([1]orders!L$1,[1]products!$A$1:$G$1,0))</f>
        <v>2.9849999999999999</v>
      </c>
      <c r="N838" s="6" t="str">
        <f>VLOOKUP(Customers!A838,Customers!A837:I1837,9,FALSE)</f>
        <v>No</v>
      </c>
      <c r="O838" s="25">
        <f t="shared" si="39"/>
        <v>11.94</v>
      </c>
      <c r="P838" t="str">
        <f>VLOOKUP(J838,Products!A:G,2,0)</f>
        <v>Arabica</v>
      </c>
      <c r="Q838" t="str">
        <f>VLOOKUP(J838,Products!A:G,3,0)</f>
        <v>Dark</v>
      </c>
      <c r="R838">
        <v>1.0746</v>
      </c>
      <c r="S838">
        <f>INDEX(Products!A:G,MATCH(worksheet!J838,Products!A:A,0),MATCH(worksheet!$S$1,Products!$A$1:$G$1,0))</f>
        <v>0.26865</v>
      </c>
      <c r="U838" s="20"/>
    </row>
    <row r="839" spans="1:21" x14ac:dyDescent="0.2">
      <c r="A839" s="1" t="s">
        <v>1621</v>
      </c>
      <c r="B839" s="2">
        <v>43715</v>
      </c>
      <c r="C839" s="2" t="str">
        <f t="shared" si="40"/>
        <v>2019</v>
      </c>
      <c r="D839" s="2" t="str">
        <f t="shared" si="41"/>
        <v>September</v>
      </c>
      <c r="E839" s="3" t="s">
        <v>1569</v>
      </c>
      <c r="F839" s="3" t="str">
        <f>VLOOKUP(Customers!A839,Customers!A838:I1838,3,FALSE)</f>
        <v>mwoolhamn9@nature.com</v>
      </c>
      <c r="G839" s="3" t="str">
        <f>VLOOKUP(worksheet!E839,Customers!A:I,2,)</f>
        <v>Allis Wilmore</v>
      </c>
      <c r="H839" s="3" t="str">
        <f>VLOOKUP(E839,Customers!A:I,6,FALSE)</f>
        <v>Houston</v>
      </c>
      <c r="I839" s="3" t="str">
        <f>VLOOKUP(Customers!A839,Customers!A838:I1838,7,FALSE)</f>
        <v>United States</v>
      </c>
      <c r="J839" s="4" t="s">
        <v>197</v>
      </c>
      <c r="K839" s="3">
        <v>3</v>
      </c>
      <c r="L839" s="5">
        <f>INDEX([1]products!$A$1:$G$49,MATCH([1]orders!$D839,[1]products!$A$1:$A$49,0),MATCH([1]orders!K$1,[1]products!$A$1:$G$1,0))</f>
        <v>2.5</v>
      </c>
      <c r="M839" s="6">
        <f>INDEX([1]products!$A$1:$G$49,MATCH([1]orders!$D839,[1]products!$A$1:$A$49,0),MATCH([1]orders!L$1,[1]products!$A$1:$G$1,0))</f>
        <v>33.464999999999996</v>
      </c>
      <c r="N839" s="6" t="str">
        <f>VLOOKUP(Customers!A839,Customers!A838:I1838,9,FALSE)</f>
        <v>Yes</v>
      </c>
      <c r="O839" s="25">
        <f t="shared" si="39"/>
        <v>100.39499999999998</v>
      </c>
      <c r="P839" t="str">
        <f>VLOOKUP(J839,Products!A:G,2,0)</f>
        <v>Liberica</v>
      </c>
      <c r="Q839" t="str">
        <f>VLOOKUP(J839,Products!A:G,3,0)</f>
        <v>Medium</v>
      </c>
      <c r="R839">
        <v>13.051349999999999</v>
      </c>
      <c r="S839">
        <f>INDEX(Products!A:G,MATCH(worksheet!J839,Products!A:A,0),MATCH(worksheet!$S$1,Products!$A$1:$G$1,0))</f>
        <v>4.3504499999999995</v>
      </c>
      <c r="U839" s="20"/>
    </row>
    <row r="840" spans="1:21" x14ac:dyDescent="0.2">
      <c r="A840" s="1" t="s">
        <v>1622</v>
      </c>
      <c r="B840" s="2">
        <v>44755</v>
      </c>
      <c r="C840" s="2" t="str">
        <f t="shared" si="40"/>
        <v>2022</v>
      </c>
      <c r="D840" s="2" t="str">
        <f t="shared" si="41"/>
        <v>July</v>
      </c>
      <c r="E840" s="3" t="s">
        <v>1623</v>
      </c>
      <c r="F840" s="3" t="str">
        <f>VLOOKUP(Customers!A840,Customers!A839:I1839,3,FALSE)</f>
        <v>ravrashinna@tamu.edu</v>
      </c>
      <c r="G840" s="3" t="str">
        <f>VLOOKUP(worksheet!E840,Customers!A:I,2,)</f>
        <v>Romain Avrashin</v>
      </c>
      <c r="H840" s="3" t="str">
        <f>VLOOKUP(E840,Customers!A:I,6,FALSE)</f>
        <v>Washington</v>
      </c>
      <c r="I840" s="3" t="str">
        <f>VLOOKUP(Customers!A840,Customers!A839:I1839,7,FALSE)</f>
        <v>United States</v>
      </c>
      <c r="J840" s="4" t="s">
        <v>118</v>
      </c>
      <c r="K840" s="3">
        <v>5</v>
      </c>
      <c r="L840" s="5">
        <f>INDEX([1]products!$A$1:$G$49,MATCH([1]orders!$D840,[1]products!$A$1:$A$49,0),MATCH([1]orders!K$1,[1]products!$A$1:$G$1,0))</f>
        <v>2.5</v>
      </c>
      <c r="M840" s="6">
        <f>INDEX([1]products!$A$1:$G$49,MATCH([1]orders!$D840,[1]products!$A$1:$A$49,0),MATCH([1]orders!L$1,[1]products!$A$1:$G$1,0))</f>
        <v>22.884999999999998</v>
      </c>
      <c r="N840" s="6" t="str">
        <f>VLOOKUP(Customers!A840,Customers!A839:I1839,9,FALSE)</f>
        <v>No</v>
      </c>
      <c r="O840" s="25">
        <f t="shared" si="39"/>
        <v>114.42499999999998</v>
      </c>
      <c r="P840" t="str">
        <f>VLOOKUP(J840,Products!A:G,2,0)</f>
        <v>Arabica</v>
      </c>
      <c r="Q840" t="str">
        <f>VLOOKUP(J840,Products!A:G,3,0)</f>
        <v>Dark</v>
      </c>
      <c r="R840">
        <v>10.298249999999998</v>
      </c>
      <c r="S840">
        <f>INDEX(Products!A:G,MATCH(worksheet!J840,Products!A:A,0),MATCH(worksheet!$S$1,Products!$A$1:$G$1,0))</f>
        <v>2.0596499999999995</v>
      </c>
      <c r="U840" s="20"/>
    </row>
    <row r="841" spans="1:21" x14ac:dyDescent="0.2">
      <c r="A841" s="1" t="s">
        <v>1624</v>
      </c>
      <c r="B841" s="2">
        <v>44521</v>
      </c>
      <c r="C841" s="2" t="str">
        <f t="shared" si="40"/>
        <v>2021</v>
      </c>
      <c r="D841" s="2" t="str">
        <f t="shared" si="41"/>
        <v>November</v>
      </c>
      <c r="E841" s="3" t="s">
        <v>1625</v>
      </c>
      <c r="F841" s="3" t="str">
        <f>VLOOKUP(Customers!A841,Customers!A840:I1840,3,FALSE)</f>
        <v>mdoidgenb@etsy.com</v>
      </c>
      <c r="G841" s="3" t="str">
        <f>VLOOKUP(worksheet!E841,Customers!A:I,2,)</f>
        <v>Miran Doidge</v>
      </c>
      <c r="H841" s="3" t="str">
        <f>VLOOKUP(E841,Customers!A:I,6,FALSE)</f>
        <v>Salinas</v>
      </c>
      <c r="I841" s="3" t="str">
        <f>VLOOKUP(Customers!A841,Customers!A840:I1840,7,FALSE)</f>
        <v>United States</v>
      </c>
      <c r="J841" s="4" t="s">
        <v>3</v>
      </c>
      <c r="K841" s="3">
        <v>5</v>
      </c>
      <c r="L841" s="5">
        <f>INDEX([1]products!$A$1:$G$49,MATCH([1]orders!$D841,[1]products!$A$1:$A$49,0),MATCH([1]orders!K$1,[1]products!$A$1:$G$1,0))</f>
        <v>0.5</v>
      </c>
      <c r="M841" s="6">
        <f>INDEX([1]products!$A$1:$G$49,MATCH([1]orders!$D841,[1]products!$A$1:$A$49,0),MATCH([1]orders!L$1,[1]products!$A$1:$G$1,0))</f>
        <v>8.25</v>
      </c>
      <c r="N841" s="6" t="str">
        <f>VLOOKUP(Customers!A841,Customers!A840:I1840,9,FALSE)</f>
        <v>No</v>
      </c>
      <c r="O841" s="25">
        <f t="shared" si="39"/>
        <v>41.25</v>
      </c>
      <c r="P841" t="str">
        <f>VLOOKUP(J841,Products!A:G,2,0)</f>
        <v>Excelsa</v>
      </c>
      <c r="Q841" t="str">
        <f>VLOOKUP(J841,Products!A:G,3,0)</f>
        <v>Medium</v>
      </c>
      <c r="R841">
        <v>4.5374999999999996</v>
      </c>
      <c r="S841">
        <f>INDEX(Products!A:G,MATCH(worksheet!J841,Products!A:A,0),MATCH(worksheet!$S$1,Products!$A$1:$G$1,0))</f>
        <v>0.90749999999999997</v>
      </c>
      <c r="U841" s="20"/>
    </row>
    <row r="842" spans="1:21" hidden="1" x14ac:dyDescent="0.2">
      <c r="A842" s="1" t="s">
        <v>1626</v>
      </c>
      <c r="B842" s="2">
        <v>44574</v>
      </c>
      <c r="C842" s="2" t="str">
        <f t="shared" si="40"/>
        <v>2022</v>
      </c>
      <c r="D842" s="2" t="str">
        <f t="shared" si="41"/>
        <v>January</v>
      </c>
      <c r="E842" s="3" t="s">
        <v>1627</v>
      </c>
      <c r="F842" s="3" t="str">
        <f>VLOOKUP(Customers!A842,Customers!A841:I1841,3,FALSE)</f>
        <v>jedinboronc@reverbnation.com</v>
      </c>
      <c r="G842" s="3" t="str">
        <f>VLOOKUP(worksheet!E842,Customers!A:I,2,)</f>
        <v>Janeva Edinboro</v>
      </c>
      <c r="H842" s="3" t="str">
        <f>VLOOKUP(E842,Customers!A:I,6,FALSE)</f>
        <v>Fort Lauderdale</v>
      </c>
      <c r="I842" s="3" t="str">
        <f>VLOOKUP(Customers!A842,Customers!A841:I1841,7,FALSE)</f>
        <v>United States</v>
      </c>
      <c r="J842" s="4" t="s">
        <v>157</v>
      </c>
      <c r="K842" s="3">
        <v>4</v>
      </c>
      <c r="L842" s="5">
        <f>INDEX([1]products!$A$1:$G$49,MATCH([1]orders!$D842,[1]products!$A$1:$A$49,0),MATCH([1]orders!K$1,[1]products!$A$1:$G$1,0))</f>
        <v>0.5</v>
      </c>
      <c r="M842" s="6">
        <f>INDEX([1]products!$A$1:$G$49,MATCH([1]orders!$D842,[1]products!$A$1:$A$49,0),MATCH([1]orders!L$1,[1]products!$A$1:$G$1,0))</f>
        <v>7.169999999999999</v>
      </c>
      <c r="N842" s="6" t="str">
        <f>VLOOKUP(Customers!A842,Customers!A841:I1841,9,FALSE)</f>
        <v>Yes</v>
      </c>
      <c r="O842" s="25">
        <f t="shared" si="39"/>
        <v>28.679999999999996</v>
      </c>
      <c r="P842" t="str">
        <f>VLOOKUP(J842,Products!A:G,2,0)</f>
        <v>Robusta</v>
      </c>
      <c r="Q842" t="str">
        <f>VLOOKUP(J842,Products!A:G,3,0)</f>
        <v>Light</v>
      </c>
      <c r="R842">
        <v>1.7207999999999997</v>
      </c>
      <c r="S842">
        <f>INDEX(Products!A:G,MATCH(worksheet!J842,Products!A:A,0),MATCH(worksheet!$S$1,Products!$A$1:$G$1,0))</f>
        <v>0.43019999999999992</v>
      </c>
      <c r="U842" s="20"/>
    </row>
    <row r="843" spans="1:21" hidden="1" x14ac:dyDescent="0.2">
      <c r="A843" s="1" t="s">
        <v>1628</v>
      </c>
      <c r="B843" s="2">
        <v>44755</v>
      </c>
      <c r="C843" s="2" t="str">
        <f t="shared" si="40"/>
        <v>2022</v>
      </c>
      <c r="D843" s="2" t="str">
        <f t="shared" si="41"/>
        <v>July</v>
      </c>
      <c r="E843" s="3" t="s">
        <v>1629</v>
      </c>
      <c r="F843" s="3" t="str">
        <f>VLOOKUP(Customers!A843,Customers!A842:I1842,3,FALSE)</f>
        <v>ttewelsonnd@cdbaby.com</v>
      </c>
      <c r="G843" s="3" t="str">
        <f>VLOOKUP(worksheet!E843,Customers!A:I,2,)</f>
        <v>Trumaine Tewelson</v>
      </c>
      <c r="H843" s="3" t="str">
        <f>VLOOKUP(E843,Customers!A:I,6,FALSE)</f>
        <v>El Paso</v>
      </c>
      <c r="I843" s="3" t="str">
        <f>VLOOKUP(Customers!A843,Customers!A842:I1842,7,FALSE)</f>
        <v>United States</v>
      </c>
      <c r="J843" s="4" t="s">
        <v>77</v>
      </c>
      <c r="K843" s="3">
        <v>1</v>
      </c>
      <c r="L843" s="5">
        <f>INDEX([1]products!$A$1:$G$49,MATCH([1]orders!$D843,[1]products!$A$1:$A$49,0),MATCH([1]orders!K$1,[1]products!$A$1:$G$1,0))</f>
        <v>0.2</v>
      </c>
      <c r="M843" s="6">
        <f>INDEX([1]products!$A$1:$G$49,MATCH([1]orders!$D843,[1]products!$A$1:$A$49,0),MATCH([1]orders!L$1,[1]products!$A$1:$G$1,0))</f>
        <v>4.3650000000000002</v>
      </c>
      <c r="N843" s="6" t="str">
        <f>VLOOKUP(Customers!A843,Customers!A842:I1842,9,FALSE)</f>
        <v>No</v>
      </c>
      <c r="O843" s="25">
        <f t="shared" si="39"/>
        <v>4.3650000000000002</v>
      </c>
      <c r="P843" t="str">
        <f>VLOOKUP(J843,Products!A:G,2,0)</f>
        <v>Liberica</v>
      </c>
      <c r="Q843" t="str">
        <f>VLOOKUP(J843,Products!A:G,3,0)</f>
        <v>Medium</v>
      </c>
      <c r="R843">
        <v>0.56745000000000001</v>
      </c>
      <c r="S843">
        <f>INDEX(Products!A:G,MATCH(worksheet!J843,Products!A:A,0),MATCH(worksheet!$S$1,Products!$A$1:$G$1,0))</f>
        <v>0.56745000000000001</v>
      </c>
      <c r="U843" s="20"/>
    </row>
    <row r="844" spans="1:21" hidden="1" x14ac:dyDescent="0.2">
      <c r="A844" s="1" t="s">
        <v>1630</v>
      </c>
      <c r="B844" s="2">
        <v>44502</v>
      </c>
      <c r="C844" s="2" t="str">
        <f t="shared" si="40"/>
        <v>2021</v>
      </c>
      <c r="D844" s="2" t="str">
        <f t="shared" si="41"/>
        <v>November</v>
      </c>
      <c r="E844" s="3" t="s">
        <v>1600</v>
      </c>
      <c r="F844" s="3" t="str">
        <f>VLOOKUP(Customers!A844,Customers!A843:I1843,3,FALSE)</f>
        <v>nkrimmerne@bbb.org</v>
      </c>
      <c r="G844" s="3" t="str">
        <f>VLOOKUP(worksheet!E844,Customers!A:I,2,)</f>
        <v>Odelia Skerme</v>
      </c>
      <c r="H844" s="3" t="str">
        <f>VLOOKUP(E844,Customers!A:I,6,FALSE)</f>
        <v>Oklahoma City</v>
      </c>
      <c r="I844" s="3" t="str">
        <f>VLOOKUP(Customers!A844,Customers!A843:I1843,7,FALSE)</f>
        <v>United States</v>
      </c>
      <c r="J844" s="4" t="s">
        <v>64</v>
      </c>
      <c r="K844" s="3">
        <v>2</v>
      </c>
      <c r="L844" s="5">
        <f>INDEX([1]products!$A$1:$G$49,MATCH([1]orders!$D844,[1]products!$A$1:$A$49,0),MATCH([1]orders!K$1,[1]products!$A$1:$G$1,0))</f>
        <v>0.2</v>
      </c>
      <c r="M844" s="6">
        <f>INDEX([1]products!$A$1:$G$49,MATCH([1]orders!$D844,[1]products!$A$1:$A$49,0),MATCH([1]orders!L$1,[1]products!$A$1:$G$1,0))</f>
        <v>4.125</v>
      </c>
      <c r="N844" s="6" t="str">
        <f>VLOOKUP(Customers!A844,Customers!A843:I1843,9,FALSE)</f>
        <v>Yes</v>
      </c>
      <c r="O844" s="25">
        <f t="shared" si="39"/>
        <v>8.25</v>
      </c>
      <c r="P844" t="str">
        <f>VLOOKUP(J844,Products!A:G,2,0)</f>
        <v>Excelsa</v>
      </c>
      <c r="Q844" t="str">
        <f>VLOOKUP(J844,Products!A:G,3,0)</f>
        <v>Medium</v>
      </c>
      <c r="R844">
        <v>0.90749999999999997</v>
      </c>
      <c r="S844">
        <f>INDEX(Products!A:G,MATCH(worksheet!J844,Products!A:A,0),MATCH(worksheet!$S$1,Products!$A$1:$G$1,0))</f>
        <v>0.45374999999999999</v>
      </c>
      <c r="U844" s="20"/>
    </row>
    <row r="845" spans="1:21" x14ac:dyDescent="0.2">
      <c r="A845" s="1" t="s">
        <v>1631</v>
      </c>
      <c r="B845" s="2">
        <v>44387</v>
      </c>
      <c r="C845" s="2" t="str">
        <f t="shared" si="40"/>
        <v>2021</v>
      </c>
      <c r="D845" s="2" t="str">
        <f t="shared" si="41"/>
        <v>July</v>
      </c>
      <c r="E845" s="3" t="s">
        <v>1632</v>
      </c>
      <c r="F845" s="3" t="str">
        <f>VLOOKUP(Customers!A845,Customers!A844:I1844,3,FALSE)</f>
        <v>ddrewittnf@mapquest.com</v>
      </c>
      <c r="G845" s="3" t="str">
        <f>VLOOKUP(worksheet!E845,Customers!A:I,2,)</f>
        <v>De Drewitt</v>
      </c>
      <c r="H845" s="3" t="str">
        <f>VLOOKUP(E845,Customers!A:I,6,FALSE)</f>
        <v>Alexandria</v>
      </c>
      <c r="I845" s="3" t="str">
        <f>VLOOKUP(Customers!A845,Customers!A844:I1844,7,FALSE)</f>
        <v>United States</v>
      </c>
      <c r="J845" s="4" t="s">
        <v>64</v>
      </c>
      <c r="K845" s="3">
        <v>2</v>
      </c>
      <c r="L845" s="5">
        <f>INDEX([1]products!$A$1:$G$49,MATCH([1]orders!$D845,[1]products!$A$1:$A$49,0),MATCH([1]orders!K$1,[1]products!$A$1:$G$1,0))</f>
        <v>0.2</v>
      </c>
      <c r="M845" s="6">
        <f>INDEX([1]products!$A$1:$G$49,MATCH([1]orders!$D845,[1]products!$A$1:$A$49,0),MATCH([1]orders!L$1,[1]products!$A$1:$G$1,0))</f>
        <v>4.125</v>
      </c>
      <c r="N845" s="6" t="str">
        <f>VLOOKUP(Customers!A845,Customers!A844:I1844,9,FALSE)</f>
        <v>Yes</v>
      </c>
      <c r="O845" s="25">
        <f t="shared" si="39"/>
        <v>8.25</v>
      </c>
      <c r="P845" t="str">
        <f>VLOOKUP(J845,Products!A:G,2,0)</f>
        <v>Excelsa</v>
      </c>
      <c r="Q845" t="str">
        <f>VLOOKUP(J845,Products!A:G,3,0)</f>
        <v>Medium</v>
      </c>
      <c r="R845">
        <v>0.90749999999999997</v>
      </c>
      <c r="S845">
        <f>INDEX(Products!A:G,MATCH(worksheet!J845,Products!A:A,0),MATCH(worksheet!$S$1,Products!$A$1:$G$1,0))</f>
        <v>0.45374999999999999</v>
      </c>
      <c r="U845" s="20"/>
    </row>
    <row r="846" spans="1:21" hidden="1" x14ac:dyDescent="0.2">
      <c r="A846" s="1" t="s">
        <v>1633</v>
      </c>
      <c r="B846" s="2">
        <v>44476</v>
      </c>
      <c r="C846" s="2" t="str">
        <f t="shared" si="40"/>
        <v>2021</v>
      </c>
      <c r="D846" s="2" t="str">
        <f t="shared" si="41"/>
        <v>October</v>
      </c>
      <c r="E846" s="3" t="s">
        <v>1634</v>
      </c>
      <c r="F846" s="3" t="str">
        <f>VLOOKUP(Customers!A846,Customers!A845:I1845,3,FALSE)</f>
        <v>agladhillng@stanford.edu</v>
      </c>
      <c r="G846" s="3" t="str">
        <f>VLOOKUP(worksheet!E846,Customers!A:I,2,)</f>
        <v>Adelheid Gladhill</v>
      </c>
      <c r="H846" s="3" t="str">
        <f>VLOOKUP(E846,Customers!A:I,6,FALSE)</f>
        <v>Baltimore</v>
      </c>
      <c r="I846" s="3" t="str">
        <f>VLOOKUP(Customers!A846,Customers!A845:I1845,7,FALSE)</f>
        <v>United States</v>
      </c>
      <c r="J846" s="4" t="s">
        <v>72</v>
      </c>
      <c r="K846" s="3">
        <v>6</v>
      </c>
      <c r="L846" s="5">
        <f>INDEX([1]products!$A$1:$G$49,MATCH([1]orders!$D846,[1]products!$A$1:$A$49,0),MATCH([1]orders!K$1,[1]products!$A$1:$G$1,0))</f>
        <v>0.5</v>
      </c>
      <c r="M846" s="6">
        <f>INDEX([1]products!$A$1:$G$49,MATCH([1]orders!$D846,[1]products!$A$1:$A$49,0),MATCH([1]orders!L$1,[1]products!$A$1:$G$1,0))</f>
        <v>5.97</v>
      </c>
      <c r="N846" s="6" t="str">
        <f>VLOOKUP(Customers!A846,Customers!A845:I1845,9,FALSE)</f>
        <v>Yes</v>
      </c>
      <c r="O846" s="25">
        <f t="shared" si="39"/>
        <v>35.82</v>
      </c>
      <c r="P846" t="str">
        <f>VLOOKUP(J846,Products!A:G,2,0)</f>
        <v>Arabica</v>
      </c>
      <c r="Q846" t="str">
        <f>VLOOKUP(J846,Products!A:G,3,0)</f>
        <v>Dark</v>
      </c>
      <c r="R846">
        <v>3.2237999999999998</v>
      </c>
      <c r="S846">
        <f>INDEX(Products!A:G,MATCH(worksheet!J846,Products!A:A,0),MATCH(worksheet!$S$1,Products!$A$1:$G$1,0))</f>
        <v>0.5373</v>
      </c>
      <c r="U846" s="20"/>
    </row>
    <row r="847" spans="1:21" x14ac:dyDescent="0.2">
      <c r="A847" s="1" t="s">
        <v>1635</v>
      </c>
      <c r="B847" s="2">
        <v>43889</v>
      </c>
      <c r="C847" s="2" t="str">
        <f t="shared" si="40"/>
        <v>2020</v>
      </c>
      <c r="D847" s="2" t="str">
        <f t="shared" si="41"/>
        <v>February</v>
      </c>
      <c r="E847" s="3" t="s">
        <v>1636</v>
      </c>
      <c r="F847" s="3" t="str">
        <f>VLOOKUP(Customers!A847,Customers!A846:I1846,3,FALSE)</f>
        <v>mlorineznh@whitehouse.gov</v>
      </c>
      <c r="G847" s="3" t="str">
        <f>VLOOKUP(worksheet!E847,Customers!A:I,2,)</f>
        <v>Murielle Lorinez</v>
      </c>
      <c r="H847" s="3" t="str">
        <f>VLOOKUP(E847,Customers!A:I,6,FALSE)</f>
        <v>Evansville</v>
      </c>
      <c r="I847" s="3" t="str">
        <f>VLOOKUP(Customers!A847,Customers!A846:I1846,7,FALSE)</f>
        <v>United States</v>
      </c>
      <c r="J847" s="4" t="s">
        <v>530</v>
      </c>
      <c r="K847" s="3">
        <v>6</v>
      </c>
      <c r="L847" s="5">
        <f>INDEX([1]products!$A$1:$G$49,MATCH([1]orders!$D847,[1]products!$A$1:$A$49,0),MATCH([1]orders!K$1,[1]products!$A$1:$G$1,0))</f>
        <v>2.5</v>
      </c>
      <c r="M847" s="6">
        <f>INDEX([1]products!$A$1:$G$49,MATCH([1]orders!$D847,[1]products!$A$1:$A$49,0),MATCH([1]orders!L$1,[1]products!$A$1:$G$1,0))</f>
        <v>27.945</v>
      </c>
      <c r="N847" s="6" t="str">
        <f>VLOOKUP(Customers!A847,Customers!A846:I1846,9,FALSE)</f>
        <v>No</v>
      </c>
      <c r="O847" s="25">
        <f t="shared" si="39"/>
        <v>167.67000000000002</v>
      </c>
      <c r="P847" t="str">
        <f>VLOOKUP(J847,Products!A:G,2,0)</f>
        <v>Excelsa</v>
      </c>
      <c r="Q847" t="str">
        <f>VLOOKUP(J847,Products!A:G,3,0)</f>
        <v>Dark</v>
      </c>
      <c r="R847">
        <v>18.4437</v>
      </c>
      <c r="S847">
        <f>INDEX(Products!A:G,MATCH(worksheet!J847,Products!A:A,0),MATCH(worksheet!$S$1,Products!$A$1:$G$1,0))</f>
        <v>3.07395</v>
      </c>
      <c r="U847" s="20"/>
    </row>
    <row r="848" spans="1:21" x14ac:dyDescent="0.2">
      <c r="A848" s="1" t="s">
        <v>1637</v>
      </c>
      <c r="B848" s="2">
        <v>44747</v>
      </c>
      <c r="C848" s="2" t="str">
        <f t="shared" si="40"/>
        <v>2022</v>
      </c>
      <c r="D848" s="2" t="str">
        <f t="shared" si="41"/>
        <v>July</v>
      </c>
      <c r="E848" s="3" t="s">
        <v>1638</v>
      </c>
      <c r="F848" s="3">
        <f>VLOOKUP(Customers!A848,Customers!A847:I1847,3,FALSE)</f>
        <v>0</v>
      </c>
      <c r="G848" s="3" t="str">
        <f>VLOOKUP(worksheet!E848,Customers!A:I,2,)</f>
        <v>Edin Mathe</v>
      </c>
      <c r="H848" s="3" t="str">
        <f>VLOOKUP(E848,Customers!A:I,6,FALSE)</f>
        <v>Lawrenceville</v>
      </c>
      <c r="I848" s="3" t="str">
        <f>VLOOKUP(Customers!A848,Customers!A847:I1847,7,FALSE)</f>
        <v>United States</v>
      </c>
      <c r="J848" s="4" t="s">
        <v>171</v>
      </c>
      <c r="K848" s="3">
        <v>2</v>
      </c>
      <c r="L848" s="5">
        <f>INDEX([1]products!$A$1:$G$49,MATCH([1]orders!$D848,[1]products!$A$1:$A$49,0),MATCH([1]orders!K$1,[1]products!$A$1:$G$1,0))</f>
        <v>2.5</v>
      </c>
      <c r="M848" s="6">
        <f>INDEX([1]products!$A$1:$G$49,MATCH([1]orders!$D848,[1]products!$A$1:$A$49,0),MATCH([1]orders!L$1,[1]products!$A$1:$G$1,0))</f>
        <v>25.874999999999996</v>
      </c>
      <c r="N848" s="6" t="str">
        <f>VLOOKUP(Customers!A848,Customers!A847:I1847,9,FALSE)</f>
        <v>Yes</v>
      </c>
      <c r="O848" s="25">
        <f t="shared" si="39"/>
        <v>51.749999999999993</v>
      </c>
      <c r="P848" t="str">
        <f>VLOOKUP(J848,Products!A:G,2,0)</f>
        <v>Arabica</v>
      </c>
      <c r="Q848" t="str">
        <f>VLOOKUP(J848,Products!A:G,3,0)</f>
        <v>Medium</v>
      </c>
      <c r="R848">
        <v>4.6574999999999989</v>
      </c>
      <c r="S848">
        <f>INDEX(Products!A:G,MATCH(worksheet!J848,Products!A:A,0),MATCH(worksheet!$S$1,Products!$A$1:$G$1,0))</f>
        <v>2.3287499999999994</v>
      </c>
      <c r="U848" s="20"/>
    </row>
    <row r="849" spans="1:21" hidden="1" x14ac:dyDescent="0.2">
      <c r="A849" s="1" t="s">
        <v>1639</v>
      </c>
      <c r="B849" s="2">
        <v>44460</v>
      </c>
      <c r="C849" s="2" t="str">
        <f t="shared" si="40"/>
        <v>2021</v>
      </c>
      <c r="D849" s="2" t="str">
        <f t="shared" si="41"/>
        <v>September</v>
      </c>
      <c r="E849" s="3" t="s">
        <v>1640</v>
      </c>
      <c r="F849" s="3" t="str">
        <f>VLOOKUP(Customers!A849,Customers!A848:I1848,3,FALSE)</f>
        <v>mvannj@wikipedia.org</v>
      </c>
      <c r="G849" s="3" t="str">
        <f>VLOOKUP(worksheet!E849,Customers!A:I,2,)</f>
        <v>Mordy Van Der Vlies</v>
      </c>
      <c r="H849" s="3" t="str">
        <f>VLOOKUP(E849,Customers!A:I,6,FALSE)</f>
        <v>Mobile</v>
      </c>
      <c r="I849" s="3" t="str">
        <f>VLOOKUP(Customers!A849,Customers!A848:I1848,7,FALSE)</f>
        <v>United States</v>
      </c>
      <c r="J849" s="4" t="s">
        <v>54</v>
      </c>
      <c r="K849" s="3">
        <v>3</v>
      </c>
      <c r="L849" s="5">
        <f>INDEX([1]products!$A$1:$G$49,MATCH([1]orders!$D849,[1]products!$A$1:$A$49,0),MATCH([1]orders!K$1,[1]products!$A$1:$G$1,0))</f>
        <v>0.2</v>
      </c>
      <c r="M849" s="6">
        <f>INDEX([1]products!$A$1:$G$49,MATCH([1]orders!$D849,[1]products!$A$1:$A$49,0),MATCH([1]orders!L$1,[1]products!$A$1:$G$1,0))</f>
        <v>2.9849999999999999</v>
      </c>
      <c r="N849" s="6" t="str">
        <f>VLOOKUP(Customers!A849,Customers!A848:I1848,9,FALSE)</f>
        <v>Yes</v>
      </c>
      <c r="O849" s="25">
        <f t="shared" si="39"/>
        <v>8.9550000000000001</v>
      </c>
      <c r="P849" t="str">
        <f>VLOOKUP(J849,Products!A:G,2,0)</f>
        <v>Arabica</v>
      </c>
      <c r="Q849" t="str">
        <f>VLOOKUP(J849,Products!A:G,3,0)</f>
        <v>Dark</v>
      </c>
      <c r="R849">
        <v>0.80594999999999994</v>
      </c>
      <c r="S849">
        <f>INDEX(Products!A:G,MATCH(worksheet!J849,Products!A:A,0),MATCH(worksheet!$S$1,Products!$A$1:$G$1,0))</f>
        <v>0.26865</v>
      </c>
      <c r="U849" s="20"/>
    </row>
    <row r="850" spans="1:21" x14ac:dyDescent="0.2">
      <c r="A850" s="1" t="s">
        <v>1641</v>
      </c>
      <c r="B850" s="2">
        <v>43468</v>
      </c>
      <c r="C850" s="2" t="str">
        <f t="shared" si="40"/>
        <v>2019</v>
      </c>
      <c r="D850" s="2" t="str">
        <f t="shared" si="41"/>
        <v>January</v>
      </c>
      <c r="E850" s="3" t="s">
        <v>1642</v>
      </c>
      <c r="F850" s="3">
        <f>VLOOKUP(Customers!A850,Customers!A849:I1849,3,FALSE)</f>
        <v>0</v>
      </c>
      <c r="G850" s="3" t="str">
        <f>VLOOKUP(worksheet!E850,Customers!A:I,2,)</f>
        <v>Spencer Wastell</v>
      </c>
      <c r="H850" s="3" t="str">
        <f>VLOOKUP(E850,Customers!A:I,6,FALSE)</f>
        <v>Midland</v>
      </c>
      <c r="I850" s="3" t="str">
        <f>VLOOKUP(Customers!A850,Customers!A849:I1849,7,FALSE)</f>
        <v>United States</v>
      </c>
      <c r="J850" s="4" t="s">
        <v>176</v>
      </c>
      <c r="K850" s="3">
        <v>6</v>
      </c>
      <c r="L850" s="5">
        <f>INDEX([1]products!$A$1:$G$49,MATCH([1]orders!$D850,[1]products!$A$1:$A$49,0),MATCH([1]orders!K$1,[1]products!$A$1:$G$1,0))</f>
        <v>0.5</v>
      </c>
      <c r="M850" s="6">
        <f>INDEX([1]products!$A$1:$G$49,MATCH([1]orders!$D850,[1]products!$A$1:$A$49,0),MATCH([1]orders!L$1,[1]products!$A$1:$G$1,0))</f>
        <v>8.91</v>
      </c>
      <c r="N850" s="6" t="str">
        <f>VLOOKUP(Customers!A850,Customers!A849:I1849,9,FALSE)</f>
        <v>No</v>
      </c>
      <c r="O850" s="25">
        <f t="shared" si="39"/>
        <v>53.46</v>
      </c>
      <c r="P850" t="str">
        <f>VLOOKUP(J850,Products!A:G,2,0)</f>
        <v>Excelsa</v>
      </c>
      <c r="Q850" t="str">
        <f>VLOOKUP(J850,Products!A:G,3,0)</f>
        <v>Light</v>
      </c>
      <c r="R850">
        <v>5.8805999999999994</v>
      </c>
      <c r="S850">
        <f>INDEX(Products!A:G,MATCH(worksheet!J850,Products!A:A,0),MATCH(worksheet!$S$1,Products!$A$1:$G$1,0))</f>
        <v>0.98009999999999997</v>
      </c>
      <c r="U850" s="20"/>
    </row>
    <row r="851" spans="1:21" hidden="1" x14ac:dyDescent="0.2">
      <c r="A851" s="1" t="s">
        <v>1643</v>
      </c>
      <c r="B851" s="2">
        <v>44628</v>
      </c>
      <c r="C851" s="2" t="str">
        <f t="shared" si="40"/>
        <v>2022</v>
      </c>
      <c r="D851" s="2" t="str">
        <f t="shared" si="41"/>
        <v>March</v>
      </c>
      <c r="E851" s="3" t="s">
        <v>1644</v>
      </c>
      <c r="F851" s="3" t="str">
        <f>VLOOKUP(Customers!A851,Customers!A850:I1850,3,FALSE)</f>
        <v>jethelstonnl@creativecommons.org</v>
      </c>
      <c r="G851" s="3" t="str">
        <f>VLOOKUP(worksheet!E851,Customers!A:I,2,)</f>
        <v>Jemimah Ethelston</v>
      </c>
      <c r="H851" s="3" t="str">
        <f>VLOOKUP(E851,Customers!A:I,6,FALSE)</f>
        <v>Hollywood</v>
      </c>
      <c r="I851" s="3" t="str">
        <f>VLOOKUP(Customers!A851,Customers!A850:I1850,7,FALSE)</f>
        <v>United States</v>
      </c>
      <c r="J851" s="4" t="s">
        <v>115</v>
      </c>
      <c r="K851" s="3">
        <v>6</v>
      </c>
      <c r="L851" s="5">
        <f>INDEX([1]products!$A$1:$G$49,MATCH([1]orders!$D851,[1]products!$A$1:$A$49,0),MATCH([1]orders!K$1,[1]products!$A$1:$G$1,0))</f>
        <v>0.2</v>
      </c>
      <c r="M851" s="6">
        <f>INDEX([1]products!$A$1:$G$49,MATCH([1]orders!$D851,[1]products!$A$1:$A$49,0),MATCH([1]orders!L$1,[1]products!$A$1:$G$1,0))</f>
        <v>3.8849999999999998</v>
      </c>
      <c r="N851" s="6" t="str">
        <f>VLOOKUP(Customers!A851,Customers!A850:I1850,9,FALSE)</f>
        <v>Yes</v>
      </c>
      <c r="O851" s="25">
        <f t="shared" si="39"/>
        <v>23.31</v>
      </c>
      <c r="P851" t="str">
        <f>VLOOKUP(J851,Products!A:G,2,0)</f>
        <v>Arabica</v>
      </c>
      <c r="Q851" t="str">
        <f>VLOOKUP(J851,Products!A:G,3,0)</f>
        <v>Light</v>
      </c>
      <c r="R851">
        <v>2.0978999999999997</v>
      </c>
      <c r="S851">
        <f>INDEX(Products!A:G,MATCH(worksheet!J851,Products!A:A,0),MATCH(worksheet!$S$1,Products!$A$1:$G$1,0))</f>
        <v>0.34964999999999996</v>
      </c>
      <c r="U851" s="20"/>
    </row>
    <row r="852" spans="1:21" hidden="1" x14ac:dyDescent="0.2">
      <c r="A852" s="1" t="s">
        <v>1643</v>
      </c>
      <c r="B852" s="2">
        <v>44628</v>
      </c>
      <c r="C852" s="2" t="str">
        <f t="shared" si="40"/>
        <v>2022</v>
      </c>
      <c r="D852" s="2" t="str">
        <f t="shared" si="41"/>
        <v>March</v>
      </c>
      <c r="E852" s="3" t="s">
        <v>1644</v>
      </c>
      <c r="F852" s="3" t="str">
        <f>VLOOKUP(Customers!A852,Customers!A851:I1851,3,FALSE)</f>
        <v>bjevonnm@feedburner.com</v>
      </c>
      <c r="G852" s="3" t="str">
        <f>VLOOKUP(worksheet!E852,Customers!A:I,2,)</f>
        <v>Jemimah Ethelston</v>
      </c>
      <c r="H852" s="3" t="str">
        <f>VLOOKUP(E852,Customers!A:I,6,FALSE)</f>
        <v>Hollywood</v>
      </c>
      <c r="I852" s="3" t="str">
        <f>VLOOKUP(Customers!A852,Customers!A851:I1851,7,FALSE)</f>
        <v>United States</v>
      </c>
      <c r="J852" s="4" t="s">
        <v>44</v>
      </c>
      <c r="K852" s="3">
        <v>2</v>
      </c>
      <c r="L852" s="5">
        <f>INDEX([1]products!$A$1:$G$49,MATCH([1]orders!$D852,[1]products!$A$1:$A$49,0),MATCH([1]orders!K$1,[1]products!$A$1:$G$1,0))</f>
        <v>0.2</v>
      </c>
      <c r="M852" s="6">
        <f>INDEX([1]products!$A$1:$G$49,MATCH([1]orders!$D852,[1]products!$A$1:$A$49,0),MATCH([1]orders!L$1,[1]products!$A$1:$G$1,0))</f>
        <v>3.375</v>
      </c>
      <c r="N852" s="6" t="str">
        <f>VLOOKUP(Customers!A852,Customers!A851:I1851,9,FALSE)</f>
        <v>Yes</v>
      </c>
      <c r="O852" s="25">
        <f t="shared" si="39"/>
        <v>6.75</v>
      </c>
      <c r="P852" t="str">
        <f>VLOOKUP(J852,Products!A:G,2,0)</f>
        <v>Arabica</v>
      </c>
      <c r="Q852" t="str">
        <f>VLOOKUP(J852,Products!A:G,3,0)</f>
        <v>Medium</v>
      </c>
      <c r="R852">
        <v>0.60749999999999993</v>
      </c>
      <c r="S852">
        <f>INDEX(Products!A:G,MATCH(worksheet!J852,Products!A:A,0),MATCH(worksheet!$S$1,Products!$A$1:$G$1,0))</f>
        <v>0.30374999999999996</v>
      </c>
      <c r="U852" s="20"/>
    </row>
    <row r="853" spans="1:21" hidden="1" x14ac:dyDescent="0.2">
      <c r="A853" s="1" t="s">
        <v>1645</v>
      </c>
      <c r="B853" s="2">
        <v>43900</v>
      </c>
      <c r="C853" s="2" t="str">
        <f t="shared" si="40"/>
        <v>2020</v>
      </c>
      <c r="D853" s="2" t="str">
        <f t="shared" si="41"/>
        <v>March</v>
      </c>
      <c r="E853" s="3" t="s">
        <v>1646</v>
      </c>
      <c r="F853" s="3" t="str">
        <f>VLOOKUP(Customers!A853,Customers!A852:I1852,3,FALSE)</f>
        <v>peberznn@woothemes.com</v>
      </c>
      <c r="G853" s="3" t="str">
        <f>VLOOKUP(worksheet!E853,Customers!A:I,2,)</f>
        <v>Perice Eberz</v>
      </c>
      <c r="H853" s="3" t="str">
        <f>VLOOKUP(E853,Customers!A:I,6,FALSE)</f>
        <v>Chico</v>
      </c>
      <c r="I853" s="3" t="str">
        <f>VLOOKUP(Customers!A853,Customers!A852:I1852,7,FALSE)</f>
        <v>United States</v>
      </c>
      <c r="J853" s="4" t="s">
        <v>123</v>
      </c>
      <c r="K853" s="3">
        <v>1</v>
      </c>
      <c r="L853" s="5">
        <f>INDEX([1]products!$A$1:$G$49,MATCH([1]orders!$D853,[1]products!$A$1:$A$49,0),MATCH([1]orders!K$1,[1]products!$A$1:$G$1,0))</f>
        <v>0.5</v>
      </c>
      <c r="M853" s="6">
        <f>INDEX([1]products!$A$1:$G$49,MATCH([1]orders!$D853,[1]products!$A$1:$A$49,0),MATCH([1]orders!L$1,[1]products!$A$1:$G$1,0))</f>
        <v>7.77</v>
      </c>
      <c r="N853" s="6" t="str">
        <f>VLOOKUP(Customers!A853,Customers!A852:I1852,9,FALSE)</f>
        <v>Yes</v>
      </c>
      <c r="O853" s="25">
        <f t="shared" si="39"/>
        <v>7.77</v>
      </c>
      <c r="P853" t="str">
        <f>VLOOKUP(J853,Products!A:G,2,0)</f>
        <v>Liberica</v>
      </c>
      <c r="Q853" t="str">
        <f>VLOOKUP(J853,Products!A:G,3,0)</f>
        <v>Dark</v>
      </c>
      <c r="R853">
        <v>1.0101</v>
      </c>
      <c r="S853">
        <f>INDEX(Products!A:G,MATCH(worksheet!J853,Products!A:A,0),MATCH(worksheet!$S$1,Products!$A$1:$G$1,0))</f>
        <v>1.0101</v>
      </c>
      <c r="U853" s="20"/>
    </row>
    <row r="854" spans="1:21" x14ac:dyDescent="0.2">
      <c r="A854" s="1" t="s">
        <v>1647</v>
      </c>
      <c r="B854" s="2">
        <v>44527</v>
      </c>
      <c r="C854" s="2" t="str">
        <f t="shared" si="40"/>
        <v>2021</v>
      </c>
      <c r="D854" s="2" t="str">
        <f t="shared" si="41"/>
        <v>November</v>
      </c>
      <c r="E854" s="3" t="s">
        <v>1648</v>
      </c>
      <c r="F854" s="3" t="str">
        <f>VLOOKUP(Customers!A854,Customers!A853:I1853,3,FALSE)</f>
        <v>bgaishno@altervista.org</v>
      </c>
      <c r="G854" s="3" t="str">
        <f>VLOOKUP(worksheet!E854,Customers!A:I,2,)</f>
        <v>Bear Gaish</v>
      </c>
      <c r="H854" s="3" t="str">
        <f>VLOOKUP(E854,Customers!A:I,6,FALSE)</f>
        <v>Austin</v>
      </c>
      <c r="I854" s="3" t="str">
        <f>VLOOKUP(Customers!A854,Customers!A853:I1853,7,FALSE)</f>
        <v>United States</v>
      </c>
      <c r="J854" s="4" t="s">
        <v>109</v>
      </c>
      <c r="K854" s="3">
        <v>4</v>
      </c>
      <c r="L854" s="5">
        <f>INDEX([1]products!$A$1:$G$49,MATCH([1]orders!$D854,[1]products!$A$1:$A$49,0),MATCH([1]orders!K$1,[1]products!$A$1:$G$1,0))</f>
        <v>2.5</v>
      </c>
      <c r="M854" s="6">
        <f>INDEX([1]products!$A$1:$G$49,MATCH([1]orders!$D854,[1]products!$A$1:$A$49,0),MATCH([1]orders!L$1,[1]products!$A$1:$G$1,0))</f>
        <v>29.784999999999997</v>
      </c>
      <c r="N854" s="6" t="str">
        <f>VLOOKUP(Customers!A854,Customers!A853:I1853,9,FALSE)</f>
        <v>Yes</v>
      </c>
      <c r="O854" s="25">
        <f t="shared" si="39"/>
        <v>119.13999999999999</v>
      </c>
      <c r="P854" t="str">
        <f>VLOOKUP(J854,Products!A:G,2,0)</f>
        <v>Liberica</v>
      </c>
      <c r="Q854" t="str">
        <f>VLOOKUP(J854,Products!A:G,3,0)</f>
        <v>Dark</v>
      </c>
      <c r="R854">
        <v>15.488199999999999</v>
      </c>
      <c r="S854">
        <f>INDEX(Products!A:G,MATCH(worksheet!J854,Products!A:A,0),MATCH(worksheet!$S$1,Products!$A$1:$G$1,0))</f>
        <v>3.8720499999999998</v>
      </c>
      <c r="U854" s="20"/>
    </row>
    <row r="855" spans="1:21" hidden="1" x14ac:dyDescent="0.2">
      <c r="A855" s="1" t="s">
        <v>1649</v>
      </c>
      <c r="B855" s="2">
        <v>44259</v>
      </c>
      <c r="C855" s="2" t="str">
        <f t="shared" si="40"/>
        <v>2021</v>
      </c>
      <c r="D855" s="2" t="str">
        <f t="shared" si="41"/>
        <v>March</v>
      </c>
      <c r="E855" s="3" t="s">
        <v>1650</v>
      </c>
      <c r="F855" s="3" t="str">
        <f>VLOOKUP(Customers!A855,Customers!A854:I1854,3,FALSE)</f>
        <v>ldantonnp@miitbeian.gov.cn</v>
      </c>
      <c r="G855" s="3" t="str">
        <f>VLOOKUP(worksheet!E855,Customers!A:I,2,)</f>
        <v>Lynnea Danton</v>
      </c>
      <c r="H855" s="3" t="str">
        <f>VLOOKUP(E855,Customers!A:I,6,FALSE)</f>
        <v>El Paso</v>
      </c>
      <c r="I855" s="3" t="str">
        <f>VLOOKUP(Customers!A855,Customers!A854:I1854,7,FALSE)</f>
        <v>United States</v>
      </c>
      <c r="J855" s="4" t="s">
        <v>27</v>
      </c>
      <c r="K855" s="3">
        <v>2</v>
      </c>
      <c r="L855" s="5">
        <f>INDEX([1]products!$A$1:$G$49,MATCH([1]orders!$D855,[1]products!$A$1:$A$49,0),MATCH([1]orders!K$1,[1]products!$A$1:$G$1,0))</f>
        <v>1</v>
      </c>
      <c r="M855" s="6">
        <f>INDEX([1]products!$A$1:$G$49,MATCH([1]orders!$D855,[1]products!$A$1:$A$49,0),MATCH([1]orders!L$1,[1]products!$A$1:$G$1,0))</f>
        <v>9.9499999999999993</v>
      </c>
      <c r="N855" s="6" t="str">
        <f>VLOOKUP(Customers!A855,Customers!A854:I1854,9,FALSE)</f>
        <v>No</v>
      </c>
      <c r="O855" s="25">
        <f t="shared" si="39"/>
        <v>19.899999999999999</v>
      </c>
      <c r="P855" t="str">
        <f>VLOOKUP(J855,Products!A:G,2,0)</f>
        <v>Arabica</v>
      </c>
      <c r="Q855" t="str">
        <f>VLOOKUP(J855,Products!A:G,3,0)</f>
        <v>Dark</v>
      </c>
      <c r="R855">
        <v>1.7909999999999997</v>
      </c>
      <c r="S855">
        <f>INDEX(Products!A:G,MATCH(worksheet!J855,Products!A:A,0),MATCH(worksheet!$S$1,Products!$A$1:$G$1,0))</f>
        <v>0.89549999999999985</v>
      </c>
      <c r="U855" s="20"/>
    </row>
    <row r="856" spans="1:21" x14ac:dyDescent="0.2">
      <c r="A856" s="1" t="s">
        <v>1651</v>
      </c>
      <c r="B856" s="2">
        <v>44516</v>
      </c>
      <c r="C856" s="2" t="str">
        <f t="shared" si="40"/>
        <v>2021</v>
      </c>
      <c r="D856" s="2" t="str">
        <f t="shared" si="41"/>
        <v>November</v>
      </c>
      <c r="E856" s="3" t="s">
        <v>1652</v>
      </c>
      <c r="F856" s="3" t="str">
        <f>VLOOKUP(Customers!A856,Customers!A855:I1855,3,FALSE)</f>
        <v>smorrallnq@answers.com</v>
      </c>
      <c r="G856" s="3" t="str">
        <f>VLOOKUP(worksheet!E856,Customers!A:I,2,)</f>
        <v>Skipton Morrall</v>
      </c>
      <c r="H856" s="3" t="str">
        <f>VLOOKUP(E856,Customers!A:I,6,FALSE)</f>
        <v>Charleston</v>
      </c>
      <c r="I856" s="3" t="str">
        <f>VLOOKUP(Customers!A856,Customers!A855:I1855,7,FALSE)</f>
        <v>United States</v>
      </c>
      <c r="J856" s="4" t="s">
        <v>157</v>
      </c>
      <c r="K856" s="3">
        <v>5</v>
      </c>
      <c r="L856" s="5">
        <f>INDEX([1]products!$A$1:$G$49,MATCH([1]orders!$D856,[1]products!$A$1:$A$49,0),MATCH([1]orders!K$1,[1]products!$A$1:$G$1,0))</f>
        <v>0.5</v>
      </c>
      <c r="M856" s="6">
        <f>INDEX([1]products!$A$1:$G$49,MATCH([1]orders!$D856,[1]products!$A$1:$A$49,0),MATCH([1]orders!L$1,[1]products!$A$1:$G$1,0))</f>
        <v>7.169999999999999</v>
      </c>
      <c r="N856" s="6" t="str">
        <f>VLOOKUP(Customers!A856,Customers!A855:I1855,9,FALSE)</f>
        <v>Yes</v>
      </c>
      <c r="O856" s="25">
        <f t="shared" si="39"/>
        <v>35.849999999999994</v>
      </c>
      <c r="P856" t="str">
        <f>VLOOKUP(J856,Products!A:G,2,0)</f>
        <v>Robusta</v>
      </c>
      <c r="Q856" t="str">
        <f>VLOOKUP(J856,Products!A:G,3,0)</f>
        <v>Light</v>
      </c>
      <c r="R856">
        <v>2.1509999999999998</v>
      </c>
      <c r="S856">
        <f>INDEX(Products!A:G,MATCH(worksheet!J856,Products!A:A,0),MATCH(worksheet!$S$1,Products!$A$1:$G$1,0))</f>
        <v>0.43019999999999992</v>
      </c>
      <c r="U856" s="20"/>
    </row>
    <row r="857" spans="1:21" x14ac:dyDescent="0.2">
      <c r="A857" s="1" t="s">
        <v>1653</v>
      </c>
      <c r="B857" s="2">
        <v>43632</v>
      </c>
      <c r="C857" s="2" t="str">
        <f t="shared" si="40"/>
        <v>2019</v>
      </c>
      <c r="D857" s="2" t="str">
        <f t="shared" si="41"/>
        <v>June</v>
      </c>
      <c r="E857" s="3" t="s">
        <v>1654</v>
      </c>
      <c r="F857" s="3" t="str">
        <f>VLOOKUP(Customers!A857,Customers!A856:I1856,3,FALSE)</f>
        <v>dcrownshawnr@photobucket.com</v>
      </c>
      <c r="G857" s="3" t="str">
        <f>VLOOKUP(worksheet!E857,Customers!A:I,2,)</f>
        <v>Devan Crownshaw</v>
      </c>
      <c r="H857" s="3" t="str">
        <f>VLOOKUP(E857,Customers!A:I,6,FALSE)</f>
        <v>Allentown</v>
      </c>
      <c r="I857" s="3" t="str">
        <f>VLOOKUP(Customers!A857,Customers!A856:I1856,7,FALSE)</f>
        <v>United States</v>
      </c>
      <c r="J857" s="4" t="s">
        <v>109</v>
      </c>
      <c r="K857" s="3">
        <v>3</v>
      </c>
      <c r="L857" s="5">
        <f>INDEX([1]products!$A$1:$G$49,MATCH([1]orders!$D857,[1]products!$A$1:$A$49,0),MATCH([1]orders!K$1,[1]products!$A$1:$G$1,0))</f>
        <v>2.5</v>
      </c>
      <c r="M857" s="6">
        <f>INDEX([1]products!$A$1:$G$49,MATCH([1]orders!$D857,[1]products!$A$1:$A$49,0),MATCH([1]orders!L$1,[1]products!$A$1:$G$1,0))</f>
        <v>29.784999999999997</v>
      </c>
      <c r="N857" s="6" t="str">
        <f>VLOOKUP(Customers!A857,Customers!A856:I1856,9,FALSE)</f>
        <v>No</v>
      </c>
      <c r="O857" s="25">
        <f t="shared" si="39"/>
        <v>89.35499999999999</v>
      </c>
      <c r="P857" t="str">
        <f>VLOOKUP(J857,Products!A:G,2,0)</f>
        <v>Liberica</v>
      </c>
      <c r="Q857" t="str">
        <f>VLOOKUP(J857,Products!A:G,3,0)</f>
        <v>Dark</v>
      </c>
      <c r="R857">
        <v>11.616149999999999</v>
      </c>
      <c r="S857">
        <f>INDEX(Products!A:G,MATCH(worksheet!J857,Products!A:A,0),MATCH(worksheet!$S$1,Products!$A$1:$G$1,0))</f>
        <v>3.8720499999999998</v>
      </c>
      <c r="U857" s="20"/>
    </row>
    <row r="858" spans="1:21" hidden="1" x14ac:dyDescent="0.2">
      <c r="A858" s="1" t="s">
        <v>1655</v>
      </c>
      <c r="B858" s="2">
        <v>44031</v>
      </c>
      <c r="C858" s="2" t="str">
        <f t="shared" si="40"/>
        <v>2020</v>
      </c>
      <c r="D858" s="2" t="str">
        <f t="shared" si="41"/>
        <v>July</v>
      </c>
      <c r="E858" s="3" t="s">
        <v>1600</v>
      </c>
      <c r="F858" s="3" t="str">
        <f>VLOOKUP(Customers!A858,Customers!A857:I1857,3,FALSE)</f>
        <v>kwesselns@wikispaces.com</v>
      </c>
      <c r="G858" s="3" t="str">
        <f>VLOOKUP(worksheet!E858,Customers!A:I,2,)</f>
        <v>Odelia Skerme</v>
      </c>
      <c r="H858" s="3" t="str">
        <f>VLOOKUP(E858,Customers!A:I,6,FALSE)</f>
        <v>Oklahoma City</v>
      </c>
      <c r="I858" s="3" t="str">
        <f>VLOOKUP(Customers!A858,Customers!A857:I1857,7,FALSE)</f>
        <v>United Kingdom</v>
      </c>
      <c r="J858" s="4" t="s">
        <v>77</v>
      </c>
      <c r="K858" s="3">
        <v>2</v>
      </c>
      <c r="L858" s="5">
        <f>INDEX([1]products!$A$1:$G$49,MATCH([1]orders!$D858,[1]products!$A$1:$A$49,0),MATCH([1]orders!K$1,[1]products!$A$1:$G$1,0))</f>
        <v>0.2</v>
      </c>
      <c r="M858" s="6">
        <f>INDEX([1]products!$A$1:$G$49,MATCH([1]orders!$D858,[1]products!$A$1:$A$49,0),MATCH([1]orders!L$1,[1]products!$A$1:$G$1,0))</f>
        <v>4.3650000000000002</v>
      </c>
      <c r="N858" s="6" t="str">
        <f>VLOOKUP(Customers!A858,Customers!A857:I1857,9,FALSE)</f>
        <v>Yes</v>
      </c>
      <c r="O858" s="25">
        <f t="shared" si="39"/>
        <v>8.73</v>
      </c>
      <c r="P858" t="str">
        <f>VLOOKUP(J858,Products!A:G,2,0)</f>
        <v>Liberica</v>
      </c>
      <c r="Q858" t="str">
        <f>VLOOKUP(J858,Products!A:G,3,0)</f>
        <v>Medium</v>
      </c>
      <c r="R858">
        <v>1.1349</v>
      </c>
      <c r="S858">
        <f>INDEX(Products!A:G,MATCH(worksheet!J858,Products!A:A,0),MATCH(worksheet!$S$1,Products!$A$1:$G$1,0))</f>
        <v>0.56745000000000001</v>
      </c>
      <c r="U858" s="20"/>
    </row>
    <row r="859" spans="1:21" hidden="1" x14ac:dyDescent="0.2">
      <c r="A859" s="1" t="s">
        <v>1656</v>
      </c>
      <c r="B859" s="2">
        <v>43889</v>
      </c>
      <c r="C859" s="2" t="str">
        <f t="shared" si="40"/>
        <v>2020</v>
      </c>
      <c r="D859" s="2" t="str">
        <f t="shared" si="41"/>
        <v>February</v>
      </c>
      <c r="E859" s="3" t="s">
        <v>1657</v>
      </c>
      <c r="F859" s="3" t="str">
        <f>VLOOKUP(Customers!A859,Customers!A858:I1858,3,FALSE)</f>
        <v>jreddochnt@sun.com</v>
      </c>
      <c r="G859" s="3" t="str">
        <f>VLOOKUP(worksheet!E859,Customers!A:I,2,)</f>
        <v>Joceline Reddoch</v>
      </c>
      <c r="H859" s="3" t="str">
        <f>VLOOKUP(E859,Customers!A:I,6,FALSE)</f>
        <v>Largo</v>
      </c>
      <c r="I859" s="3" t="str">
        <f>VLOOKUP(Customers!A859,Customers!A858:I1858,7,FALSE)</f>
        <v>United States</v>
      </c>
      <c r="J859" s="4" t="s">
        <v>10</v>
      </c>
      <c r="K859" s="3">
        <v>5</v>
      </c>
      <c r="L859" s="5">
        <f>INDEX([1]products!$A$1:$G$49,MATCH([1]orders!$D859,[1]products!$A$1:$A$49,0),MATCH([1]orders!K$1,[1]products!$A$1:$G$1,0))</f>
        <v>2.5</v>
      </c>
      <c r="M859" s="6">
        <f>INDEX([1]products!$A$1:$G$49,MATCH([1]orders!$D859,[1]products!$A$1:$A$49,0),MATCH([1]orders!L$1,[1]products!$A$1:$G$1,0))</f>
        <v>27.484999999999996</v>
      </c>
      <c r="N859" s="6" t="str">
        <f>VLOOKUP(Customers!A859,Customers!A858:I1858,9,FALSE)</f>
        <v>No</v>
      </c>
      <c r="O859" s="25">
        <f t="shared" si="39"/>
        <v>137.42499999999998</v>
      </c>
      <c r="P859" t="str">
        <f>VLOOKUP(J859,Products!A:G,2,0)</f>
        <v>Robusta</v>
      </c>
      <c r="Q859" t="str">
        <f>VLOOKUP(J859,Products!A:G,3,0)</f>
        <v>Light</v>
      </c>
      <c r="R859">
        <v>8.2454999999999998</v>
      </c>
      <c r="S859">
        <f>INDEX(Products!A:G,MATCH(worksheet!J859,Products!A:A,0),MATCH(worksheet!$S$1,Products!$A$1:$G$1,0))</f>
        <v>1.6490999999999998</v>
      </c>
      <c r="U859" s="20"/>
    </row>
    <row r="860" spans="1:21" hidden="1" x14ac:dyDescent="0.2">
      <c r="A860" s="1" t="s">
        <v>1658</v>
      </c>
      <c r="B860" s="2">
        <v>43638</v>
      </c>
      <c r="C860" s="2" t="str">
        <f t="shared" si="40"/>
        <v>2019</v>
      </c>
      <c r="D860" s="2" t="str">
        <f t="shared" si="41"/>
        <v>June</v>
      </c>
      <c r="E860" s="3" t="s">
        <v>1659</v>
      </c>
      <c r="F860" s="3" t="str">
        <f>VLOOKUP(Customers!A860,Customers!A859:I1859,3,FALSE)</f>
        <v>stitleynu@whitehouse.gov</v>
      </c>
      <c r="G860" s="3" t="str">
        <f>VLOOKUP(worksheet!E860,Customers!A:I,2,)</f>
        <v>Shelley Titley</v>
      </c>
      <c r="H860" s="3" t="str">
        <f>VLOOKUP(E860,Customers!A:I,6,FALSE)</f>
        <v>Fargo</v>
      </c>
      <c r="I860" s="3" t="str">
        <f>VLOOKUP(Customers!A860,Customers!A859:I1859,7,FALSE)</f>
        <v>United States</v>
      </c>
      <c r="J860" s="4" t="s">
        <v>78</v>
      </c>
      <c r="K860" s="3">
        <v>4</v>
      </c>
      <c r="L860" s="5">
        <f>INDEX([1]products!$A$1:$G$49,MATCH([1]orders!$D860,[1]products!$A$1:$A$49,0),MATCH([1]orders!K$1,[1]products!$A$1:$G$1,0))</f>
        <v>0.5</v>
      </c>
      <c r="M860" s="6">
        <f>INDEX([1]products!$A$1:$G$49,MATCH([1]orders!$D860,[1]products!$A$1:$A$49,0),MATCH([1]orders!L$1,[1]products!$A$1:$G$1,0))</f>
        <v>8.73</v>
      </c>
      <c r="N860" s="6" t="str">
        <f>VLOOKUP(Customers!A860,Customers!A859:I1859,9,FALSE)</f>
        <v>No</v>
      </c>
      <c r="O860" s="25">
        <f t="shared" si="39"/>
        <v>34.92</v>
      </c>
      <c r="P860" t="str">
        <f>VLOOKUP(J860,Products!A:G,2,0)</f>
        <v>Liberica</v>
      </c>
      <c r="Q860" t="str">
        <f>VLOOKUP(J860,Products!A:G,3,0)</f>
        <v>Medium</v>
      </c>
      <c r="R860">
        <v>4.5396000000000001</v>
      </c>
      <c r="S860">
        <f>INDEX(Products!A:G,MATCH(worksheet!J860,Products!A:A,0),MATCH(worksheet!$S$1,Products!$A$1:$G$1,0))</f>
        <v>1.1349</v>
      </c>
      <c r="U860" s="20"/>
    </row>
    <row r="861" spans="1:21" hidden="1" x14ac:dyDescent="0.2">
      <c r="A861" s="1" t="s">
        <v>1660</v>
      </c>
      <c r="B861" s="2">
        <v>43716</v>
      </c>
      <c r="C861" s="2" t="str">
        <f t="shared" si="40"/>
        <v>2019</v>
      </c>
      <c r="D861" s="2" t="str">
        <f t="shared" si="41"/>
        <v>September</v>
      </c>
      <c r="E861" s="3" t="s">
        <v>1661</v>
      </c>
      <c r="F861" s="3" t="str">
        <f>VLOOKUP(Customers!A861,Customers!A860:I1860,3,FALSE)</f>
        <v>rsimaonv@simplemachines.org</v>
      </c>
      <c r="G861" s="3" t="str">
        <f>VLOOKUP(worksheet!E861,Customers!A:I,2,)</f>
        <v>Redd Simao</v>
      </c>
      <c r="H861" s="3" t="str">
        <f>VLOOKUP(E861,Customers!A:I,6,FALSE)</f>
        <v>Fort Smith</v>
      </c>
      <c r="I861" s="3" t="str">
        <f>VLOOKUP(Customers!A861,Customers!A860:I1860,7,FALSE)</f>
        <v>United States</v>
      </c>
      <c r="J861" s="4" t="s">
        <v>204</v>
      </c>
      <c r="K861" s="3">
        <v>6</v>
      </c>
      <c r="L861" s="5">
        <f>INDEX([1]products!$A$1:$G$49,MATCH([1]orders!$D861,[1]products!$A$1:$A$49,0),MATCH([1]orders!K$1,[1]products!$A$1:$G$1,0))</f>
        <v>2.5</v>
      </c>
      <c r="M861" s="6">
        <f>INDEX([1]products!$A$1:$G$49,MATCH([1]orders!$D861,[1]products!$A$1:$A$49,0),MATCH([1]orders!L$1,[1]products!$A$1:$G$1,0))</f>
        <v>29.784999999999997</v>
      </c>
      <c r="N861" s="6" t="str">
        <f>VLOOKUP(Customers!A861,Customers!A860:I1860,9,FALSE)</f>
        <v>No</v>
      </c>
      <c r="O861" s="25">
        <f t="shared" si="39"/>
        <v>178.70999999999998</v>
      </c>
      <c r="P861" t="str">
        <f>VLOOKUP(J861,Products!A:G,2,0)</f>
        <v>Arabica</v>
      </c>
      <c r="Q861" t="str">
        <f>VLOOKUP(J861,Products!A:G,3,0)</f>
        <v>Light</v>
      </c>
      <c r="R861">
        <v>16.083899999999996</v>
      </c>
      <c r="S861">
        <f>INDEX(Products!A:G,MATCH(worksheet!J861,Products!A:A,0),MATCH(worksheet!$S$1,Products!$A$1:$G$1,0))</f>
        <v>2.6806499999999995</v>
      </c>
      <c r="U861" s="20"/>
    </row>
    <row r="862" spans="1:21" x14ac:dyDescent="0.2">
      <c r="A862" s="1" t="s">
        <v>1662</v>
      </c>
      <c r="B862" s="2">
        <v>44707</v>
      </c>
      <c r="C862" s="2" t="str">
        <f t="shared" si="40"/>
        <v>2022</v>
      </c>
      <c r="D862" s="2" t="str">
        <f t="shared" si="41"/>
        <v>May</v>
      </c>
      <c r="E862" s="3" t="s">
        <v>1663</v>
      </c>
      <c r="F862" s="3">
        <f>VLOOKUP(Customers!A862,Customers!A861:I1861,3,FALSE)</f>
        <v>0</v>
      </c>
      <c r="G862" s="3" t="str">
        <f>VLOOKUP(worksheet!E862,Customers!A:I,2,)</f>
        <v>Cece Inker</v>
      </c>
      <c r="H862" s="3" t="str">
        <f>VLOOKUP(E862,Customers!A:I,6,FALSE)</f>
        <v>Lakeland</v>
      </c>
      <c r="I862" s="3" t="str">
        <f>VLOOKUP(Customers!A862,Customers!A861:I1861,7,FALSE)</f>
        <v>United States</v>
      </c>
      <c r="J862" s="4" t="s">
        <v>171</v>
      </c>
      <c r="K862" s="3">
        <v>1</v>
      </c>
      <c r="L862" s="5">
        <f>INDEX([1]products!$A$1:$G$49,MATCH([1]orders!$D862,[1]products!$A$1:$A$49,0),MATCH([1]orders!K$1,[1]products!$A$1:$G$1,0))</f>
        <v>2.5</v>
      </c>
      <c r="M862" s="6">
        <f>INDEX([1]products!$A$1:$G$49,MATCH([1]orders!$D862,[1]products!$A$1:$A$49,0),MATCH([1]orders!L$1,[1]products!$A$1:$G$1,0))</f>
        <v>25.874999999999996</v>
      </c>
      <c r="N862" s="6" t="str">
        <f>VLOOKUP(Customers!A862,Customers!A861:I1861,9,FALSE)</f>
        <v>No</v>
      </c>
      <c r="O862" s="25">
        <f t="shared" si="39"/>
        <v>25.874999999999996</v>
      </c>
      <c r="P862" t="str">
        <f>VLOOKUP(J862,Products!A:G,2,0)</f>
        <v>Arabica</v>
      </c>
      <c r="Q862" t="str">
        <f>VLOOKUP(J862,Products!A:G,3,0)</f>
        <v>Medium</v>
      </c>
      <c r="R862">
        <v>2.3287499999999994</v>
      </c>
      <c r="S862">
        <f>INDEX(Products!A:G,MATCH(worksheet!J862,Products!A:A,0),MATCH(worksheet!$S$1,Products!$A$1:$G$1,0))</f>
        <v>2.3287499999999994</v>
      </c>
      <c r="U862" s="20"/>
    </row>
    <row r="863" spans="1:21" x14ac:dyDescent="0.2">
      <c r="A863" s="1" t="s">
        <v>1664</v>
      </c>
      <c r="B863" s="2">
        <v>43802</v>
      </c>
      <c r="C863" s="2" t="str">
        <f t="shared" si="40"/>
        <v>2019</v>
      </c>
      <c r="D863" s="2" t="str">
        <f t="shared" si="41"/>
        <v>December</v>
      </c>
      <c r="E863" s="3" t="s">
        <v>1665</v>
      </c>
      <c r="F863" s="3" t="str">
        <f>VLOOKUP(Customers!A863,Customers!A862:I1862,3,FALSE)</f>
        <v>nchisholmnx@example.com</v>
      </c>
      <c r="G863" s="3" t="str">
        <f>VLOOKUP(worksheet!E863,Customers!A:I,2,)</f>
        <v>Noel Chisholm</v>
      </c>
      <c r="H863" s="3" t="str">
        <f>VLOOKUP(E863,Customers!A:I,6,FALSE)</f>
        <v>Knoxville</v>
      </c>
      <c r="I863" s="3" t="str">
        <f>VLOOKUP(Customers!A863,Customers!A862:I1862,7,FALSE)</f>
        <v>United States</v>
      </c>
      <c r="J863" s="4" t="s">
        <v>13</v>
      </c>
      <c r="K863" s="3">
        <v>6</v>
      </c>
      <c r="L863" s="5">
        <f>INDEX([1]products!$A$1:$G$49,MATCH([1]orders!$D863,[1]products!$A$1:$A$49,0),MATCH([1]orders!K$1,[1]products!$A$1:$G$1,0))</f>
        <v>1</v>
      </c>
      <c r="M863" s="6">
        <f>INDEX([1]products!$A$1:$G$49,MATCH([1]orders!$D863,[1]products!$A$1:$A$49,0),MATCH([1]orders!L$1,[1]products!$A$1:$G$1,0))</f>
        <v>12.95</v>
      </c>
      <c r="N863" s="6" t="str">
        <f>VLOOKUP(Customers!A863,Customers!A862:I1862,9,FALSE)</f>
        <v>Yes</v>
      </c>
      <c r="O863" s="25">
        <f t="shared" si="39"/>
        <v>77.699999999999989</v>
      </c>
      <c r="P863" t="str">
        <f>VLOOKUP(J863,Products!A:G,2,0)</f>
        <v>Liberica</v>
      </c>
      <c r="Q863" t="str">
        <f>VLOOKUP(J863,Products!A:G,3,0)</f>
        <v>Dark</v>
      </c>
      <c r="R863">
        <v>10.100999999999999</v>
      </c>
      <c r="S863">
        <f>INDEX(Products!A:G,MATCH(worksheet!J863,Products!A:A,0),MATCH(worksheet!$S$1,Products!$A$1:$G$1,0))</f>
        <v>1.6835</v>
      </c>
      <c r="U863" s="20"/>
    </row>
    <row r="864" spans="1:21" x14ac:dyDescent="0.2">
      <c r="A864" s="1" t="s">
        <v>1666</v>
      </c>
      <c r="B864" s="2">
        <v>43725</v>
      </c>
      <c r="C864" s="2" t="str">
        <f t="shared" si="40"/>
        <v>2019</v>
      </c>
      <c r="D864" s="2" t="str">
        <f t="shared" si="41"/>
        <v>September</v>
      </c>
      <c r="E864" s="3" t="s">
        <v>1667</v>
      </c>
      <c r="F864" s="3" t="str">
        <f>VLOOKUP(Customers!A864,Customers!A863:I1863,3,FALSE)</f>
        <v>goatsny@live.com</v>
      </c>
      <c r="G864" s="3" t="str">
        <f>VLOOKUP(worksheet!E864,Customers!A:I,2,)</f>
        <v>Grazia Oats</v>
      </c>
      <c r="H864" s="3" t="str">
        <f>VLOOKUP(E864,Customers!A:I,6,FALSE)</f>
        <v>Los Angeles</v>
      </c>
      <c r="I864" s="3" t="str">
        <f>VLOOKUP(Customers!A864,Customers!A863:I1863,7,FALSE)</f>
        <v>United States</v>
      </c>
      <c r="J864" s="4" t="s">
        <v>2</v>
      </c>
      <c r="K864" s="3">
        <v>1</v>
      </c>
      <c r="L864" s="5">
        <f>INDEX([1]products!$A$1:$G$49,MATCH([1]orders!$D864,[1]products!$A$1:$A$49,0),MATCH([1]orders!K$1,[1]products!$A$1:$G$1,0))</f>
        <v>1</v>
      </c>
      <c r="M864" s="6">
        <f>INDEX([1]products!$A$1:$G$49,MATCH([1]orders!$D864,[1]products!$A$1:$A$49,0),MATCH([1]orders!L$1,[1]products!$A$1:$G$1,0))</f>
        <v>9.9499999999999993</v>
      </c>
      <c r="N864" s="6" t="str">
        <f>VLOOKUP(Customers!A864,Customers!A863:I1863,9,FALSE)</f>
        <v>Yes</v>
      </c>
      <c r="O864" s="25">
        <f t="shared" si="39"/>
        <v>9.9499999999999993</v>
      </c>
      <c r="P864" t="str">
        <f>VLOOKUP(J864,Products!A:G,2,0)</f>
        <v>Robusta</v>
      </c>
      <c r="Q864" t="str">
        <f>VLOOKUP(J864,Products!A:G,3,0)</f>
        <v>Medium</v>
      </c>
      <c r="R864">
        <v>0.59699999999999998</v>
      </c>
      <c r="S864">
        <f>INDEX(Products!A:G,MATCH(worksheet!J864,Products!A:A,0),MATCH(worksheet!$S$1,Products!$A$1:$G$1,0))</f>
        <v>0.59699999999999998</v>
      </c>
      <c r="U864" s="20"/>
    </row>
    <row r="865" spans="1:21" hidden="1" x14ac:dyDescent="0.2">
      <c r="A865" s="1" t="s">
        <v>1668</v>
      </c>
      <c r="B865" s="2">
        <v>44712</v>
      </c>
      <c r="C865" s="2" t="str">
        <f t="shared" si="40"/>
        <v>2022</v>
      </c>
      <c r="D865" s="2" t="str">
        <f t="shared" si="41"/>
        <v>May</v>
      </c>
      <c r="E865" s="3" t="s">
        <v>1669</v>
      </c>
      <c r="F865" s="3" t="str">
        <f>VLOOKUP(Customers!A865,Customers!A864:I1864,3,FALSE)</f>
        <v>mbirkinnz@java.com</v>
      </c>
      <c r="G865" s="3" t="str">
        <f>VLOOKUP(worksheet!E865,Customers!A:I,2,)</f>
        <v>Meade Birkin</v>
      </c>
      <c r="H865" s="3" t="str">
        <f>VLOOKUP(E865,Customers!A:I,6,FALSE)</f>
        <v>Miami</v>
      </c>
      <c r="I865" s="3" t="str">
        <f>VLOOKUP(Customers!A865,Customers!A864:I1864,7,FALSE)</f>
        <v>United States</v>
      </c>
      <c r="J865" s="4" t="s">
        <v>96</v>
      </c>
      <c r="K865" s="3">
        <v>2</v>
      </c>
      <c r="L865" s="5">
        <f>INDEX([1]products!$A$1:$G$49,MATCH([1]orders!$D865,[1]products!$A$1:$A$49,0),MATCH([1]orders!K$1,[1]products!$A$1:$G$1,0))</f>
        <v>1</v>
      </c>
      <c r="M865" s="6">
        <f>INDEX([1]products!$A$1:$G$49,MATCH([1]orders!$D865,[1]products!$A$1:$A$49,0),MATCH([1]orders!L$1,[1]products!$A$1:$G$1,0))</f>
        <v>14.55</v>
      </c>
      <c r="N865" s="6" t="str">
        <f>VLOOKUP(Customers!A865,Customers!A864:I1864,9,FALSE)</f>
        <v>Yes</v>
      </c>
      <c r="O865" s="25">
        <f t="shared" si="39"/>
        <v>29.1</v>
      </c>
      <c r="P865" t="str">
        <f>VLOOKUP(J865,Products!A:G,2,0)</f>
        <v>Liberica</v>
      </c>
      <c r="Q865" t="str">
        <f>VLOOKUP(J865,Products!A:G,3,0)</f>
        <v>Medium</v>
      </c>
      <c r="R865">
        <v>3.7830000000000004</v>
      </c>
      <c r="S865">
        <f>INDEX(Products!A:G,MATCH(worksheet!J865,Products!A:A,0),MATCH(worksheet!$S$1,Products!$A$1:$G$1,0))</f>
        <v>1.8915000000000002</v>
      </c>
      <c r="U865" s="20"/>
    </row>
    <row r="866" spans="1:21" x14ac:dyDescent="0.2">
      <c r="A866" s="1" t="s">
        <v>1670</v>
      </c>
      <c r="B866" s="2">
        <v>43759</v>
      </c>
      <c r="C866" s="2" t="str">
        <f t="shared" si="40"/>
        <v>2019</v>
      </c>
      <c r="D866" s="2" t="str">
        <f t="shared" si="41"/>
        <v>October</v>
      </c>
      <c r="E866" s="3" t="s">
        <v>1671</v>
      </c>
      <c r="F866" s="3" t="str">
        <f>VLOOKUP(Customers!A866,Customers!A865:I1865,3,FALSE)</f>
        <v>rpysono0@constantcontact.com</v>
      </c>
      <c r="G866" s="3" t="str">
        <f>VLOOKUP(worksheet!E866,Customers!A:I,2,)</f>
        <v>Ronda Pyson</v>
      </c>
      <c r="H866" s="3" t="str">
        <f>VLOOKUP(E866,Customers!A:I,6,FALSE)</f>
        <v>Clones</v>
      </c>
      <c r="I866" s="3" t="str">
        <f>VLOOKUP(Customers!A866,Customers!A865:I1865,7,FALSE)</f>
        <v>Ireland</v>
      </c>
      <c r="J866" s="4" t="s">
        <v>182</v>
      </c>
      <c r="K866" s="3">
        <v>6</v>
      </c>
      <c r="L866" s="5">
        <f>INDEX([1]products!$A$1:$G$49,MATCH([1]orders!$D866,[1]products!$A$1:$A$49,0),MATCH([1]orders!K$1,[1]products!$A$1:$G$1,0))</f>
        <v>0.2</v>
      </c>
      <c r="M866" s="6">
        <f>INDEX([1]products!$A$1:$G$49,MATCH([1]orders!$D866,[1]products!$A$1:$A$49,0),MATCH([1]orders!L$1,[1]products!$A$1:$G$1,0))</f>
        <v>3.5849999999999995</v>
      </c>
      <c r="N866" s="6" t="str">
        <f>VLOOKUP(Customers!A866,Customers!A865:I1865,9,FALSE)</f>
        <v>No</v>
      </c>
      <c r="O866" s="25">
        <f t="shared" si="39"/>
        <v>21.509999999999998</v>
      </c>
      <c r="P866" t="str">
        <f>VLOOKUP(J866,Products!A:G,2,0)</f>
        <v>Robusta</v>
      </c>
      <c r="Q866" t="str">
        <f>VLOOKUP(J866,Products!A:G,3,0)</f>
        <v>Light</v>
      </c>
      <c r="R866">
        <v>1.2905999999999997</v>
      </c>
      <c r="S866">
        <f>INDEX(Products!A:G,MATCH(worksheet!J866,Products!A:A,0),MATCH(worksheet!$S$1,Products!$A$1:$G$1,0))</f>
        <v>0.21509999999999996</v>
      </c>
      <c r="U866" s="20"/>
    </row>
    <row r="867" spans="1:21" x14ac:dyDescent="0.2">
      <c r="A867" s="1" t="s">
        <v>1672</v>
      </c>
      <c r="B867" s="2">
        <v>44675</v>
      </c>
      <c r="C867" s="2" t="str">
        <f t="shared" si="40"/>
        <v>2022</v>
      </c>
      <c r="D867" s="2" t="str">
        <f t="shared" si="41"/>
        <v>April</v>
      </c>
      <c r="E867" s="3" t="s">
        <v>1673</v>
      </c>
      <c r="F867" s="3">
        <f>VLOOKUP(Customers!A867,Customers!A866:I1866,3,FALSE)</f>
        <v>0</v>
      </c>
      <c r="G867" s="3" t="str">
        <f>VLOOKUP(worksheet!E867,Customers!A:I,2,)</f>
        <v>Modesty MacConnechie</v>
      </c>
      <c r="H867" s="3" t="str">
        <f>VLOOKUP(E867,Customers!A:I,6,FALSE)</f>
        <v>Charleston</v>
      </c>
      <c r="I867" s="3" t="str">
        <f>VLOOKUP(Customers!A867,Customers!A866:I1866,7,FALSE)</f>
        <v>United States</v>
      </c>
      <c r="J867" s="4" t="s">
        <v>67</v>
      </c>
      <c r="K867" s="3">
        <v>1</v>
      </c>
      <c r="L867" s="5">
        <f>INDEX([1]products!$A$1:$G$49,MATCH([1]orders!$D867,[1]products!$A$1:$A$49,0),MATCH([1]orders!K$1,[1]products!$A$1:$G$1,0))</f>
        <v>0.5</v>
      </c>
      <c r="M867" s="6">
        <f>INDEX([1]products!$A$1:$G$49,MATCH([1]orders!$D867,[1]products!$A$1:$A$49,0),MATCH([1]orders!L$1,[1]products!$A$1:$G$1,0))</f>
        <v>6.75</v>
      </c>
      <c r="N867" s="6" t="str">
        <f>VLOOKUP(Customers!A867,Customers!A866:I1866,9,FALSE)</f>
        <v>Yes</v>
      </c>
      <c r="O867" s="25">
        <f t="shared" si="39"/>
        <v>6.75</v>
      </c>
      <c r="P867" t="str">
        <f>VLOOKUP(J867,Products!A:G,2,0)</f>
        <v>Arabica</v>
      </c>
      <c r="Q867" t="str">
        <f>VLOOKUP(J867,Products!A:G,3,0)</f>
        <v>Medium</v>
      </c>
      <c r="R867">
        <v>0.60749999999999993</v>
      </c>
      <c r="S867">
        <f>INDEX(Products!A:G,MATCH(worksheet!J867,Products!A:A,0),MATCH(worksheet!$S$1,Products!$A$1:$G$1,0))</f>
        <v>0.60749999999999993</v>
      </c>
      <c r="U867" s="20"/>
    </row>
    <row r="868" spans="1:21" x14ac:dyDescent="0.2">
      <c r="A868" s="1" t="s">
        <v>1674</v>
      </c>
      <c r="B868" s="2">
        <v>44209</v>
      </c>
      <c r="C868" s="2" t="str">
        <f t="shared" si="40"/>
        <v>2021</v>
      </c>
      <c r="D868" s="2" t="str">
        <f t="shared" si="41"/>
        <v>January</v>
      </c>
      <c r="E868" s="3" t="s">
        <v>1675</v>
      </c>
      <c r="F868" s="3" t="str">
        <f>VLOOKUP(Customers!A868,Customers!A867:I1867,3,FALSE)</f>
        <v>rtreachero2@usa.gov</v>
      </c>
      <c r="G868" s="3" t="str">
        <f>VLOOKUP(worksheet!E868,Customers!A:I,2,)</f>
        <v>Rafaela Treacher</v>
      </c>
      <c r="H868" s="3" t="str">
        <f>VLOOKUP(E868,Customers!A:I,6,FALSE)</f>
        <v>Greystones</v>
      </c>
      <c r="I868" s="3" t="str">
        <f>VLOOKUP(Customers!A868,Customers!A867:I1867,7,FALSE)</f>
        <v>Ireland</v>
      </c>
      <c r="J868" s="4" t="s">
        <v>72</v>
      </c>
      <c r="K868" s="3">
        <v>3</v>
      </c>
      <c r="L868" s="5">
        <f>INDEX([1]products!$A$1:$G$49,MATCH([1]orders!$D868,[1]products!$A$1:$A$49,0),MATCH([1]orders!K$1,[1]products!$A$1:$G$1,0))</f>
        <v>0.5</v>
      </c>
      <c r="M868" s="6">
        <f>INDEX([1]products!$A$1:$G$49,MATCH([1]orders!$D868,[1]products!$A$1:$A$49,0),MATCH([1]orders!L$1,[1]products!$A$1:$G$1,0))</f>
        <v>5.97</v>
      </c>
      <c r="N868" s="6" t="str">
        <f>VLOOKUP(Customers!A868,Customers!A867:I1867,9,FALSE)</f>
        <v>No</v>
      </c>
      <c r="O868" s="25">
        <f t="shared" si="39"/>
        <v>17.91</v>
      </c>
      <c r="P868" t="str">
        <f>VLOOKUP(J868,Products!A:G,2,0)</f>
        <v>Arabica</v>
      </c>
      <c r="Q868" t="str">
        <f>VLOOKUP(J868,Products!A:G,3,0)</f>
        <v>Dark</v>
      </c>
      <c r="R868">
        <v>1.6118999999999999</v>
      </c>
      <c r="S868">
        <f>INDEX(Products!A:G,MATCH(worksheet!J868,Products!A:A,0),MATCH(worksheet!$S$1,Products!$A$1:$G$1,0))</f>
        <v>0.5373</v>
      </c>
      <c r="U868" s="20"/>
    </row>
    <row r="869" spans="1:21" x14ac:dyDescent="0.2">
      <c r="A869" s="1" t="s">
        <v>1676</v>
      </c>
      <c r="B869" s="2">
        <v>44792</v>
      </c>
      <c r="C869" s="2" t="str">
        <f t="shared" si="40"/>
        <v>2022</v>
      </c>
      <c r="D869" s="2" t="str">
        <f t="shared" si="41"/>
        <v>August</v>
      </c>
      <c r="E869" s="3" t="s">
        <v>1677</v>
      </c>
      <c r="F869" s="3" t="str">
        <f>VLOOKUP(Customers!A869,Customers!A868:I1868,3,FALSE)</f>
        <v>bfattorinio3@quantcast.com</v>
      </c>
      <c r="G869" s="3" t="str">
        <f>VLOOKUP(worksheet!E869,Customers!A:I,2,)</f>
        <v>Bee Fattorini</v>
      </c>
      <c r="H869" s="3" t="str">
        <f>VLOOKUP(E869,Customers!A:I,6,FALSE)</f>
        <v>Monaghan</v>
      </c>
      <c r="I869" s="3" t="str">
        <f>VLOOKUP(Customers!A869,Customers!A868:I1868,7,FALSE)</f>
        <v>Ireland</v>
      </c>
      <c r="J869" s="4" t="s">
        <v>204</v>
      </c>
      <c r="K869" s="3">
        <v>1</v>
      </c>
      <c r="L869" s="5">
        <f>INDEX([1]products!$A$1:$G$49,MATCH([1]orders!$D869,[1]products!$A$1:$A$49,0),MATCH([1]orders!K$1,[1]products!$A$1:$G$1,0))</f>
        <v>2.5</v>
      </c>
      <c r="M869" s="6">
        <f>INDEX([1]products!$A$1:$G$49,MATCH([1]orders!$D869,[1]products!$A$1:$A$49,0),MATCH([1]orders!L$1,[1]products!$A$1:$G$1,0))</f>
        <v>29.784999999999997</v>
      </c>
      <c r="N869" s="6" t="str">
        <f>VLOOKUP(Customers!A869,Customers!A868:I1868,9,FALSE)</f>
        <v>Yes</v>
      </c>
      <c r="O869" s="25">
        <f t="shared" si="39"/>
        <v>29.784999999999997</v>
      </c>
      <c r="P869" t="str">
        <f>VLOOKUP(J869,Products!A:G,2,0)</f>
        <v>Arabica</v>
      </c>
      <c r="Q869" t="str">
        <f>VLOOKUP(J869,Products!A:G,3,0)</f>
        <v>Light</v>
      </c>
      <c r="R869">
        <v>2.6806499999999995</v>
      </c>
      <c r="S869">
        <f>INDEX(Products!A:G,MATCH(worksheet!J869,Products!A:A,0),MATCH(worksheet!$S$1,Products!$A$1:$G$1,0))</f>
        <v>2.6806499999999995</v>
      </c>
      <c r="U869" s="20"/>
    </row>
    <row r="870" spans="1:21" x14ac:dyDescent="0.2">
      <c r="A870" s="1" t="s">
        <v>1678</v>
      </c>
      <c r="B870" s="2">
        <v>43526</v>
      </c>
      <c r="C870" s="2" t="str">
        <f t="shared" si="40"/>
        <v>2019</v>
      </c>
      <c r="D870" s="2" t="str">
        <f t="shared" si="41"/>
        <v>March</v>
      </c>
      <c r="E870" s="3" t="s">
        <v>1679</v>
      </c>
      <c r="F870" s="3" t="str">
        <f>VLOOKUP(Customers!A870,Customers!A869:I1869,3,FALSE)</f>
        <v>mpalleskeo4@nyu.edu</v>
      </c>
      <c r="G870" s="3" t="str">
        <f>VLOOKUP(worksheet!E870,Customers!A:I,2,)</f>
        <v>Margie Palleske</v>
      </c>
      <c r="H870" s="3" t="str">
        <f>VLOOKUP(E870,Customers!A:I,6,FALSE)</f>
        <v>Pompano Beach</v>
      </c>
      <c r="I870" s="3" t="str">
        <f>VLOOKUP(Customers!A870,Customers!A869:I1869,7,FALSE)</f>
        <v>United States</v>
      </c>
      <c r="J870" s="4" t="s">
        <v>3</v>
      </c>
      <c r="K870" s="3">
        <v>5</v>
      </c>
      <c r="L870" s="5">
        <f>INDEX([1]products!$A$1:$G$49,MATCH([1]orders!$D870,[1]products!$A$1:$A$49,0),MATCH([1]orders!K$1,[1]products!$A$1:$G$1,0))</f>
        <v>0.5</v>
      </c>
      <c r="M870" s="6">
        <f>INDEX([1]products!$A$1:$G$49,MATCH([1]orders!$D870,[1]products!$A$1:$A$49,0),MATCH([1]orders!L$1,[1]products!$A$1:$G$1,0))</f>
        <v>8.25</v>
      </c>
      <c r="N870" s="6" t="str">
        <f>VLOOKUP(Customers!A870,Customers!A869:I1869,9,FALSE)</f>
        <v>Yes</v>
      </c>
      <c r="O870" s="25">
        <f t="shared" si="39"/>
        <v>41.25</v>
      </c>
      <c r="P870" t="str">
        <f>VLOOKUP(J870,Products!A:G,2,0)</f>
        <v>Excelsa</v>
      </c>
      <c r="Q870" t="str">
        <f>VLOOKUP(J870,Products!A:G,3,0)</f>
        <v>Medium</v>
      </c>
      <c r="R870">
        <v>4.5374999999999996</v>
      </c>
      <c r="S870">
        <f>INDEX(Products!A:G,MATCH(worksheet!J870,Products!A:A,0),MATCH(worksheet!$S$1,Products!$A$1:$G$1,0))</f>
        <v>0.90749999999999997</v>
      </c>
      <c r="U870" s="20"/>
    </row>
    <row r="871" spans="1:21" x14ac:dyDescent="0.2">
      <c r="A871" s="1" t="s">
        <v>1680</v>
      </c>
      <c r="B871" s="2">
        <v>43851</v>
      </c>
      <c r="C871" s="2" t="str">
        <f t="shared" si="40"/>
        <v>2020</v>
      </c>
      <c r="D871" s="2" t="str">
        <f t="shared" si="41"/>
        <v>January</v>
      </c>
      <c r="E871" s="3" t="s">
        <v>1681</v>
      </c>
      <c r="F871" s="3">
        <f>VLOOKUP(Customers!A871,Customers!A870:I1870,3,FALSE)</f>
        <v>0</v>
      </c>
      <c r="G871" s="3" t="str">
        <f>VLOOKUP(worksheet!E871,Customers!A:I,2,)</f>
        <v>Alexina Randals</v>
      </c>
      <c r="H871" s="3" t="str">
        <f>VLOOKUP(E871,Customers!A:I,6,FALSE)</f>
        <v>Sacramento</v>
      </c>
      <c r="I871" s="3" t="str">
        <f>VLOOKUP(Customers!A871,Customers!A870:I1870,7,FALSE)</f>
        <v>United States</v>
      </c>
      <c r="J871" s="4" t="s">
        <v>22</v>
      </c>
      <c r="K871" s="3">
        <v>3</v>
      </c>
      <c r="L871" s="5">
        <f>INDEX([1]products!$A$1:$G$49,MATCH([1]orders!$D871,[1]products!$A$1:$A$49,0),MATCH([1]orders!K$1,[1]products!$A$1:$G$1,0))</f>
        <v>0.5</v>
      </c>
      <c r="M871" s="6">
        <f>INDEX([1]products!$A$1:$G$49,MATCH([1]orders!$D871,[1]products!$A$1:$A$49,0),MATCH([1]orders!L$1,[1]products!$A$1:$G$1,0))</f>
        <v>5.97</v>
      </c>
      <c r="N871" s="6" t="str">
        <f>VLOOKUP(Customers!A871,Customers!A870:I1870,9,FALSE)</f>
        <v>Yes</v>
      </c>
      <c r="O871" s="25">
        <f t="shared" si="39"/>
        <v>17.91</v>
      </c>
      <c r="P871" t="str">
        <f>VLOOKUP(J871,Products!A:G,2,0)</f>
        <v>Robusta</v>
      </c>
      <c r="Q871" t="str">
        <f>VLOOKUP(J871,Products!A:G,3,0)</f>
        <v>Medium</v>
      </c>
      <c r="R871">
        <v>1.0745999999999998</v>
      </c>
      <c r="S871">
        <f>INDEX(Products!A:G,MATCH(worksheet!J871,Products!A:A,0),MATCH(worksheet!$S$1,Products!$A$1:$G$1,0))</f>
        <v>0.35819999999999996</v>
      </c>
      <c r="U871" s="20"/>
    </row>
    <row r="872" spans="1:21" x14ac:dyDescent="0.2">
      <c r="A872" s="1" t="s">
        <v>1682</v>
      </c>
      <c r="B872" s="2">
        <v>44460</v>
      </c>
      <c r="C872" s="2" t="str">
        <f t="shared" si="40"/>
        <v>2021</v>
      </c>
      <c r="D872" s="2" t="str">
        <f t="shared" si="41"/>
        <v>September</v>
      </c>
      <c r="E872" s="3" t="s">
        <v>1683</v>
      </c>
      <c r="F872" s="3" t="str">
        <f>VLOOKUP(Customers!A872,Customers!A871:I1871,3,FALSE)</f>
        <v>fantcliffeo6@amazon.co.jp</v>
      </c>
      <c r="G872" s="3" t="str">
        <f>VLOOKUP(worksheet!E872,Customers!A:I,2,)</f>
        <v>Filip Antcliffe</v>
      </c>
      <c r="H872" s="3" t="str">
        <f>VLOOKUP(E872,Customers!A:I,6,FALSE)</f>
        <v>Clonskeagh</v>
      </c>
      <c r="I872" s="3" t="str">
        <f>VLOOKUP(Customers!A872,Customers!A871:I1871,7,FALSE)</f>
        <v>Ireland</v>
      </c>
      <c r="J872" s="4" t="s">
        <v>16</v>
      </c>
      <c r="K872" s="3">
        <v>1</v>
      </c>
      <c r="L872" s="5">
        <f>INDEX([1]products!$A$1:$G$49,MATCH([1]orders!$D872,[1]products!$A$1:$A$49,0),MATCH([1]orders!K$1,[1]products!$A$1:$G$1,0))</f>
        <v>0.5</v>
      </c>
      <c r="M872" s="6">
        <f>INDEX([1]products!$A$1:$G$49,MATCH([1]orders!$D872,[1]products!$A$1:$A$49,0),MATCH([1]orders!L$1,[1]products!$A$1:$G$1,0))</f>
        <v>7.29</v>
      </c>
      <c r="N872" s="6" t="str">
        <f>VLOOKUP(Customers!A872,Customers!A871:I1871,9,FALSE)</f>
        <v>Yes</v>
      </c>
      <c r="O872" s="25">
        <f t="shared" si="39"/>
        <v>7.29</v>
      </c>
      <c r="P872" t="str">
        <f>VLOOKUP(J872,Products!A:G,2,0)</f>
        <v>Excelsa</v>
      </c>
      <c r="Q872" t="str">
        <f>VLOOKUP(J872,Products!A:G,3,0)</f>
        <v>Dark</v>
      </c>
      <c r="R872">
        <v>0.80190000000000006</v>
      </c>
      <c r="S872">
        <f>INDEX(Products!A:G,MATCH(worksheet!J872,Products!A:A,0),MATCH(worksheet!$S$1,Products!$A$1:$G$1,0))</f>
        <v>0.80190000000000006</v>
      </c>
      <c r="U872" s="20"/>
    </row>
    <row r="873" spans="1:21" x14ac:dyDescent="0.2">
      <c r="A873" s="1" t="s">
        <v>1684</v>
      </c>
      <c r="B873" s="2">
        <v>43707</v>
      </c>
      <c r="C873" s="2" t="str">
        <f t="shared" si="40"/>
        <v>2019</v>
      </c>
      <c r="D873" s="2" t="str">
        <f t="shared" si="41"/>
        <v>August</v>
      </c>
      <c r="E873" s="3" t="s">
        <v>1685</v>
      </c>
      <c r="F873" s="3" t="str">
        <f>VLOOKUP(Customers!A873,Customers!A872:I1872,3,FALSE)</f>
        <v>pmatignono7@harvard.edu</v>
      </c>
      <c r="G873" s="3" t="str">
        <f>VLOOKUP(worksheet!E873,Customers!A:I,2,)</f>
        <v>Peyter Matignon</v>
      </c>
      <c r="H873" s="3" t="str">
        <f>VLOOKUP(E873,Customers!A:I,6,FALSE)</f>
        <v>Kirkton</v>
      </c>
      <c r="I873" s="3" t="str">
        <f>VLOOKUP(Customers!A873,Customers!A872:I1872,7,FALSE)</f>
        <v>United Kingdom</v>
      </c>
      <c r="J873" s="4" t="s">
        <v>137</v>
      </c>
      <c r="K873" s="3">
        <v>2</v>
      </c>
      <c r="L873" s="5">
        <f>INDEX([1]products!$A$1:$G$49,MATCH([1]orders!$D873,[1]products!$A$1:$A$49,0),MATCH([1]orders!K$1,[1]products!$A$1:$G$1,0))</f>
        <v>1</v>
      </c>
      <c r="M873" s="6">
        <f>INDEX([1]products!$A$1:$G$49,MATCH([1]orders!$D873,[1]products!$A$1:$A$49,0),MATCH([1]orders!L$1,[1]products!$A$1:$G$1,0))</f>
        <v>14.85</v>
      </c>
      <c r="N873" s="6" t="str">
        <f>VLOOKUP(Customers!A873,Customers!A872:I1872,9,FALSE)</f>
        <v>Yes</v>
      </c>
      <c r="O873" s="25">
        <f t="shared" si="39"/>
        <v>29.7</v>
      </c>
      <c r="P873" t="str">
        <f>VLOOKUP(J873,Products!A:G,2,0)</f>
        <v>Excelsa</v>
      </c>
      <c r="Q873" t="str">
        <f>VLOOKUP(J873,Products!A:G,3,0)</f>
        <v>Light</v>
      </c>
      <c r="R873">
        <v>3.2669999999999999</v>
      </c>
      <c r="S873">
        <f>INDEX(Products!A:G,MATCH(worksheet!J873,Products!A:A,0),MATCH(worksheet!$S$1,Products!$A$1:$G$1,0))</f>
        <v>1.6335</v>
      </c>
      <c r="U873" s="20"/>
    </row>
    <row r="874" spans="1:21" hidden="1" x14ac:dyDescent="0.2">
      <c r="A874" s="1" t="s">
        <v>1686</v>
      </c>
      <c r="B874" s="2">
        <v>43521</v>
      </c>
      <c r="C874" s="2" t="str">
        <f t="shared" si="40"/>
        <v>2019</v>
      </c>
      <c r="D874" s="2" t="str">
        <f t="shared" si="41"/>
        <v>February</v>
      </c>
      <c r="E874" s="3" t="s">
        <v>1687</v>
      </c>
      <c r="F874" s="3" t="str">
        <f>VLOOKUP(Customers!A874,Customers!A873:I1873,3,FALSE)</f>
        <v>cweondo8@theglobeandmail.com</v>
      </c>
      <c r="G874" s="3" t="str">
        <f>VLOOKUP(worksheet!E874,Customers!A:I,2,)</f>
        <v>Claudie Weond</v>
      </c>
      <c r="H874" s="3" t="str">
        <f>VLOOKUP(E874,Customers!A:I,6,FALSE)</f>
        <v>Asheville</v>
      </c>
      <c r="I874" s="3" t="str">
        <f>VLOOKUP(Customers!A874,Customers!A873:I1873,7,FALSE)</f>
        <v>United States</v>
      </c>
      <c r="J874" s="4" t="s">
        <v>61</v>
      </c>
      <c r="K874" s="3">
        <v>2</v>
      </c>
      <c r="L874" s="5">
        <f>INDEX([1]products!$A$1:$G$49,MATCH([1]orders!$D874,[1]products!$A$1:$A$49,0),MATCH([1]orders!K$1,[1]products!$A$1:$G$1,0))</f>
        <v>1</v>
      </c>
      <c r="M874" s="6">
        <f>INDEX([1]products!$A$1:$G$49,MATCH([1]orders!$D874,[1]products!$A$1:$A$49,0),MATCH([1]orders!L$1,[1]products!$A$1:$G$1,0))</f>
        <v>11.25</v>
      </c>
      <c r="N874" s="6" t="str">
        <f>VLOOKUP(Customers!A874,Customers!A873:I1873,9,FALSE)</f>
        <v>No</v>
      </c>
      <c r="O874" s="25">
        <f t="shared" si="39"/>
        <v>22.5</v>
      </c>
      <c r="P874" t="str">
        <f>VLOOKUP(J874,Products!A:G,2,0)</f>
        <v>Arabica</v>
      </c>
      <c r="Q874" t="str">
        <f>VLOOKUP(J874,Products!A:G,3,0)</f>
        <v>Medium</v>
      </c>
      <c r="R874">
        <v>2.0249999999999999</v>
      </c>
      <c r="S874">
        <f>INDEX(Products!A:G,MATCH(worksheet!J874,Products!A:A,0),MATCH(worksheet!$S$1,Products!$A$1:$G$1,0))</f>
        <v>1.0125</v>
      </c>
      <c r="U874" s="20"/>
    </row>
    <row r="875" spans="1:21" x14ac:dyDescent="0.2">
      <c r="A875" s="1" t="s">
        <v>1688</v>
      </c>
      <c r="B875" s="2">
        <v>43725</v>
      </c>
      <c r="C875" s="2" t="str">
        <f t="shared" si="40"/>
        <v>2019</v>
      </c>
      <c r="D875" s="2" t="str">
        <f t="shared" si="41"/>
        <v>September</v>
      </c>
      <c r="E875" s="3" t="s">
        <v>1673</v>
      </c>
      <c r="F875" s="3" t="str">
        <f>VLOOKUP(Customers!A875,Customers!A874:I1874,3,FALSE)</f>
        <v>mmacconnechieo9@reuters.com</v>
      </c>
      <c r="G875" s="3" t="str">
        <f>VLOOKUP(worksheet!E875,Customers!A:I,2,)</f>
        <v>Modesty MacConnechie</v>
      </c>
      <c r="H875" s="3" t="str">
        <f>VLOOKUP(E875,Customers!A:I,6,FALSE)</f>
        <v>Charleston</v>
      </c>
      <c r="I875" s="3" t="str">
        <f>VLOOKUP(Customers!A875,Customers!A874:I1874,7,FALSE)</f>
        <v>United States</v>
      </c>
      <c r="J875" s="4" t="s">
        <v>162</v>
      </c>
      <c r="K875" s="3">
        <v>4</v>
      </c>
      <c r="L875" s="5">
        <f>INDEX([1]products!$A$1:$G$49,MATCH([1]orders!$D875,[1]products!$A$1:$A$49,0),MATCH([1]orders!K$1,[1]products!$A$1:$G$1,0))</f>
        <v>0.2</v>
      </c>
      <c r="M875" s="6">
        <f>INDEX([1]products!$A$1:$G$49,MATCH([1]orders!$D875,[1]products!$A$1:$A$49,0),MATCH([1]orders!L$1,[1]products!$A$1:$G$1,0))</f>
        <v>2.9849999999999999</v>
      </c>
      <c r="N875" s="6" t="str">
        <f>VLOOKUP(Customers!A875,Customers!A874:I1874,9,FALSE)</f>
        <v>Yes</v>
      </c>
      <c r="O875" s="25">
        <f t="shared" si="39"/>
        <v>11.94</v>
      </c>
      <c r="P875" t="str">
        <f>VLOOKUP(J875,Products!A:G,2,0)</f>
        <v>Robusta</v>
      </c>
      <c r="Q875" t="str">
        <f>VLOOKUP(J875,Products!A:G,3,0)</f>
        <v>Medium</v>
      </c>
      <c r="R875">
        <v>0.71639999999999993</v>
      </c>
      <c r="S875">
        <f>INDEX(Products!A:G,MATCH(worksheet!J875,Products!A:A,0),MATCH(worksheet!$S$1,Products!$A$1:$G$1,0))</f>
        <v>0.17909999999999998</v>
      </c>
      <c r="U875" s="20"/>
    </row>
    <row r="876" spans="1:21" x14ac:dyDescent="0.2">
      <c r="A876" s="1" t="s">
        <v>1689</v>
      </c>
      <c r="B876" s="2">
        <v>43680</v>
      </c>
      <c r="C876" s="2" t="str">
        <f t="shared" si="40"/>
        <v>2019</v>
      </c>
      <c r="D876" s="2" t="str">
        <f t="shared" si="41"/>
        <v>August</v>
      </c>
      <c r="E876" s="3" t="s">
        <v>1690</v>
      </c>
      <c r="F876" s="3" t="str">
        <f>VLOOKUP(Customers!A876,Customers!A875:I1875,3,FALSE)</f>
        <v>jskentelberyoa@paypal.com</v>
      </c>
      <c r="G876" s="3" t="str">
        <f>VLOOKUP(worksheet!E876,Customers!A:I,2,)</f>
        <v>Jaquenette Skentelbery</v>
      </c>
      <c r="H876" s="3" t="str">
        <f>VLOOKUP(E876,Customers!A:I,6,FALSE)</f>
        <v>Houston</v>
      </c>
      <c r="I876" s="3" t="str">
        <f>VLOOKUP(Customers!A876,Customers!A875:I1875,7,FALSE)</f>
        <v>United States</v>
      </c>
      <c r="J876" s="4" t="s">
        <v>6</v>
      </c>
      <c r="K876" s="3">
        <v>2</v>
      </c>
      <c r="L876" s="5">
        <f>INDEX([1]products!$A$1:$G$49,MATCH([1]orders!$D876,[1]products!$A$1:$A$49,0),MATCH([1]orders!K$1,[1]products!$A$1:$G$1,0))</f>
        <v>1</v>
      </c>
      <c r="M876" s="6">
        <f>INDEX([1]products!$A$1:$G$49,MATCH([1]orders!$D876,[1]products!$A$1:$A$49,0),MATCH([1]orders!L$1,[1]products!$A$1:$G$1,0))</f>
        <v>12.95</v>
      </c>
      <c r="N876" s="6" t="str">
        <f>VLOOKUP(Customers!A876,Customers!A875:I1875,9,FALSE)</f>
        <v>No</v>
      </c>
      <c r="O876" s="25">
        <f t="shared" si="39"/>
        <v>25.9</v>
      </c>
      <c r="P876" t="str">
        <f>VLOOKUP(J876,Products!A:G,2,0)</f>
        <v>Arabica</v>
      </c>
      <c r="Q876" t="str">
        <f>VLOOKUP(J876,Products!A:G,3,0)</f>
        <v>Light</v>
      </c>
      <c r="R876">
        <v>2.331</v>
      </c>
      <c r="S876">
        <f>INDEX(Products!A:G,MATCH(worksheet!J876,Products!A:A,0),MATCH(worksheet!$S$1,Products!$A$1:$G$1,0))</f>
        <v>1.1655</v>
      </c>
      <c r="U876" s="20"/>
    </row>
    <row r="877" spans="1:21" x14ac:dyDescent="0.2">
      <c r="A877" s="1" t="s">
        <v>1691</v>
      </c>
      <c r="B877" s="2">
        <v>44253</v>
      </c>
      <c r="C877" s="2" t="str">
        <f t="shared" si="40"/>
        <v>2021</v>
      </c>
      <c r="D877" s="2" t="str">
        <f t="shared" si="41"/>
        <v>February</v>
      </c>
      <c r="E877" s="3" t="s">
        <v>1692</v>
      </c>
      <c r="F877" s="3" t="str">
        <f>VLOOKUP(Customers!A877,Customers!A876:I1876,3,FALSE)</f>
        <v>ocomberob@goo.gl</v>
      </c>
      <c r="G877" s="3" t="str">
        <f>VLOOKUP(worksheet!E877,Customers!A:I,2,)</f>
        <v>Orazio Comber</v>
      </c>
      <c r="H877" s="3" t="str">
        <f>VLOOKUP(E877,Customers!A:I,6,FALSE)</f>
        <v>Confey</v>
      </c>
      <c r="I877" s="3" t="str">
        <f>VLOOKUP(Customers!A877,Customers!A876:I1876,7,FALSE)</f>
        <v>Ireland</v>
      </c>
      <c r="J877" s="4" t="s">
        <v>78</v>
      </c>
      <c r="K877" s="3">
        <v>5</v>
      </c>
      <c r="L877" s="5">
        <f>INDEX([1]products!$A$1:$G$49,MATCH([1]orders!$D877,[1]products!$A$1:$A$49,0),MATCH([1]orders!K$1,[1]products!$A$1:$G$1,0))</f>
        <v>0.5</v>
      </c>
      <c r="M877" s="6">
        <f>INDEX([1]products!$A$1:$G$49,MATCH([1]orders!$D877,[1]products!$A$1:$A$49,0),MATCH([1]orders!L$1,[1]products!$A$1:$G$1,0))</f>
        <v>8.73</v>
      </c>
      <c r="N877" s="6" t="str">
        <f>VLOOKUP(Customers!A877,Customers!A876:I1876,9,FALSE)</f>
        <v>No</v>
      </c>
      <c r="O877" s="25">
        <f t="shared" si="39"/>
        <v>43.650000000000006</v>
      </c>
      <c r="P877" t="str">
        <f>VLOOKUP(J877,Products!A:G,2,0)</f>
        <v>Liberica</v>
      </c>
      <c r="Q877" t="str">
        <f>VLOOKUP(J877,Products!A:G,3,0)</f>
        <v>Medium</v>
      </c>
      <c r="R877">
        <v>5.6745000000000001</v>
      </c>
      <c r="S877">
        <f>INDEX(Products!A:G,MATCH(worksheet!J877,Products!A:A,0),MATCH(worksheet!$S$1,Products!$A$1:$G$1,0))</f>
        <v>1.1349</v>
      </c>
      <c r="U877" s="20"/>
    </row>
    <row r="878" spans="1:21" x14ac:dyDescent="0.2">
      <c r="A878" s="1" t="s">
        <v>1691</v>
      </c>
      <c r="B878" s="2">
        <v>44253</v>
      </c>
      <c r="C878" s="2" t="str">
        <f t="shared" si="40"/>
        <v>2021</v>
      </c>
      <c r="D878" s="2" t="str">
        <f t="shared" si="41"/>
        <v>February</v>
      </c>
      <c r="E878" s="3" t="s">
        <v>1692</v>
      </c>
      <c r="F878" s="3" t="str">
        <f>VLOOKUP(Customers!A878,Customers!A877:I1877,3,FALSE)</f>
        <v>dbramoc@ifeng.com</v>
      </c>
      <c r="G878" s="3" t="str">
        <f>VLOOKUP(worksheet!E878,Customers!A:I,2,)</f>
        <v>Orazio Comber</v>
      </c>
      <c r="H878" s="3" t="str">
        <f>VLOOKUP(E878,Customers!A:I,6,FALSE)</f>
        <v>Confey</v>
      </c>
      <c r="I878" s="3" t="str">
        <f>VLOOKUP(Customers!A878,Customers!A877:I1877,7,FALSE)</f>
        <v>United States</v>
      </c>
      <c r="J878" s="4" t="s">
        <v>192</v>
      </c>
      <c r="K878" s="3">
        <v>6</v>
      </c>
      <c r="L878" s="5">
        <f>INDEX([1]products!$A$1:$G$49,MATCH([1]orders!$D878,[1]products!$A$1:$A$49,0),MATCH([1]orders!K$1,[1]products!$A$1:$G$1,0))</f>
        <v>0.5</v>
      </c>
      <c r="M878" s="6">
        <f>INDEX([1]products!$A$1:$G$49,MATCH([1]orders!$D878,[1]products!$A$1:$A$49,0),MATCH([1]orders!L$1,[1]products!$A$1:$G$1,0))</f>
        <v>7.77</v>
      </c>
      <c r="N878" s="6" t="str">
        <f>VLOOKUP(Customers!A878,Customers!A877:I1877,9,FALSE)</f>
        <v>Yes</v>
      </c>
      <c r="O878" s="25">
        <f t="shared" si="39"/>
        <v>46.62</v>
      </c>
      <c r="P878" t="str">
        <f>VLOOKUP(J878,Products!A:G,2,0)</f>
        <v>Arabica</v>
      </c>
      <c r="Q878" t="str">
        <f>VLOOKUP(J878,Products!A:G,3,0)</f>
        <v>Light</v>
      </c>
      <c r="R878">
        <v>4.1957999999999993</v>
      </c>
      <c r="S878">
        <f>INDEX(Products!A:G,MATCH(worksheet!J878,Products!A:A,0),MATCH(worksheet!$S$1,Products!$A$1:$G$1,0))</f>
        <v>0.69929999999999992</v>
      </c>
      <c r="U878" s="20"/>
    </row>
    <row r="879" spans="1:21" x14ac:dyDescent="0.2">
      <c r="A879" s="1" t="s">
        <v>1693</v>
      </c>
      <c r="B879" s="2">
        <v>44411</v>
      </c>
      <c r="C879" s="2" t="str">
        <f t="shared" si="40"/>
        <v>2021</v>
      </c>
      <c r="D879" s="2" t="str">
        <f t="shared" si="41"/>
        <v>August</v>
      </c>
      <c r="E879" s="3" t="s">
        <v>1694</v>
      </c>
      <c r="F879" s="3" t="str">
        <f>VLOOKUP(Customers!A879,Customers!A878:I1878,3,FALSE)</f>
        <v>ztramelod@netlog.com</v>
      </c>
      <c r="G879" s="3" t="str">
        <f>VLOOKUP(worksheet!E879,Customers!A:I,2,)</f>
        <v>Zachary Tramel</v>
      </c>
      <c r="H879" s="3" t="str">
        <f>VLOOKUP(E879,Customers!A:I,6,FALSE)</f>
        <v>Newark</v>
      </c>
      <c r="I879" s="3" t="str">
        <f>VLOOKUP(Customers!A879,Customers!A878:I1878,7,FALSE)</f>
        <v>United States</v>
      </c>
      <c r="J879" s="4" t="s">
        <v>83</v>
      </c>
      <c r="K879" s="3">
        <v>3</v>
      </c>
      <c r="L879" s="5">
        <f>INDEX([1]products!$A$1:$G$49,MATCH([1]orders!$D879,[1]products!$A$1:$A$49,0),MATCH([1]orders!K$1,[1]products!$A$1:$G$1,0))</f>
        <v>0.5</v>
      </c>
      <c r="M879" s="6">
        <f>INDEX([1]products!$A$1:$G$49,MATCH([1]orders!$D879,[1]products!$A$1:$A$49,0),MATCH([1]orders!L$1,[1]products!$A$1:$G$1,0))</f>
        <v>9.51</v>
      </c>
      <c r="N879" s="6" t="str">
        <f>VLOOKUP(Customers!A879,Customers!A878:I1878,9,FALSE)</f>
        <v>No</v>
      </c>
      <c r="O879" s="25">
        <f t="shared" si="39"/>
        <v>28.53</v>
      </c>
      <c r="P879" t="str">
        <f>VLOOKUP(J879,Products!A:G,2,0)</f>
        <v>Liberica</v>
      </c>
      <c r="Q879" t="str">
        <f>VLOOKUP(J879,Products!A:G,3,0)</f>
        <v>Light</v>
      </c>
      <c r="R879">
        <v>3.7088999999999999</v>
      </c>
      <c r="S879">
        <f>INDEX(Products!A:G,MATCH(worksheet!J879,Products!A:A,0),MATCH(worksheet!$S$1,Products!$A$1:$G$1,0))</f>
        <v>1.2363</v>
      </c>
      <c r="U879" s="20"/>
    </row>
    <row r="880" spans="1:21" hidden="1" x14ac:dyDescent="0.2">
      <c r="A880" s="1" t="s">
        <v>1695</v>
      </c>
      <c r="B880" s="2">
        <v>44323</v>
      </c>
      <c r="C880" s="2" t="str">
        <f t="shared" si="40"/>
        <v>2021</v>
      </c>
      <c r="D880" s="2" t="str">
        <f t="shared" si="41"/>
        <v>May</v>
      </c>
      <c r="E880" s="3" t="s">
        <v>1696</v>
      </c>
      <c r="F880" s="3">
        <f>VLOOKUP(Customers!A880,Customers!A879:I1879,3,FALSE)</f>
        <v>0</v>
      </c>
      <c r="G880" s="3" t="str">
        <f>VLOOKUP(worksheet!E880,Customers!A:I,2,)</f>
        <v>Izaak Primak</v>
      </c>
      <c r="H880" s="3" t="str">
        <f>VLOOKUP(E880,Customers!A:I,6,FALSE)</f>
        <v>Seattle</v>
      </c>
      <c r="I880" s="3" t="str">
        <f>VLOOKUP(Customers!A880,Customers!A879:I1879,7,FALSE)</f>
        <v>United States</v>
      </c>
      <c r="J880" s="4" t="s">
        <v>10</v>
      </c>
      <c r="K880" s="3">
        <v>1</v>
      </c>
      <c r="L880" s="5">
        <f>INDEX([1]products!$A$1:$G$49,MATCH([1]orders!$D880,[1]products!$A$1:$A$49,0),MATCH([1]orders!K$1,[1]products!$A$1:$G$1,0))</f>
        <v>2.5</v>
      </c>
      <c r="M880" s="6">
        <f>INDEX([1]products!$A$1:$G$49,MATCH([1]orders!$D880,[1]products!$A$1:$A$49,0),MATCH([1]orders!L$1,[1]products!$A$1:$G$1,0))</f>
        <v>27.484999999999996</v>
      </c>
      <c r="N880" s="6" t="str">
        <f>VLOOKUP(Customers!A880,Customers!A879:I1879,9,FALSE)</f>
        <v>Yes</v>
      </c>
      <c r="O880" s="25">
        <f t="shared" si="39"/>
        <v>27.484999999999996</v>
      </c>
      <c r="P880" t="str">
        <f>VLOOKUP(J880,Products!A:G,2,0)</f>
        <v>Robusta</v>
      </c>
      <c r="Q880" t="str">
        <f>VLOOKUP(J880,Products!A:G,3,0)</f>
        <v>Light</v>
      </c>
      <c r="R880">
        <v>1.6490999999999998</v>
      </c>
      <c r="S880">
        <f>INDEX(Products!A:G,MATCH(worksheet!J880,Products!A:A,0),MATCH(worksheet!$S$1,Products!$A$1:$G$1,0))</f>
        <v>1.6490999999999998</v>
      </c>
      <c r="U880" s="20"/>
    </row>
    <row r="881" spans="1:21" x14ac:dyDescent="0.2">
      <c r="A881" s="1" t="s">
        <v>1697</v>
      </c>
      <c r="B881" s="2">
        <v>43630</v>
      </c>
      <c r="C881" s="2" t="str">
        <f t="shared" si="40"/>
        <v>2019</v>
      </c>
      <c r="D881" s="2" t="str">
        <f t="shared" si="41"/>
        <v>June</v>
      </c>
      <c r="E881" s="3" t="s">
        <v>1698</v>
      </c>
      <c r="F881" s="3">
        <f>VLOOKUP(Customers!A881,Customers!A880:I1880,3,FALSE)</f>
        <v>0</v>
      </c>
      <c r="G881" s="3" t="str">
        <f>VLOOKUP(worksheet!E881,Customers!A:I,2,)</f>
        <v>Brittani Thoresbie</v>
      </c>
      <c r="H881" s="3" t="str">
        <f>VLOOKUP(E881,Customers!A:I,6,FALSE)</f>
        <v>Englewood</v>
      </c>
      <c r="I881" s="3" t="str">
        <f>VLOOKUP(Customers!A881,Customers!A880:I1880,7,FALSE)</f>
        <v>United States</v>
      </c>
      <c r="J881" s="4" t="s">
        <v>51</v>
      </c>
      <c r="K881" s="3">
        <v>3</v>
      </c>
      <c r="L881" s="5">
        <f>INDEX([1]products!$A$1:$G$49,MATCH([1]orders!$D881,[1]products!$A$1:$A$49,0),MATCH([1]orders!K$1,[1]products!$A$1:$G$1,0))</f>
        <v>0.2</v>
      </c>
      <c r="M881" s="6">
        <f>INDEX([1]products!$A$1:$G$49,MATCH([1]orders!$D881,[1]products!$A$1:$A$49,0),MATCH([1]orders!L$1,[1]products!$A$1:$G$1,0))</f>
        <v>3.645</v>
      </c>
      <c r="N881" s="6" t="str">
        <f>VLOOKUP(Customers!A881,Customers!A880:I1880,9,FALSE)</f>
        <v>No</v>
      </c>
      <c r="O881" s="25">
        <f t="shared" si="39"/>
        <v>10.935</v>
      </c>
      <c r="P881" t="str">
        <f>VLOOKUP(J881,Products!A:G,2,0)</f>
        <v>Excelsa</v>
      </c>
      <c r="Q881" t="str">
        <f>VLOOKUP(J881,Products!A:G,3,0)</f>
        <v>Dark</v>
      </c>
      <c r="R881">
        <v>1.2028500000000002</v>
      </c>
      <c r="S881">
        <f>INDEX(Products!A:G,MATCH(worksheet!J881,Products!A:A,0),MATCH(worksheet!$S$1,Products!$A$1:$G$1,0))</f>
        <v>0.40095000000000003</v>
      </c>
      <c r="U881" s="20"/>
    </row>
    <row r="882" spans="1:21" hidden="1" x14ac:dyDescent="0.2">
      <c r="A882" s="1" t="s">
        <v>1699</v>
      </c>
      <c r="B882" s="2">
        <v>43790</v>
      </c>
      <c r="C882" s="2" t="str">
        <f t="shared" si="40"/>
        <v>2019</v>
      </c>
      <c r="D882" s="2" t="str">
        <f t="shared" si="41"/>
        <v>November</v>
      </c>
      <c r="E882" s="3" t="s">
        <v>1700</v>
      </c>
      <c r="F882" s="3" t="str">
        <f>VLOOKUP(Customers!A882,Customers!A881:I1881,3,FALSE)</f>
        <v>chatfullog@ebay.com</v>
      </c>
      <c r="G882" s="3" t="str">
        <f>VLOOKUP(worksheet!E882,Customers!A:I,2,)</f>
        <v>Constanta Hatfull</v>
      </c>
      <c r="H882" s="3" t="str">
        <f>VLOOKUP(E882,Customers!A:I,6,FALSE)</f>
        <v>Rockford</v>
      </c>
      <c r="I882" s="3" t="str">
        <f>VLOOKUP(Customers!A882,Customers!A881:I1881,7,FALSE)</f>
        <v>United States</v>
      </c>
      <c r="J882" s="4" t="s">
        <v>182</v>
      </c>
      <c r="K882" s="3">
        <v>2</v>
      </c>
      <c r="L882" s="5">
        <f>INDEX([1]products!$A$1:$G$49,MATCH([1]orders!$D882,[1]products!$A$1:$A$49,0),MATCH([1]orders!K$1,[1]products!$A$1:$G$1,0))</f>
        <v>0.2</v>
      </c>
      <c r="M882" s="6">
        <f>INDEX([1]products!$A$1:$G$49,MATCH([1]orders!$D882,[1]products!$A$1:$A$49,0),MATCH([1]orders!L$1,[1]products!$A$1:$G$1,0))</f>
        <v>3.5849999999999995</v>
      </c>
      <c r="N882" s="6" t="str">
        <f>VLOOKUP(Customers!A882,Customers!A881:I1881,9,FALSE)</f>
        <v>No</v>
      </c>
      <c r="O882" s="25">
        <f t="shared" si="39"/>
        <v>7.169999999999999</v>
      </c>
      <c r="P882" t="str">
        <f>VLOOKUP(J882,Products!A:G,2,0)</f>
        <v>Robusta</v>
      </c>
      <c r="Q882" t="str">
        <f>VLOOKUP(J882,Products!A:G,3,0)</f>
        <v>Light</v>
      </c>
      <c r="R882">
        <v>0.43019999999999992</v>
      </c>
      <c r="S882">
        <f>INDEX(Products!A:G,MATCH(worksheet!J882,Products!A:A,0),MATCH(worksheet!$S$1,Products!$A$1:$G$1,0))</f>
        <v>0.21509999999999996</v>
      </c>
      <c r="U882" s="20"/>
    </row>
    <row r="883" spans="1:21" x14ac:dyDescent="0.2">
      <c r="A883" s="1" t="s">
        <v>1701</v>
      </c>
      <c r="B883" s="2">
        <v>44286</v>
      </c>
      <c r="C883" s="2" t="str">
        <f t="shared" si="40"/>
        <v>2021</v>
      </c>
      <c r="D883" s="2" t="str">
        <f t="shared" si="41"/>
        <v>March</v>
      </c>
      <c r="E883" s="3" t="s">
        <v>1702</v>
      </c>
      <c r="F883" s="3">
        <f>VLOOKUP(Customers!A883,Customers!A882:I1882,3,FALSE)</f>
        <v>0</v>
      </c>
      <c r="G883" s="3" t="str">
        <f>VLOOKUP(worksheet!E883,Customers!A:I,2,)</f>
        <v>Bobbe Castagneto</v>
      </c>
      <c r="H883" s="3" t="str">
        <f>VLOOKUP(E883,Customers!A:I,6,FALSE)</f>
        <v>Billings</v>
      </c>
      <c r="I883" s="3" t="str">
        <f>VLOOKUP(Customers!A883,Customers!A882:I1882,7,FALSE)</f>
        <v>United States</v>
      </c>
      <c r="J883" s="4" t="s">
        <v>115</v>
      </c>
      <c r="K883" s="3">
        <v>6</v>
      </c>
      <c r="L883" s="5">
        <f>INDEX([1]products!$A$1:$G$49,MATCH([1]orders!$D883,[1]products!$A$1:$A$49,0),MATCH([1]orders!K$1,[1]products!$A$1:$G$1,0))</f>
        <v>0.2</v>
      </c>
      <c r="M883" s="6">
        <f>INDEX([1]products!$A$1:$G$49,MATCH([1]orders!$D883,[1]products!$A$1:$A$49,0),MATCH([1]orders!L$1,[1]products!$A$1:$G$1,0))</f>
        <v>3.8849999999999998</v>
      </c>
      <c r="N883" s="6" t="str">
        <f>VLOOKUP(Customers!A883,Customers!A882:I1882,9,FALSE)</f>
        <v>Yes</v>
      </c>
      <c r="O883" s="25">
        <f t="shared" si="39"/>
        <v>23.31</v>
      </c>
      <c r="P883" t="str">
        <f>VLOOKUP(J883,Products!A:G,2,0)</f>
        <v>Arabica</v>
      </c>
      <c r="Q883" t="str">
        <f>VLOOKUP(J883,Products!A:G,3,0)</f>
        <v>Light</v>
      </c>
      <c r="R883">
        <v>2.0978999999999997</v>
      </c>
      <c r="S883">
        <f>INDEX(Products!A:G,MATCH(worksheet!J883,Products!A:A,0),MATCH(worksheet!$S$1,Products!$A$1:$G$1,0))</f>
        <v>0.34964999999999996</v>
      </c>
      <c r="U883" s="20"/>
    </row>
    <row r="884" spans="1:21" x14ac:dyDescent="0.2">
      <c r="A884" s="1" t="s">
        <v>1703</v>
      </c>
      <c r="B884" s="2">
        <v>43647</v>
      </c>
      <c r="C884" s="2" t="str">
        <f t="shared" si="40"/>
        <v>2019</v>
      </c>
      <c r="D884" s="2" t="str">
        <f t="shared" si="41"/>
        <v>July</v>
      </c>
      <c r="E884" s="3" t="s">
        <v>1704</v>
      </c>
      <c r="F884" s="3" t="str">
        <f>VLOOKUP(Customers!A884,Customers!A883:I1883,3,FALSE)</f>
        <v>cswatmanoi@cbslocal.com</v>
      </c>
      <c r="G884" s="3" t="str">
        <f>VLOOKUP(worksheet!E884,Customers!A:I,2,)</f>
        <v>Kippie Marrison</v>
      </c>
      <c r="H884" s="3" t="str">
        <f>VLOOKUP(E884,Customers!A:I,6,FALSE)</f>
        <v>Denver</v>
      </c>
      <c r="I884" s="3" t="str">
        <f>VLOOKUP(Customers!A884,Customers!A883:I1883,7,FALSE)</f>
        <v>United States</v>
      </c>
      <c r="J884" s="4" t="s">
        <v>118</v>
      </c>
      <c r="K884" s="3">
        <v>5</v>
      </c>
      <c r="L884" s="5">
        <f>INDEX([1]products!$A$1:$G$49,MATCH([1]orders!$D884,[1]products!$A$1:$A$49,0),MATCH([1]orders!K$1,[1]products!$A$1:$G$1,0))</f>
        <v>2.5</v>
      </c>
      <c r="M884" s="6">
        <f>INDEX([1]products!$A$1:$G$49,MATCH([1]orders!$D884,[1]products!$A$1:$A$49,0),MATCH([1]orders!L$1,[1]products!$A$1:$G$1,0))</f>
        <v>22.884999999999998</v>
      </c>
      <c r="N884" s="6" t="str">
        <f>VLOOKUP(Customers!A884,Customers!A883:I1883,9,FALSE)</f>
        <v>No</v>
      </c>
      <c r="O884" s="25">
        <f t="shared" si="39"/>
        <v>114.42499999999998</v>
      </c>
      <c r="P884" t="str">
        <f>VLOOKUP(J884,Products!A:G,2,0)</f>
        <v>Arabica</v>
      </c>
      <c r="Q884" t="str">
        <f>VLOOKUP(J884,Products!A:G,3,0)</f>
        <v>Dark</v>
      </c>
      <c r="R884">
        <v>10.298249999999998</v>
      </c>
      <c r="S884">
        <f>INDEX(Products!A:G,MATCH(worksheet!J884,Products!A:A,0),MATCH(worksheet!$S$1,Products!$A$1:$G$1,0))</f>
        <v>2.0596499999999995</v>
      </c>
      <c r="U884" s="20"/>
    </row>
    <row r="885" spans="1:21" hidden="1" x14ac:dyDescent="0.2">
      <c r="A885" s="1" t="s">
        <v>1705</v>
      </c>
      <c r="B885" s="2">
        <v>43956</v>
      </c>
      <c r="C885" s="2" t="str">
        <f t="shared" si="40"/>
        <v>2020</v>
      </c>
      <c r="D885" s="2" t="str">
        <f t="shared" si="41"/>
        <v>May</v>
      </c>
      <c r="E885" s="3" t="s">
        <v>1706</v>
      </c>
      <c r="F885" s="3" t="str">
        <f>VLOOKUP(Customers!A885,Customers!A884:I1884,3,FALSE)</f>
        <v>lagnolooj@pinterest.com</v>
      </c>
      <c r="G885" s="3" t="str">
        <f>VLOOKUP(worksheet!E885,Customers!A:I,2,)</f>
        <v>Lindon Agnolo</v>
      </c>
      <c r="H885" s="3" t="str">
        <f>VLOOKUP(E885,Customers!A:I,6,FALSE)</f>
        <v>Tulsa</v>
      </c>
      <c r="I885" s="3" t="str">
        <f>VLOOKUP(Customers!A885,Customers!A884:I1884,7,FALSE)</f>
        <v>United States</v>
      </c>
      <c r="J885" s="4" t="s">
        <v>171</v>
      </c>
      <c r="K885" s="3">
        <v>3</v>
      </c>
      <c r="L885" s="5">
        <f>INDEX([1]products!$A$1:$G$49,MATCH([1]orders!$D885,[1]products!$A$1:$A$49,0),MATCH([1]orders!K$1,[1]products!$A$1:$G$1,0))</f>
        <v>2.5</v>
      </c>
      <c r="M885" s="6">
        <f>INDEX([1]products!$A$1:$G$49,MATCH([1]orders!$D885,[1]products!$A$1:$A$49,0),MATCH([1]orders!L$1,[1]products!$A$1:$G$1,0))</f>
        <v>25.874999999999996</v>
      </c>
      <c r="N885" s="6" t="str">
        <f>VLOOKUP(Customers!A885,Customers!A884:I1884,9,FALSE)</f>
        <v>Yes</v>
      </c>
      <c r="O885" s="25">
        <f t="shared" si="39"/>
        <v>77.624999999999986</v>
      </c>
      <c r="P885" t="str">
        <f>VLOOKUP(J885,Products!A:G,2,0)</f>
        <v>Arabica</v>
      </c>
      <c r="Q885" t="str">
        <f>VLOOKUP(J885,Products!A:G,3,0)</f>
        <v>Medium</v>
      </c>
      <c r="R885">
        <v>6.9862499999999983</v>
      </c>
      <c r="S885">
        <f>INDEX(Products!A:G,MATCH(worksheet!J885,Products!A:A,0),MATCH(worksheet!$S$1,Products!$A$1:$G$1,0))</f>
        <v>2.3287499999999994</v>
      </c>
      <c r="U885" s="20"/>
    </row>
    <row r="886" spans="1:21" x14ac:dyDescent="0.2">
      <c r="A886" s="1" t="s">
        <v>1707</v>
      </c>
      <c r="B886" s="2">
        <v>43941</v>
      </c>
      <c r="C886" s="2" t="str">
        <f t="shared" si="40"/>
        <v>2020</v>
      </c>
      <c r="D886" s="2" t="str">
        <f t="shared" si="41"/>
        <v>April</v>
      </c>
      <c r="E886" s="3" t="s">
        <v>1708</v>
      </c>
      <c r="F886" s="3" t="str">
        <f>VLOOKUP(Customers!A886,Customers!A885:I1885,3,FALSE)</f>
        <v>dkiddyok@fda.gov</v>
      </c>
      <c r="G886" s="3" t="str">
        <f>VLOOKUP(worksheet!E886,Customers!A:I,2,)</f>
        <v>Delainey Kiddy</v>
      </c>
      <c r="H886" s="3" t="str">
        <f>VLOOKUP(E886,Customers!A:I,6,FALSE)</f>
        <v>Fresno</v>
      </c>
      <c r="I886" s="3" t="str">
        <f>VLOOKUP(Customers!A886,Customers!A885:I1885,7,FALSE)</f>
        <v>United States</v>
      </c>
      <c r="J886" s="4" t="s">
        <v>146</v>
      </c>
      <c r="K886" s="3">
        <v>1</v>
      </c>
      <c r="L886" s="5">
        <f>INDEX([1]products!$A$1:$G$49,MATCH([1]orders!$D886,[1]products!$A$1:$A$49,0),MATCH([1]orders!K$1,[1]products!$A$1:$G$1,0))</f>
        <v>0.5</v>
      </c>
      <c r="M886" s="6">
        <f>INDEX([1]products!$A$1:$G$49,MATCH([1]orders!$D886,[1]products!$A$1:$A$49,0),MATCH([1]orders!L$1,[1]products!$A$1:$G$1,0))</f>
        <v>5.3699999999999992</v>
      </c>
      <c r="N886" s="6" t="str">
        <f>VLOOKUP(Customers!A886,Customers!A885:I1885,9,FALSE)</f>
        <v>Yes</v>
      </c>
      <c r="O886" s="25">
        <f t="shared" si="39"/>
        <v>5.3699999999999992</v>
      </c>
      <c r="P886" t="str">
        <f>VLOOKUP(J886,Products!A:G,2,0)</f>
        <v>Robusta</v>
      </c>
      <c r="Q886" t="str">
        <f>VLOOKUP(J886,Products!A:G,3,0)</f>
        <v>Dark</v>
      </c>
      <c r="R886">
        <v>0.32219999999999993</v>
      </c>
      <c r="S886">
        <f>INDEX(Products!A:G,MATCH(worksheet!J886,Products!A:A,0),MATCH(worksheet!$S$1,Products!$A$1:$G$1,0))</f>
        <v>0.32219999999999993</v>
      </c>
      <c r="U886" s="20"/>
    </row>
    <row r="887" spans="1:21" hidden="1" x14ac:dyDescent="0.2">
      <c r="A887" s="1" t="s">
        <v>1709</v>
      </c>
      <c r="B887" s="2">
        <v>43664</v>
      </c>
      <c r="C887" s="2" t="str">
        <f t="shared" si="40"/>
        <v>2019</v>
      </c>
      <c r="D887" s="2" t="str">
        <f t="shared" si="41"/>
        <v>July</v>
      </c>
      <c r="E887" s="3" t="s">
        <v>1710</v>
      </c>
      <c r="F887" s="3" t="str">
        <f>VLOOKUP(Customers!A887,Customers!A886:I1886,3,FALSE)</f>
        <v>hpetroulisol@state.tx.us</v>
      </c>
      <c r="G887" s="3" t="str">
        <f>VLOOKUP(worksheet!E887,Customers!A:I,2,)</f>
        <v>Helli Petroulis</v>
      </c>
      <c r="H887" s="3" t="str">
        <f>VLOOKUP(E887,Customers!A:I,6,FALSE)</f>
        <v>Mullagh</v>
      </c>
      <c r="I887" s="3" t="str">
        <f>VLOOKUP(Customers!A887,Customers!A886:I1886,7,FALSE)</f>
        <v>Ireland</v>
      </c>
      <c r="J887" s="4" t="s">
        <v>35</v>
      </c>
      <c r="K887" s="3">
        <v>6</v>
      </c>
      <c r="L887" s="5">
        <f>INDEX([1]products!$A$1:$G$49,MATCH([1]orders!$D887,[1]products!$A$1:$A$49,0),MATCH([1]orders!K$1,[1]products!$A$1:$G$1,0))</f>
        <v>2.5</v>
      </c>
      <c r="M887" s="6">
        <f>INDEX([1]products!$A$1:$G$49,MATCH([1]orders!$D887,[1]products!$A$1:$A$49,0),MATCH([1]orders!L$1,[1]products!$A$1:$G$1,0))</f>
        <v>20.584999999999997</v>
      </c>
      <c r="N887" s="6" t="str">
        <f>VLOOKUP(Customers!A887,Customers!A886:I1886,9,FALSE)</f>
        <v>No</v>
      </c>
      <c r="O887" s="25">
        <f t="shared" si="39"/>
        <v>123.50999999999999</v>
      </c>
      <c r="P887" t="str">
        <f>VLOOKUP(J887,Products!A:G,2,0)</f>
        <v>Robusta</v>
      </c>
      <c r="Q887" t="str">
        <f>VLOOKUP(J887,Products!A:G,3,0)</f>
        <v>Dark</v>
      </c>
      <c r="R887">
        <v>7.4105999999999987</v>
      </c>
      <c r="S887">
        <f>INDEX(Products!A:G,MATCH(worksheet!J887,Products!A:A,0),MATCH(worksheet!$S$1,Products!$A$1:$G$1,0))</f>
        <v>1.2350999999999999</v>
      </c>
      <c r="U887" s="20"/>
    </row>
    <row r="888" spans="1:21" x14ac:dyDescent="0.2">
      <c r="A888" s="1" t="s">
        <v>1711</v>
      </c>
      <c r="B888" s="2">
        <v>44518</v>
      </c>
      <c r="C888" s="2" t="str">
        <f t="shared" si="40"/>
        <v>2021</v>
      </c>
      <c r="D888" s="2" t="str">
        <f t="shared" si="41"/>
        <v>November</v>
      </c>
      <c r="E888" s="3" t="s">
        <v>1712</v>
      </c>
      <c r="F888" s="3" t="str">
        <f>VLOOKUP(Customers!A888,Customers!A887:I1887,3,FALSE)</f>
        <v>mschollom@taobao.com</v>
      </c>
      <c r="G888" s="3" t="str">
        <f>VLOOKUP(worksheet!E888,Customers!A:I,2,)</f>
        <v>Marty Scholl</v>
      </c>
      <c r="H888" s="3" t="str">
        <f>VLOOKUP(E888,Customers!A:I,6,FALSE)</f>
        <v>San Francisco</v>
      </c>
      <c r="I888" s="3" t="str">
        <f>VLOOKUP(Customers!A888,Customers!A887:I1887,7,FALSE)</f>
        <v>United States</v>
      </c>
      <c r="J888" s="4" t="s">
        <v>78</v>
      </c>
      <c r="K888" s="3">
        <v>2</v>
      </c>
      <c r="L888" s="5">
        <f>INDEX([1]products!$A$1:$G$49,MATCH([1]orders!$D888,[1]products!$A$1:$A$49,0),MATCH([1]orders!K$1,[1]products!$A$1:$G$1,0))</f>
        <v>0.5</v>
      </c>
      <c r="M888" s="6">
        <f>INDEX([1]products!$A$1:$G$49,MATCH([1]orders!$D888,[1]products!$A$1:$A$49,0),MATCH([1]orders!L$1,[1]products!$A$1:$G$1,0))</f>
        <v>8.73</v>
      </c>
      <c r="N888" s="6" t="str">
        <f>VLOOKUP(Customers!A888,Customers!A887:I1887,9,FALSE)</f>
        <v>No</v>
      </c>
      <c r="O888" s="25">
        <f t="shared" si="39"/>
        <v>17.46</v>
      </c>
      <c r="P888" t="str">
        <f>VLOOKUP(J888,Products!A:G,2,0)</f>
        <v>Liberica</v>
      </c>
      <c r="Q888" t="str">
        <f>VLOOKUP(J888,Products!A:G,3,0)</f>
        <v>Medium</v>
      </c>
      <c r="R888">
        <v>2.2698</v>
      </c>
      <c r="S888">
        <f>INDEX(Products!A:G,MATCH(worksheet!J888,Products!A:A,0),MATCH(worksheet!$S$1,Products!$A$1:$G$1,0))</f>
        <v>1.1349</v>
      </c>
      <c r="U888" s="20"/>
    </row>
    <row r="889" spans="1:21" hidden="1" x14ac:dyDescent="0.2">
      <c r="A889" s="1" t="s">
        <v>1713</v>
      </c>
      <c r="B889" s="2">
        <v>44002</v>
      </c>
      <c r="C889" s="2" t="str">
        <f t="shared" si="40"/>
        <v>2020</v>
      </c>
      <c r="D889" s="2" t="str">
        <f t="shared" si="41"/>
        <v>June</v>
      </c>
      <c r="E889" s="3" t="s">
        <v>1714</v>
      </c>
      <c r="F889" s="3" t="str">
        <f>VLOOKUP(Customers!A889,Customers!A888:I1888,3,FALSE)</f>
        <v>kfersonon@g.co</v>
      </c>
      <c r="G889" s="3" t="str">
        <f>VLOOKUP(worksheet!E889,Customers!A:I,2,)</f>
        <v>Kienan Ferson</v>
      </c>
      <c r="H889" s="3" t="str">
        <f>VLOOKUP(E889,Customers!A:I,6,FALSE)</f>
        <v>Mobile</v>
      </c>
      <c r="I889" s="3" t="str">
        <f>VLOOKUP(Customers!A889,Customers!A888:I1888,7,FALSE)</f>
        <v>United States</v>
      </c>
      <c r="J889" s="4" t="s">
        <v>254</v>
      </c>
      <c r="K889" s="3">
        <v>3</v>
      </c>
      <c r="L889" s="5">
        <f>INDEX([1]products!$A$1:$G$49,MATCH([1]orders!$D889,[1]products!$A$1:$A$49,0),MATCH([1]orders!K$1,[1]products!$A$1:$G$1,0))</f>
        <v>0.2</v>
      </c>
      <c r="M889" s="6">
        <f>INDEX([1]products!$A$1:$G$49,MATCH([1]orders!$D889,[1]products!$A$1:$A$49,0),MATCH([1]orders!L$1,[1]products!$A$1:$G$1,0))</f>
        <v>4.4550000000000001</v>
      </c>
      <c r="N889" s="6" t="str">
        <f>VLOOKUP(Customers!A889,Customers!A888:I1888,9,FALSE)</f>
        <v>No</v>
      </c>
      <c r="O889" s="25">
        <f t="shared" si="39"/>
        <v>13.365</v>
      </c>
      <c r="P889" t="str">
        <f>VLOOKUP(J889,Products!A:G,2,0)</f>
        <v>Excelsa</v>
      </c>
      <c r="Q889" t="str">
        <f>VLOOKUP(J889,Products!A:G,3,0)</f>
        <v>Light</v>
      </c>
      <c r="R889">
        <v>1.4701499999999998</v>
      </c>
      <c r="S889">
        <f>INDEX(Products!A:G,MATCH(worksheet!J889,Products!A:A,0),MATCH(worksheet!$S$1,Products!$A$1:$G$1,0))</f>
        <v>0.49004999999999999</v>
      </c>
      <c r="U889" s="20"/>
    </row>
    <row r="890" spans="1:21" x14ac:dyDescent="0.2">
      <c r="A890" s="1" t="s">
        <v>1715</v>
      </c>
      <c r="B890" s="2">
        <v>44292</v>
      </c>
      <c r="C890" s="2" t="str">
        <f t="shared" si="40"/>
        <v>2021</v>
      </c>
      <c r="D890" s="2" t="str">
        <f t="shared" si="41"/>
        <v>April</v>
      </c>
      <c r="E890" s="3" t="s">
        <v>1716</v>
      </c>
      <c r="F890" s="3" t="str">
        <f>VLOOKUP(Customers!A890,Customers!A889:I1889,3,FALSE)</f>
        <v>bkellowayoo@omniture.com</v>
      </c>
      <c r="G890" s="3" t="str">
        <f>VLOOKUP(worksheet!E890,Customers!A:I,2,)</f>
        <v>Blake Kelloway</v>
      </c>
      <c r="H890" s="3" t="str">
        <f>VLOOKUP(E890,Customers!A:I,6,FALSE)</f>
        <v>San Francisco</v>
      </c>
      <c r="I890" s="3" t="str">
        <f>VLOOKUP(Customers!A890,Customers!A889:I1889,7,FALSE)</f>
        <v>United States</v>
      </c>
      <c r="J890" s="4" t="s">
        <v>115</v>
      </c>
      <c r="K890" s="3">
        <v>2</v>
      </c>
      <c r="L890" s="5">
        <f>INDEX([1]products!$A$1:$G$49,MATCH([1]orders!$D890,[1]products!$A$1:$A$49,0),MATCH([1]orders!K$1,[1]products!$A$1:$G$1,0))</f>
        <v>0.2</v>
      </c>
      <c r="M890" s="6">
        <f>INDEX([1]products!$A$1:$G$49,MATCH([1]orders!$D890,[1]products!$A$1:$A$49,0),MATCH([1]orders!L$1,[1]products!$A$1:$G$1,0))</f>
        <v>3.8849999999999998</v>
      </c>
      <c r="N890" s="6" t="str">
        <f>VLOOKUP(Customers!A890,Customers!A889:I1889,9,FALSE)</f>
        <v>Yes</v>
      </c>
      <c r="O890" s="25">
        <f t="shared" si="39"/>
        <v>7.77</v>
      </c>
      <c r="P890" t="str">
        <f>VLOOKUP(J890,Products!A:G,2,0)</f>
        <v>Arabica</v>
      </c>
      <c r="Q890" t="str">
        <f>VLOOKUP(J890,Products!A:G,3,0)</f>
        <v>Light</v>
      </c>
      <c r="R890">
        <v>0.69929999999999992</v>
      </c>
      <c r="S890">
        <f>INDEX(Products!A:G,MATCH(worksheet!J890,Products!A:A,0),MATCH(worksheet!$S$1,Products!$A$1:$G$1,0))</f>
        <v>0.34964999999999996</v>
      </c>
      <c r="U890" s="20"/>
    </row>
    <row r="891" spans="1:21" hidden="1" x14ac:dyDescent="0.2">
      <c r="A891" s="1" t="s">
        <v>1717</v>
      </c>
      <c r="B891" s="2">
        <v>43633</v>
      </c>
      <c r="C891" s="2" t="str">
        <f t="shared" si="40"/>
        <v>2019</v>
      </c>
      <c r="D891" s="2" t="str">
        <f t="shared" si="41"/>
        <v>June</v>
      </c>
      <c r="E891" s="3" t="s">
        <v>1718</v>
      </c>
      <c r="F891" s="3" t="str">
        <f>VLOOKUP(Customers!A891,Customers!A890:I1890,3,FALSE)</f>
        <v>soliffeop@yellowbook.com</v>
      </c>
      <c r="G891" s="3" t="str">
        <f>VLOOKUP(worksheet!E891,Customers!A:I,2,)</f>
        <v>Scarlett Oliffe</v>
      </c>
      <c r="H891" s="3" t="str">
        <f>VLOOKUP(E891,Customers!A:I,6,FALSE)</f>
        <v>Jamaica</v>
      </c>
      <c r="I891" s="3" t="str">
        <f>VLOOKUP(Customers!A891,Customers!A890:I1890,7,FALSE)</f>
        <v>United States</v>
      </c>
      <c r="J891" s="4" t="s">
        <v>101</v>
      </c>
      <c r="K891" s="3">
        <v>1</v>
      </c>
      <c r="L891" s="5">
        <f>INDEX([1]products!$A$1:$G$49,MATCH([1]orders!$D891,[1]products!$A$1:$A$49,0),MATCH([1]orders!K$1,[1]products!$A$1:$G$1,0))</f>
        <v>0.2</v>
      </c>
      <c r="M891" s="6">
        <f>INDEX([1]products!$A$1:$G$49,MATCH([1]orders!$D891,[1]products!$A$1:$A$49,0),MATCH([1]orders!L$1,[1]products!$A$1:$G$1,0))</f>
        <v>2.6849999999999996</v>
      </c>
      <c r="N891" s="6" t="str">
        <f>VLOOKUP(Customers!A891,Customers!A890:I1890,9,FALSE)</f>
        <v>Yes</v>
      </c>
      <c r="O891" s="25">
        <f t="shared" si="39"/>
        <v>2.6849999999999996</v>
      </c>
      <c r="P891" t="str">
        <f>VLOOKUP(J891,Products!A:G,2,0)</f>
        <v>Robusta</v>
      </c>
      <c r="Q891" t="str">
        <f>VLOOKUP(J891,Products!A:G,3,0)</f>
        <v>Dark</v>
      </c>
      <c r="R891">
        <v>0.16109999999999997</v>
      </c>
      <c r="S891">
        <f>INDEX(Products!A:G,MATCH(worksheet!J891,Products!A:A,0),MATCH(worksheet!$S$1,Products!$A$1:$G$1,0))</f>
        <v>0.16109999999999997</v>
      </c>
      <c r="U891" s="20"/>
    </row>
    <row r="892" spans="1:21" x14ac:dyDescent="0.2">
      <c r="A892" s="1" t="s">
        <v>1719</v>
      </c>
      <c r="B892" s="2">
        <v>44646</v>
      </c>
      <c r="C892" s="2" t="str">
        <f t="shared" si="40"/>
        <v>2022</v>
      </c>
      <c r="D892" s="2" t="str">
        <f t="shared" si="41"/>
        <v>March</v>
      </c>
      <c r="E892" s="3" t="s">
        <v>1704</v>
      </c>
      <c r="F892" s="3" t="str">
        <f>VLOOKUP(Customers!A892,Customers!A891:I1891,3,FALSE)</f>
        <v>kmarrisonoq@dropbox.com</v>
      </c>
      <c r="G892" s="3" t="str">
        <f>VLOOKUP(worksheet!E892,Customers!A:I,2,)</f>
        <v>Kippie Marrison</v>
      </c>
      <c r="H892" s="3" t="str">
        <f>VLOOKUP(E892,Customers!A:I,6,FALSE)</f>
        <v>Denver</v>
      </c>
      <c r="I892" s="3" t="str">
        <f>VLOOKUP(Customers!A892,Customers!A891:I1891,7,FALSE)</f>
        <v>United States</v>
      </c>
      <c r="J892" s="4" t="s">
        <v>35</v>
      </c>
      <c r="K892" s="3">
        <v>1</v>
      </c>
      <c r="L892" s="5">
        <f>INDEX([1]products!$A$1:$G$49,MATCH([1]orders!$D892,[1]products!$A$1:$A$49,0),MATCH([1]orders!K$1,[1]products!$A$1:$G$1,0))</f>
        <v>2.5</v>
      </c>
      <c r="M892" s="6">
        <f>INDEX([1]products!$A$1:$G$49,MATCH([1]orders!$D892,[1]products!$A$1:$A$49,0),MATCH([1]orders!L$1,[1]products!$A$1:$G$1,0))</f>
        <v>20.584999999999997</v>
      </c>
      <c r="N892" s="6" t="str">
        <f>VLOOKUP(Customers!A892,Customers!A891:I1891,9,FALSE)</f>
        <v>Yes</v>
      </c>
      <c r="O892" s="25">
        <f t="shared" si="39"/>
        <v>20.584999999999997</v>
      </c>
      <c r="P892" t="str">
        <f>VLOOKUP(J892,Products!A:G,2,0)</f>
        <v>Robusta</v>
      </c>
      <c r="Q892" t="str">
        <f>VLOOKUP(J892,Products!A:G,3,0)</f>
        <v>Dark</v>
      </c>
      <c r="R892">
        <v>1.2350999999999999</v>
      </c>
      <c r="S892">
        <f>INDEX(Products!A:G,MATCH(worksheet!J892,Products!A:A,0),MATCH(worksheet!$S$1,Products!$A$1:$G$1,0))</f>
        <v>1.2350999999999999</v>
      </c>
      <c r="U892" s="20"/>
    </row>
    <row r="893" spans="1:21" x14ac:dyDescent="0.2">
      <c r="A893" s="1" t="s">
        <v>1720</v>
      </c>
      <c r="B893" s="2">
        <v>44469</v>
      </c>
      <c r="C893" s="2" t="str">
        <f t="shared" si="40"/>
        <v>2021</v>
      </c>
      <c r="D893" s="2" t="str">
        <f t="shared" si="41"/>
        <v>September</v>
      </c>
      <c r="E893" s="3" t="s">
        <v>1721</v>
      </c>
      <c r="F893" s="3" t="str">
        <f>VLOOKUP(Customers!A893,Customers!A892:I1892,3,FALSE)</f>
        <v>cdolohuntyor@dailymail.co.uk</v>
      </c>
      <c r="G893" s="3" t="str">
        <f>VLOOKUP(worksheet!E893,Customers!A:I,2,)</f>
        <v>Celestia Dolohunty</v>
      </c>
      <c r="H893" s="3" t="str">
        <f>VLOOKUP(E893,Customers!A:I,6,FALSE)</f>
        <v>San Diego</v>
      </c>
      <c r="I893" s="3" t="str">
        <f>VLOOKUP(Customers!A893,Customers!A892:I1892,7,FALSE)</f>
        <v>United States</v>
      </c>
      <c r="J893" s="4" t="s">
        <v>118</v>
      </c>
      <c r="K893" s="3">
        <v>5</v>
      </c>
      <c r="L893" s="5">
        <f>INDEX([1]products!$A$1:$G$49,MATCH([1]orders!$D893,[1]products!$A$1:$A$49,0),MATCH([1]orders!K$1,[1]products!$A$1:$G$1,0))</f>
        <v>2.5</v>
      </c>
      <c r="M893" s="6">
        <f>INDEX([1]products!$A$1:$G$49,MATCH([1]orders!$D893,[1]products!$A$1:$A$49,0),MATCH([1]orders!L$1,[1]products!$A$1:$G$1,0))</f>
        <v>22.884999999999998</v>
      </c>
      <c r="N893" s="6" t="str">
        <f>VLOOKUP(Customers!A893,Customers!A892:I1892,9,FALSE)</f>
        <v>Yes</v>
      </c>
      <c r="O893" s="25">
        <f t="shared" si="39"/>
        <v>114.42499999999998</v>
      </c>
      <c r="P893" t="str">
        <f>VLOOKUP(J893,Products!A:G,2,0)</f>
        <v>Arabica</v>
      </c>
      <c r="Q893" t="str">
        <f>VLOOKUP(J893,Products!A:G,3,0)</f>
        <v>Dark</v>
      </c>
      <c r="R893">
        <v>10.298249999999998</v>
      </c>
      <c r="S893">
        <f>INDEX(Products!A:G,MATCH(worksheet!J893,Products!A:A,0),MATCH(worksheet!$S$1,Products!$A$1:$G$1,0))</f>
        <v>2.0596499999999995</v>
      </c>
      <c r="U893" s="20"/>
    </row>
    <row r="894" spans="1:21" x14ac:dyDescent="0.2">
      <c r="A894" s="1" t="s">
        <v>1722</v>
      </c>
      <c r="B894" s="2">
        <v>43635</v>
      </c>
      <c r="C894" s="2" t="str">
        <f t="shared" si="40"/>
        <v>2019</v>
      </c>
      <c r="D894" s="2" t="str">
        <f t="shared" si="41"/>
        <v>June</v>
      </c>
      <c r="E894" s="3" t="s">
        <v>1723</v>
      </c>
      <c r="F894" s="3" t="str">
        <f>VLOOKUP(Customers!A894,Customers!A893:I1893,3,FALSE)</f>
        <v>pvasilenkoos@addtoany.com</v>
      </c>
      <c r="G894" s="3" t="str">
        <f>VLOOKUP(worksheet!E894,Customers!A:I,2,)</f>
        <v>Patsy Vasilenko</v>
      </c>
      <c r="H894" s="3" t="str">
        <f>VLOOKUP(E894,Customers!A:I,6,FALSE)</f>
        <v>Preston</v>
      </c>
      <c r="I894" s="3" t="str">
        <f>VLOOKUP(Customers!A894,Customers!A893:I1893,7,FALSE)</f>
        <v>United Kingdom</v>
      </c>
      <c r="J894" s="4" t="s">
        <v>64</v>
      </c>
      <c r="K894" s="3">
        <v>5</v>
      </c>
      <c r="L894" s="5">
        <f>INDEX([1]products!$A$1:$G$49,MATCH([1]orders!$D894,[1]products!$A$1:$A$49,0),MATCH([1]orders!K$1,[1]products!$A$1:$G$1,0))</f>
        <v>0.2</v>
      </c>
      <c r="M894" s="6">
        <f>INDEX([1]products!$A$1:$G$49,MATCH([1]orders!$D894,[1]products!$A$1:$A$49,0),MATCH([1]orders!L$1,[1]products!$A$1:$G$1,0))</f>
        <v>4.125</v>
      </c>
      <c r="N894" s="6" t="str">
        <f>VLOOKUP(Customers!A894,Customers!A893:I1893,9,FALSE)</f>
        <v>No</v>
      </c>
      <c r="O894" s="25">
        <f t="shared" si="39"/>
        <v>20.625</v>
      </c>
      <c r="P894" t="str">
        <f>VLOOKUP(J894,Products!A:G,2,0)</f>
        <v>Excelsa</v>
      </c>
      <c r="Q894" t="str">
        <f>VLOOKUP(J894,Products!A:G,3,0)</f>
        <v>Medium</v>
      </c>
      <c r="R894">
        <v>2.2687499999999998</v>
      </c>
      <c r="S894">
        <f>INDEX(Products!A:G,MATCH(worksheet!J894,Products!A:A,0),MATCH(worksheet!$S$1,Products!$A$1:$G$1,0))</f>
        <v>0.45374999999999999</v>
      </c>
      <c r="U894" s="20"/>
    </row>
    <row r="895" spans="1:21" hidden="1" x14ac:dyDescent="0.2">
      <c r="A895" s="1" t="s">
        <v>1724</v>
      </c>
      <c r="B895" s="2">
        <v>44651</v>
      </c>
      <c r="C895" s="2" t="str">
        <f t="shared" si="40"/>
        <v>2022</v>
      </c>
      <c r="D895" s="2" t="str">
        <f t="shared" si="41"/>
        <v>March</v>
      </c>
      <c r="E895" s="3" t="s">
        <v>1725</v>
      </c>
      <c r="F895" s="3" t="str">
        <f>VLOOKUP(Customers!A895,Customers!A894:I1894,3,FALSE)</f>
        <v>rschankelborgot@ameblo.jp</v>
      </c>
      <c r="G895" s="3" t="str">
        <f>VLOOKUP(worksheet!E895,Customers!A:I,2,)</f>
        <v>Raphaela Schankelborg</v>
      </c>
      <c r="H895" s="3" t="str">
        <f>VLOOKUP(E895,Customers!A:I,6,FALSE)</f>
        <v>Pittsburgh</v>
      </c>
      <c r="I895" s="3" t="str">
        <f>VLOOKUP(Customers!A895,Customers!A894:I1894,7,FALSE)</f>
        <v>United States</v>
      </c>
      <c r="J895" s="4" t="s">
        <v>83</v>
      </c>
      <c r="K895" s="3">
        <v>6</v>
      </c>
      <c r="L895" s="5">
        <f>INDEX([1]products!$A$1:$G$49,MATCH([1]orders!$D895,[1]products!$A$1:$A$49,0),MATCH([1]orders!K$1,[1]products!$A$1:$G$1,0))</f>
        <v>0.5</v>
      </c>
      <c r="M895" s="6">
        <f>INDEX([1]products!$A$1:$G$49,MATCH([1]orders!$D895,[1]products!$A$1:$A$49,0),MATCH([1]orders!L$1,[1]products!$A$1:$G$1,0))</f>
        <v>9.51</v>
      </c>
      <c r="N895" s="6" t="str">
        <f>VLOOKUP(Customers!A895,Customers!A894:I1894,9,FALSE)</f>
        <v>Yes</v>
      </c>
      <c r="O895" s="25">
        <f t="shared" si="39"/>
        <v>57.06</v>
      </c>
      <c r="P895" t="str">
        <f>VLOOKUP(J895,Products!A:G,2,0)</f>
        <v>Liberica</v>
      </c>
      <c r="Q895" t="str">
        <f>VLOOKUP(J895,Products!A:G,3,0)</f>
        <v>Light</v>
      </c>
      <c r="R895">
        <v>7.4177999999999997</v>
      </c>
      <c r="S895">
        <f>INDEX(Products!A:G,MATCH(worksheet!J895,Products!A:A,0),MATCH(worksheet!$S$1,Products!$A$1:$G$1,0))</f>
        <v>1.2363</v>
      </c>
      <c r="U895" s="20"/>
    </row>
    <row r="896" spans="1:21" x14ac:dyDescent="0.2">
      <c r="A896" s="1" t="s">
        <v>1726</v>
      </c>
      <c r="B896" s="2">
        <v>44016</v>
      </c>
      <c r="C896" s="2" t="str">
        <f t="shared" si="40"/>
        <v>2020</v>
      </c>
      <c r="D896" s="2" t="str">
        <f t="shared" si="41"/>
        <v>July</v>
      </c>
      <c r="E896" s="3" t="s">
        <v>1727</v>
      </c>
      <c r="F896" s="3">
        <f>VLOOKUP(Customers!A896,Customers!A895:I1895,3,FALSE)</f>
        <v>0</v>
      </c>
      <c r="G896" s="3" t="str">
        <f>VLOOKUP(worksheet!E896,Customers!A:I,2,)</f>
        <v>Sharity Wickens</v>
      </c>
      <c r="H896" s="3" t="str">
        <f>VLOOKUP(E896,Customers!A:I,6,FALSE)</f>
        <v>Cavan</v>
      </c>
      <c r="I896" s="3" t="str">
        <f>VLOOKUP(Customers!A896,Customers!A895:I1895,7,FALSE)</f>
        <v>Ireland</v>
      </c>
      <c r="J896" s="4" t="s">
        <v>35</v>
      </c>
      <c r="K896" s="3">
        <v>4</v>
      </c>
      <c r="L896" s="5">
        <f>INDEX([1]products!$A$1:$G$49,MATCH([1]orders!$D896,[1]products!$A$1:$A$49,0),MATCH([1]orders!K$1,[1]products!$A$1:$G$1,0))</f>
        <v>2.5</v>
      </c>
      <c r="M896" s="6">
        <f>INDEX([1]products!$A$1:$G$49,MATCH([1]orders!$D896,[1]products!$A$1:$A$49,0),MATCH([1]orders!L$1,[1]products!$A$1:$G$1,0))</f>
        <v>20.584999999999997</v>
      </c>
      <c r="N896" s="6" t="str">
        <f>VLOOKUP(Customers!A896,Customers!A895:I1895,9,FALSE)</f>
        <v>Yes</v>
      </c>
      <c r="O896" s="25">
        <f t="shared" si="39"/>
        <v>82.339999999999989</v>
      </c>
      <c r="P896" t="str">
        <f>VLOOKUP(J896,Products!A:G,2,0)</f>
        <v>Robusta</v>
      </c>
      <c r="Q896" t="str">
        <f>VLOOKUP(J896,Products!A:G,3,0)</f>
        <v>Dark</v>
      </c>
      <c r="R896">
        <v>4.9403999999999995</v>
      </c>
      <c r="S896">
        <f>INDEX(Products!A:G,MATCH(worksheet!J896,Products!A:A,0),MATCH(worksheet!$S$1,Products!$A$1:$G$1,0))</f>
        <v>1.2350999999999999</v>
      </c>
      <c r="U896" s="20"/>
    </row>
    <row r="897" spans="1:21" x14ac:dyDescent="0.2">
      <c r="A897" s="1" t="s">
        <v>1728</v>
      </c>
      <c r="B897" s="2">
        <v>44521</v>
      </c>
      <c r="C897" s="2" t="str">
        <f t="shared" si="40"/>
        <v>2021</v>
      </c>
      <c r="D897" s="2" t="str">
        <f t="shared" si="41"/>
        <v>November</v>
      </c>
      <c r="E897" s="3" t="s">
        <v>1729</v>
      </c>
      <c r="F897" s="3">
        <f>VLOOKUP(Customers!A897,Customers!A896:I1896,3,FALSE)</f>
        <v>0</v>
      </c>
      <c r="G897" s="3" t="str">
        <f>VLOOKUP(worksheet!E897,Customers!A:I,2,)</f>
        <v>Derick Snow</v>
      </c>
      <c r="H897" s="3" t="str">
        <f>VLOOKUP(E897,Customers!A:I,6,FALSE)</f>
        <v>New York City</v>
      </c>
      <c r="I897" s="3" t="str">
        <f>VLOOKUP(Customers!A897,Customers!A896:I1896,7,FALSE)</f>
        <v>United States</v>
      </c>
      <c r="J897" s="4" t="s">
        <v>112</v>
      </c>
      <c r="K897" s="3">
        <v>5</v>
      </c>
      <c r="L897" s="5">
        <f>INDEX([1]products!$A$1:$G$49,MATCH([1]orders!$D897,[1]products!$A$1:$A$49,0),MATCH([1]orders!K$1,[1]products!$A$1:$G$1,0))</f>
        <v>2.5</v>
      </c>
      <c r="M897" s="6">
        <f>INDEX([1]products!$A$1:$G$49,MATCH([1]orders!$D897,[1]products!$A$1:$A$49,0),MATCH([1]orders!L$1,[1]products!$A$1:$G$1,0))</f>
        <v>31.624999999999996</v>
      </c>
      <c r="N897" s="6" t="str">
        <f>VLOOKUP(Customers!A897,Customers!A896:I1896,9,FALSE)</f>
        <v>No</v>
      </c>
      <c r="O897" s="25">
        <f t="shared" si="39"/>
        <v>158.12499999999997</v>
      </c>
      <c r="P897" t="str">
        <f>VLOOKUP(J897,Products!A:G,2,0)</f>
        <v>Excelsa</v>
      </c>
      <c r="Q897" t="str">
        <f>VLOOKUP(J897,Products!A:G,3,0)</f>
        <v>Medium</v>
      </c>
      <c r="R897">
        <v>17.393749999999997</v>
      </c>
      <c r="S897">
        <f>INDEX(Products!A:G,MATCH(worksheet!J897,Products!A:A,0),MATCH(worksheet!$S$1,Products!$A$1:$G$1,0))</f>
        <v>3.4787499999999998</v>
      </c>
      <c r="U897" s="20"/>
    </row>
    <row r="898" spans="1:21" hidden="1" x14ac:dyDescent="0.2">
      <c r="A898" s="1" t="s">
        <v>1730</v>
      </c>
      <c r="B898" s="2">
        <v>44347</v>
      </c>
      <c r="C898" s="2" t="str">
        <f t="shared" si="40"/>
        <v>2021</v>
      </c>
      <c r="D898" s="2" t="str">
        <f t="shared" si="41"/>
        <v>May</v>
      </c>
      <c r="E898" s="3" t="s">
        <v>1731</v>
      </c>
      <c r="F898" s="3" t="str">
        <f>VLOOKUP(Customers!A898,Customers!A897:I1897,3,FALSE)</f>
        <v>bcargenow@geocities.jp</v>
      </c>
      <c r="G898" s="3" t="str">
        <f>VLOOKUP(worksheet!E898,Customers!A:I,2,)</f>
        <v>Baxy Cargen</v>
      </c>
      <c r="H898" s="3" t="str">
        <f>VLOOKUP(E898,Customers!A:I,6,FALSE)</f>
        <v>Seattle</v>
      </c>
      <c r="I898" s="3" t="str">
        <f>VLOOKUP(Customers!A898,Customers!A897:I1897,7,FALSE)</f>
        <v>United States</v>
      </c>
      <c r="J898" s="4" t="s">
        <v>146</v>
      </c>
      <c r="K898" s="3">
        <v>6</v>
      </c>
      <c r="L898" s="5">
        <f>INDEX([1]products!$A$1:$G$49,MATCH([1]orders!$D898,[1]products!$A$1:$A$49,0),MATCH([1]orders!K$1,[1]products!$A$1:$G$1,0))</f>
        <v>0.5</v>
      </c>
      <c r="M898" s="6">
        <f>INDEX([1]products!$A$1:$G$49,MATCH([1]orders!$D898,[1]products!$A$1:$A$49,0),MATCH([1]orders!L$1,[1]products!$A$1:$G$1,0))</f>
        <v>5.3699999999999992</v>
      </c>
      <c r="N898" s="6" t="str">
        <f>VLOOKUP(Customers!A898,Customers!A897:I1897,9,FALSE)</f>
        <v>Yes</v>
      </c>
      <c r="O898" s="25">
        <f t="shared" ref="O898:O961" si="42">K898*M898</f>
        <v>32.22</v>
      </c>
      <c r="P898" t="str">
        <f>VLOOKUP(J898,Products!A:G,2,0)</f>
        <v>Robusta</v>
      </c>
      <c r="Q898" t="str">
        <f>VLOOKUP(J898,Products!A:G,3,0)</f>
        <v>Dark</v>
      </c>
      <c r="R898">
        <v>1.9331999999999996</v>
      </c>
      <c r="S898">
        <f>INDEX(Products!A:G,MATCH(worksheet!J898,Products!A:A,0),MATCH(worksheet!$S$1,Products!$A$1:$G$1,0))</f>
        <v>0.32219999999999993</v>
      </c>
      <c r="U898" s="20"/>
    </row>
    <row r="899" spans="1:21" x14ac:dyDescent="0.2">
      <c r="A899" s="1" t="s">
        <v>1732</v>
      </c>
      <c r="B899" s="2">
        <v>43932</v>
      </c>
      <c r="C899" s="2" t="str">
        <f t="shared" ref="C899:C962" si="43">TEXT(B899,"YYYY")</f>
        <v>2020</v>
      </c>
      <c r="D899" s="2" t="str">
        <f t="shared" ref="D899:D962" si="44">TEXT(B899,"mmmm")</f>
        <v>April</v>
      </c>
      <c r="E899" s="3" t="s">
        <v>1733</v>
      </c>
      <c r="F899" s="3" t="str">
        <f>VLOOKUP(Customers!A899,Customers!A898:I1898,3,FALSE)</f>
        <v>rsticklerox@printfriendly.com</v>
      </c>
      <c r="G899" s="3" t="str">
        <f>VLOOKUP(worksheet!E899,Customers!A:I,2,)</f>
        <v>Ryann Stickler</v>
      </c>
      <c r="H899" s="3" t="str">
        <f>VLOOKUP(E899,Customers!A:I,6,FALSE)</f>
        <v>Birmingham</v>
      </c>
      <c r="I899" s="3" t="str">
        <f>VLOOKUP(Customers!A899,Customers!A898:I1898,7,FALSE)</f>
        <v>United Kingdom</v>
      </c>
      <c r="J899" s="4" t="s">
        <v>245</v>
      </c>
      <c r="K899" s="3">
        <v>2</v>
      </c>
      <c r="L899" s="5">
        <f>INDEX([1]products!$A$1:$G$49,MATCH([1]orders!$D899,[1]products!$A$1:$A$49,0),MATCH([1]orders!K$1,[1]products!$A$1:$G$1,0))</f>
        <v>1</v>
      </c>
      <c r="M899" s="6">
        <f>INDEX([1]products!$A$1:$G$49,MATCH([1]orders!$D899,[1]products!$A$1:$A$49,0),MATCH([1]orders!L$1,[1]products!$A$1:$G$1,0))</f>
        <v>12.15</v>
      </c>
      <c r="N899" s="6" t="str">
        <f>VLOOKUP(Customers!A899,Customers!A898:I1898,9,FALSE)</f>
        <v>No</v>
      </c>
      <c r="O899" s="25">
        <f t="shared" si="42"/>
        <v>24.3</v>
      </c>
      <c r="P899" t="str">
        <f>VLOOKUP(J899,Products!A:G,2,0)</f>
        <v>Excelsa</v>
      </c>
      <c r="Q899" t="str">
        <f>VLOOKUP(J899,Products!A:G,3,0)</f>
        <v>Dark</v>
      </c>
      <c r="R899">
        <v>2.673</v>
      </c>
      <c r="S899">
        <f>INDEX(Products!A:G,MATCH(worksheet!J899,Products!A:A,0),MATCH(worksheet!$S$1,Products!$A$1:$G$1,0))</f>
        <v>1.3365</v>
      </c>
      <c r="U899" s="20"/>
    </row>
    <row r="900" spans="1:21" hidden="1" x14ac:dyDescent="0.2">
      <c r="A900" s="1" t="s">
        <v>1734</v>
      </c>
      <c r="B900" s="2">
        <v>44089</v>
      </c>
      <c r="C900" s="2" t="str">
        <f t="shared" si="43"/>
        <v>2020</v>
      </c>
      <c r="D900" s="2" t="str">
        <f t="shared" si="44"/>
        <v>September</v>
      </c>
      <c r="E900" s="3" t="s">
        <v>1735</v>
      </c>
      <c r="F900" s="3">
        <f>VLOOKUP(Customers!A900,Customers!A899:I1899,3,FALSE)</f>
        <v>0</v>
      </c>
      <c r="G900" s="3" t="str">
        <f>VLOOKUP(worksheet!E900,Customers!A:I,2,)</f>
        <v>Daryn Cassius</v>
      </c>
      <c r="H900" s="3" t="str">
        <f>VLOOKUP(E900,Customers!A:I,6,FALSE)</f>
        <v>Battle Creek</v>
      </c>
      <c r="I900" s="3" t="str">
        <f>VLOOKUP(Customers!A900,Customers!A899:I1899,7,FALSE)</f>
        <v>United States</v>
      </c>
      <c r="J900" s="4" t="s">
        <v>157</v>
      </c>
      <c r="K900" s="3">
        <v>5</v>
      </c>
      <c r="L900" s="5">
        <f>INDEX([1]products!$A$1:$G$49,MATCH([1]orders!$D900,[1]products!$A$1:$A$49,0),MATCH([1]orders!K$1,[1]products!$A$1:$G$1,0))</f>
        <v>0.5</v>
      </c>
      <c r="M900" s="6">
        <f>INDEX([1]products!$A$1:$G$49,MATCH([1]orders!$D900,[1]products!$A$1:$A$49,0),MATCH([1]orders!L$1,[1]products!$A$1:$G$1,0))</f>
        <v>7.169999999999999</v>
      </c>
      <c r="N900" s="6" t="str">
        <f>VLOOKUP(Customers!A900,Customers!A899:I1899,9,FALSE)</f>
        <v>No</v>
      </c>
      <c r="O900" s="25">
        <f t="shared" si="42"/>
        <v>35.849999999999994</v>
      </c>
      <c r="P900" t="str">
        <f>VLOOKUP(J900,Products!A:G,2,0)</f>
        <v>Robusta</v>
      </c>
      <c r="Q900" t="str">
        <f>VLOOKUP(J900,Products!A:G,3,0)</f>
        <v>Light</v>
      </c>
      <c r="R900">
        <v>2.1509999999999998</v>
      </c>
      <c r="S900">
        <f>INDEX(Products!A:G,MATCH(worksheet!J900,Products!A:A,0),MATCH(worksheet!$S$1,Products!$A$1:$G$1,0))</f>
        <v>0.43019999999999992</v>
      </c>
      <c r="U900" s="20"/>
    </row>
    <row r="901" spans="1:21" x14ac:dyDescent="0.2">
      <c r="A901" s="1" t="s">
        <v>1736</v>
      </c>
      <c r="B901" s="2">
        <v>44523</v>
      </c>
      <c r="C901" s="2" t="str">
        <f t="shared" si="43"/>
        <v>2021</v>
      </c>
      <c r="D901" s="2" t="str">
        <f t="shared" si="44"/>
        <v>November</v>
      </c>
      <c r="E901" s="3" t="s">
        <v>1729</v>
      </c>
      <c r="F901" s="3" t="str">
        <f>VLOOKUP(Customers!A901,Customers!A900:I1900,3,FALSE)</f>
        <v>bdanettoz@kickstarter.com</v>
      </c>
      <c r="G901" s="3" t="str">
        <f>VLOOKUP(worksheet!E901,Customers!A:I,2,)</f>
        <v>Derick Snow</v>
      </c>
      <c r="H901" s="3" t="str">
        <f>VLOOKUP(E901,Customers!A:I,6,FALSE)</f>
        <v>New York City</v>
      </c>
      <c r="I901" s="3" t="str">
        <f>VLOOKUP(Customers!A901,Customers!A900:I1900,7,FALSE)</f>
        <v>Ireland</v>
      </c>
      <c r="J901" s="4" t="s">
        <v>96</v>
      </c>
      <c r="K901" s="3">
        <v>5</v>
      </c>
      <c r="L901" s="5">
        <f>INDEX([1]products!$A$1:$G$49,MATCH([1]orders!$D901,[1]products!$A$1:$A$49,0),MATCH([1]orders!K$1,[1]products!$A$1:$G$1,0))</f>
        <v>1</v>
      </c>
      <c r="M901" s="6">
        <f>INDEX([1]products!$A$1:$G$49,MATCH([1]orders!$D901,[1]products!$A$1:$A$49,0),MATCH([1]orders!L$1,[1]products!$A$1:$G$1,0))</f>
        <v>14.55</v>
      </c>
      <c r="N901" s="6" t="str">
        <f>VLOOKUP(Customers!A901,Customers!A900:I1900,9,FALSE)</f>
        <v>Yes</v>
      </c>
      <c r="O901" s="25">
        <f t="shared" si="42"/>
        <v>72.75</v>
      </c>
      <c r="P901" t="str">
        <f>VLOOKUP(J901,Products!A:G,2,0)</f>
        <v>Liberica</v>
      </c>
      <c r="Q901" t="str">
        <f>VLOOKUP(J901,Products!A:G,3,0)</f>
        <v>Medium</v>
      </c>
      <c r="R901">
        <v>9.4575000000000014</v>
      </c>
      <c r="S901">
        <f>INDEX(Products!A:G,MATCH(worksheet!J901,Products!A:A,0),MATCH(worksheet!$S$1,Products!$A$1:$G$1,0))</f>
        <v>1.8915000000000002</v>
      </c>
      <c r="U901" s="20"/>
    </row>
    <row r="902" spans="1:21" x14ac:dyDescent="0.2">
      <c r="A902" s="1" t="s">
        <v>1737</v>
      </c>
      <c r="B902" s="2">
        <v>44584</v>
      </c>
      <c r="C902" s="2" t="str">
        <f t="shared" si="43"/>
        <v>2022</v>
      </c>
      <c r="D902" s="2" t="str">
        <f t="shared" si="44"/>
        <v>January</v>
      </c>
      <c r="E902" s="3" t="s">
        <v>1738</v>
      </c>
      <c r="F902" s="3">
        <f>VLOOKUP(Customers!A902,Customers!A901:I1901,3,FALSE)</f>
        <v>0</v>
      </c>
      <c r="G902" s="3" t="str">
        <f>VLOOKUP(worksheet!E902,Customers!A:I,2,)</f>
        <v>Skelly Dolohunty</v>
      </c>
      <c r="H902" s="3" t="str">
        <f>VLOOKUP(E902,Customers!A:I,6,FALSE)</f>
        <v>Ballymun</v>
      </c>
      <c r="I902" s="3" t="str">
        <f>VLOOKUP(Customers!A902,Customers!A901:I1901,7,FALSE)</f>
        <v>Ireland</v>
      </c>
      <c r="J902" s="4" t="s">
        <v>132</v>
      </c>
      <c r="K902" s="3">
        <v>3</v>
      </c>
      <c r="L902" s="5">
        <f>INDEX([1]products!$A$1:$G$49,MATCH([1]orders!$D902,[1]products!$A$1:$A$49,0),MATCH([1]orders!K$1,[1]products!$A$1:$G$1,0))</f>
        <v>1</v>
      </c>
      <c r="M902" s="6">
        <f>INDEX([1]products!$A$1:$G$49,MATCH([1]orders!$D902,[1]products!$A$1:$A$49,0),MATCH([1]orders!L$1,[1]products!$A$1:$G$1,0))</f>
        <v>15.85</v>
      </c>
      <c r="N902" s="6" t="str">
        <f>VLOOKUP(Customers!A902,Customers!A901:I1901,9,FALSE)</f>
        <v>No</v>
      </c>
      <c r="O902" s="25">
        <f t="shared" si="42"/>
        <v>47.55</v>
      </c>
      <c r="P902" t="str">
        <f>VLOOKUP(J902,Products!A:G,2,0)</f>
        <v>Liberica</v>
      </c>
      <c r="Q902" t="str">
        <f>VLOOKUP(J902,Products!A:G,3,0)</f>
        <v>Light</v>
      </c>
      <c r="R902">
        <v>6.1815000000000007</v>
      </c>
      <c r="S902">
        <f>INDEX(Products!A:G,MATCH(worksheet!J902,Products!A:A,0),MATCH(worksheet!$S$1,Products!$A$1:$G$1,0))</f>
        <v>2.0605000000000002</v>
      </c>
      <c r="U902" s="20"/>
    </row>
    <row r="903" spans="1:21" x14ac:dyDescent="0.2">
      <c r="A903" s="1" t="s">
        <v>1739</v>
      </c>
      <c r="B903" s="2">
        <v>44223</v>
      </c>
      <c r="C903" s="2" t="str">
        <f t="shared" si="43"/>
        <v>2021</v>
      </c>
      <c r="D903" s="2" t="str">
        <f t="shared" si="44"/>
        <v>January</v>
      </c>
      <c r="E903" s="3" t="s">
        <v>1740</v>
      </c>
      <c r="F903" s="3" t="str">
        <f>VLOOKUP(Customers!A903,Customers!A902:I1902,3,FALSE)</f>
        <v>djevonp1@ibm.com</v>
      </c>
      <c r="G903" s="3" t="str">
        <f>VLOOKUP(worksheet!E903,Customers!A:I,2,)</f>
        <v>Drake Jevon</v>
      </c>
      <c r="H903" s="3" t="str">
        <f>VLOOKUP(E903,Customers!A:I,6,FALSE)</f>
        <v>Houston</v>
      </c>
      <c r="I903" s="3" t="str">
        <f>VLOOKUP(Customers!A903,Customers!A902:I1902,7,FALSE)</f>
        <v>United States</v>
      </c>
      <c r="J903" s="4" t="s">
        <v>182</v>
      </c>
      <c r="K903" s="3">
        <v>1</v>
      </c>
      <c r="L903" s="5">
        <f>INDEX([1]products!$A$1:$G$49,MATCH([1]orders!$D903,[1]products!$A$1:$A$49,0),MATCH([1]orders!K$1,[1]products!$A$1:$G$1,0))</f>
        <v>0.2</v>
      </c>
      <c r="M903" s="6">
        <f>INDEX([1]products!$A$1:$G$49,MATCH([1]orders!$D903,[1]products!$A$1:$A$49,0),MATCH([1]orders!L$1,[1]products!$A$1:$G$1,0))</f>
        <v>3.5849999999999995</v>
      </c>
      <c r="N903" s="6" t="str">
        <f>VLOOKUP(Customers!A903,Customers!A902:I1902,9,FALSE)</f>
        <v>Yes</v>
      </c>
      <c r="O903" s="25">
        <f t="shared" si="42"/>
        <v>3.5849999999999995</v>
      </c>
      <c r="P903" t="str">
        <f>VLOOKUP(J903,Products!A:G,2,0)</f>
        <v>Robusta</v>
      </c>
      <c r="Q903" t="str">
        <f>VLOOKUP(J903,Products!A:G,3,0)</f>
        <v>Light</v>
      </c>
      <c r="R903">
        <v>0.21509999999999996</v>
      </c>
      <c r="S903">
        <f>INDEX(Products!A:G,MATCH(worksheet!J903,Products!A:A,0),MATCH(worksheet!$S$1,Products!$A$1:$G$1,0))</f>
        <v>0.21509999999999996</v>
      </c>
      <c r="U903" s="20"/>
    </row>
    <row r="904" spans="1:21" x14ac:dyDescent="0.2">
      <c r="A904" s="1" t="s">
        <v>1741</v>
      </c>
      <c r="B904" s="2">
        <v>43640</v>
      </c>
      <c r="C904" s="2" t="str">
        <f t="shared" si="43"/>
        <v>2019</v>
      </c>
      <c r="D904" s="2" t="str">
        <f t="shared" si="44"/>
        <v>June</v>
      </c>
      <c r="E904" s="3" t="s">
        <v>1742</v>
      </c>
      <c r="F904" s="3" t="str">
        <f>VLOOKUP(Customers!A904,Customers!A903:I1903,3,FALSE)</f>
        <v>hrannerp2@omniture.com</v>
      </c>
      <c r="G904" s="3" t="str">
        <f>VLOOKUP(worksheet!E904,Customers!A:I,2,)</f>
        <v>Hall Ranner</v>
      </c>
      <c r="H904" s="3" t="str">
        <f>VLOOKUP(E904,Customers!A:I,6,FALSE)</f>
        <v>Cincinnati</v>
      </c>
      <c r="I904" s="3" t="str">
        <f>VLOOKUP(Customers!A904,Customers!A903:I1903,7,FALSE)</f>
        <v>United States</v>
      </c>
      <c r="J904" s="4" t="s">
        <v>112</v>
      </c>
      <c r="K904" s="3">
        <v>5</v>
      </c>
      <c r="L904" s="5">
        <f>INDEX([1]products!$A$1:$G$49,MATCH([1]orders!$D904,[1]products!$A$1:$A$49,0),MATCH([1]orders!K$1,[1]products!$A$1:$G$1,0))</f>
        <v>2.5</v>
      </c>
      <c r="M904" s="6">
        <f>INDEX([1]products!$A$1:$G$49,MATCH([1]orders!$D904,[1]products!$A$1:$A$49,0),MATCH([1]orders!L$1,[1]products!$A$1:$G$1,0))</f>
        <v>31.624999999999996</v>
      </c>
      <c r="N904" s="6" t="str">
        <f>VLOOKUP(Customers!A904,Customers!A903:I1903,9,FALSE)</f>
        <v>No</v>
      </c>
      <c r="O904" s="25">
        <f t="shared" si="42"/>
        <v>158.12499999999997</v>
      </c>
      <c r="P904" t="str">
        <f>VLOOKUP(J904,Products!A:G,2,0)</f>
        <v>Excelsa</v>
      </c>
      <c r="Q904" t="str">
        <f>VLOOKUP(J904,Products!A:G,3,0)</f>
        <v>Medium</v>
      </c>
      <c r="R904">
        <v>17.393749999999997</v>
      </c>
      <c r="S904">
        <f>INDEX(Products!A:G,MATCH(worksheet!J904,Products!A:A,0),MATCH(worksheet!$S$1,Products!$A$1:$G$1,0))</f>
        <v>3.4787499999999998</v>
      </c>
      <c r="U904" s="20"/>
    </row>
    <row r="905" spans="1:21" x14ac:dyDescent="0.2">
      <c r="A905" s="1" t="s">
        <v>1743</v>
      </c>
      <c r="B905" s="2">
        <v>43905</v>
      </c>
      <c r="C905" s="2" t="str">
        <f t="shared" si="43"/>
        <v>2020</v>
      </c>
      <c r="D905" s="2" t="str">
        <f t="shared" si="44"/>
        <v>March</v>
      </c>
      <c r="E905" s="3" t="s">
        <v>1744</v>
      </c>
      <c r="F905" s="3" t="str">
        <f>VLOOKUP(Customers!A905,Customers!A904:I1904,3,FALSE)</f>
        <v>bimriep3@addtoany.com</v>
      </c>
      <c r="G905" s="3" t="str">
        <f>VLOOKUP(worksheet!E905,Customers!A:I,2,)</f>
        <v>Berkly Imrie</v>
      </c>
      <c r="H905" s="3" t="str">
        <f>VLOOKUP(E905,Customers!A:I,6,FALSE)</f>
        <v>Fresno</v>
      </c>
      <c r="I905" s="3" t="str">
        <f>VLOOKUP(Customers!A905,Customers!A904:I1904,7,FALSE)</f>
        <v>United States</v>
      </c>
      <c r="J905" s="4" t="s">
        <v>78</v>
      </c>
      <c r="K905" s="3">
        <v>2</v>
      </c>
      <c r="L905" s="5">
        <f>INDEX([1]products!$A$1:$G$49,MATCH([1]orders!$D905,[1]products!$A$1:$A$49,0),MATCH([1]orders!K$1,[1]products!$A$1:$G$1,0))</f>
        <v>0.5</v>
      </c>
      <c r="M905" s="6">
        <f>INDEX([1]products!$A$1:$G$49,MATCH([1]orders!$D905,[1]products!$A$1:$A$49,0),MATCH([1]orders!L$1,[1]products!$A$1:$G$1,0))</f>
        <v>8.73</v>
      </c>
      <c r="N905" s="6" t="str">
        <f>VLOOKUP(Customers!A905,Customers!A904:I1904,9,FALSE)</f>
        <v>No</v>
      </c>
      <c r="O905" s="25">
        <f t="shared" si="42"/>
        <v>17.46</v>
      </c>
      <c r="P905" t="str">
        <f>VLOOKUP(J905,Products!A:G,2,0)</f>
        <v>Liberica</v>
      </c>
      <c r="Q905" t="str">
        <f>VLOOKUP(J905,Products!A:G,3,0)</f>
        <v>Medium</v>
      </c>
      <c r="R905">
        <v>2.2698</v>
      </c>
      <c r="S905">
        <f>INDEX(Products!A:G,MATCH(worksheet!J905,Products!A:A,0),MATCH(worksheet!$S$1,Products!$A$1:$G$1,0))</f>
        <v>1.1349</v>
      </c>
      <c r="U905" s="20"/>
    </row>
    <row r="906" spans="1:21" x14ac:dyDescent="0.2">
      <c r="A906" s="1" t="s">
        <v>1745</v>
      </c>
      <c r="B906" s="2">
        <v>44463</v>
      </c>
      <c r="C906" s="2" t="str">
        <f t="shared" si="43"/>
        <v>2021</v>
      </c>
      <c r="D906" s="2" t="str">
        <f t="shared" si="44"/>
        <v>September</v>
      </c>
      <c r="E906" s="3" t="s">
        <v>1746</v>
      </c>
      <c r="F906" s="3" t="str">
        <f>VLOOKUP(Customers!A906,Customers!A905:I1905,3,FALSE)</f>
        <v>dsopperp4@eventbrite.com</v>
      </c>
      <c r="G906" s="3" t="str">
        <f>VLOOKUP(worksheet!E906,Customers!A:I,2,)</f>
        <v>Dorey Sopper</v>
      </c>
      <c r="H906" s="3" t="str">
        <f>VLOOKUP(E906,Customers!A:I,6,FALSE)</f>
        <v>Saint Paul</v>
      </c>
      <c r="I906" s="3" t="str">
        <f>VLOOKUP(Customers!A906,Customers!A905:I1905,7,FALSE)</f>
        <v>United States</v>
      </c>
      <c r="J906" s="4" t="s">
        <v>204</v>
      </c>
      <c r="K906" s="3">
        <v>5</v>
      </c>
      <c r="L906" s="5">
        <f>INDEX([1]products!$A$1:$G$49,MATCH([1]orders!$D906,[1]products!$A$1:$A$49,0),MATCH([1]orders!K$1,[1]products!$A$1:$G$1,0))</f>
        <v>2.5</v>
      </c>
      <c r="M906" s="6">
        <f>INDEX([1]products!$A$1:$G$49,MATCH([1]orders!$D906,[1]products!$A$1:$A$49,0),MATCH([1]orders!L$1,[1]products!$A$1:$G$1,0))</f>
        <v>29.784999999999997</v>
      </c>
      <c r="N906" s="6" t="str">
        <f>VLOOKUP(Customers!A906,Customers!A905:I1905,9,FALSE)</f>
        <v>No</v>
      </c>
      <c r="O906" s="25">
        <f t="shared" si="42"/>
        <v>148.92499999999998</v>
      </c>
      <c r="P906" t="str">
        <f>VLOOKUP(J906,Products!A:G,2,0)</f>
        <v>Arabica</v>
      </c>
      <c r="Q906" t="str">
        <f>VLOOKUP(J906,Products!A:G,3,0)</f>
        <v>Light</v>
      </c>
      <c r="R906">
        <v>13.403249999999998</v>
      </c>
      <c r="S906">
        <f>INDEX(Products!A:G,MATCH(worksheet!J906,Products!A:A,0),MATCH(worksheet!$S$1,Products!$A$1:$G$1,0))</f>
        <v>2.6806499999999995</v>
      </c>
      <c r="U906" s="20"/>
    </row>
    <row r="907" spans="1:21" hidden="1" x14ac:dyDescent="0.2">
      <c r="A907" s="1" t="s">
        <v>1747</v>
      </c>
      <c r="B907" s="2">
        <v>43560</v>
      </c>
      <c r="C907" s="2" t="str">
        <f t="shared" si="43"/>
        <v>2019</v>
      </c>
      <c r="D907" s="2" t="str">
        <f t="shared" si="44"/>
        <v>April</v>
      </c>
      <c r="E907" s="3" t="s">
        <v>1748</v>
      </c>
      <c r="F907" s="3">
        <f>VLOOKUP(Customers!A907,Customers!A906:I1906,3,FALSE)</f>
        <v>0</v>
      </c>
      <c r="G907" s="3" t="str">
        <f>VLOOKUP(worksheet!E907,Customers!A:I,2,)</f>
        <v>Darcy Lochran</v>
      </c>
      <c r="H907" s="3" t="str">
        <f>VLOOKUP(E907,Customers!A:I,6,FALSE)</f>
        <v>El Paso</v>
      </c>
      <c r="I907" s="3" t="str">
        <f>VLOOKUP(Customers!A907,Customers!A906:I1906,7,FALSE)</f>
        <v>United States</v>
      </c>
      <c r="J907" s="4" t="s">
        <v>67</v>
      </c>
      <c r="K907" s="3">
        <v>6</v>
      </c>
      <c r="L907" s="5">
        <f>INDEX([1]products!$A$1:$G$49,MATCH([1]orders!$D907,[1]products!$A$1:$A$49,0),MATCH([1]orders!K$1,[1]products!$A$1:$G$1,0))</f>
        <v>0.5</v>
      </c>
      <c r="M907" s="6">
        <f>INDEX([1]products!$A$1:$G$49,MATCH([1]orders!$D907,[1]products!$A$1:$A$49,0),MATCH([1]orders!L$1,[1]products!$A$1:$G$1,0))</f>
        <v>6.75</v>
      </c>
      <c r="N907" s="6" t="str">
        <f>VLOOKUP(Customers!A907,Customers!A906:I1906,9,FALSE)</f>
        <v>Yes</v>
      </c>
      <c r="O907" s="25">
        <f t="shared" si="42"/>
        <v>40.5</v>
      </c>
      <c r="P907" t="str">
        <f>VLOOKUP(J907,Products!A:G,2,0)</f>
        <v>Arabica</v>
      </c>
      <c r="Q907" t="str">
        <f>VLOOKUP(J907,Products!A:G,3,0)</f>
        <v>Medium</v>
      </c>
      <c r="R907">
        <v>3.6449999999999996</v>
      </c>
      <c r="S907">
        <f>INDEX(Products!A:G,MATCH(worksheet!J907,Products!A:A,0),MATCH(worksheet!$S$1,Products!$A$1:$G$1,0))</f>
        <v>0.60749999999999993</v>
      </c>
      <c r="U907" s="20"/>
    </row>
    <row r="908" spans="1:21" x14ac:dyDescent="0.2">
      <c r="A908" s="1" t="s">
        <v>1749</v>
      </c>
      <c r="B908" s="2">
        <v>44588</v>
      </c>
      <c r="C908" s="2" t="str">
        <f t="shared" si="43"/>
        <v>2022</v>
      </c>
      <c r="D908" s="2" t="str">
        <f t="shared" si="44"/>
        <v>January</v>
      </c>
      <c r="E908" s="3" t="s">
        <v>1750</v>
      </c>
      <c r="F908" s="3" t="str">
        <f>VLOOKUP(Customers!A908,Customers!A907:I1907,3,FALSE)</f>
        <v>lledgleyp6@de.vu</v>
      </c>
      <c r="G908" s="3" t="str">
        <f>VLOOKUP(worksheet!E908,Customers!A:I,2,)</f>
        <v>Lauritz Ledgley</v>
      </c>
      <c r="H908" s="3" t="str">
        <f>VLOOKUP(E908,Customers!A:I,6,FALSE)</f>
        <v>Des Moines</v>
      </c>
      <c r="I908" s="3" t="str">
        <f>VLOOKUP(Customers!A908,Customers!A907:I1907,7,FALSE)</f>
        <v>United States</v>
      </c>
      <c r="J908" s="4" t="s">
        <v>67</v>
      </c>
      <c r="K908" s="3">
        <v>4</v>
      </c>
      <c r="L908" s="5">
        <f>INDEX([1]products!$A$1:$G$49,MATCH([1]orders!$D908,[1]products!$A$1:$A$49,0),MATCH([1]orders!K$1,[1]products!$A$1:$G$1,0))</f>
        <v>0.5</v>
      </c>
      <c r="M908" s="6">
        <f>INDEX([1]products!$A$1:$G$49,MATCH([1]orders!$D908,[1]products!$A$1:$A$49,0),MATCH([1]orders!L$1,[1]products!$A$1:$G$1,0))</f>
        <v>6.75</v>
      </c>
      <c r="N908" s="6" t="str">
        <f>VLOOKUP(Customers!A908,Customers!A907:I1907,9,FALSE)</f>
        <v>Yes</v>
      </c>
      <c r="O908" s="25">
        <f t="shared" si="42"/>
        <v>27</v>
      </c>
      <c r="P908" t="str">
        <f>VLOOKUP(J908,Products!A:G,2,0)</f>
        <v>Arabica</v>
      </c>
      <c r="Q908" t="str">
        <f>VLOOKUP(J908,Products!A:G,3,0)</f>
        <v>Medium</v>
      </c>
      <c r="R908">
        <v>2.4299999999999997</v>
      </c>
      <c r="S908">
        <f>INDEX(Products!A:G,MATCH(worksheet!J908,Products!A:A,0),MATCH(worksheet!$S$1,Products!$A$1:$G$1,0))</f>
        <v>0.60749999999999993</v>
      </c>
      <c r="U908" s="20"/>
    </row>
    <row r="909" spans="1:21" x14ac:dyDescent="0.2">
      <c r="A909" s="1" t="s">
        <v>1751</v>
      </c>
      <c r="B909" s="2">
        <v>44449</v>
      </c>
      <c r="C909" s="2" t="str">
        <f t="shared" si="43"/>
        <v>2021</v>
      </c>
      <c r="D909" s="2" t="str">
        <f t="shared" si="44"/>
        <v>September</v>
      </c>
      <c r="E909" s="3" t="s">
        <v>1752</v>
      </c>
      <c r="F909" s="3" t="str">
        <f>VLOOKUP(Customers!A909,Customers!A908:I1908,3,FALSE)</f>
        <v>tmenaryp7@phoca.cz</v>
      </c>
      <c r="G909" s="3" t="str">
        <f>VLOOKUP(worksheet!E909,Customers!A:I,2,)</f>
        <v>Tawnya Menary</v>
      </c>
      <c r="H909" s="3" t="str">
        <f>VLOOKUP(E909,Customers!A:I,6,FALSE)</f>
        <v>Portland</v>
      </c>
      <c r="I909" s="3" t="str">
        <f>VLOOKUP(Customers!A909,Customers!A908:I1908,7,FALSE)</f>
        <v>United States</v>
      </c>
      <c r="J909" s="4" t="s">
        <v>13</v>
      </c>
      <c r="K909" s="3">
        <v>3</v>
      </c>
      <c r="L909" s="5">
        <f>INDEX([1]products!$A$1:$G$49,MATCH([1]orders!$D909,[1]products!$A$1:$A$49,0),MATCH([1]orders!K$1,[1]products!$A$1:$G$1,0))</f>
        <v>1</v>
      </c>
      <c r="M909" s="6">
        <f>INDEX([1]products!$A$1:$G$49,MATCH([1]orders!$D909,[1]products!$A$1:$A$49,0),MATCH([1]orders!L$1,[1]products!$A$1:$G$1,0))</f>
        <v>12.95</v>
      </c>
      <c r="N909" s="6" t="str">
        <f>VLOOKUP(Customers!A909,Customers!A908:I1908,9,FALSE)</f>
        <v>No</v>
      </c>
      <c r="O909" s="25">
        <f t="shared" si="42"/>
        <v>38.849999999999994</v>
      </c>
      <c r="P909" t="str">
        <f>VLOOKUP(J909,Products!A:G,2,0)</f>
        <v>Liberica</v>
      </c>
      <c r="Q909" t="str">
        <f>VLOOKUP(J909,Products!A:G,3,0)</f>
        <v>Dark</v>
      </c>
      <c r="R909">
        <v>5.0504999999999995</v>
      </c>
      <c r="S909">
        <f>INDEX(Products!A:G,MATCH(worksheet!J909,Products!A:A,0),MATCH(worksheet!$S$1,Products!$A$1:$G$1,0))</f>
        <v>1.6835</v>
      </c>
      <c r="U909" s="20"/>
    </row>
    <row r="910" spans="1:21" x14ac:dyDescent="0.2">
      <c r="A910" s="1" t="s">
        <v>1753</v>
      </c>
      <c r="B910" s="2">
        <v>43836</v>
      </c>
      <c r="C910" s="2" t="str">
        <f t="shared" si="43"/>
        <v>2020</v>
      </c>
      <c r="D910" s="2" t="str">
        <f t="shared" si="44"/>
        <v>January</v>
      </c>
      <c r="E910" s="3" t="s">
        <v>1754</v>
      </c>
      <c r="F910" s="3" t="str">
        <f>VLOOKUP(Customers!A910,Customers!A909:I1909,3,FALSE)</f>
        <v>gciccottip8@so-net.ne.jp</v>
      </c>
      <c r="G910" s="3" t="str">
        <f>VLOOKUP(worksheet!E910,Customers!A:I,2,)</f>
        <v>Gustaf Ciccotti</v>
      </c>
      <c r="H910" s="3" t="str">
        <f>VLOOKUP(E910,Customers!A:I,6,FALSE)</f>
        <v>Houston</v>
      </c>
      <c r="I910" s="3" t="str">
        <f>VLOOKUP(Customers!A910,Customers!A909:I1909,7,FALSE)</f>
        <v>United States</v>
      </c>
      <c r="J910" s="4" t="s">
        <v>189</v>
      </c>
      <c r="K910" s="3">
        <v>5</v>
      </c>
      <c r="L910" s="5">
        <f>INDEX([1]products!$A$1:$G$49,MATCH([1]orders!$D910,[1]products!$A$1:$A$49,0),MATCH([1]orders!K$1,[1]products!$A$1:$G$1,0))</f>
        <v>1</v>
      </c>
      <c r="M910" s="6">
        <f>INDEX([1]products!$A$1:$G$49,MATCH([1]orders!$D910,[1]products!$A$1:$A$49,0),MATCH([1]orders!L$1,[1]products!$A$1:$G$1,0))</f>
        <v>11.95</v>
      </c>
      <c r="N910" s="6" t="str">
        <f>VLOOKUP(Customers!A910,Customers!A909:I1909,9,FALSE)</f>
        <v>No</v>
      </c>
      <c r="O910" s="25">
        <f t="shared" si="42"/>
        <v>59.75</v>
      </c>
      <c r="P910" t="str">
        <f>VLOOKUP(J910,Products!A:G,2,0)</f>
        <v>Robusta</v>
      </c>
      <c r="Q910" t="str">
        <f>VLOOKUP(J910,Products!A:G,3,0)</f>
        <v>Light</v>
      </c>
      <c r="R910">
        <v>3.585</v>
      </c>
      <c r="S910">
        <f>INDEX(Products!A:G,MATCH(worksheet!J910,Products!A:A,0),MATCH(worksheet!$S$1,Products!$A$1:$G$1,0))</f>
        <v>0.71699999999999997</v>
      </c>
      <c r="U910" s="20"/>
    </row>
    <row r="911" spans="1:21" hidden="1" x14ac:dyDescent="0.2">
      <c r="A911" s="1" t="s">
        <v>1755</v>
      </c>
      <c r="B911" s="2">
        <v>44635</v>
      </c>
      <c r="C911" s="2" t="str">
        <f t="shared" si="43"/>
        <v>2022</v>
      </c>
      <c r="D911" s="2" t="str">
        <f t="shared" si="44"/>
        <v>March</v>
      </c>
      <c r="E911" s="3" t="s">
        <v>1756</v>
      </c>
      <c r="F911" s="3">
        <f>VLOOKUP(Customers!A911,Customers!A910:I1910,3,FALSE)</f>
        <v>0</v>
      </c>
      <c r="G911" s="3" t="str">
        <f>VLOOKUP(worksheet!E911,Customers!A:I,2,)</f>
        <v>Bobbe Renner</v>
      </c>
      <c r="H911" s="3" t="str">
        <f>VLOOKUP(E911,Customers!A:I,6,FALSE)</f>
        <v>Durham</v>
      </c>
      <c r="I911" s="3" t="str">
        <f>VLOOKUP(Customers!A911,Customers!A910:I1910,7,FALSE)</f>
        <v>United States</v>
      </c>
      <c r="J911" s="4" t="s">
        <v>182</v>
      </c>
      <c r="K911" s="3">
        <v>3</v>
      </c>
      <c r="L911" s="5">
        <f>INDEX([1]products!$A$1:$G$49,MATCH([1]orders!$D911,[1]products!$A$1:$A$49,0),MATCH([1]orders!K$1,[1]products!$A$1:$G$1,0))</f>
        <v>0.2</v>
      </c>
      <c r="M911" s="6">
        <f>INDEX([1]products!$A$1:$G$49,MATCH([1]orders!$D911,[1]products!$A$1:$A$49,0),MATCH([1]orders!L$1,[1]products!$A$1:$G$1,0))</f>
        <v>3.5849999999999995</v>
      </c>
      <c r="N911" s="6" t="str">
        <f>VLOOKUP(Customers!A911,Customers!A910:I1910,9,FALSE)</f>
        <v>No</v>
      </c>
      <c r="O911" s="25">
        <f t="shared" si="42"/>
        <v>10.754999999999999</v>
      </c>
      <c r="P911" t="str">
        <f>VLOOKUP(J911,Products!A:G,2,0)</f>
        <v>Robusta</v>
      </c>
      <c r="Q911" t="str">
        <f>VLOOKUP(J911,Products!A:G,3,0)</f>
        <v>Light</v>
      </c>
      <c r="R911">
        <v>0.64529999999999987</v>
      </c>
      <c r="S911">
        <f>INDEX(Products!A:G,MATCH(worksheet!J911,Products!A:A,0),MATCH(worksheet!$S$1,Products!$A$1:$G$1,0))</f>
        <v>0.21509999999999996</v>
      </c>
      <c r="U911" s="20"/>
    </row>
    <row r="912" spans="1:21" x14ac:dyDescent="0.2">
      <c r="A912" s="1" t="s">
        <v>1757</v>
      </c>
      <c r="B912" s="2">
        <v>44447</v>
      </c>
      <c r="C912" s="2" t="str">
        <f t="shared" si="43"/>
        <v>2021</v>
      </c>
      <c r="D912" s="2" t="str">
        <f t="shared" si="44"/>
        <v>September</v>
      </c>
      <c r="E912" s="3" t="s">
        <v>1758</v>
      </c>
      <c r="F912" s="3" t="str">
        <f>VLOOKUP(Customers!A912,Customers!A911:I1911,3,FALSE)</f>
        <v>wjallinpa@pcworld.com</v>
      </c>
      <c r="G912" s="3" t="str">
        <f>VLOOKUP(worksheet!E912,Customers!A:I,2,)</f>
        <v>Wilton Jallin</v>
      </c>
      <c r="H912" s="3" t="str">
        <f>VLOOKUP(E912,Customers!A:I,6,FALSE)</f>
        <v>Boston</v>
      </c>
      <c r="I912" s="3" t="str">
        <f>VLOOKUP(Customers!A912,Customers!A911:I1911,7,FALSE)</f>
        <v>United States</v>
      </c>
      <c r="J912" s="4" t="s">
        <v>118</v>
      </c>
      <c r="K912" s="3">
        <v>4</v>
      </c>
      <c r="L912" s="5">
        <f>INDEX([1]products!$A$1:$G$49,MATCH([1]orders!$D912,[1]products!$A$1:$A$49,0),MATCH([1]orders!K$1,[1]products!$A$1:$G$1,0))</f>
        <v>2.5</v>
      </c>
      <c r="M912" s="6">
        <f>INDEX([1]products!$A$1:$G$49,MATCH([1]orders!$D912,[1]products!$A$1:$A$49,0),MATCH([1]orders!L$1,[1]products!$A$1:$G$1,0))</f>
        <v>22.884999999999998</v>
      </c>
      <c r="N912" s="6" t="str">
        <f>VLOOKUP(Customers!A912,Customers!A911:I1911,9,FALSE)</f>
        <v>No</v>
      </c>
      <c r="O912" s="25">
        <f t="shared" si="42"/>
        <v>91.539999999999992</v>
      </c>
      <c r="P912" t="str">
        <f>VLOOKUP(J912,Products!A:G,2,0)</f>
        <v>Arabica</v>
      </c>
      <c r="Q912" t="str">
        <f>VLOOKUP(J912,Products!A:G,3,0)</f>
        <v>Dark</v>
      </c>
      <c r="R912">
        <v>8.2385999999999981</v>
      </c>
      <c r="S912">
        <f>INDEX(Products!A:G,MATCH(worksheet!J912,Products!A:A,0),MATCH(worksheet!$S$1,Products!$A$1:$G$1,0))</f>
        <v>2.0596499999999995</v>
      </c>
      <c r="U912" s="20"/>
    </row>
    <row r="913" spans="1:21" x14ac:dyDescent="0.2">
      <c r="A913" s="1" t="s">
        <v>1759</v>
      </c>
      <c r="B913" s="2">
        <v>44511</v>
      </c>
      <c r="C913" s="2" t="str">
        <f t="shared" si="43"/>
        <v>2021</v>
      </c>
      <c r="D913" s="2" t="str">
        <f t="shared" si="44"/>
        <v>November</v>
      </c>
      <c r="E913" s="3" t="s">
        <v>1760</v>
      </c>
      <c r="F913" s="3" t="str">
        <f>VLOOKUP(Customers!A913,Customers!A912:I1912,3,FALSE)</f>
        <v>mbogeypb@thetimes.co.uk</v>
      </c>
      <c r="G913" s="3" t="str">
        <f>VLOOKUP(worksheet!E913,Customers!A:I,2,)</f>
        <v>Mindy Bogey</v>
      </c>
      <c r="H913" s="3" t="str">
        <f>VLOOKUP(E913,Customers!A:I,6,FALSE)</f>
        <v>Washington</v>
      </c>
      <c r="I913" s="3" t="str">
        <f>VLOOKUP(Customers!A913,Customers!A912:I1912,7,FALSE)</f>
        <v>United States</v>
      </c>
      <c r="J913" s="4" t="s">
        <v>61</v>
      </c>
      <c r="K913" s="3">
        <v>4</v>
      </c>
      <c r="L913" s="5">
        <f>INDEX([1]products!$A$1:$G$49,MATCH([1]orders!$D913,[1]products!$A$1:$A$49,0),MATCH([1]orders!K$1,[1]products!$A$1:$G$1,0))</f>
        <v>1</v>
      </c>
      <c r="M913" s="6">
        <f>INDEX([1]products!$A$1:$G$49,MATCH([1]orders!$D913,[1]products!$A$1:$A$49,0),MATCH([1]orders!L$1,[1]products!$A$1:$G$1,0))</f>
        <v>11.25</v>
      </c>
      <c r="N913" s="6" t="str">
        <f>VLOOKUP(Customers!A913,Customers!A912:I1912,9,FALSE)</f>
        <v>Yes</v>
      </c>
      <c r="O913" s="25">
        <f t="shared" si="42"/>
        <v>45</v>
      </c>
      <c r="P913" t="str">
        <f>VLOOKUP(J913,Products!A:G,2,0)</f>
        <v>Arabica</v>
      </c>
      <c r="Q913" t="str">
        <f>VLOOKUP(J913,Products!A:G,3,0)</f>
        <v>Medium</v>
      </c>
      <c r="R913">
        <v>4.05</v>
      </c>
      <c r="S913">
        <f>INDEX(Products!A:G,MATCH(worksheet!J913,Products!A:A,0),MATCH(worksheet!$S$1,Products!$A$1:$G$1,0))</f>
        <v>1.0125</v>
      </c>
      <c r="U913" s="20"/>
    </row>
    <row r="914" spans="1:21" x14ac:dyDescent="0.2">
      <c r="A914" s="1" t="s">
        <v>1761</v>
      </c>
      <c r="B914" s="2">
        <v>43726</v>
      </c>
      <c r="C914" s="2" t="str">
        <f t="shared" si="43"/>
        <v>2019</v>
      </c>
      <c r="D914" s="2" t="str">
        <f t="shared" si="44"/>
        <v>September</v>
      </c>
      <c r="E914" s="3" t="s">
        <v>1762</v>
      </c>
      <c r="F914" s="3">
        <f>VLOOKUP(Customers!A914,Customers!A913:I1913,3,FALSE)</f>
        <v>0</v>
      </c>
      <c r="G914" s="3" t="str">
        <f>VLOOKUP(worksheet!E914,Customers!A:I,2,)</f>
        <v>Paulie Fonzone</v>
      </c>
      <c r="H914" s="3" t="str">
        <f>VLOOKUP(E914,Customers!A:I,6,FALSE)</f>
        <v>Albany</v>
      </c>
      <c r="I914" s="3" t="str">
        <f>VLOOKUP(Customers!A914,Customers!A913:I1913,7,FALSE)</f>
        <v>United States</v>
      </c>
      <c r="J914" s="4" t="s">
        <v>41</v>
      </c>
      <c r="K914" s="3">
        <v>6</v>
      </c>
      <c r="L914" s="5">
        <f>INDEX([1]products!$A$1:$G$49,MATCH([1]orders!$D914,[1]products!$A$1:$A$49,0),MATCH([1]orders!K$1,[1]products!$A$1:$G$1,0))</f>
        <v>2.5</v>
      </c>
      <c r="M914" s="6">
        <f>INDEX([1]products!$A$1:$G$49,MATCH([1]orders!$D914,[1]products!$A$1:$A$49,0),MATCH([1]orders!L$1,[1]products!$A$1:$G$1,0))</f>
        <v>22.884999999999998</v>
      </c>
      <c r="N914" s="6" t="str">
        <f>VLOOKUP(Customers!A914,Customers!A913:I1913,9,FALSE)</f>
        <v>Yes</v>
      </c>
      <c r="O914" s="25">
        <f t="shared" si="42"/>
        <v>137.31</v>
      </c>
      <c r="P914" t="str">
        <f>VLOOKUP(J914,Products!A:G,2,0)</f>
        <v>Robusta</v>
      </c>
      <c r="Q914" t="str">
        <f>VLOOKUP(J914,Products!A:G,3,0)</f>
        <v>Medium</v>
      </c>
      <c r="R914">
        <v>8.2385999999999981</v>
      </c>
      <c r="S914">
        <f>INDEX(Products!A:G,MATCH(worksheet!J914,Products!A:A,0),MATCH(worksheet!$S$1,Products!$A$1:$G$1,0))</f>
        <v>1.3730999999999998</v>
      </c>
      <c r="U914" s="20"/>
    </row>
    <row r="915" spans="1:21" x14ac:dyDescent="0.2">
      <c r="A915" s="1" t="s">
        <v>1763</v>
      </c>
      <c r="B915" s="2">
        <v>44406</v>
      </c>
      <c r="C915" s="2" t="str">
        <f t="shared" si="43"/>
        <v>2021</v>
      </c>
      <c r="D915" s="2" t="str">
        <f t="shared" si="44"/>
        <v>July</v>
      </c>
      <c r="E915" s="3" t="s">
        <v>1764</v>
      </c>
      <c r="F915" s="3" t="str">
        <f>VLOOKUP(Customers!A915,Customers!A914:I1914,3,FALSE)</f>
        <v>mcobbledickpd@ucsd.edu</v>
      </c>
      <c r="G915" s="3" t="str">
        <f>VLOOKUP(worksheet!E915,Customers!A:I,2,)</f>
        <v>Merrile Cobbledick</v>
      </c>
      <c r="H915" s="3" t="str">
        <f>VLOOKUP(E915,Customers!A:I,6,FALSE)</f>
        <v>Tucson</v>
      </c>
      <c r="I915" s="3" t="str">
        <f>VLOOKUP(Customers!A915,Customers!A914:I1914,7,FALSE)</f>
        <v>United States</v>
      </c>
      <c r="J915" s="4" t="s">
        <v>67</v>
      </c>
      <c r="K915" s="3">
        <v>1</v>
      </c>
      <c r="L915" s="5">
        <f>INDEX([1]products!$A$1:$G$49,MATCH([1]orders!$D915,[1]products!$A$1:$A$49,0),MATCH([1]orders!K$1,[1]products!$A$1:$G$1,0))</f>
        <v>0.5</v>
      </c>
      <c r="M915" s="6">
        <f>INDEX([1]products!$A$1:$G$49,MATCH([1]orders!$D915,[1]products!$A$1:$A$49,0),MATCH([1]orders!L$1,[1]products!$A$1:$G$1,0))</f>
        <v>6.75</v>
      </c>
      <c r="N915" s="6" t="str">
        <f>VLOOKUP(Customers!A915,Customers!A914:I1914,9,FALSE)</f>
        <v>No</v>
      </c>
      <c r="O915" s="25">
        <f t="shared" si="42"/>
        <v>6.75</v>
      </c>
      <c r="P915" t="str">
        <f>VLOOKUP(J915,Products!A:G,2,0)</f>
        <v>Arabica</v>
      </c>
      <c r="Q915" t="str">
        <f>VLOOKUP(J915,Products!A:G,3,0)</f>
        <v>Medium</v>
      </c>
      <c r="R915">
        <v>0.60749999999999993</v>
      </c>
      <c r="S915">
        <f>INDEX(Products!A:G,MATCH(worksheet!J915,Products!A:A,0),MATCH(worksheet!$S$1,Products!$A$1:$G$1,0))</f>
        <v>0.60749999999999993</v>
      </c>
      <c r="U915" s="20"/>
    </row>
    <row r="916" spans="1:21" x14ac:dyDescent="0.2">
      <c r="A916" s="1" t="s">
        <v>1765</v>
      </c>
      <c r="B916" s="2">
        <v>44640</v>
      </c>
      <c r="C916" s="2" t="str">
        <f t="shared" si="43"/>
        <v>2022</v>
      </c>
      <c r="D916" s="2" t="str">
        <f t="shared" si="44"/>
        <v>March</v>
      </c>
      <c r="E916" s="3" t="s">
        <v>1766</v>
      </c>
      <c r="F916" s="3" t="str">
        <f>VLOOKUP(Customers!A916,Customers!A915:I1915,3,FALSE)</f>
        <v>alewrype@whitehouse.gov</v>
      </c>
      <c r="G916" s="3" t="str">
        <f>VLOOKUP(worksheet!E916,Customers!A:I,2,)</f>
        <v>Antonius Lewry</v>
      </c>
      <c r="H916" s="3" t="str">
        <f>VLOOKUP(E916,Customers!A:I,6,FALSE)</f>
        <v>Montgomery</v>
      </c>
      <c r="I916" s="3" t="str">
        <f>VLOOKUP(Customers!A916,Customers!A915:I1915,7,FALSE)</f>
        <v>United States</v>
      </c>
      <c r="J916" s="4" t="s">
        <v>61</v>
      </c>
      <c r="K916" s="3">
        <v>4</v>
      </c>
      <c r="L916" s="5">
        <f>INDEX([1]products!$A$1:$G$49,MATCH([1]orders!$D916,[1]products!$A$1:$A$49,0),MATCH([1]orders!K$1,[1]products!$A$1:$G$1,0))</f>
        <v>1</v>
      </c>
      <c r="M916" s="6">
        <f>INDEX([1]products!$A$1:$G$49,MATCH([1]orders!$D916,[1]products!$A$1:$A$49,0),MATCH([1]orders!L$1,[1]products!$A$1:$G$1,0))</f>
        <v>11.25</v>
      </c>
      <c r="N916" s="6" t="str">
        <f>VLOOKUP(Customers!A916,Customers!A915:I1915,9,FALSE)</f>
        <v>No</v>
      </c>
      <c r="O916" s="25">
        <f t="shared" si="42"/>
        <v>45</v>
      </c>
      <c r="P916" t="str">
        <f>VLOOKUP(J916,Products!A:G,2,0)</f>
        <v>Arabica</v>
      </c>
      <c r="Q916" t="str">
        <f>VLOOKUP(J916,Products!A:G,3,0)</f>
        <v>Medium</v>
      </c>
      <c r="R916">
        <v>4.05</v>
      </c>
      <c r="S916">
        <f>INDEX(Products!A:G,MATCH(worksheet!J916,Products!A:A,0),MATCH(worksheet!$S$1,Products!$A$1:$G$1,0))</f>
        <v>1.0125</v>
      </c>
      <c r="U916" s="20"/>
    </row>
    <row r="917" spans="1:21" x14ac:dyDescent="0.2">
      <c r="A917" s="1" t="s">
        <v>1767</v>
      </c>
      <c r="B917" s="2">
        <v>43955</v>
      </c>
      <c r="C917" s="2" t="str">
        <f t="shared" si="43"/>
        <v>2020</v>
      </c>
      <c r="D917" s="2" t="str">
        <f t="shared" si="44"/>
        <v>May</v>
      </c>
      <c r="E917" s="3" t="s">
        <v>1768</v>
      </c>
      <c r="F917" s="3" t="str">
        <f>VLOOKUP(Customers!A917,Customers!A916:I1916,3,FALSE)</f>
        <v>ihesselpf@ox.ac.uk</v>
      </c>
      <c r="G917" s="3" t="str">
        <f>VLOOKUP(worksheet!E917,Customers!A:I,2,)</f>
        <v>Isis Hessel</v>
      </c>
      <c r="H917" s="3" t="str">
        <f>VLOOKUP(E917,Customers!A:I,6,FALSE)</f>
        <v>Fairbanks</v>
      </c>
      <c r="I917" s="3" t="str">
        <f>VLOOKUP(Customers!A917,Customers!A916:I1916,7,FALSE)</f>
        <v>United States</v>
      </c>
      <c r="J917" s="4" t="s">
        <v>530</v>
      </c>
      <c r="K917" s="3">
        <v>3</v>
      </c>
      <c r="L917" s="5">
        <f>INDEX([1]products!$A$1:$G$49,MATCH([1]orders!$D917,[1]products!$A$1:$A$49,0),MATCH([1]orders!K$1,[1]products!$A$1:$G$1,0))</f>
        <v>2.5</v>
      </c>
      <c r="M917" s="6">
        <f>INDEX([1]products!$A$1:$G$49,MATCH([1]orders!$D917,[1]products!$A$1:$A$49,0),MATCH([1]orders!L$1,[1]products!$A$1:$G$1,0))</f>
        <v>27.945</v>
      </c>
      <c r="N917" s="6" t="str">
        <f>VLOOKUP(Customers!A917,Customers!A916:I1916,9,FALSE)</f>
        <v>Yes</v>
      </c>
      <c r="O917" s="25">
        <f t="shared" si="42"/>
        <v>83.835000000000008</v>
      </c>
      <c r="P917" t="str">
        <f>VLOOKUP(J917,Products!A:G,2,0)</f>
        <v>Excelsa</v>
      </c>
      <c r="Q917" t="str">
        <f>VLOOKUP(J917,Products!A:G,3,0)</f>
        <v>Dark</v>
      </c>
      <c r="R917">
        <v>9.2218499999999999</v>
      </c>
      <c r="S917">
        <f>INDEX(Products!A:G,MATCH(worksheet!J917,Products!A:A,0),MATCH(worksheet!$S$1,Products!$A$1:$G$1,0))</f>
        <v>3.07395</v>
      </c>
      <c r="U917" s="20"/>
    </row>
    <row r="918" spans="1:21" x14ac:dyDescent="0.2">
      <c r="A918" s="1" t="s">
        <v>1769</v>
      </c>
      <c r="B918" s="2">
        <v>44291</v>
      </c>
      <c r="C918" s="2" t="str">
        <f t="shared" si="43"/>
        <v>2021</v>
      </c>
      <c r="D918" s="2" t="str">
        <f t="shared" si="44"/>
        <v>April</v>
      </c>
      <c r="E918" s="3" t="s">
        <v>1770</v>
      </c>
      <c r="F918" s="3">
        <f>VLOOKUP(Customers!A918,Customers!A917:I1917,3,FALSE)</f>
        <v>0</v>
      </c>
      <c r="G918" s="3" t="str">
        <f>VLOOKUP(worksheet!E918,Customers!A:I,2,)</f>
        <v>Harland Trematick</v>
      </c>
      <c r="H918" s="3" t="str">
        <f>VLOOKUP(E918,Customers!A:I,6,FALSE)</f>
        <v>Monasterevin</v>
      </c>
      <c r="I918" s="3" t="str">
        <f>VLOOKUP(Customers!A918,Customers!A917:I1917,7,FALSE)</f>
        <v>Ireland</v>
      </c>
      <c r="J918" s="4" t="s">
        <v>51</v>
      </c>
      <c r="K918" s="3">
        <v>1</v>
      </c>
      <c r="L918" s="5">
        <f>INDEX([1]products!$A$1:$G$49,MATCH([1]orders!$D918,[1]products!$A$1:$A$49,0),MATCH([1]orders!K$1,[1]products!$A$1:$G$1,0))</f>
        <v>0.2</v>
      </c>
      <c r="M918" s="6">
        <f>INDEX([1]products!$A$1:$G$49,MATCH([1]orders!$D918,[1]products!$A$1:$A$49,0),MATCH([1]orders!L$1,[1]products!$A$1:$G$1,0))</f>
        <v>3.645</v>
      </c>
      <c r="N918" s="6" t="str">
        <f>VLOOKUP(Customers!A918,Customers!A917:I1917,9,FALSE)</f>
        <v>Yes</v>
      </c>
      <c r="O918" s="25">
        <f t="shared" si="42"/>
        <v>3.645</v>
      </c>
      <c r="P918" t="str">
        <f>VLOOKUP(J918,Products!A:G,2,0)</f>
        <v>Excelsa</v>
      </c>
      <c r="Q918" t="str">
        <f>VLOOKUP(J918,Products!A:G,3,0)</f>
        <v>Dark</v>
      </c>
      <c r="R918">
        <v>0.40095000000000003</v>
      </c>
      <c r="S918">
        <f>INDEX(Products!A:G,MATCH(worksheet!J918,Products!A:A,0),MATCH(worksheet!$S$1,Products!$A$1:$G$1,0))</f>
        <v>0.40095000000000003</v>
      </c>
      <c r="U918" s="20"/>
    </row>
    <row r="919" spans="1:21" x14ac:dyDescent="0.2">
      <c r="A919" s="1" t="s">
        <v>1771</v>
      </c>
      <c r="B919" s="2">
        <v>44573</v>
      </c>
      <c r="C919" s="2" t="str">
        <f t="shared" si="43"/>
        <v>2022</v>
      </c>
      <c r="D919" s="2" t="str">
        <f t="shared" si="44"/>
        <v>January</v>
      </c>
      <c r="E919" s="3" t="s">
        <v>1772</v>
      </c>
      <c r="F919" s="3" t="str">
        <f>VLOOKUP(Customers!A919,Customers!A918:I1918,3,FALSE)</f>
        <v>csorrellph@amazon.com</v>
      </c>
      <c r="G919" s="3" t="str">
        <f>VLOOKUP(worksheet!E919,Customers!A:I,2,)</f>
        <v>Chloris Sorrell</v>
      </c>
      <c r="H919" s="3" t="str">
        <f>VLOOKUP(E919,Customers!A:I,6,FALSE)</f>
        <v>Norton</v>
      </c>
      <c r="I919" s="3" t="str">
        <f>VLOOKUP(Customers!A919,Customers!A918:I1918,7,FALSE)</f>
        <v>United Kingdom</v>
      </c>
      <c r="J919" s="4" t="s">
        <v>67</v>
      </c>
      <c r="K919" s="3">
        <v>1</v>
      </c>
      <c r="L919" s="5">
        <f>INDEX([1]products!$A$1:$G$49,MATCH([1]orders!$D919,[1]products!$A$1:$A$49,0),MATCH([1]orders!K$1,[1]products!$A$1:$G$1,0))</f>
        <v>0.5</v>
      </c>
      <c r="M919" s="6">
        <f>INDEX([1]products!$A$1:$G$49,MATCH([1]orders!$D919,[1]products!$A$1:$A$49,0),MATCH([1]orders!L$1,[1]products!$A$1:$G$1,0))</f>
        <v>6.75</v>
      </c>
      <c r="N919" s="6" t="str">
        <f>VLOOKUP(Customers!A919,Customers!A918:I1918,9,FALSE)</f>
        <v>No</v>
      </c>
      <c r="O919" s="25">
        <f t="shared" si="42"/>
        <v>6.75</v>
      </c>
      <c r="P919" t="str">
        <f>VLOOKUP(J919,Products!A:G,2,0)</f>
        <v>Arabica</v>
      </c>
      <c r="Q919" t="str">
        <f>VLOOKUP(J919,Products!A:G,3,0)</f>
        <v>Medium</v>
      </c>
      <c r="R919">
        <v>0.60749999999999993</v>
      </c>
      <c r="S919">
        <f>INDEX(Products!A:G,MATCH(worksheet!J919,Products!A:A,0),MATCH(worksheet!$S$1,Products!$A$1:$G$1,0))</f>
        <v>0.60749999999999993</v>
      </c>
      <c r="U919" s="20"/>
    </row>
    <row r="920" spans="1:21" x14ac:dyDescent="0.2">
      <c r="A920" s="1" t="s">
        <v>1771</v>
      </c>
      <c r="B920" s="2">
        <v>44573</v>
      </c>
      <c r="C920" s="2" t="str">
        <f t="shared" si="43"/>
        <v>2022</v>
      </c>
      <c r="D920" s="2" t="str">
        <f t="shared" si="44"/>
        <v>January</v>
      </c>
      <c r="E920" s="3" t="s">
        <v>1772</v>
      </c>
      <c r="F920" s="3" t="str">
        <f>VLOOKUP(Customers!A920,Customers!A919:I1919,3,FALSE)</f>
        <v>otocquepi@abc.net.au</v>
      </c>
      <c r="G920" s="3" t="str">
        <f>VLOOKUP(worksheet!E920,Customers!A:I,2,)</f>
        <v>Chloris Sorrell</v>
      </c>
      <c r="H920" s="3" t="str">
        <f>VLOOKUP(E920,Customers!A:I,6,FALSE)</f>
        <v>Norton</v>
      </c>
      <c r="I920" s="3" t="str">
        <f>VLOOKUP(Customers!A920,Customers!A919:I1919,7,FALSE)</f>
        <v>United States</v>
      </c>
      <c r="J920" s="4" t="s">
        <v>16</v>
      </c>
      <c r="K920" s="3">
        <v>3</v>
      </c>
      <c r="L920" s="5">
        <f>INDEX([1]products!$A$1:$G$49,MATCH([1]orders!$D920,[1]products!$A$1:$A$49,0),MATCH([1]orders!K$1,[1]products!$A$1:$G$1,0))</f>
        <v>0.5</v>
      </c>
      <c r="M920" s="6">
        <f>INDEX([1]products!$A$1:$G$49,MATCH([1]orders!$D920,[1]products!$A$1:$A$49,0),MATCH([1]orders!L$1,[1]products!$A$1:$G$1,0))</f>
        <v>7.29</v>
      </c>
      <c r="N920" s="6" t="str">
        <f>VLOOKUP(Customers!A920,Customers!A919:I1919,9,FALSE)</f>
        <v>No</v>
      </c>
      <c r="O920" s="25">
        <f t="shared" si="42"/>
        <v>21.87</v>
      </c>
      <c r="P920" t="str">
        <f>VLOOKUP(J920,Products!A:G,2,0)</f>
        <v>Excelsa</v>
      </c>
      <c r="Q920" t="str">
        <f>VLOOKUP(J920,Products!A:G,3,0)</f>
        <v>Dark</v>
      </c>
      <c r="R920">
        <v>2.4057000000000004</v>
      </c>
      <c r="S920">
        <f>INDEX(Products!A:G,MATCH(worksheet!J920,Products!A:A,0),MATCH(worksheet!$S$1,Products!$A$1:$G$1,0))</f>
        <v>0.80190000000000006</v>
      </c>
      <c r="U920" s="20"/>
    </row>
    <row r="921" spans="1:21" x14ac:dyDescent="0.2">
      <c r="A921" s="1" t="s">
        <v>1773</v>
      </c>
      <c r="B921" s="2">
        <v>44181</v>
      </c>
      <c r="C921" s="2" t="str">
        <f t="shared" si="43"/>
        <v>2020</v>
      </c>
      <c r="D921" s="2" t="str">
        <f t="shared" si="44"/>
        <v>December</v>
      </c>
      <c r="E921" s="3" t="s">
        <v>1774</v>
      </c>
      <c r="F921" s="3" t="str">
        <f>VLOOKUP(Customers!A921,Customers!A920:I1920,3,FALSE)</f>
        <v>qheavysidepj@unc.edu</v>
      </c>
      <c r="G921" s="3" t="str">
        <f>VLOOKUP(worksheet!E921,Customers!A:I,2,)</f>
        <v>Quintina Heavyside</v>
      </c>
      <c r="H921" s="3" t="str">
        <f>VLOOKUP(E921,Customers!A:I,6,FALSE)</f>
        <v>Lexington</v>
      </c>
      <c r="I921" s="3" t="str">
        <f>VLOOKUP(Customers!A921,Customers!A920:I1920,7,FALSE)</f>
        <v>United States</v>
      </c>
      <c r="J921" s="4" t="s">
        <v>101</v>
      </c>
      <c r="K921" s="3">
        <v>5</v>
      </c>
      <c r="L921" s="5">
        <f>INDEX([1]products!$A$1:$G$49,MATCH([1]orders!$D921,[1]products!$A$1:$A$49,0),MATCH([1]orders!K$1,[1]products!$A$1:$G$1,0))</f>
        <v>0.2</v>
      </c>
      <c r="M921" s="6">
        <f>INDEX([1]products!$A$1:$G$49,MATCH([1]orders!$D921,[1]products!$A$1:$A$49,0),MATCH([1]orders!L$1,[1]products!$A$1:$G$1,0))</f>
        <v>2.6849999999999996</v>
      </c>
      <c r="N921" s="6" t="str">
        <f>VLOOKUP(Customers!A921,Customers!A920:I1920,9,FALSE)</f>
        <v>Yes</v>
      </c>
      <c r="O921" s="25">
        <f t="shared" si="42"/>
        <v>13.424999999999997</v>
      </c>
      <c r="P921" t="str">
        <f>VLOOKUP(J921,Products!A:G,2,0)</f>
        <v>Robusta</v>
      </c>
      <c r="Q921" t="str">
        <f>VLOOKUP(J921,Products!A:G,3,0)</f>
        <v>Dark</v>
      </c>
      <c r="R921">
        <v>0.80549999999999988</v>
      </c>
      <c r="S921">
        <f>INDEX(Products!A:G,MATCH(worksheet!J921,Products!A:A,0),MATCH(worksheet!$S$1,Products!$A$1:$G$1,0))</f>
        <v>0.16109999999999997</v>
      </c>
      <c r="U921" s="20"/>
    </row>
    <row r="922" spans="1:21" x14ac:dyDescent="0.2">
      <c r="A922" s="1" t="s">
        <v>1775</v>
      </c>
      <c r="B922" s="2">
        <v>44711</v>
      </c>
      <c r="C922" s="2" t="str">
        <f t="shared" si="43"/>
        <v>2022</v>
      </c>
      <c r="D922" s="2" t="str">
        <f t="shared" si="44"/>
        <v>May</v>
      </c>
      <c r="E922" s="3" t="s">
        <v>1776</v>
      </c>
      <c r="F922" s="3" t="str">
        <f>VLOOKUP(Customers!A922,Customers!A921:I1921,3,FALSE)</f>
        <v>hreuvenpk@whitehouse.gov</v>
      </c>
      <c r="G922" s="3" t="str">
        <f>VLOOKUP(worksheet!E922,Customers!A:I,2,)</f>
        <v>Hadley Reuven</v>
      </c>
      <c r="H922" s="3" t="str">
        <f>VLOOKUP(E922,Customers!A:I,6,FALSE)</f>
        <v>Grand Rapids</v>
      </c>
      <c r="I922" s="3" t="str">
        <f>VLOOKUP(Customers!A922,Customers!A921:I1921,7,FALSE)</f>
        <v>United States</v>
      </c>
      <c r="J922" s="4" t="s">
        <v>35</v>
      </c>
      <c r="K922" s="3">
        <v>6</v>
      </c>
      <c r="L922" s="5">
        <f>INDEX([1]products!$A$1:$G$49,MATCH([1]orders!$D922,[1]products!$A$1:$A$49,0),MATCH([1]orders!K$1,[1]products!$A$1:$G$1,0))</f>
        <v>2.5</v>
      </c>
      <c r="M922" s="6">
        <f>INDEX([1]products!$A$1:$G$49,MATCH([1]orders!$D922,[1]products!$A$1:$A$49,0),MATCH([1]orders!L$1,[1]products!$A$1:$G$1,0))</f>
        <v>20.584999999999997</v>
      </c>
      <c r="N922" s="6" t="str">
        <f>VLOOKUP(Customers!A922,Customers!A921:I1921,9,FALSE)</f>
        <v>No</v>
      </c>
      <c r="O922" s="25">
        <f t="shared" si="42"/>
        <v>123.50999999999999</v>
      </c>
      <c r="P922" t="str">
        <f>VLOOKUP(J922,Products!A:G,2,0)</f>
        <v>Robusta</v>
      </c>
      <c r="Q922" t="str">
        <f>VLOOKUP(J922,Products!A:G,3,0)</f>
        <v>Dark</v>
      </c>
      <c r="R922">
        <v>7.4105999999999987</v>
      </c>
      <c r="S922">
        <f>INDEX(Products!A:G,MATCH(worksheet!J922,Products!A:A,0),MATCH(worksheet!$S$1,Products!$A$1:$G$1,0))</f>
        <v>1.2350999999999999</v>
      </c>
      <c r="U922" s="20"/>
    </row>
    <row r="923" spans="1:21" x14ac:dyDescent="0.2">
      <c r="A923" s="1" t="s">
        <v>1777</v>
      </c>
      <c r="B923" s="2">
        <v>44509</v>
      </c>
      <c r="C923" s="2" t="str">
        <f t="shared" si="43"/>
        <v>2021</v>
      </c>
      <c r="D923" s="2" t="str">
        <f t="shared" si="44"/>
        <v>November</v>
      </c>
      <c r="E923" s="3" t="s">
        <v>1778</v>
      </c>
      <c r="F923" s="3" t="str">
        <f>VLOOKUP(Customers!A923,Customers!A922:I1922,3,FALSE)</f>
        <v>mattwoolpl@nba.com</v>
      </c>
      <c r="G923" s="3" t="str">
        <f>VLOOKUP(worksheet!E923,Customers!A:I,2,)</f>
        <v>Mitch Attwool</v>
      </c>
      <c r="H923" s="3" t="str">
        <f>VLOOKUP(E923,Customers!A:I,6,FALSE)</f>
        <v>Des Moines</v>
      </c>
      <c r="I923" s="3" t="str">
        <f>VLOOKUP(Customers!A923,Customers!A922:I1922,7,FALSE)</f>
        <v>United States</v>
      </c>
      <c r="J923" s="4" t="s">
        <v>38</v>
      </c>
      <c r="K923" s="3">
        <v>2</v>
      </c>
      <c r="L923" s="5">
        <f>INDEX([1]products!$A$1:$G$49,MATCH([1]orders!$D923,[1]products!$A$1:$A$49,0),MATCH([1]orders!K$1,[1]products!$A$1:$G$1,0))</f>
        <v>0.2</v>
      </c>
      <c r="M923" s="6">
        <f>INDEX([1]products!$A$1:$G$49,MATCH([1]orders!$D923,[1]products!$A$1:$A$49,0),MATCH([1]orders!L$1,[1]products!$A$1:$G$1,0))</f>
        <v>3.8849999999999998</v>
      </c>
      <c r="N923" s="6" t="str">
        <f>VLOOKUP(Customers!A923,Customers!A922:I1922,9,FALSE)</f>
        <v>No</v>
      </c>
      <c r="O923" s="25">
        <f t="shared" si="42"/>
        <v>7.77</v>
      </c>
      <c r="P923" t="str">
        <f>VLOOKUP(J923,Products!A:G,2,0)</f>
        <v>Liberica</v>
      </c>
      <c r="Q923" t="str">
        <f>VLOOKUP(J923,Products!A:G,3,0)</f>
        <v>Dark</v>
      </c>
      <c r="R923">
        <v>1.0101</v>
      </c>
      <c r="S923">
        <f>INDEX(Products!A:G,MATCH(worksheet!J923,Products!A:A,0),MATCH(worksheet!$S$1,Products!$A$1:$G$1,0))</f>
        <v>0.50505</v>
      </c>
      <c r="U923" s="20"/>
    </row>
    <row r="924" spans="1:21" x14ac:dyDescent="0.2">
      <c r="A924" s="1" t="s">
        <v>1779</v>
      </c>
      <c r="B924" s="2">
        <v>44659</v>
      </c>
      <c r="C924" s="2" t="str">
        <f t="shared" si="43"/>
        <v>2022</v>
      </c>
      <c r="D924" s="2" t="str">
        <f t="shared" si="44"/>
        <v>April</v>
      </c>
      <c r="E924" s="3" t="s">
        <v>1780</v>
      </c>
      <c r="F924" s="3">
        <f>VLOOKUP(Customers!A924,Customers!A923:I1923,3,FALSE)</f>
        <v>0</v>
      </c>
      <c r="G924" s="3" t="str">
        <f>VLOOKUP(worksheet!E924,Customers!A:I,2,)</f>
        <v>Charin Maplethorp</v>
      </c>
      <c r="H924" s="3" t="str">
        <f>VLOOKUP(E924,Customers!A:I,6,FALSE)</f>
        <v>Wilmington</v>
      </c>
      <c r="I924" s="3" t="str">
        <f>VLOOKUP(Customers!A924,Customers!A923:I1923,7,FALSE)</f>
        <v>United States</v>
      </c>
      <c r="J924" s="4" t="s">
        <v>61</v>
      </c>
      <c r="K924" s="3">
        <v>6</v>
      </c>
      <c r="L924" s="5">
        <f>INDEX([1]products!$A$1:$G$49,MATCH([1]orders!$D924,[1]products!$A$1:$A$49,0),MATCH([1]orders!K$1,[1]products!$A$1:$G$1,0))</f>
        <v>1</v>
      </c>
      <c r="M924" s="6">
        <f>INDEX([1]products!$A$1:$G$49,MATCH([1]orders!$D924,[1]products!$A$1:$A$49,0),MATCH([1]orders!L$1,[1]products!$A$1:$G$1,0))</f>
        <v>11.25</v>
      </c>
      <c r="N924" s="6" t="str">
        <f>VLOOKUP(Customers!A924,Customers!A923:I1923,9,FALSE)</f>
        <v>Yes</v>
      </c>
      <c r="O924" s="25">
        <f t="shared" si="42"/>
        <v>67.5</v>
      </c>
      <c r="P924" t="str">
        <f>VLOOKUP(J924,Products!A:G,2,0)</f>
        <v>Arabica</v>
      </c>
      <c r="Q924" t="str">
        <f>VLOOKUP(J924,Products!A:G,3,0)</f>
        <v>Medium</v>
      </c>
      <c r="R924">
        <v>6.0749999999999993</v>
      </c>
      <c r="S924">
        <f>INDEX(Products!A:G,MATCH(worksheet!J924,Products!A:A,0),MATCH(worksheet!$S$1,Products!$A$1:$G$1,0))</f>
        <v>1.0125</v>
      </c>
      <c r="U924" s="20"/>
    </row>
    <row r="925" spans="1:21" x14ac:dyDescent="0.2">
      <c r="A925" s="1" t="s">
        <v>1781</v>
      </c>
      <c r="B925" s="2">
        <v>43746</v>
      </c>
      <c r="C925" s="2" t="str">
        <f t="shared" si="43"/>
        <v>2019</v>
      </c>
      <c r="D925" s="2" t="str">
        <f t="shared" si="44"/>
        <v>October</v>
      </c>
      <c r="E925" s="3" t="s">
        <v>1782</v>
      </c>
      <c r="F925" s="3" t="str">
        <f>VLOOKUP(Customers!A925,Customers!A924:I1924,3,FALSE)</f>
        <v>gwynespn@dagondesign.com</v>
      </c>
      <c r="G925" s="3" t="str">
        <f>VLOOKUP(worksheet!E925,Customers!A:I,2,)</f>
        <v>Goldie Wynes</v>
      </c>
      <c r="H925" s="3" t="str">
        <f>VLOOKUP(E925,Customers!A:I,6,FALSE)</f>
        <v>Austin</v>
      </c>
      <c r="I925" s="3" t="str">
        <f>VLOOKUP(Customers!A925,Customers!A924:I1924,7,FALSE)</f>
        <v>United States</v>
      </c>
      <c r="J925" s="4" t="s">
        <v>530</v>
      </c>
      <c r="K925" s="3">
        <v>1</v>
      </c>
      <c r="L925" s="5">
        <f>INDEX([1]products!$A$1:$G$49,MATCH([1]orders!$D925,[1]products!$A$1:$A$49,0),MATCH([1]orders!K$1,[1]products!$A$1:$G$1,0))</f>
        <v>2.5</v>
      </c>
      <c r="M925" s="6">
        <f>INDEX([1]products!$A$1:$G$49,MATCH([1]orders!$D925,[1]products!$A$1:$A$49,0),MATCH([1]orders!L$1,[1]products!$A$1:$G$1,0))</f>
        <v>27.945</v>
      </c>
      <c r="N925" s="6" t="str">
        <f>VLOOKUP(Customers!A925,Customers!A924:I1924,9,FALSE)</f>
        <v>No</v>
      </c>
      <c r="O925" s="25">
        <f t="shared" si="42"/>
        <v>27.945</v>
      </c>
      <c r="P925" t="str">
        <f>VLOOKUP(J925,Products!A:G,2,0)</f>
        <v>Excelsa</v>
      </c>
      <c r="Q925" t="str">
        <f>VLOOKUP(J925,Products!A:G,3,0)</f>
        <v>Dark</v>
      </c>
      <c r="R925">
        <v>3.07395</v>
      </c>
      <c r="S925">
        <f>INDEX(Products!A:G,MATCH(worksheet!J925,Products!A:A,0),MATCH(worksheet!$S$1,Products!$A$1:$G$1,0))</f>
        <v>3.07395</v>
      </c>
      <c r="U925" s="20"/>
    </row>
    <row r="926" spans="1:21" x14ac:dyDescent="0.2">
      <c r="A926" s="1" t="s">
        <v>1783</v>
      </c>
      <c r="B926" s="2">
        <v>44451</v>
      </c>
      <c r="C926" s="2" t="str">
        <f t="shared" si="43"/>
        <v>2021</v>
      </c>
      <c r="D926" s="2" t="str">
        <f t="shared" si="44"/>
        <v>September</v>
      </c>
      <c r="E926" s="3" t="s">
        <v>1784</v>
      </c>
      <c r="F926" s="3" t="str">
        <f>VLOOKUP(Customers!A926,Customers!A925:I1925,3,FALSE)</f>
        <v>cmaccourtpo@amazon.com</v>
      </c>
      <c r="G926" s="3" t="str">
        <f>VLOOKUP(worksheet!E926,Customers!A:I,2,)</f>
        <v>Celie MacCourt</v>
      </c>
      <c r="H926" s="3" t="str">
        <f>VLOOKUP(E926,Customers!A:I,6,FALSE)</f>
        <v>Orlando</v>
      </c>
      <c r="I926" s="3" t="str">
        <f>VLOOKUP(Customers!A926,Customers!A925:I1925,7,FALSE)</f>
        <v>United States</v>
      </c>
      <c r="J926" s="4" t="s">
        <v>204</v>
      </c>
      <c r="K926" s="3">
        <v>3</v>
      </c>
      <c r="L926" s="5">
        <f>INDEX([1]products!$A$1:$G$49,MATCH([1]orders!$D926,[1]products!$A$1:$A$49,0),MATCH([1]orders!K$1,[1]products!$A$1:$G$1,0))</f>
        <v>2.5</v>
      </c>
      <c r="M926" s="6">
        <f>INDEX([1]products!$A$1:$G$49,MATCH([1]orders!$D926,[1]products!$A$1:$A$49,0),MATCH([1]orders!L$1,[1]products!$A$1:$G$1,0))</f>
        <v>29.784999999999997</v>
      </c>
      <c r="N926" s="6" t="str">
        <f>VLOOKUP(Customers!A926,Customers!A925:I1925,9,FALSE)</f>
        <v>No</v>
      </c>
      <c r="O926" s="25">
        <f t="shared" si="42"/>
        <v>89.35499999999999</v>
      </c>
      <c r="P926" t="str">
        <f>VLOOKUP(J926,Products!A:G,2,0)</f>
        <v>Arabica</v>
      </c>
      <c r="Q926" t="str">
        <f>VLOOKUP(J926,Products!A:G,3,0)</f>
        <v>Light</v>
      </c>
      <c r="R926">
        <v>8.0419499999999982</v>
      </c>
      <c r="S926">
        <f>INDEX(Products!A:G,MATCH(worksheet!J926,Products!A:A,0),MATCH(worksheet!$S$1,Products!$A$1:$G$1,0))</f>
        <v>2.6806499999999995</v>
      </c>
      <c r="U926" s="20"/>
    </row>
    <row r="927" spans="1:21" x14ac:dyDescent="0.2">
      <c r="A927" s="1" t="s">
        <v>1785</v>
      </c>
      <c r="B927" s="2">
        <v>44770</v>
      </c>
      <c r="C927" s="2" t="str">
        <f t="shared" si="43"/>
        <v>2022</v>
      </c>
      <c r="D927" s="2" t="str">
        <f t="shared" si="44"/>
        <v>July</v>
      </c>
      <c r="E927" s="3" t="s">
        <v>1729</v>
      </c>
      <c r="F927" s="3">
        <f>VLOOKUP(Customers!A927,Customers!A926:I1926,3,FALSE)</f>
        <v>0</v>
      </c>
      <c r="G927" s="3" t="str">
        <f>VLOOKUP(worksheet!E927,Customers!A:I,2,)</f>
        <v>Derick Snow</v>
      </c>
      <c r="H927" s="3" t="str">
        <f>VLOOKUP(E927,Customers!A:I,6,FALSE)</f>
        <v>New York City</v>
      </c>
      <c r="I927" s="3" t="str">
        <f>VLOOKUP(Customers!A927,Customers!A926:I1926,7,FALSE)</f>
        <v>United States</v>
      </c>
      <c r="J927" s="4" t="s">
        <v>67</v>
      </c>
      <c r="K927" s="3">
        <v>3</v>
      </c>
      <c r="L927" s="5">
        <f>INDEX([1]products!$A$1:$G$49,MATCH([1]orders!$D927,[1]products!$A$1:$A$49,0),MATCH([1]orders!K$1,[1]products!$A$1:$G$1,0))</f>
        <v>0.5</v>
      </c>
      <c r="M927" s="6">
        <f>INDEX([1]products!$A$1:$G$49,MATCH([1]orders!$D927,[1]products!$A$1:$A$49,0),MATCH([1]orders!L$1,[1]products!$A$1:$G$1,0))</f>
        <v>6.75</v>
      </c>
      <c r="N927" s="6" t="str">
        <f>VLOOKUP(Customers!A927,Customers!A926:I1926,9,FALSE)</f>
        <v>Yes</v>
      </c>
      <c r="O927" s="25">
        <f t="shared" si="42"/>
        <v>20.25</v>
      </c>
      <c r="P927" t="str">
        <f>VLOOKUP(J927,Products!A:G,2,0)</f>
        <v>Arabica</v>
      </c>
      <c r="Q927" t="str">
        <f>VLOOKUP(J927,Products!A:G,3,0)</f>
        <v>Medium</v>
      </c>
      <c r="R927">
        <v>1.8224999999999998</v>
      </c>
      <c r="S927">
        <f>INDEX(Products!A:G,MATCH(worksheet!J927,Products!A:A,0),MATCH(worksheet!$S$1,Products!$A$1:$G$1,0))</f>
        <v>0.60749999999999993</v>
      </c>
      <c r="U927" s="20"/>
    </row>
    <row r="928" spans="1:21" x14ac:dyDescent="0.2">
      <c r="A928" s="1" t="s">
        <v>1786</v>
      </c>
      <c r="B928" s="2">
        <v>44012</v>
      </c>
      <c r="C928" s="2" t="str">
        <f t="shared" si="43"/>
        <v>2020</v>
      </c>
      <c r="D928" s="2" t="str">
        <f t="shared" si="44"/>
        <v>June</v>
      </c>
      <c r="E928" s="3" t="s">
        <v>1787</v>
      </c>
      <c r="F928" s="3" t="str">
        <f>VLOOKUP(Customers!A928,Customers!A927:I1927,3,FALSE)</f>
        <v>ewilsonepq@eepurl.com</v>
      </c>
      <c r="G928" s="3" t="str">
        <f>VLOOKUP(worksheet!E928,Customers!A:I,2,)</f>
        <v>Evy Wilsone</v>
      </c>
      <c r="H928" s="3" t="str">
        <f>VLOOKUP(E928,Customers!A:I,6,FALSE)</f>
        <v>Washington</v>
      </c>
      <c r="I928" s="3" t="str">
        <f>VLOOKUP(Customers!A928,Customers!A927:I1927,7,FALSE)</f>
        <v>United States</v>
      </c>
      <c r="J928" s="4" t="s">
        <v>67</v>
      </c>
      <c r="K928" s="3">
        <v>5</v>
      </c>
      <c r="L928" s="5">
        <f>INDEX([1]products!$A$1:$G$49,MATCH([1]orders!$D928,[1]products!$A$1:$A$49,0),MATCH([1]orders!K$1,[1]products!$A$1:$G$1,0))</f>
        <v>0.5</v>
      </c>
      <c r="M928" s="6">
        <f>INDEX([1]products!$A$1:$G$49,MATCH([1]orders!$D928,[1]products!$A$1:$A$49,0),MATCH([1]orders!L$1,[1]products!$A$1:$G$1,0))</f>
        <v>6.75</v>
      </c>
      <c r="N928" s="6" t="str">
        <f>VLOOKUP(Customers!A928,Customers!A927:I1927,9,FALSE)</f>
        <v>Yes</v>
      </c>
      <c r="O928" s="25">
        <f t="shared" si="42"/>
        <v>33.75</v>
      </c>
      <c r="P928" t="str">
        <f>VLOOKUP(J928,Products!A:G,2,0)</f>
        <v>Arabica</v>
      </c>
      <c r="Q928" t="str">
        <f>VLOOKUP(J928,Products!A:G,3,0)</f>
        <v>Medium</v>
      </c>
      <c r="R928">
        <v>3.0374999999999996</v>
      </c>
      <c r="S928">
        <f>INDEX(Products!A:G,MATCH(worksheet!J928,Products!A:A,0),MATCH(worksheet!$S$1,Products!$A$1:$G$1,0))</f>
        <v>0.60749999999999993</v>
      </c>
      <c r="U928" s="20"/>
    </row>
    <row r="929" spans="1:21" x14ac:dyDescent="0.2">
      <c r="A929" s="1" t="s">
        <v>1788</v>
      </c>
      <c r="B929" s="2">
        <v>43474</v>
      </c>
      <c r="C929" s="2" t="str">
        <f t="shared" si="43"/>
        <v>2019</v>
      </c>
      <c r="D929" s="2" t="str">
        <f t="shared" si="44"/>
        <v>January</v>
      </c>
      <c r="E929" s="3" t="s">
        <v>1789</v>
      </c>
      <c r="F929" s="3" t="str">
        <f>VLOOKUP(Customers!A929,Customers!A928:I1928,3,FALSE)</f>
        <v>dduffiepr@time.com</v>
      </c>
      <c r="G929" s="3" t="str">
        <f>VLOOKUP(worksheet!E929,Customers!A:I,2,)</f>
        <v>Dolores Duffie</v>
      </c>
      <c r="H929" s="3" t="str">
        <f>VLOOKUP(E929,Customers!A:I,6,FALSE)</f>
        <v>Portland</v>
      </c>
      <c r="I929" s="3" t="str">
        <f>VLOOKUP(Customers!A929,Customers!A928:I1928,7,FALSE)</f>
        <v>United States</v>
      </c>
      <c r="J929" s="4" t="s">
        <v>530</v>
      </c>
      <c r="K929" s="3">
        <v>4</v>
      </c>
      <c r="L929" s="5">
        <f>INDEX([1]products!$A$1:$G$49,MATCH([1]orders!$D929,[1]products!$A$1:$A$49,0),MATCH([1]orders!K$1,[1]products!$A$1:$G$1,0))</f>
        <v>2.5</v>
      </c>
      <c r="M929" s="6">
        <f>INDEX([1]products!$A$1:$G$49,MATCH([1]orders!$D929,[1]products!$A$1:$A$49,0),MATCH([1]orders!L$1,[1]products!$A$1:$G$1,0))</f>
        <v>27.945</v>
      </c>
      <c r="N929" s="6" t="str">
        <f>VLOOKUP(Customers!A929,Customers!A928:I1928,9,FALSE)</f>
        <v>No</v>
      </c>
      <c r="O929" s="25">
        <f t="shared" si="42"/>
        <v>111.78</v>
      </c>
      <c r="P929" t="str">
        <f>VLOOKUP(J929,Products!A:G,2,0)</f>
        <v>Excelsa</v>
      </c>
      <c r="Q929" t="str">
        <f>VLOOKUP(J929,Products!A:G,3,0)</f>
        <v>Dark</v>
      </c>
      <c r="R929">
        <v>12.2958</v>
      </c>
      <c r="S929">
        <f>INDEX(Products!A:G,MATCH(worksheet!J929,Products!A:A,0),MATCH(worksheet!$S$1,Products!$A$1:$G$1,0))</f>
        <v>3.07395</v>
      </c>
      <c r="U929" s="20"/>
    </row>
    <row r="930" spans="1:21" x14ac:dyDescent="0.2">
      <c r="A930" s="1" t="s">
        <v>1790</v>
      </c>
      <c r="B930" s="2">
        <v>44754</v>
      </c>
      <c r="C930" s="2" t="str">
        <f t="shared" si="43"/>
        <v>2022</v>
      </c>
      <c r="D930" s="2" t="str">
        <f t="shared" si="44"/>
        <v>July</v>
      </c>
      <c r="E930" s="3" t="s">
        <v>1791</v>
      </c>
      <c r="F930" s="3" t="str">
        <f>VLOOKUP(Customers!A930,Customers!A929:I1929,3,FALSE)</f>
        <v>mmatiasekps@ucoz.ru</v>
      </c>
      <c r="G930" s="3" t="str">
        <f>VLOOKUP(worksheet!E930,Customers!A:I,2,)</f>
        <v>Mathilda Matiasek</v>
      </c>
      <c r="H930" s="3" t="str">
        <f>VLOOKUP(E930,Customers!A:I,6,FALSE)</f>
        <v>New York City</v>
      </c>
      <c r="I930" s="3" t="str">
        <f>VLOOKUP(Customers!A930,Customers!A929:I1929,7,FALSE)</f>
        <v>United States</v>
      </c>
      <c r="J930" s="4" t="s">
        <v>112</v>
      </c>
      <c r="K930" s="3">
        <v>2</v>
      </c>
      <c r="L930" s="5">
        <f>INDEX([1]products!$A$1:$G$49,MATCH([1]orders!$D930,[1]products!$A$1:$A$49,0),MATCH([1]orders!K$1,[1]products!$A$1:$G$1,0))</f>
        <v>2.5</v>
      </c>
      <c r="M930" s="6">
        <f>INDEX([1]products!$A$1:$G$49,MATCH([1]orders!$D930,[1]products!$A$1:$A$49,0),MATCH([1]orders!L$1,[1]products!$A$1:$G$1,0))</f>
        <v>31.624999999999996</v>
      </c>
      <c r="N930" s="6" t="str">
        <f>VLOOKUP(Customers!A930,Customers!A929:I1929,9,FALSE)</f>
        <v>Yes</v>
      </c>
      <c r="O930" s="25">
        <f t="shared" si="42"/>
        <v>63.249999999999993</v>
      </c>
      <c r="P930" t="str">
        <f>VLOOKUP(J930,Products!A:G,2,0)</f>
        <v>Excelsa</v>
      </c>
      <c r="Q930" t="str">
        <f>VLOOKUP(J930,Products!A:G,3,0)</f>
        <v>Medium</v>
      </c>
      <c r="R930">
        <v>6.9574999999999996</v>
      </c>
      <c r="S930">
        <f>INDEX(Products!A:G,MATCH(worksheet!J930,Products!A:A,0),MATCH(worksheet!$S$1,Products!$A$1:$G$1,0))</f>
        <v>3.4787499999999998</v>
      </c>
      <c r="U930" s="20"/>
    </row>
    <row r="931" spans="1:21" x14ac:dyDescent="0.2">
      <c r="A931" s="1" t="s">
        <v>1792</v>
      </c>
      <c r="B931" s="2">
        <v>44165</v>
      </c>
      <c r="C931" s="2" t="str">
        <f t="shared" si="43"/>
        <v>2020</v>
      </c>
      <c r="D931" s="2" t="str">
        <f t="shared" si="44"/>
        <v>November</v>
      </c>
      <c r="E931" s="3" t="s">
        <v>1793</v>
      </c>
      <c r="F931" s="3" t="str">
        <f>VLOOKUP(Customers!A931,Customers!A930:I1930,3,FALSE)</f>
        <v>jcamillopt@shinystat.com</v>
      </c>
      <c r="G931" s="3" t="str">
        <f>VLOOKUP(worksheet!E931,Customers!A:I,2,)</f>
        <v>Jarred Camillo</v>
      </c>
      <c r="H931" s="3" t="str">
        <f>VLOOKUP(E931,Customers!A:I,6,FALSE)</f>
        <v>Washington</v>
      </c>
      <c r="I931" s="3" t="str">
        <f>VLOOKUP(Customers!A931,Customers!A930:I1930,7,FALSE)</f>
        <v>United States</v>
      </c>
      <c r="J931" s="4" t="s">
        <v>254</v>
      </c>
      <c r="K931" s="3">
        <v>2</v>
      </c>
      <c r="L931" s="5">
        <f>INDEX([1]products!$A$1:$G$49,MATCH([1]orders!$D931,[1]products!$A$1:$A$49,0),MATCH([1]orders!K$1,[1]products!$A$1:$G$1,0))</f>
        <v>0.2</v>
      </c>
      <c r="M931" s="6">
        <f>INDEX([1]products!$A$1:$G$49,MATCH([1]orders!$D931,[1]products!$A$1:$A$49,0),MATCH([1]orders!L$1,[1]products!$A$1:$G$1,0))</f>
        <v>4.4550000000000001</v>
      </c>
      <c r="N931" s="6" t="str">
        <f>VLOOKUP(Customers!A931,Customers!A930:I1930,9,FALSE)</f>
        <v>Yes</v>
      </c>
      <c r="O931" s="25">
        <f t="shared" si="42"/>
        <v>8.91</v>
      </c>
      <c r="P931" t="str">
        <f>VLOOKUP(J931,Products!A:G,2,0)</f>
        <v>Excelsa</v>
      </c>
      <c r="Q931" t="str">
        <f>VLOOKUP(J931,Products!A:G,3,0)</f>
        <v>Light</v>
      </c>
      <c r="R931">
        <v>0.98009999999999997</v>
      </c>
      <c r="S931">
        <f>INDEX(Products!A:G,MATCH(worksheet!J931,Products!A:A,0),MATCH(worksheet!$S$1,Products!$A$1:$G$1,0))</f>
        <v>0.49004999999999999</v>
      </c>
      <c r="U931" s="20"/>
    </row>
    <row r="932" spans="1:21" x14ac:dyDescent="0.2">
      <c r="A932" s="1" t="s">
        <v>1794</v>
      </c>
      <c r="B932" s="2">
        <v>43546</v>
      </c>
      <c r="C932" s="2" t="str">
        <f t="shared" si="43"/>
        <v>2019</v>
      </c>
      <c r="D932" s="2" t="str">
        <f t="shared" si="44"/>
        <v>March</v>
      </c>
      <c r="E932" s="3" t="s">
        <v>1795</v>
      </c>
      <c r="F932" s="3" t="str">
        <f>VLOOKUP(Customers!A932,Customers!A931:I1931,3,FALSE)</f>
        <v>kphilbrickpu@cdc.gov</v>
      </c>
      <c r="G932" s="3" t="str">
        <f>VLOOKUP(worksheet!E932,Customers!A:I,2,)</f>
        <v>Kameko Philbrick</v>
      </c>
      <c r="H932" s="3" t="str">
        <f>VLOOKUP(E932,Customers!A:I,6,FALSE)</f>
        <v>Washington</v>
      </c>
      <c r="I932" s="3" t="str">
        <f>VLOOKUP(Customers!A932,Customers!A931:I1931,7,FALSE)</f>
        <v>United States</v>
      </c>
      <c r="J932" s="4" t="s">
        <v>245</v>
      </c>
      <c r="K932" s="3">
        <v>1</v>
      </c>
      <c r="L932" s="5">
        <f>INDEX([1]products!$A$1:$G$49,MATCH([1]orders!$D932,[1]products!$A$1:$A$49,0),MATCH([1]orders!K$1,[1]products!$A$1:$G$1,0))</f>
        <v>1</v>
      </c>
      <c r="M932" s="6">
        <f>INDEX([1]products!$A$1:$G$49,MATCH([1]orders!$D932,[1]products!$A$1:$A$49,0),MATCH([1]orders!L$1,[1]products!$A$1:$G$1,0))</f>
        <v>12.15</v>
      </c>
      <c r="N932" s="6" t="str">
        <f>VLOOKUP(Customers!A932,Customers!A931:I1931,9,FALSE)</f>
        <v>Yes</v>
      </c>
      <c r="O932" s="25">
        <f t="shared" si="42"/>
        <v>12.15</v>
      </c>
      <c r="P932" t="str">
        <f>VLOOKUP(J932,Products!A:G,2,0)</f>
        <v>Excelsa</v>
      </c>
      <c r="Q932" t="str">
        <f>VLOOKUP(J932,Products!A:G,3,0)</f>
        <v>Dark</v>
      </c>
      <c r="R932">
        <v>1.3365</v>
      </c>
      <c r="S932">
        <f>INDEX(Products!A:G,MATCH(worksheet!J932,Products!A:A,0),MATCH(worksheet!$S$1,Products!$A$1:$G$1,0))</f>
        <v>1.3365</v>
      </c>
      <c r="U932" s="20"/>
    </row>
    <row r="933" spans="1:21" x14ac:dyDescent="0.2">
      <c r="A933" s="1" t="s">
        <v>1796</v>
      </c>
      <c r="B933" s="2">
        <v>44607</v>
      </c>
      <c r="C933" s="2" t="str">
        <f t="shared" si="43"/>
        <v>2022</v>
      </c>
      <c r="D933" s="2" t="str">
        <f t="shared" si="44"/>
        <v>February</v>
      </c>
      <c r="E933" s="3" t="s">
        <v>1797</v>
      </c>
      <c r="F933" s="3">
        <f>VLOOKUP(Customers!A933,Customers!A932:I1932,3,FALSE)</f>
        <v>0</v>
      </c>
      <c r="G933" s="3" t="str">
        <f>VLOOKUP(worksheet!E933,Customers!A:I,2,)</f>
        <v>Mallory Shrimpling</v>
      </c>
      <c r="H933" s="3" t="str">
        <f>VLOOKUP(E933,Customers!A:I,6,FALSE)</f>
        <v>Allentown</v>
      </c>
      <c r="I933" s="3" t="str">
        <f>VLOOKUP(Customers!A933,Customers!A932:I1932,7,FALSE)</f>
        <v>United States</v>
      </c>
      <c r="J933" s="4" t="s">
        <v>72</v>
      </c>
      <c r="K933" s="3">
        <v>4</v>
      </c>
      <c r="L933" s="5">
        <f>INDEX([1]products!$A$1:$G$49,MATCH([1]orders!$D933,[1]products!$A$1:$A$49,0),MATCH([1]orders!K$1,[1]products!$A$1:$G$1,0))</f>
        <v>0.5</v>
      </c>
      <c r="M933" s="6">
        <f>INDEX([1]products!$A$1:$G$49,MATCH([1]orders!$D933,[1]products!$A$1:$A$49,0),MATCH([1]orders!L$1,[1]products!$A$1:$G$1,0))</f>
        <v>5.97</v>
      </c>
      <c r="N933" s="6" t="str">
        <f>VLOOKUP(Customers!A933,Customers!A932:I1932,9,FALSE)</f>
        <v>Yes</v>
      </c>
      <c r="O933" s="25">
        <f t="shared" si="42"/>
        <v>23.88</v>
      </c>
      <c r="P933" t="str">
        <f>VLOOKUP(J933,Products!A:G,2,0)</f>
        <v>Arabica</v>
      </c>
      <c r="Q933" t="str">
        <f>VLOOKUP(J933,Products!A:G,3,0)</f>
        <v>Dark</v>
      </c>
      <c r="R933">
        <v>2.1492</v>
      </c>
      <c r="S933">
        <f>INDEX(Products!A:G,MATCH(worksheet!J933,Products!A:A,0),MATCH(worksheet!$S$1,Products!$A$1:$G$1,0))</f>
        <v>0.5373</v>
      </c>
      <c r="U933" s="20"/>
    </row>
    <row r="934" spans="1:21" hidden="1" x14ac:dyDescent="0.2">
      <c r="A934" s="1" t="s">
        <v>1798</v>
      </c>
      <c r="B934" s="2">
        <v>44117</v>
      </c>
      <c r="C934" s="2" t="str">
        <f t="shared" si="43"/>
        <v>2020</v>
      </c>
      <c r="D934" s="2" t="str">
        <f t="shared" si="44"/>
        <v>October</v>
      </c>
      <c r="E934" s="3" t="s">
        <v>1799</v>
      </c>
      <c r="F934" s="3" t="str">
        <f>VLOOKUP(Customers!A934,Customers!A933:I1933,3,FALSE)</f>
        <v>bsillispw@istockphoto.com</v>
      </c>
      <c r="G934" s="3" t="str">
        <f>VLOOKUP(worksheet!E934,Customers!A:I,2,)</f>
        <v>Barnett Sillis</v>
      </c>
      <c r="H934" s="3" t="str">
        <f>VLOOKUP(E934,Customers!A:I,6,FALSE)</f>
        <v>Miami</v>
      </c>
      <c r="I934" s="3" t="str">
        <f>VLOOKUP(Customers!A934,Customers!A933:I1933,7,FALSE)</f>
        <v>United States</v>
      </c>
      <c r="J934" s="4" t="s">
        <v>9</v>
      </c>
      <c r="K934" s="3">
        <v>4</v>
      </c>
      <c r="L934" s="5">
        <f>INDEX([1]products!$A$1:$G$49,MATCH([1]orders!$D934,[1]products!$A$1:$A$49,0),MATCH([1]orders!K$1,[1]products!$A$1:$G$1,0))</f>
        <v>1</v>
      </c>
      <c r="M934" s="6">
        <f>INDEX([1]products!$A$1:$G$49,MATCH([1]orders!$D934,[1]products!$A$1:$A$49,0),MATCH([1]orders!L$1,[1]products!$A$1:$G$1,0))</f>
        <v>13.75</v>
      </c>
      <c r="N934" s="6" t="str">
        <f>VLOOKUP(Customers!A934,Customers!A933:I1933,9,FALSE)</f>
        <v>No</v>
      </c>
      <c r="O934" s="25">
        <f t="shared" si="42"/>
        <v>55</v>
      </c>
      <c r="P934" t="str">
        <f>VLOOKUP(J934,Products!A:G,2,0)</f>
        <v>Excelsa</v>
      </c>
      <c r="Q934" t="str">
        <f>VLOOKUP(J934,Products!A:G,3,0)</f>
        <v>Medium</v>
      </c>
      <c r="R934">
        <v>6.05</v>
      </c>
      <c r="S934">
        <f>INDEX(Products!A:G,MATCH(worksheet!J934,Products!A:A,0),MATCH(worksheet!$S$1,Products!$A$1:$G$1,0))</f>
        <v>1.5125</v>
      </c>
      <c r="U934" s="20"/>
    </row>
    <row r="935" spans="1:21" hidden="1" x14ac:dyDescent="0.2">
      <c r="A935" s="1" t="s">
        <v>1800</v>
      </c>
      <c r="B935" s="2">
        <v>44557</v>
      </c>
      <c r="C935" s="2" t="str">
        <f t="shared" si="43"/>
        <v>2021</v>
      </c>
      <c r="D935" s="2" t="str">
        <f t="shared" si="44"/>
        <v>December</v>
      </c>
      <c r="E935" s="3" t="s">
        <v>1801</v>
      </c>
      <c r="F935" s="3">
        <f>VLOOKUP(Customers!A935,Customers!A934:I1934,3,FALSE)</f>
        <v>0</v>
      </c>
      <c r="G935" s="3" t="str">
        <f>VLOOKUP(worksheet!E935,Customers!A:I,2,)</f>
        <v>Brenn Dundredge</v>
      </c>
      <c r="H935" s="3" t="str">
        <f>VLOOKUP(E935,Customers!A:I,6,FALSE)</f>
        <v>Oklahoma City</v>
      </c>
      <c r="I935" s="3" t="str">
        <f>VLOOKUP(Customers!A935,Customers!A934:I1934,7,FALSE)</f>
        <v>United States</v>
      </c>
      <c r="J935" s="4" t="s">
        <v>179</v>
      </c>
      <c r="K935" s="3">
        <v>3</v>
      </c>
      <c r="L935" s="5">
        <f>INDEX([1]products!$A$1:$G$49,MATCH([1]orders!$D935,[1]products!$A$1:$A$49,0),MATCH([1]orders!K$1,[1]products!$A$1:$G$1,0))</f>
        <v>1</v>
      </c>
      <c r="M935" s="6">
        <f>INDEX([1]products!$A$1:$G$49,MATCH([1]orders!$D935,[1]products!$A$1:$A$49,0),MATCH([1]orders!L$1,[1]products!$A$1:$G$1,0))</f>
        <v>8.9499999999999993</v>
      </c>
      <c r="N935" s="6" t="str">
        <f>VLOOKUP(Customers!A935,Customers!A934:I1934,9,FALSE)</f>
        <v>Yes</v>
      </c>
      <c r="O935" s="25">
        <f t="shared" si="42"/>
        <v>26.849999999999998</v>
      </c>
      <c r="P935" t="str">
        <f>VLOOKUP(J935,Products!A:G,2,0)</f>
        <v>Robusta</v>
      </c>
      <c r="Q935" t="str">
        <f>VLOOKUP(J935,Products!A:G,3,0)</f>
        <v>Dark</v>
      </c>
      <c r="R935">
        <v>1.6109999999999998</v>
      </c>
      <c r="S935">
        <f>INDEX(Products!A:G,MATCH(worksheet!J935,Products!A:A,0),MATCH(worksheet!$S$1,Products!$A$1:$G$1,0))</f>
        <v>0.53699999999999992</v>
      </c>
      <c r="U935" s="20"/>
    </row>
    <row r="936" spans="1:21" hidden="1" x14ac:dyDescent="0.2">
      <c r="A936" s="1" t="s">
        <v>1802</v>
      </c>
      <c r="B936" s="2">
        <v>44409</v>
      </c>
      <c r="C936" s="2" t="str">
        <f t="shared" si="43"/>
        <v>2021</v>
      </c>
      <c r="D936" s="2" t="str">
        <f t="shared" si="44"/>
        <v>August</v>
      </c>
      <c r="E936" s="3" t="s">
        <v>1803</v>
      </c>
      <c r="F936" s="3" t="str">
        <f>VLOOKUP(Customers!A936,Customers!A935:I1935,3,FALSE)</f>
        <v>rcuttspy@techcrunch.com</v>
      </c>
      <c r="G936" s="3" t="str">
        <f>VLOOKUP(worksheet!E936,Customers!A:I,2,)</f>
        <v>Read Cutts</v>
      </c>
      <c r="H936" s="3" t="str">
        <f>VLOOKUP(E936,Customers!A:I,6,FALSE)</f>
        <v>Rockford</v>
      </c>
      <c r="I936" s="3" t="str">
        <f>VLOOKUP(Customers!A936,Customers!A935:I1935,7,FALSE)</f>
        <v>United States</v>
      </c>
      <c r="J936" s="4" t="s">
        <v>41</v>
      </c>
      <c r="K936" s="3">
        <v>5</v>
      </c>
      <c r="L936" s="5">
        <f>INDEX([1]products!$A$1:$G$49,MATCH([1]orders!$D936,[1]products!$A$1:$A$49,0),MATCH([1]orders!K$1,[1]products!$A$1:$G$1,0))</f>
        <v>2.5</v>
      </c>
      <c r="M936" s="6">
        <f>INDEX([1]products!$A$1:$G$49,MATCH([1]orders!$D936,[1]products!$A$1:$A$49,0),MATCH([1]orders!L$1,[1]products!$A$1:$G$1,0))</f>
        <v>22.884999999999998</v>
      </c>
      <c r="N936" s="6" t="str">
        <f>VLOOKUP(Customers!A936,Customers!A935:I1935,9,FALSE)</f>
        <v>No</v>
      </c>
      <c r="O936" s="25">
        <f t="shared" si="42"/>
        <v>114.42499999999998</v>
      </c>
      <c r="P936" t="str">
        <f>VLOOKUP(J936,Products!A:G,2,0)</f>
        <v>Robusta</v>
      </c>
      <c r="Q936" t="str">
        <f>VLOOKUP(J936,Products!A:G,3,0)</f>
        <v>Medium</v>
      </c>
      <c r="R936">
        <v>6.865499999999999</v>
      </c>
      <c r="S936">
        <f>INDEX(Products!A:G,MATCH(worksheet!J936,Products!A:A,0),MATCH(worksheet!$S$1,Products!$A$1:$G$1,0))</f>
        <v>1.3730999999999998</v>
      </c>
      <c r="U936" s="20"/>
    </row>
    <row r="937" spans="1:21" x14ac:dyDescent="0.2">
      <c r="A937" s="1" t="s">
        <v>1804</v>
      </c>
      <c r="B937" s="2">
        <v>44153</v>
      </c>
      <c r="C937" s="2" t="str">
        <f t="shared" si="43"/>
        <v>2020</v>
      </c>
      <c r="D937" s="2" t="str">
        <f t="shared" si="44"/>
        <v>November</v>
      </c>
      <c r="E937" s="3" t="s">
        <v>1805</v>
      </c>
      <c r="F937" s="3" t="str">
        <f>VLOOKUP(Customers!A937,Customers!A936:I1936,3,FALSE)</f>
        <v>mdelvespz@nature.com</v>
      </c>
      <c r="G937" s="3" t="str">
        <f>VLOOKUP(worksheet!E937,Customers!A:I,2,)</f>
        <v>Michale Delves</v>
      </c>
      <c r="H937" s="3" t="str">
        <f>VLOOKUP(E937,Customers!A:I,6,FALSE)</f>
        <v>Montgomery</v>
      </c>
      <c r="I937" s="3" t="str">
        <f>VLOOKUP(Customers!A937,Customers!A936:I1936,7,FALSE)</f>
        <v>United States</v>
      </c>
      <c r="J937" s="4" t="s">
        <v>171</v>
      </c>
      <c r="K937" s="3">
        <v>6</v>
      </c>
      <c r="L937" s="5">
        <f>INDEX([1]products!$A$1:$G$49,MATCH([1]orders!$D937,[1]products!$A$1:$A$49,0),MATCH([1]orders!K$1,[1]products!$A$1:$G$1,0))</f>
        <v>2.5</v>
      </c>
      <c r="M937" s="6">
        <f>INDEX([1]products!$A$1:$G$49,MATCH([1]orders!$D937,[1]products!$A$1:$A$49,0),MATCH([1]orders!L$1,[1]products!$A$1:$G$1,0))</f>
        <v>25.874999999999996</v>
      </c>
      <c r="N937" s="6" t="str">
        <f>VLOOKUP(Customers!A937,Customers!A936:I1936,9,FALSE)</f>
        <v>Yes</v>
      </c>
      <c r="O937" s="25">
        <f t="shared" si="42"/>
        <v>155.24999999999997</v>
      </c>
      <c r="P937" t="str">
        <f>VLOOKUP(J937,Products!A:G,2,0)</f>
        <v>Arabica</v>
      </c>
      <c r="Q937" t="str">
        <f>VLOOKUP(J937,Products!A:G,3,0)</f>
        <v>Medium</v>
      </c>
      <c r="R937">
        <v>13.972499999999997</v>
      </c>
      <c r="S937">
        <f>INDEX(Products!A:G,MATCH(worksheet!J937,Products!A:A,0),MATCH(worksheet!$S$1,Products!$A$1:$G$1,0))</f>
        <v>2.3287499999999994</v>
      </c>
      <c r="U937" s="20"/>
    </row>
    <row r="938" spans="1:21" x14ac:dyDescent="0.2">
      <c r="A938" s="1" t="s">
        <v>1806</v>
      </c>
      <c r="B938" s="2">
        <v>44493</v>
      </c>
      <c r="C938" s="2" t="str">
        <f t="shared" si="43"/>
        <v>2021</v>
      </c>
      <c r="D938" s="2" t="str">
        <f t="shared" si="44"/>
        <v>October</v>
      </c>
      <c r="E938" s="3" t="s">
        <v>1807</v>
      </c>
      <c r="F938" s="3" t="str">
        <f>VLOOKUP(Customers!A938,Customers!A937:I1937,3,FALSE)</f>
        <v>dgrittonq0@nydailynews.com</v>
      </c>
      <c r="G938" s="3" t="str">
        <f>VLOOKUP(worksheet!E938,Customers!A:I,2,)</f>
        <v>Devland Gritton</v>
      </c>
      <c r="H938" s="3" t="str">
        <f>VLOOKUP(E938,Customers!A:I,6,FALSE)</f>
        <v>Pasadena</v>
      </c>
      <c r="I938" s="3" t="str">
        <f>VLOOKUP(Customers!A938,Customers!A937:I1937,7,FALSE)</f>
        <v>United States</v>
      </c>
      <c r="J938" s="4" t="s">
        <v>123</v>
      </c>
      <c r="K938" s="3">
        <v>3</v>
      </c>
      <c r="L938" s="5">
        <f>INDEX([1]products!$A$1:$G$49,MATCH([1]orders!$D938,[1]products!$A$1:$A$49,0),MATCH([1]orders!K$1,[1]products!$A$1:$G$1,0))</f>
        <v>0.5</v>
      </c>
      <c r="M938" s="6">
        <f>INDEX([1]products!$A$1:$G$49,MATCH([1]orders!$D938,[1]products!$A$1:$A$49,0),MATCH([1]orders!L$1,[1]products!$A$1:$G$1,0))</f>
        <v>7.77</v>
      </c>
      <c r="N938" s="6" t="str">
        <f>VLOOKUP(Customers!A938,Customers!A937:I1937,9,FALSE)</f>
        <v>Yes</v>
      </c>
      <c r="O938" s="25">
        <f t="shared" si="42"/>
        <v>23.31</v>
      </c>
      <c r="P938" t="str">
        <f>VLOOKUP(J938,Products!A:G,2,0)</f>
        <v>Liberica</v>
      </c>
      <c r="Q938" t="str">
        <f>VLOOKUP(J938,Products!A:G,3,0)</f>
        <v>Dark</v>
      </c>
      <c r="R938">
        <v>3.0303</v>
      </c>
      <c r="S938">
        <f>INDEX(Products!A:G,MATCH(worksheet!J938,Products!A:A,0),MATCH(worksheet!$S$1,Products!$A$1:$G$1,0))</f>
        <v>1.0101</v>
      </c>
      <c r="U938" s="20"/>
    </row>
    <row r="939" spans="1:21" x14ac:dyDescent="0.2">
      <c r="A939" s="1" t="s">
        <v>1806</v>
      </c>
      <c r="B939" s="2">
        <v>44493</v>
      </c>
      <c r="C939" s="2" t="str">
        <f t="shared" si="43"/>
        <v>2021</v>
      </c>
      <c r="D939" s="2" t="str">
        <f t="shared" si="44"/>
        <v>October</v>
      </c>
      <c r="E939" s="3" t="s">
        <v>1807</v>
      </c>
      <c r="F939" s="3" t="str">
        <f>VLOOKUP(Customers!A939,Customers!A938:I1938,3,FALSE)</f>
        <v>ccattermullq1@columbia.edu</v>
      </c>
      <c r="G939" s="3" t="str">
        <f>VLOOKUP(worksheet!E939,Customers!A:I,2,)</f>
        <v>Devland Gritton</v>
      </c>
      <c r="H939" s="3" t="str">
        <f>VLOOKUP(E939,Customers!A:I,6,FALSE)</f>
        <v>Pasadena</v>
      </c>
      <c r="I939" s="3" t="str">
        <f>VLOOKUP(Customers!A939,Customers!A938:I1938,7,FALSE)</f>
        <v>United States</v>
      </c>
      <c r="J939" s="4" t="s">
        <v>41</v>
      </c>
      <c r="K939" s="3">
        <v>4</v>
      </c>
      <c r="L939" s="5">
        <f>INDEX([1]products!$A$1:$G$49,MATCH([1]orders!$D939,[1]products!$A$1:$A$49,0),MATCH([1]orders!K$1,[1]products!$A$1:$G$1,0))</f>
        <v>2.5</v>
      </c>
      <c r="M939" s="6">
        <f>INDEX([1]products!$A$1:$G$49,MATCH([1]orders!$D939,[1]products!$A$1:$A$49,0),MATCH([1]orders!L$1,[1]products!$A$1:$G$1,0))</f>
        <v>22.884999999999998</v>
      </c>
      <c r="N939" s="6" t="str">
        <f>VLOOKUP(Customers!A939,Customers!A938:I1938,9,FALSE)</f>
        <v>No</v>
      </c>
      <c r="O939" s="25">
        <f t="shared" si="42"/>
        <v>91.539999999999992</v>
      </c>
      <c r="P939" t="str">
        <f>VLOOKUP(J939,Products!A:G,2,0)</f>
        <v>Robusta</v>
      </c>
      <c r="Q939" t="str">
        <f>VLOOKUP(J939,Products!A:G,3,0)</f>
        <v>Medium</v>
      </c>
      <c r="R939">
        <v>5.4923999999999991</v>
      </c>
      <c r="S939">
        <f>INDEX(Products!A:G,MATCH(worksheet!J939,Products!A:A,0),MATCH(worksheet!$S$1,Products!$A$1:$G$1,0))</f>
        <v>1.3730999999999998</v>
      </c>
      <c r="U939" s="20"/>
    </row>
    <row r="940" spans="1:21" x14ac:dyDescent="0.2">
      <c r="A940" s="1" t="s">
        <v>1808</v>
      </c>
      <c r="B940" s="2">
        <v>43829</v>
      </c>
      <c r="C940" s="2" t="str">
        <f t="shared" si="43"/>
        <v>2019</v>
      </c>
      <c r="D940" s="2" t="str">
        <f t="shared" si="44"/>
        <v>December</v>
      </c>
      <c r="E940" s="3" t="s">
        <v>1809</v>
      </c>
      <c r="F940" s="3" t="str">
        <f>VLOOKUP(Customers!A940,Customers!A939:I1939,3,FALSE)</f>
        <v>dgutq2@umich.edu</v>
      </c>
      <c r="G940" s="3" t="str">
        <f>VLOOKUP(worksheet!E940,Customers!A:I,2,)</f>
        <v>Dell Gut</v>
      </c>
      <c r="H940" s="3" t="str">
        <f>VLOOKUP(E940,Customers!A:I,6,FALSE)</f>
        <v>Houston</v>
      </c>
      <c r="I940" s="3" t="str">
        <f>VLOOKUP(Customers!A940,Customers!A939:I1939,7,FALSE)</f>
        <v>United States</v>
      </c>
      <c r="J940" s="4" t="s">
        <v>137</v>
      </c>
      <c r="K940" s="3">
        <v>5</v>
      </c>
      <c r="L940" s="5">
        <f>INDEX([1]products!$A$1:$G$49,MATCH([1]orders!$D940,[1]products!$A$1:$A$49,0),MATCH([1]orders!K$1,[1]products!$A$1:$G$1,0))</f>
        <v>1</v>
      </c>
      <c r="M940" s="6">
        <f>INDEX([1]products!$A$1:$G$49,MATCH([1]orders!$D940,[1]products!$A$1:$A$49,0),MATCH([1]orders!L$1,[1]products!$A$1:$G$1,0))</f>
        <v>14.85</v>
      </c>
      <c r="N940" s="6" t="str">
        <f>VLOOKUP(Customers!A940,Customers!A939:I1939,9,FALSE)</f>
        <v>Yes</v>
      </c>
      <c r="O940" s="25">
        <f t="shared" si="42"/>
        <v>74.25</v>
      </c>
      <c r="P940" t="str">
        <f>VLOOKUP(J940,Products!A:G,2,0)</f>
        <v>Excelsa</v>
      </c>
      <c r="Q940" t="str">
        <f>VLOOKUP(J940,Products!A:G,3,0)</f>
        <v>Light</v>
      </c>
      <c r="R940">
        <v>8.1675000000000004</v>
      </c>
      <c r="S940">
        <f>INDEX(Products!A:G,MATCH(worksheet!J940,Products!A:A,0),MATCH(worksheet!$S$1,Products!$A$1:$G$1,0))</f>
        <v>1.6335</v>
      </c>
      <c r="U940" s="20"/>
    </row>
    <row r="941" spans="1:21" x14ac:dyDescent="0.2">
      <c r="A941" s="1" t="s">
        <v>1810</v>
      </c>
      <c r="B941" s="2">
        <v>44229</v>
      </c>
      <c r="C941" s="2" t="str">
        <f t="shared" si="43"/>
        <v>2021</v>
      </c>
      <c r="D941" s="2" t="str">
        <f t="shared" si="44"/>
        <v>February</v>
      </c>
      <c r="E941" s="3" t="s">
        <v>1811</v>
      </c>
      <c r="F941" s="3" t="str">
        <f>VLOOKUP(Customers!A941,Customers!A940:I1940,3,FALSE)</f>
        <v>wpummeryq3@topsy.com</v>
      </c>
      <c r="G941" s="3" t="str">
        <f>VLOOKUP(worksheet!E941,Customers!A:I,2,)</f>
        <v>Willy Pummery</v>
      </c>
      <c r="H941" s="3" t="str">
        <f>VLOOKUP(E941,Customers!A:I,6,FALSE)</f>
        <v>Muskegon</v>
      </c>
      <c r="I941" s="3" t="str">
        <f>VLOOKUP(Customers!A941,Customers!A940:I1940,7,FALSE)</f>
        <v>United States</v>
      </c>
      <c r="J941" s="4" t="s">
        <v>19</v>
      </c>
      <c r="K941" s="3">
        <v>6</v>
      </c>
      <c r="L941" s="5">
        <f>INDEX([1]products!$A$1:$G$49,MATCH([1]orders!$D941,[1]products!$A$1:$A$49,0),MATCH([1]orders!K$1,[1]products!$A$1:$G$1,0))</f>
        <v>0.2</v>
      </c>
      <c r="M941" s="6">
        <f>INDEX([1]products!$A$1:$G$49,MATCH([1]orders!$D941,[1]products!$A$1:$A$49,0),MATCH([1]orders!L$1,[1]products!$A$1:$G$1,0))</f>
        <v>4.7549999999999999</v>
      </c>
      <c r="N941" s="6" t="str">
        <f>VLOOKUP(Customers!A941,Customers!A940:I1940,9,FALSE)</f>
        <v>No</v>
      </c>
      <c r="O941" s="25">
        <f t="shared" si="42"/>
        <v>28.53</v>
      </c>
      <c r="P941" t="str">
        <f>VLOOKUP(J941,Products!A:G,2,0)</f>
        <v>Liberica</v>
      </c>
      <c r="Q941" t="str">
        <f>VLOOKUP(J941,Products!A:G,3,0)</f>
        <v>Light</v>
      </c>
      <c r="R941">
        <v>3.7088999999999999</v>
      </c>
      <c r="S941">
        <f>INDEX(Products!A:G,MATCH(worksheet!J941,Products!A:A,0),MATCH(worksheet!$S$1,Products!$A$1:$G$1,0))</f>
        <v>0.61814999999999998</v>
      </c>
      <c r="U941" s="20"/>
    </row>
    <row r="942" spans="1:21" x14ac:dyDescent="0.2">
      <c r="A942" s="1" t="s">
        <v>1812</v>
      </c>
      <c r="B942" s="2">
        <v>44332</v>
      </c>
      <c r="C942" s="2" t="str">
        <f t="shared" si="43"/>
        <v>2021</v>
      </c>
      <c r="D942" s="2" t="str">
        <f t="shared" si="44"/>
        <v>May</v>
      </c>
      <c r="E942" s="3" t="s">
        <v>1813</v>
      </c>
      <c r="F942" s="3" t="str">
        <f>VLOOKUP(Customers!A942,Customers!A941:I1941,3,FALSE)</f>
        <v>gsiudaq4@nytimes.com</v>
      </c>
      <c r="G942" s="3" t="str">
        <f>VLOOKUP(worksheet!E942,Customers!A:I,2,)</f>
        <v>Geoffrey Siuda</v>
      </c>
      <c r="H942" s="3" t="str">
        <f>VLOOKUP(E942,Customers!A:I,6,FALSE)</f>
        <v>Washington</v>
      </c>
      <c r="I942" s="3" t="str">
        <f>VLOOKUP(Customers!A942,Customers!A941:I1941,7,FALSE)</f>
        <v>United States</v>
      </c>
      <c r="J942" s="4" t="s">
        <v>157</v>
      </c>
      <c r="K942" s="3">
        <v>2</v>
      </c>
      <c r="L942" s="5">
        <f>INDEX([1]products!$A$1:$G$49,MATCH([1]orders!$D942,[1]products!$A$1:$A$49,0),MATCH([1]orders!K$1,[1]products!$A$1:$G$1,0))</f>
        <v>0.5</v>
      </c>
      <c r="M942" s="6">
        <f>INDEX([1]products!$A$1:$G$49,MATCH([1]orders!$D942,[1]products!$A$1:$A$49,0),MATCH([1]orders!L$1,[1]products!$A$1:$G$1,0))</f>
        <v>7.169999999999999</v>
      </c>
      <c r="N942" s="6" t="str">
        <f>VLOOKUP(Customers!A942,Customers!A941:I1941,9,FALSE)</f>
        <v>Yes</v>
      </c>
      <c r="O942" s="25">
        <f t="shared" si="42"/>
        <v>14.339999999999998</v>
      </c>
      <c r="P942" t="str">
        <f>VLOOKUP(J942,Products!A:G,2,0)</f>
        <v>Robusta</v>
      </c>
      <c r="Q942" t="str">
        <f>VLOOKUP(J942,Products!A:G,3,0)</f>
        <v>Light</v>
      </c>
      <c r="R942">
        <v>0.86039999999999983</v>
      </c>
      <c r="S942">
        <f>INDEX(Products!A:G,MATCH(worksheet!J942,Products!A:A,0),MATCH(worksheet!$S$1,Products!$A$1:$G$1,0))</f>
        <v>0.43019999999999992</v>
      </c>
      <c r="U942" s="20"/>
    </row>
    <row r="943" spans="1:21" x14ac:dyDescent="0.2">
      <c r="A943" s="1" t="s">
        <v>1814</v>
      </c>
      <c r="B943" s="2">
        <v>44674</v>
      </c>
      <c r="C943" s="2" t="str">
        <f t="shared" si="43"/>
        <v>2022</v>
      </c>
      <c r="D943" s="2" t="str">
        <f t="shared" si="44"/>
        <v>April</v>
      </c>
      <c r="E943" s="3" t="s">
        <v>1815</v>
      </c>
      <c r="F943" s="3" t="str">
        <f>VLOOKUP(Customers!A943,Customers!A942:I1942,3,FALSE)</f>
        <v>hcrowneq5@wufoo.com</v>
      </c>
      <c r="G943" s="3" t="str">
        <f>VLOOKUP(worksheet!E943,Customers!A:I,2,)</f>
        <v>Henderson Crowne</v>
      </c>
      <c r="H943" s="3" t="str">
        <f>VLOOKUP(E943,Customers!A:I,6,FALSE)</f>
        <v>Sallins</v>
      </c>
      <c r="I943" s="3" t="str">
        <f>VLOOKUP(Customers!A943,Customers!A942:I1942,7,FALSE)</f>
        <v>Ireland</v>
      </c>
      <c r="J943" s="4" t="s">
        <v>192</v>
      </c>
      <c r="K943" s="3">
        <v>2</v>
      </c>
      <c r="L943" s="5">
        <f>INDEX([1]products!$A$1:$G$49,MATCH([1]orders!$D943,[1]products!$A$1:$A$49,0),MATCH([1]orders!K$1,[1]products!$A$1:$G$1,0))</f>
        <v>0.5</v>
      </c>
      <c r="M943" s="6">
        <f>INDEX([1]products!$A$1:$G$49,MATCH([1]orders!$D943,[1]products!$A$1:$A$49,0),MATCH([1]orders!L$1,[1]products!$A$1:$G$1,0))</f>
        <v>7.77</v>
      </c>
      <c r="N943" s="6" t="str">
        <f>VLOOKUP(Customers!A943,Customers!A942:I1942,9,FALSE)</f>
        <v>Yes</v>
      </c>
      <c r="O943" s="25">
        <f t="shared" si="42"/>
        <v>15.54</v>
      </c>
      <c r="P943" t="str">
        <f>VLOOKUP(J943,Products!A:G,2,0)</f>
        <v>Arabica</v>
      </c>
      <c r="Q943" t="str">
        <f>VLOOKUP(J943,Products!A:G,3,0)</f>
        <v>Light</v>
      </c>
      <c r="R943">
        <v>1.3985999999999998</v>
      </c>
      <c r="S943">
        <f>INDEX(Products!A:G,MATCH(worksheet!J943,Products!A:A,0),MATCH(worksheet!$S$1,Products!$A$1:$G$1,0))</f>
        <v>0.69929999999999992</v>
      </c>
      <c r="U943" s="20"/>
    </row>
    <row r="944" spans="1:21" x14ac:dyDescent="0.2">
      <c r="A944" s="1" t="s">
        <v>1816</v>
      </c>
      <c r="B944" s="2">
        <v>44464</v>
      </c>
      <c r="C944" s="2" t="str">
        <f t="shared" si="43"/>
        <v>2021</v>
      </c>
      <c r="D944" s="2" t="str">
        <f t="shared" si="44"/>
        <v>September</v>
      </c>
      <c r="E944" s="3" t="s">
        <v>1817</v>
      </c>
      <c r="F944" s="3" t="str">
        <f>VLOOKUP(Customers!A944,Customers!A943:I1943,3,FALSE)</f>
        <v>vpawseyq6@tiny.cc</v>
      </c>
      <c r="G944" s="3" t="str">
        <f>VLOOKUP(worksheet!E944,Customers!A:I,2,)</f>
        <v>Vernor Pawsey</v>
      </c>
      <c r="H944" s="3" t="str">
        <f>VLOOKUP(E944,Customers!A:I,6,FALSE)</f>
        <v>Macon</v>
      </c>
      <c r="I944" s="3" t="str">
        <f>VLOOKUP(Customers!A944,Customers!A943:I1943,7,FALSE)</f>
        <v>United States</v>
      </c>
      <c r="J944" s="4" t="s">
        <v>189</v>
      </c>
      <c r="K944" s="3">
        <v>3</v>
      </c>
      <c r="L944" s="5">
        <f>INDEX([1]products!$A$1:$G$49,MATCH([1]orders!$D944,[1]products!$A$1:$A$49,0),MATCH([1]orders!K$1,[1]products!$A$1:$G$1,0))</f>
        <v>1</v>
      </c>
      <c r="M944" s="6">
        <f>INDEX([1]products!$A$1:$G$49,MATCH([1]orders!$D944,[1]products!$A$1:$A$49,0),MATCH([1]orders!L$1,[1]products!$A$1:$G$1,0))</f>
        <v>11.95</v>
      </c>
      <c r="N944" s="6" t="str">
        <f>VLOOKUP(Customers!A944,Customers!A943:I1943,9,FALSE)</f>
        <v>No</v>
      </c>
      <c r="O944" s="25">
        <f t="shared" si="42"/>
        <v>35.849999999999994</v>
      </c>
      <c r="P944" t="str">
        <f>VLOOKUP(J944,Products!A:G,2,0)</f>
        <v>Robusta</v>
      </c>
      <c r="Q944" t="str">
        <f>VLOOKUP(J944,Products!A:G,3,0)</f>
        <v>Light</v>
      </c>
      <c r="R944">
        <v>2.1509999999999998</v>
      </c>
      <c r="S944">
        <f>INDEX(Products!A:G,MATCH(worksheet!J944,Products!A:A,0),MATCH(worksheet!$S$1,Products!$A$1:$G$1,0))</f>
        <v>0.71699999999999997</v>
      </c>
      <c r="U944" s="20"/>
    </row>
    <row r="945" spans="1:21" hidden="1" x14ac:dyDescent="0.2">
      <c r="A945" s="1" t="s">
        <v>1818</v>
      </c>
      <c r="B945" s="2">
        <v>44719</v>
      </c>
      <c r="C945" s="2" t="str">
        <f t="shared" si="43"/>
        <v>2022</v>
      </c>
      <c r="D945" s="2" t="str">
        <f t="shared" si="44"/>
        <v>June</v>
      </c>
      <c r="E945" s="3" t="s">
        <v>1819</v>
      </c>
      <c r="F945" s="3" t="str">
        <f>VLOOKUP(Customers!A945,Customers!A944:I1944,3,FALSE)</f>
        <v>awaterhouseq7@istockphoto.com</v>
      </c>
      <c r="G945" s="3" t="str">
        <f>VLOOKUP(worksheet!E945,Customers!A:I,2,)</f>
        <v>Augustin Waterhouse</v>
      </c>
      <c r="H945" s="3" t="str">
        <f>VLOOKUP(E945,Customers!A:I,6,FALSE)</f>
        <v>Shreveport</v>
      </c>
      <c r="I945" s="3" t="str">
        <f>VLOOKUP(Customers!A945,Customers!A944:I1944,7,FALSE)</f>
        <v>United States</v>
      </c>
      <c r="J945" s="4" t="s">
        <v>192</v>
      </c>
      <c r="K945" s="3">
        <v>6</v>
      </c>
      <c r="L945" s="5">
        <f>INDEX([1]products!$A$1:$G$49,MATCH([1]orders!$D945,[1]products!$A$1:$A$49,0),MATCH([1]orders!K$1,[1]products!$A$1:$G$1,0))</f>
        <v>0.5</v>
      </c>
      <c r="M945" s="6">
        <f>INDEX([1]products!$A$1:$G$49,MATCH([1]orders!$D945,[1]products!$A$1:$A$49,0),MATCH([1]orders!L$1,[1]products!$A$1:$G$1,0))</f>
        <v>7.77</v>
      </c>
      <c r="N945" s="6" t="str">
        <f>VLOOKUP(Customers!A945,Customers!A944:I1944,9,FALSE)</f>
        <v>No</v>
      </c>
      <c r="O945" s="25">
        <f t="shared" si="42"/>
        <v>46.62</v>
      </c>
      <c r="P945" t="str">
        <f>VLOOKUP(J945,Products!A:G,2,0)</f>
        <v>Arabica</v>
      </c>
      <c r="Q945" t="str">
        <f>VLOOKUP(J945,Products!A:G,3,0)</f>
        <v>Light</v>
      </c>
      <c r="R945">
        <v>4.1957999999999993</v>
      </c>
      <c r="S945">
        <f>INDEX(Products!A:G,MATCH(worksheet!J945,Products!A:A,0),MATCH(worksheet!$S$1,Products!$A$1:$G$1,0))</f>
        <v>0.69929999999999992</v>
      </c>
      <c r="U945" s="20"/>
    </row>
    <row r="946" spans="1:21" hidden="1" x14ac:dyDescent="0.2">
      <c r="A946" s="1" t="s">
        <v>1820</v>
      </c>
      <c r="B946" s="2">
        <v>44054</v>
      </c>
      <c r="C946" s="2" t="str">
        <f t="shared" si="43"/>
        <v>2020</v>
      </c>
      <c r="D946" s="2" t="str">
        <f t="shared" si="44"/>
        <v>August</v>
      </c>
      <c r="E946" s="3" t="s">
        <v>1821</v>
      </c>
      <c r="F946" s="3" t="str">
        <f>VLOOKUP(Customers!A946,Customers!A945:I1945,3,FALSE)</f>
        <v>fhaughianq8@1688.com</v>
      </c>
      <c r="G946" s="3" t="str">
        <f>VLOOKUP(worksheet!E946,Customers!A:I,2,)</f>
        <v>Fanchon Haughian</v>
      </c>
      <c r="H946" s="3" t="str">
        <f>VLOOKUP(E946,Customers!A:I,6,FALSE)</f>
        <v>Tacoma</v>
      </c>
      <c r="I946" s="3" t="str">
        <f>VLOOKUP(Customers!A946,Customers!A945:I1945,7,FALSE)</f>
        <v>United States</v>
      </c>
      <c r="J946" s="4" t="s">
        <v>157</v>
      </c>
      <c r="K946" s="3">
        <v>5</v>
      </c>
      <c r="L946" s="5">
        <f>INDEX([1]products!$A$1:$G$49,MATCH([1]orders!$D946,[1]products!$A$1:$A$49,0),MATCH([1]orders!K$1,[1]products!$A$1:$G$1,0))</f>
        <v>0.5</v>
      </c>
      <c r="M946" s="6">
        <f>INDEX([1]products!$A$1:$G$49,MATCH([1]orders!$D946,[1]products!$A$1:$A$49,0),MATCH([1]orders!L$1,[1]products!$A$1:$G$1,0))</f>
        <v>7.169999999999999</v>
      </c>
      <c r="N946" s="6" t="str">
        <f>VLOOKUP(Customers!A946,Customers!A945:I1945,9,FALSE)</f>
        <v>No</v>
      </c>
      <c r="O946" s="25">
        <f t="shared" si="42"/>
        <v>35.849999999999994</v>
      </c>
      <c r="P946" t="str">
        <f>VLOOKUP(J946,Products!A:G,2,0)</f>
        <v>Robusta</v>
      </c>
      <c r="Q946" t="str">
        <f>VLOOKUP(J946,Products!A:G,3,0)</f>
        <v>Light</v>
      </c>
      <c r="R946">
        <v>2.1509999999999998</v>
      </c>
      <c r="S946">
        <f>INDEX(Products!A:G,MATCH(worksheet!J946,Products!A:A,0),MATCH(worksheet!$S$1,Products!$A$1:$G$1,0))</f>
        <v>0.43019999999999992</v>
      </c>
      <c r="U946" s="20"/>
    </row>
    <row r="947" spans="1:21" hidden="1" x14ac:dyDescent="0.2">
      <c r="A947" s="1" t="s">
        <v>1822</v>
      </c>
      <c r="B947" s="2">
        <v>43524</v>
      </c>
      <c r="C947" s="2" t="str">
        <f t="shared" si="43"/>
        <v>2019</v>
      </c>
      <c r="D947" s="2" t="str">
        <f t="shared" si="44"/>
        <v>February</v>
      </c>
      <c r="E947" s="3" t="s">
        <v>1823</v>
      </c>
      <c r="F947" s="3">
        <f>VLOOKUP(Customers!A947,Customers!A946:I1946,3,FALSE)</f>
        <v>0</v>
      </c>
      <c r="G947" s="3" t="str">
        <f>VLOOKUP(worksheet!E947,Customers!A:I,2,)</f>
        <v>Jaimie Hatz</v>
      </c>
      <c r="H947" s="3" t="str">
        <f>VLOOKUP(E947,Customers!A:I,6,FALSE)</f>
        <v>El Paso</v>
      </c>
      <c r="I947" s="3" t="str">
        <f>VLOOKUP(Customers!A947,Customers!A946:I1946,7,FALSE)</f>
        <v>United States</v>
      </c>
      <c r="J947" s="4" t="s">
        <v>109</v>
      </c>
      <c r="K947" s="3">
        <v>4</v>
      </c>
      <c r="L947" s="5">
        <f>INDEX([1]products!$A$1:$G$49,MATCH([1]orders!$D947,[1]products!$A$1:$A$49,0),MATCH([1]orders!K$1,[1]products!$A$1:$G$1,0))</f>
        <v>2.5</v>
      </c>
      <c r="M947" s="6">
        <f>INDEX([1]products!$A$1:$G$49,MATCH([1]orders!$D947,[1]products!$A$1:$A$49,0),MATCH([1]orders!L$1,[1]products!$A$1:$G$1,0))</f>
        <v>29.784999999999997</v>
      </c>
      <c r="N947" s="6" t="str">
        <f>VLOOKUP(Customers!A947,Customers!A946:I1946,9,FALSE)</f>
        <v>No</v>
      </c>
      <c r="O947" s="25">
        <f t="shared" si="42"/>
        <v>119.13999999999999</v>
      </c>
      <c r="P947" t="str">
        <f>VLOOKUP(J947,Products!A:G,2,0)</f>
        <v>Liberica</v>
      </c>
      <c r="Q947" t="str">
        <f>VLOOKUP(J947,Products!A:G,3,0)</f>
        <v>Dark</v>
      </c>
      <c r="R947">
        <v>15.488199999999999</v>
      </c>
      <c r="S947">
        <f>INDEX(Products!A:G,MATCH(worksheet!J947,Products!A:A,0),MATCH(worksheet!$S$1,Products!$A$1:$G$1,0))</f>
        <v>3.8720499999999998</v>
      </c>
      <c r="U947" s="20"/>
    </row>
    <row r="948" spans="1:21" x14ac:dyDescent="0.2">
      <c r="A948" s="1" t="s">
        <v>1824</v>
      </c>
      <c r="B948" s="2">
        <v>43719</v>
      </c>
      <c r="C948" s="2" t="str">
        <f t="shared" si="43"/>
        <v>2019</v>
      </c>
      <c r="D948" s="2" t="str">
        <f t="shared" si="44"/>
        <v>September</v>
      </c>
      <c r="E948" s="3" t="s">
        <v>1825</v>
      </c>
      <c r="F948" s="3">
        <f>VLOOKUP(Customers!A948,Customers!A947:I1947,3,FALSE)</f>
        <v>0</v>
      </c>
      <c r="G948" s="3" t="str">
        <f>VLOOKUP(worksheet!E948,Customers!A:I,2,)</f>
        <v>Edeline Edney</v>
      </c>
      <c r="H948" s="3" t="str">
        <f>VLOOKUP(E948,Customers!A:I,6,FALSE)</f>
        <v>Birmingham</v>
      </c>
      <c r="I948" s="3" t="str">
        <f>VLOOKUP(Customers!A948,Customers!A947:I1947,7,FALSE)</f>
        <v>United States</v>
      </c>
      <c r="J948" s="4" t="s">
        <v>123</v>
      </c>
      <c r="K948" s="3">
        <v>3</v>
      </c>
      <c r="L948" s="5">
        <f>INDEX([1]products!$A$1:$G$49,MATCH([1]orders!$D948,[1]products!$A$1:$A$49,0),MATCH([1]orders!K$1,[1]products!$A$1:$G$1,0))</f>
        <v>0.5</v>
      </c>
      <c r="M948" s="6">
        <f>INDEX([1]products!$A$1:$G$49,MATCH([1]orders!$D948,[1]products!$A$1:$A$49,0),MATCH([1]orders!L$1,[1]products!$A$1:$G$1,0))</f>
        <v>7.77</v>
      </c>
      <c r="N948" s="6" t="str">
        <f>VLOOKUP(Customers!A948,Customers!A947:I1947,9,FALSE)</f>
        <v>No</v>
      </c>
      <c r="O948" s="25">
        <f t="shared" si="42"/>
        <v>23.31</v>
      </c>
      <c r="P948" t="str">
        <f>VLOOKUP(J948,Products!A:G,2,0)</f>
        <v>Liberica</v>
      </c>
      <c r="Q948" t="str">
        <f>VLOOKUP(J948,Products!A:G,3,0)</f>
        <v>Dark</v>
      </c>
      <c r="R948">
        <v>3.0303</v>
      </c>
      <c r="S948">
        <f>INDEX(Products!A:G,MATCH(worksheet!J948,Products!A:A,0),MATCH(worksheet!$S$1,Products!$A$1:$G$1,0))</f>
        <v>1.0101</v>
      </c>
      <c r="U948" s="20"/>
    </row>
    <row r="949" spans="1:21" x14ac:dyDescent="0.2">
      <c r="A949" s="1" t="s">
        <v>1826</v>
      </c>
      <c r="B949" s="2">
        <v>44294</v>
      </c>
      <c r="C949" s="2" t="str">
        <f t="shared" si="43"/>
        <v>2021</v>
      </c>
      <c r="D949" s="2" t="str">
        <f t="shared" si="44"/>
        <v>April</v>
      </c>
      <c r="E949" s="3" t="s">
        <v>1827</v>
      </c>
      <c r="F949" s="3" t="str">
        <f>VLOOKUP(Customers!A949,Customers!A948:I1948,3,FALSE)</f>
        <v>rfaltinqb@topsy.com</v>
      </c>
      <c r="G949" s="3" t="str">
        <f>VLOOKUP(worksheet!E949,Customers!A:I,2,)</f>
        <v>Rickie Faltin</v>
      </c>
      <c r="H949" s="3" t="str">
        <f>VLOOKUP(E949,Customers!A:I,6,FALSE)</f>
        <v>Portumna</v>
      </c>
      <c r="I949" s="3" t="str">
        <f>VLOOKUP(Customers!A949,Customers!A948:I1948,7,FALSE)</f>
        <v>Ireland</v>
      </c>
      <c r="J949" s="4" t="s">
        <v>61</v>
      </c>
      <c r="K949" s="3">
        <v>1</v>
      </c>
      <c r="L949" s="5">
        <f>INDEX([1]products!$A$1:$G$49,MATCH([1]orders!$D949,[1]products!$A$1:$A$49,0),MATCH([1]orders!K$1,[1]products!$A$1:$G$1,0))</f>
        <v>1</v>
      </c>
      <c r="M949" s="6">
        <f>INDEX([1]products!$A$1:$G$49,MATCH([1]orders!$D949,[1]products!$A$1:$A$49,0),MATCH([1]orders!L$1,[1]products!$A$1:$G$1,0))</f>
        <v>11.25</v>
      </c>
      <c r="N949" s="6" t="str">
        <f>VLOOKUP(Customers!A949,Customers!A948:I1948,9,FALSE)</f>
        <v>No</v>
      </c>
      <c r="O949" s="25">
        <f t="shared" si="42"/>
        <v>11.25</v>
      </c>
      <c r="P949" t="str">
        <f>VLOOKUP(J949,Products!A:G,2,0)</f>
        <v>Arabica</v>
      </c>
      <c r="Q949" t="str">
        <f>VLOOKUP(J949,Products!A:G,3,0)</f>
        <v>Medium</v>
      </c>
      <c r="R949">
        <v>1.0125</v>
      </c>
      <c r="S949">
        <f>INDEX(Products!A:G,MATCH(worksheet!J949,Products!A:A,0),MATCH(worksheet!$S$1,Products!$A$1:$G$1,0))</f>
        <v>1.0125</v>
      </c>
      <c r="U949" s="20"/>
    </row>
    <row r="950" spans="1:21" x14ac:dyDescent="0.2">
      <c r="A950" s="1" t="s">
        <v>1828</v>
      </c>
      <c r="B950" s="2">
        <v>44445</v>
      </c>
      <c r="C950" s="2" t="str">
        <f t="shared" si="43"/>
        <v>2021</v>
      </c>
      <c r="D950" s="2" t="str">
        <f t="shared" si="44"/>
        <v>September</v>
      </c>
      <c r="E950" s="3" t="s">
        <v>1829</v>
      </c>
      <c r="F950" s="3" t="str">
        <f>VLOOKUP(Customers!A950,Customers!A949:I1949,3,FALSE)</f>
        <v>gcheekeqc@sitemeter.com</v>
      </c>
      <c r="G950" s="3" t="str">
        <f>VLOOKUP(worksheet!E950,Customers!A:I,2,)</f>
        <v>Gnni Cheeke</v>
      </c>
      <c r="H950" s="3" t="str">
        <f>VLOOKUP(E950,Customers!A:I,6,FALSE)</f>
        <v>London</v>
      </c>
      <c r="I950" s="3" t="str">
        <f>VLOOKUP(Customers!A950,Customers!A949:I1949,7,FALSE)</f>
        <v>United Kingdom</v>
      </c>
      <c r="J950" s="4" t="s">
        <v>530</v>
      </c>
      <c r="K950" s="3">
        <v>3</v>
      </c>
      <c r="L950" s="5">
        <f>INDEX([1]products!$A$1:$G$49,MATCH([1]orders!$D950,[1]products!$A$1:$A$49,0),MATCH([1]orders!K$1,[1]products!$A$1:$G$1,0))</f>
        <v>2.5</v>
      </c>
      <c r="M950" s="6">
        <f>INDEX([1]products!$A$1:$G$49,MATCH([1]orders!$D950,[1]products!$A$1:$A$49,0),MATCH([1]orders!L$1,[1]products!$A$1:$G$1,0))</f>
        <v>27.945</v>
      </c>
      <c r="N950" s="6" t="str">
        <f>VLOOKUP(Customers!A950,Customers!A949:I1949,9,FALSE)</f>
        <v>Yes</v>
      </c>
      <c r="O950" s="25">
        <f t="shared" si="42"/>
        <v>83.835000000000008</v>
      </c>
      <c r="P950" t="str">
        <f>VLOOKUP(J950,Products!A:G,2,0)</f>
        <v>Excelsa</v>
      </c>
      <c r="Q950" t="str">
        <f>VLOOKUP(J950,Products!A:G,3,0)</f>
        <v>Dark</v>
      </c>
      <c r="R950">
        <v>9.2218499999999999</v>
      </c>
      <c r="S950">
        <f>INDEX(Products!A:G,MATCH(worksheet!J950,Products!A:A,0),MATCH(worksheet!$S$1,Products!$A$1:$G$1,0))</f>
        <v>3.07395</v>
      </c>
      <c r="U950" s="20"/>
    </row>
    <row r="951" spans="1:21" hidden="1" x14ac:dyDescent="0.2">
      <c r="A951" s="1" t="s">
        <v>1830</v>
      </c>
      <c r="B951" s="2">
        <v>44449</v>
      </c>
      <c r="C951" s="2" t="str">
        <f t="shared" si="43"/>
        <v>2021</v>
      </c>
      <c r="D951" s="2" t="str">
        <f t="shared" si="44"/>
        <v>September</v>
      </c>
      <c r="E951" s="3" t="s">
        <v>1831</v>
      </c>
      <c r="F951" s="3" t="str">
        <f>VLOOKUP(Customers!A951,Customers!A950:I1950,3,FALSE)</f>
        <v>grattqd@phpbb.com</v>
      </c>
      <c r="G951" s="3" t="str">
        <f>VLOOKUP(worksheet!E951,Customers!A:I,2,)</f>
        <v>Gwenni Ratt</v>
      </c>
      <c r="H951" s="3" t="str">
        <f>VLOOKUP(E951,Customers!A:I,6,FALSE)</f>
        <v>Castlemartyr</v>
      </c>
      <c r="I951" s="3" t="str">
        <f>VLOOKUP(Customers!A951,Customers!A950:I1950,7,FALSE)</f>
        <v>Ireland</v>
      </c>
      <c r="J951" s="4" t="s">
        <v>10</v>
      </c>
      <c r="K951" s="3">
        <v>4</v>
      </c>
      <c r="L951" s="5">
        <f>INDEX([1]products!$A$1:$G$49,MATCH([1]orders!$D951,[1]products!$A$1:$A$49,0),MATCH([1]orders!K$1,[1]products!$A$1:$G$1,0))</f>
        <v>2.5</v>
      </c>
      <c r="M951" s="6">
        <f>INDEX([1]products!$A$1:$G$49,MATCH([1]orders!$D951,[1]products!$A$1:$A$49,0),MATCH([1]orders!L$1,[1]products!$A$1:$G$1,0))</f>
        <v>27.484999999999996</v>
      </c>
      <c r="N951" s="6" t="str">
        <f>VLOOKUP(Customers!A951,Customers!A950:I1950,9,FALSE)</f>
        <v>No</v>
      </c>
      <c r="O951" s="25">
        <f t="shared" si="42"/>
        <v>109.93999999999998</v>
      </c>
      <c r="P951" t="str">
        <f>VLOOKUP(J951,Products!A:G,2,0)</f>
        <v>Robusta</v>
      </c>
      <c r="Q951" t="str">
        <f>VLOOKUP(J951,Products!A:G,3,0)</f>
        <v>Light</v>
      </c>
      <c r="R951">
        <v>6.5963999999999992</v>
      </c>
      <c r="S951">
        <f>INDEX(Products!A:G,MATCH(worksheet!J951,Products!A:A,0),MATCH(worksheet!$S$1,Products!$A$1:$G$1,0))</f>
        <v>1.6490999999999998</v>
      </c>
      <c r="U951" s="20"/>
    </row>
    <row r="952" spans="1:21" x14ac:dyDescent="0.2">
      <c r="A952" s="1" t="s">
        <v>1832</v>
      </c>
      <c r="B952" s="2">
        <v>44703</v>
      </c>
      <c r="C952" s="2" t="str">
        <f t="shared" si="43"/>
        <v>2022</v>
      </c>
      <c r="D952" s="2" t="str">
        <f t="shared" si="44"/>
        <v>May</v>
      </c>
      <c r="E952" s="3" t="s">
        <v>1833</v>
      </c>
      <c r="F952" s="3">
        <f>VLOOKUP(Customers!A952,Customers!A951:I1951,3,FALSE)</f>
        <v>0</v>
      </c>
      <c r="G952" s="3" t="str">
        <f>VLOOKUP(worksheet!E952,Customers!A:I,2,)</f>
        <v>Johnath Fairebrother</v>
      </c>
      <c r="H952" s="3" t="str">
        <f>VLOOKUP(E952,Customers!A:I,6,FALSE)</f>
        <v>Wilmington</v>
      </c>
      <c r="I952" s="3" t="str">
        <f>VLOOKUP(Customers!A952,Customers!A951:I1951,7,FALSE)</f>
        <v>United States</v>
      </c>
      <c r="J952" s="4" t="s">
        <v>182</v>
      </c>
      <c r="K952" s="3">
        <v>4</v>
      </c>
      <c r="L952" s="5">
        <f>INDEX([1]products!$A$1:$G$49,MATCH([1]orders!$D952,[1]products!$A$1:$A$49,0),MATCH([1]orders!K$1,[1]products!$A$1:$G$1,0))</f>
        <v>0.2</v>
      </c>
      <c r="M952" s="6">
        <f>INDEX([1]products!$A$1:$G$49,MATCH([1]orders!$D952,[1]products!$A$1:$A$49,0),MATCH([1]orders!L$1,[1]products!$A$1:$G$1,0))</f>
        <v>3.5849999999999995</v>
      </c>
      <c r="N952" s="6" t="str">
        <f>VLOOKUP(Customers!A952,Customers!A951:I1951,9,FALSE)</f>
        <v>Yes</v>
      </c>
      <c r="O952" s="25">
        <f t="shared" si="42"/>
        <v>14.339999999999998</v>
      </c>
      <c r="P952" t="str">
        <f>VLOOKUP(J952,Products!A:G,2,0)</f>
        <v>Robusta</v>
      </c>
      <c r="Q952" t="str">
        <f>VLOOKUP(J952,Products!A:G,3,0)</f>
        <v>Light</v>
      </c>
      <c r="R952">
        <v>0.86039999999999983</v>
      </c>
      <c r="S952">
        <f>INDEX(Products!A:G,MATCH(worksheet!J952,Products!A:A,0),MATCH(worksheet!$S$1,Products!$A$1:$G$1,0))</f>
        <v>0.21509999999999996</v>
      </c>
      <c r="U952" s="20"/>
    </row>
    <row r="953" spans="1:21" hidden="1" x14ac:dyDescent="0.2">
      <c r="A953" s="1" t="s">
        <v>1834</v>
      </c>
      <c r="B953" s="2">
        <v>44092</v>
      </c>
      <c r="C953" s="2" t="str">
        <f t="shared" si="43"/>
        <v>2020</v>
      </c>
      <c r="D953" s="2" t="str">
        <f t="shared" si="44"/>
        <v>September</v>
      </c>
      <c r="E953" s="3" t="s">
        <v>1835</v>
      </c>
      <c r="F953" s="3" t="str">
        <f>VLOOKUP(Customers!A953,Customers!A952:I1952,3,FALSE)</f>
        <v>ieberleinqf@hc360.com</v>
      </c>
      <c r="G953" s="3" t="str">
        <f>VLOOKUP(worksheet!E953,Customers!A:I,2,)</f>
        <v>Ingamar Eberlein</v>
      </c>
      <c r="H953" s="3" t="str">
        <f>VLOOKUP(E953,Customers!A:I,6,FALSE)</f>
        <v>Harrisburg</v>
      </c>
      <c r="I953" s="3" t="str">
        <f>VLOOKUP(Customers!A953,Customers!A952:I1952,7,FALSE)</f>
        <v>United States</v>
      </c>
      <c r="J953" s="4" t="s">
        <v>182</v>
      </c>
      <c r="K953" s="3">
        <v>6</v>
      </c>
      <c r="L953" s="5">
        <f>INDEX([1]products!$A$1:$G$49,MATCH([1]orders!$D953,[1]products!$A$1:$A$49,0),MATCH([1]orders!K$1,[1]products!$A$1:$G$1,0))</f>
        <v>0.2</v>
      </c>
      <c r="M953" s="6">
        <f>INDEX([1]products!$A$1:$G$49,MATCH([1]orders!$D953,[1]products!$A$1:$A$49,0),MATCH([1]orders!L$1,[1]products!$A$1:$G$1,0))</f>
        <v>3.5849999999999995</v>
      </c>
      <c r="N953" s="6" t="str">
        <f>VLOOKUP(Customers!A953,Customers!A952:I1952,9,FALSE)</f>
        <v>No</v>
      </c>
      <c r="O953" s="25">
        <f t="shared" si="42"/>
        <v>21.509999999999998</v>
      </c>
      <c r="P953" t="str">
        <f>VLOOKUP(J953,Products!A:G,2,0)</f>
        <v>Robusta</v>
      </c>
      <c r="Q953" t="str">
        <f>VLOOKUP(J953,Products!A:G,3,0)</f>
        <v>Light</v>
      </c>
      <c r="R953">
        <v>1.2905999999999997</v>
      </c>
      <c r="S953">
        <f>INDEX(Products!A:G,MATCH(worksheet!J953,Products!A:A,0),MATCH(worksheet!$S$1,Products!$A$1:$G$1,0))</f>
        <v>0.21509999999999996</v>
      </c>
      <c r="U953" s="20"/>
    </row>
    <row r="954" spans="1:21" x14ac:dyDescent="0.2">
      <c r="A954" s="1" t="s">
        <v>1836</v>
      </c>
      <c r="B954" s="2">
        <v>44439</v>
      </c>
      <c r="C954" s="2" t="str">
        <f t="shared" si="43"/>
        <v>2021</v>
      </c>
      <c r="D954" s="2" t="str">
        <f t="shared" si="44"/>
        <v>August</v>
      </c>
      <c r="E954" s="3" t="s">
        <v>1837</v>
      </c>
      <c r="F954" s="3" t="str">
        <f>VLOOKUP(Customers!A954,Customers!A953:I1953,3,FALSE)</f>
        <v>jdrengqg@uiuc.edu</v>
      </c>
      <c r="G954" s="3" t="str">
        <f>VLOOKUP(worksheet!E954,Customers!A:I,2,)</f>
        <v>Jilly Dreng</v>
      </c>
      <c r="H954" s="3" t="str">
        <f>VLOOKUP(E954,Customers!A:I,6,FALSE)</f>
        <v>Sallins</v>
      </c>
      <c r="I954" s="3" t="str">
        <f>VLOOKUP(Customers!A954,Customers!A953:I1953,7,FALSE)</f>
        <v>Ireland</v>
      </c>
      <c r="J954" s="4" t="s">
        <v>61</v>
      </c>
      <c r="K954" s="3">
        <v>2</v>
      </c>
      <c r="L954" s="5">
        <f>INDEX([1]products!$A$1:$G$49,MATCH([1]orders!$D954,[1]products!$A$1:$A$49,0),MATCH([1]orders!K$1,[1]products!$A$1:$G$1,0))</f>
        <v>1</v>
      </c>
      <c r="M954" s="6">
        <f>INDEX([1]products!$A$1:$G$49,MATCH([1]orders!$D954,[1]products!$A$1:$A$49,0),MATCH([1]orders!L$1,[1]products!$A$1:$G$1,0))</f>
        <v>11.25</v>
      </c>
      <c r="N954" s="6" t="str">
        <f>VLOOKUP(Customers!A954,Customers!A953:I1953,9,FALSE)</f>
        <v>Yes</v>
      </c>
      <c r="O954" s="25">
        <f t="shared" si="42"/>
        <v>22.5</v>
      </c>
      <c r="P954" t="str">
        <f>VLOOKUP(J954,Products!A:G,2,0)</f>
        <v>Arabica</v>
      </c>
      <c r="Q954" t="str">
        <f>VLOOKUP(J954,Products!A:G,3,0)</f>
        <v>Medium</v>
      </c>
      <c r="R954">
        <v>2.0249999999999999</v>
      </c>
      <c r="S954">
        <f>INDEX(Products!A:G,MATCH(worksheet!J954,Products!A:A,0),MATCH(worksheet!$S$1,Products!$A$1:$G$1,0))</f>
        <v>1.0125</v>
      </c>
      <c r="U954" s="20"/>
    </row>
    <row r="955" spans="1:21" hidden="1" x14ac:dyDescent="0.2">
      <c r="A955" s="1" t="s">
        <v>1838</v>
      </c>
      <c r="B955" s="2">
        <v>44582</v>
      </c>
      <c r="C955" s="2" t="str">
        <f t="shared" si="43"/>
        <v>2022</v>
      </c>
      <c r="D955" s="2" t="str">
        <f t="shared" si="44"/>
        <v>January</v>
      </c>
      <c r="E955" s="3" t="s">
        <v>1801</v>
      </c>
      <c r="F955" s="3" t="str">
        <f>VLOOKUP(Customers!A955,Customers!A954:I1954,3,FALSE)</f>
        <v>jjedrzejqh@dailymail.co.uk</v>
      </c>
      <c r="G955" s="3" t="str">
        <f>VLOOKUP(worksheet!E955,Customers!A:I,2,)</f>
        <v>Brenn Dundredge</v>
      </c>
      <c r="H955" s="3" t="str">
        <f>VLOOKUP(E955,Customers!A:I,6,FALSE)</f>
        <v>Oklahoma City</v>
      </c>
      <c r="I955" s="3" t="str">
        <f>VLOOKUP(Customers!A955,Customers!A954:I1954,7,FALSE)</f>
        <v>United States</v>
      </c>
      <c r="J955" s="4" t="s">
        <v>115</v>
      </c>
      <c r="K955" s="3">
        <v>1</v>
      </c>
      <c r="L955" s="5">
        <f>INDEX([1]products!$A$1:$G$49,MATCH([1]orders!$D955,[1]products!$A$1:$A$49,0),MATCH([1]orders!K$1,[1]products!$A$1:$G$1,0))</f>
        <v>0.2</v>
      </c>
      <c r="M955" s="6">
        <f>INDEX([1]products!$A$1:$G$49,MATCH([1]orders!$D955,[1]products!$A$1:$A$49,0),MATCH([1]orders!L$1,[1]products!$A$1:$G$1,0))</f>
        <v>3.8849999999999998</v>
      </c>
      <c r="N955" s="6" t="str">
        <f>VLOOKUP(Customers!A955,Customers!A954:I1954,9,FALSE)</f>
        <v>Yes</v>
      </c>
      <c r="O955" s="25">
        <f t="shared" si="42"/>
        <v>3.8849999999999998</v>
      </c>
      <c r="P955" t="str">
        <f>VLOOKUP(J955,Products!A:G,2,0)</f>
        <v>Arabica</v>
      </c>
      <c r="Q955" t="str">
        <f>VLOOKUP(J955,Products!A:G,3,0)</f>
        <v>Light</v>
      </c>
      <c r="R955">
        <v>0.34964999999999996</v>
      </c>
      <c r="S955">
        <f>INDEX(Products!A:G,MATCH(worksheet!J955,Products!A:A,0),MATCH(worksheet!$S$1,Products!$A$1:$G$1,0))</f>
        <v>0.34964999999999996</v>
      </c>
      <c r="U955" s="20"/>
    </row>
    <row r="956" spans="1:21" hidden="1" x14ac:dyDescent="0.2">
      <c r="A956" s="1" t="s">
        <v>1839</v>
      </c>
      <c r="B956" s="2">
        <v>44722</v>
      </c>
      <c r="C956" s="2" t="str">
        <f t="shared" si="43"/>
        <v>2022</v>
      </c>
      <c r="D956" s="2" t="str">
        <f t="shared" si="44"/>
        <v>June</v>
      </c>
      <c r="E956" s="3" t="s">
        <v>1801</v>
      </c>
      <c r="F956" s="3" t="str">
        <f>VLOOKUP(Customers!A956,Customers!A955:I1955,3,FALSE)</f>
        <v>clampelqi@jimdo.com</v>
      </c>
      <c r="G956" s="3" t="str">
        <f>VLOOKUP(worksheet!E956,Customers!A:I,2,)</f>
        <v>Brenn Dundredge</v>
      </c>
      <c r="H956" s="3" t="str">
        <f>VLOOKUP(E956,Customers!A:I,6,FALSE)</f>
        <v>Oklahoma City</v>
      </c>
      <c r="I956" s="3" t="str">
        <f>VLOOKUP(Customers!A956,Customers!A955:I1955,7,FALSE)</f>
        <v>United States</v>
      </c>
      <c r="J956" s="4" t="s">
        <v>530</v>
      </c>
      <c r="K956" s="3">
        <v>1</v>
      </c>
      <c r="L956" s="5">
        <f>INDEX([1]products!$A$1:$G$49,MATCH([1]orders!$D956,[1]products!$A$1:$A$49,0),MATCH([1]orders!K$1,[1]products!$A$1:$G$1,0))</f>
        <v>2.5</v>
      </c>
      <c r="M956" s="6">
        <f>INDEX([1]products!$A$1:$G$49,MATCH([1]orders!$D956,[1]products!$A$1:$A$49,0),MATCH([1]orders!L$1,[1]products!$A$1:$G$1,0))</f>
        <v>27.945</v>
      </c>
      <c r="N956" s="6" t="str">
        <f>VLOOKUP(Customers!A956,Customers!A955:I1955,9,FALSE)</f>
        <v>Yes</v>
      </c>
      <c r="O956" s="25">
        <f t="shared" si="42"/>
        <v>27.945</v>
      </c>
      <c r="P956" t="str">
        <f>VLOOKUP(J956,Products!A:G,2,0)</f>
        <v>Excelsa</v>
      </c>
      <c r="Q956" t="str">
        <f>VLOOKUP(J956,Products!A:G,3,0)</f>
        <v>Dark</v>
      </c>
      <c r="R956">
        <v>3.07395</v>
      </c>
      <c r="S956">
        <f>INDEX(Products!A:G,MATCH(worksheet!J956,Products!A:A,0),MATCH(worksheet!$S$1,Products!$A$1:$G$1,0))</f>
        <v>3.07395</v>
      </c>
      <c r="U956" s="20"/>
    </row>
    <row r="957" spans="1:21" hidden="1" x14ac:dyDescent="0.2">
      <c r="A957" s="1" t="s">
        <v>1840</v>
      </c>
      <c r="B957" s="2">
        <v>43582</v>
      </c>
      <c r="C957" s="2" t="str">
        <f t="shared" si="43"/>
        <v>2019</v>
      </c>
      <c r="D957" s="2" t="str">
        <f t="shared" si="44"/>
        <v>April</v>
      </c>
      <c r="E957" s="3" t="s">
        <v>1801</v>
      </c>
      <c r="F957" s="3" t="str">
        <f>VLOOKUP(Customers!A957,Customers!A956:I1956,3,FALSE)</f>
        <v>dmapowderqj@free.fr</v>
      </c>
      <c r="G957" s="3" t="str">
        <f>VLOOKUP(worksheet!E957,Customers!A:I,2,)</f>
        <v>Brenn Dundredge</v>
      </c>
      <c r="H957" s="3" t="str">
        <f>VLOOKUP(E957,Customers!A:I,6,FALSE)</f>
        <v>Oklahoma City</v>
      </c>
      <c r="I957" s="3" t="str">
        <f>VLOOKUP(Customers!A957,Customers!A956:I1956,7,FALSE)</f>
        <v>United States</v>
      </c>
      <c r="J957" s="4" t="s">
        <v>30</v>
      </c>
      <c r="K957" s="3">
        <v>5</v>
      </c>
      <c r="L957" s="5">
        <f>INDEX([1]products!$A$1:$G$49,MATCH([1]orders!$D957,[1]products!$A$1:$A$49,0),MATCH([1]orders!K$1,[1]products!$A$1:$G$1,0))</f>
        <v>2.5</v>
      </c>
      <c r="M957" s="6">
        <f>INDEX([1]products!$A$1:$G$49,MATCH([1]orders!$D957,[1]products!$A$1:$A$49,0),MATCH([1]orders!L$1,[1]products!$A$1:$G$1,0))</f>
        <v>34.154999999999994</v>
      </c>
      <c r="N957" s="6" t="str">
        <f>VLOOKUP(Customers!A957,Customers!A956:I1956,9,FALSE)</f>
        <v>Yes</v>
      </c>
      <c r="O957" s="25">
        <f t="shared" si="42"/>
        <v>170.77499999999998</v>
      </c>
      <c r="P957" t="str">
        <f>VLOOKUP(J957,Products!A:G,2,0)</f>
        <v>Excelsa</v>
      </c>
      <c r="Q957" t="str">
        <f>VLOOKUP(J957,Products!A:G,3,0)</f>
        <v>Light</v>
      </c>
      <c r="R957">
        <v>18.785249999999998</v>
      </c>
      <c r="S957">
        <f>INDEX(Products!A:G,MATCH(worksheet!J957,Products!A:A,0),MATCH(worksheet!$S$1,Products!$A$1:$G$1,0))</f>
        <v>3.7570499999999996</v>
      </c>
      <c r="U957" s="20"/>
    </row>
    <row r="958" spans="1:21" hidden="1" x14ac:dyDescent="0.2">
      <c r="A958" s="1" t="s">
        <v>1840</v>
      </c>
      <c r="B958" s="2">
        <v>43582</v>
      </c>
      <c r="C958" s="2" t="str">
        <f t="shared" si="43"/>
        <v>2019</v>
      </c>
      <c r="D958" s="2" t="str">
        <f t="shared" si="44"/>
        <v>April</v>
      </c>
      <c r="E958" s="3" t="s">
        <v>1801</v>
      </c>
      <c r="F958" s="3" t="str">
        <f>VLOOKUP(Customers!A958,Customers!A957:I1957,3,FALSE)</f>
        <v>edearmanqk@redcross.org</v>
      </c>
      <c r="G958" s="3" t="str">
        <f>VLOOKUP(worksheet!E958,Customers!A:I,2,)</f>
        <v>Brenn Dundredge</v>
      </c>
      <c r="H958" s="3" t="str">
        <f>VLOOKUP(E958,Customers!A:I,6,FALSE)</f>
        <v>Oklahoma City</v>
      </c>
      <c r="I958" s="3" t="str">
        <f>VLOOKUP(Customers!A958,Customers!A957:I1957,7,FALSE)</f>
        <v>United States</v>
      </c>
      <c r="J958" s="4" t="s">
        <v>10</v>
      </c>
      <c r="K958" s="3">
        <v>2</v>
      </c>
      <c r="L958" s="5">
        <f>INDEX([1]products!$A$1:$G$49,MATCH([1]orders!$D958,[1]products!$A$1:$A$49,0),MATCH([1]orders!K$1,[1]products!$A$1:$G$1,0))</f>
        <v>2.5</v>
      </c>
      <c r="M958" s="6">
        <f>INDEX([1]products!$A$1:$G$49,MATCH([1]orders!$D958,[1]products!$A$1:$A$49,0),MATCH([1]orders!L$1,[1]products!$A$1:$G$1,0))</f>
        <v>27.484999999999996</v>
      </c>
      <c r="N958" s="6" t="str">
        <f>VLOOKUP(Customers!A958,Customers!A957:I1957,9,FALSE)</f>
        <v>No</v>
      </c>
      <c r="O958" s="25">
        <f t="shared" si="42"/>
        <v>54.969999999999992</v>
      </c>
      <c r="P958" t="str">
        <f>VLOOKUP(J958,Products!A:G,2,0)</f>
        <v>Robusta</v>
      </c>
      <c r="Q958" t="str">
        <f>VLOOKUP(J958,Products!A:G,3,0)</f>
        <v>Light</v>
      </c>
      <c r="R958">
        <v>3.2981999999999996</v>
      </c>
      <c r="S958">
        <f>INDEX(Products!A:G,MATCH(worksheet!J958,Products!A:A,0),MATCH(worksheet!$S$1,Products!$A$1:$G$1,0))</f>
        <v>1.6490999999999998</v>
      </c>
      <c r="U958" s="20"/>
    </row>
    <row r="959" spans="1:21" hidden="1" x14ac:dyDescent="0.2">
      <c r="A959" s="1" t="s">
        <v>1840</v>
      </c>
      <c r="B959" s="2">
        <v>43582</v>
      </c>
      <c r="C959" s="2" t="str">
        <f t="shared" si="43"/>
        <v>2019</v>
      </c>
      <c r="D959" s="2" t="str">
        <f t="shared" si="44"/>
        <v>April</v>
      </c>
      <c r="E959" s="3" t="s">
        <v>1801</v>
      </c>
      <c r="F959" s="3" t="str">
        <f>VLOOKUP(Customers!A959,Customers!A958:I1958,3,FALSE)</f>
        <v>dlenardql@bizjournals.com</v>
      </c>
      <c r="G959" s="3" t="str">
        <f>VLOOKUP(worksheet!E959,Customers!A:I,2,)</f>
        <v>Brenn Dundredge</v>
      </c>
      <c r="H959" s="3" t="str">
        <f>VLOOKUP(E959,Customers!A:I,6,FALSE)</f>
        <v>Oklahoma City</v>
      </c>
      <c r="I959" s="3" t="str">
        <f>VLOOKUP(Customers!A959,Customers!A958:I1958,7,FALSE)</f>
        <v>United States</v>
      </c>
      <c r="J959" s="4" t="s">
        <v>137</v>
      </c>
      <c r="K959" s="3">
        <v>1</v>
      </c>
      <c r="L959" s="5">
        <f>INDEX([1]products!$A$1:$G$49,MATCH([1]orders!$D959,[1]products!$A$1:$A$49,0),MATCH([1]orders!K$1,[1]products!$A$1:$G$1,0))</f>
        <v>1</v>
      </c>
      <c r="M959" s="6">
        <f>INDEX([1]products!$A$1:$G$49,MATCH([1]orders!$D959,[1]products!$A$1:$A$49,0),MATCH([1]orders!L$1,[1]products!$A$1:$G$1,0))</f>
        <v>14.85</v>
      </c>
      <c r="N959" s="6" t="str">
        <f>VLOOKUP(Customers!A959,Customers!A958:I1958,9,FALSE)</f>
        <v>Yes</v>
      </c>
      <c r="O959" s="25">
        <f t="shared" si="42"/>
        <v>14.85</v>
      </c>
      <c r="P959" t="str">
        <f>VLOOKUP(J959,Products!A:G,2,0)</f>
        <v>Excelsa</v>
      </c>
      <c r="Q959" t="str">
        <f>VLOOKUP(J959,Products!A:G,3,0)</f>
        <v>Light</v>
      </c>
      <c r="R959">
        <v>1.6335</v>
      </c>
      <c r="S959">
        <f>INDEX(Products!A:G,MATCH(worksheet!J959,Products!A:A,0),MATCH(worksheet!$S$1,Products!$A$1:$G$1,0))</f>
        <v>1.6335</v>
      </c>
      <c r="U959" s="20"/>
    </row>
    <row r="960" spans="1:21" hidden="1" x14ac:dyDescent="0.2">
      <c r="A960" s="1" t="s">
        <v>1840</v>
      </c>
      <c r="B960" s="2">
        <v>43582</v>
      </c>
      <c r="C960" s="2" t="str">
        <f t="shared" si="43"/>
        <v>2019</v>
      </c>
      <c r="D960" s="2" t="str">
        <f t="shared" si="44"/>
        <v>April</v>
      </c>
      <c r="E960" s="3" t="s">
        <v>1801</v>
      </c>
      <c r="F960" s="3" t="str">
        <f>VLOOKUP(Customers!A960,Customers!A959:I1959,3,FALSE)</f>
        <v>ltoffanoqm@tripadvisor.com</v>
      </c>
      <c r="G960" s="3" t="str">
        <f>VLOOKUP(worksheet!E960,Customers!A:I,2,)</f>
        <v>Brenn Dundredge</v>
      </c>
      <c r="H960" s="3" t="str">
        <f>VLOOKUP(E960,Customers!A:I,6,FALSE)</f>
        <v>Oklahoma City</v>
      </c>
      <c r="I960" s="3" t="str">
        <f>VLOOKUP(Customers!A960,Customers!A959:I1959,7,FALSE)</f>
        <v>United States</v>
      </c>
      <c r="J960" s="4" t="s">
        <v>115</v>
      </c>
      <c r="K960" s="3">
        <v>2</v>
      </c>
      <c r="L960" s="5">
        <f>INDEX([1]products!$A$1:$G$49,MATCH([1]orders!$D960,[1]products!$A$1:$A$49,0),MATCH([1]orders!K$1,[1]products!$A$1:$G$1,0))</f>
        <v>0.2</v>
      </c>
      <c r="M960" s="6">
        <f>INDEX([1]products!$A$1:$G$49,MATCH([1]orders!$D960,[1]products!$A$1:$A$49,0),MATCH([1]orders!L$1,[1]products!$A$1:$G$1,0))</f>
        <v>3.8849999999999998</v>
      </c>
      <c r="N960" s="6" t="str">
        <f>VLOOKUP(Customers!A960,Customers!A959:I1959,9,FALSE)</f>
        <v>Yes</v>
      </c>
      <c r="O960" s="25">
        <f t="shared" si="42"/>
        <v>7.77</v>
      </c>
      <c r="P960" t="str">
        <f>VLOOKUP(J960,Products!A:G,2,0)</f>
        <v>Arabica</v>
      </c>
      <c r="Q960" t="str">
        <f>VLOOKUP(J960,Products!A:G,3,0)</f>
        <v>Light</v>
      </c>
      <c r="R960">
        <v>0.69929999999999992</v>
      </c>
      <c r="S960">
        <f>INDEX(Products!A:G,MATCH(worksheet!J960,Products!A:A,0),MATCH(worksheet!$S$1,Products!$A$1:$G$1,0))</f>
        <v>0.34964999999999996</v>
      </c>
      <c r="U960" s="20"/>
    </row>
    <row r="961" spans="1:21" hidden="1" x14ac:dyDescent="0.2">
      <c r="A961" s="1" t="s">
        <v>1841</v>
      </c>
      <c r="B961" s="2">
        <v>44598</v>
      </c>
      <c r="C961" s="2" t="str">
        <f t="shared" si="43"/>
        <v>2022</v>
      </c>
      <c r="D961" s="2" t="str">
        <f t="shared" si="44"/>
        <v>February</v>
      </c>
      <c r="E961" s="3" t="s">
        <v>1842</v>
      </c>
      <c r="F961" s="3" t="str">
        <f>VLOOKUP(Customers!A961,Customers!A960:I1960,3,FALSE)</f>
        <v>rstrathernqn@devhub.com</v>
      </c>
      <c r="G961" s="3" t="str">
        <f>VLOOKUP(worksheet!E961,Customers!A:I,2,)</f>
        <v>Rhodie Strathern</v>
      </c>
      <c r="H961" s="3" t="str">
        <f>VLOOKUP(E961,Customers!A:I,6,FALSE)</f>
        <v>Little Rock</v>
      </c>
      <c r="I961" s="3" t="str">
        <f>VLOOKUP(Customers!A961,Customers!A960:I1960,7,FALSE)</f>
        <v>United States</v>
      </c>
      <c r="J961" s="4" t="s">
        <v>19</v>
      </c>
      <c r="K961" s="3">
        <v>5</v>
      </c>
      <c r="L961" s="5">
        <f>INDEX([1]products!$A$1:$G$49,MATCH([1]orders!$D961,[1]products!$A$1:$A$49,0),MATCH([1]orders!K$1,[1]products!$A$1:$G$1,0))</f>
        <v>0.2</v>
      </c>
      <c r="M961" s="6">
        <f>INDEX([1]products!$A$1:$G$49,MATCH([1]orders!$D961,[1]products!$A$1:$A$49,0),MATCH([1]orders!L$1,[1]products!$A$1:$G$1,0))</f>
        <v>4.7549999999999999</v>
      </c>
      <c r="N961" s="6" t="str">
        <f>VLOOKUP(Customers!A961,Customers!A960:I1960,9,FALSE)</f>
        <v>Yes</v>
      </c>
      <c r="O961" s="25">
        <f t="shared" si="42"/>
        <v>23.774999999999999</v>
      </c>
      <c r="P961" t="str">
        <f>VLOOKUP(J961,Products!A:G,2,0)</f>
        <v>Liberica</v>
      </c>
      <c r="Q961" t="str">
        <f>VLOOKUP(J961,Products!A:G,3,0)</f>
        <v>Light</v>
      </c>
      <c r="R961">
        <v>3.0907499999999999</v>
      </c>
      <c r="S961">
        <f>INDEX(Products!A:G,MATCH(worksheet!J961,Products!A:A,0),MATCH(worksheet!$S$1,Products!$A$1:$G$1,0))</f>
        <v>0.61814999999999998</v>
      </c>
      <c r="U961" s="20"/>
    </row>
    <row r="962" spans="1:21" x14ac:dyDescent="0.2">
      <c r="A962" s="1" t="s">
        <v>1843</v>
      </c>
      <c r="B962" s="2">
        <v>44591</v>
      </c>
      <c r="C962" s="2" t="str">
        <f t="shared" si="43"/>
        <v>2022</v>
      </c>
      <c r="D962" s="2" t="str">
        <f t="shared" si="44"/>
        <v>January</v>
      </c>
      <c r="E962" s="3" t="s">
        <v>1844</v>
      </c>
      <c r="F962" s="3" t="str">
        <f>VLOOKUP(Customers!A962,Customers!A961:I1961,3,FALSE)</f>
        <v>cmiguelqo@exblog.jp</v>
      </c>
      <c r="G962" s="3" t="str">
        <f>VLOOKUP(worksheet!E962,Customers!A:I,2,)</f>
        <v>Chad Miguel</v>
      </c>
      <c r="H962" s="3" t="str">
        <f>VLOOKUP(E962,Customers!A:I,6,FALSE)</f>
        <v>Hagerstown</v>
      </c>
      <c r="I962" s="3" t="str">
        <f>VLOOKUP(Customers!A962,Customers!A961:I1961,7,FALSE)</f>
        <v>United States</v>
      </c>
      <c r="J962" s="4" t="s">
        <v>132</v>
      </c>
      <c r="K962" s="3">
        <v>5</v>
      </c>
      <c r="L962" s="5">
        <f>INDEX([1]products!$A$1:$G$49,MATCH([1]orders!$D962,[1]products!$A$1:$A$49,0),MATCH([1]orders!K$1,[1]products!$A$1:$G$1,0))</f>
        <v>1</v>
      </c>
      <c r="M962" s="6">
        <f>INDEX([1]products!$A$1:$G$49,MATCH([1]orders!$D962,[1]products!$A$1:$A$49,0),MATCH([1]orders!L$1,[1]products!$A$1:$G$1,0))</f>
        <v>15.85</v>
      </c>
      <c r="N962" s="6" t="str">
        <f>VLOOKUP(Customers!A962,Customers!A961:I1961,9,FALSE)</f>
        <v>Yes</v>
      </c>
      <c r="O962" s="25">
        <f t="shared" ref="O962:O1001" si="45">K962*M962</f>
        <v>79.25</v>
      </c>
      <c r="P962" t="str">
        <f>VLOOKUP(J962,Products!A:G,2,0)</f>
        <v>Liberica</v>
      </c>
      <c r="Q962" t="str">
        <f>VLOOKUP(J962,Products!A:G,3,0)</f>
        <v>Light</v>
      </c>
      <c r="R962">
        <v>10.302500000000002</v>
      </c>
      <c r="S962">
        <f>INDEX(Products!A:G,MATCH(worksheet!J962,Products!A:A,0),MATCH(worksheet!$S$1,Products!$A$1:$G$1,0))</f>
        <v>2.0605000000000002</v>
      </c>
      <c r="U962" s="20"/>
    </row>
    <row r="963" spans="1:21" x14ac:dyDescent="0.2">
      <c r="A963" s="1" t="s">
        <v>1845</v>
      </c>
      <c r="B963" s="2">
        <v>44158</v>
      </c>
      <c r="C963" s="2" t="str">
        <f t="shared" ref="C963:C1001" si="46">TEXT(B963,"YYYY")</f>
        <v>2020</v>
      </c>
      <c r="D963" s="2" t="str">
        <f t="shared" ref="D963:D1001" si="47">TEXT(B963,"mmmm")</f>
        <v>November</v>
      </c>
      <c r="E963" s="3" t="s">
        <v>1846</v>
      </c>
      <c r="F963" s="3">
        <f>VLOOKUP(Customers!A963,Customers!A962:I1962,3,FALSE)</f>
        <v>0</v>
      </c>
      <c r="G963" s="3" t="str">
        <f>VLOOKUP(worksheet!E963,Customers!A:I,2,)</f>
        <v>Florinda Matusovsky</v>
      </c>
      <c r="H963" s="3" t="str">
        <f>VLOOKUP(E963,Customers!A:I,6,FALSE)</f>
        <v>Albany</v>
      </c>
      <c r="I963" s="3" t="str">
        <f>VLOOKUP(Customers!A963,Customers!A962:I1962,7,FALSE)</f>
        <v>United States</v>
      </c>
      <c r="J963" s="4" t="s">
        <v>118</v>
      </c>
      <c r="K963" s="3">
        <v>2</v>
      </c>
      <c r="L963" s="5">
        <f>INDEX([1]products!$A$1:$G$49,MATCH([1]orders!$D963,[1]products!$A$1:$A$49,0),MATCH([1]orders!K$1,[1]products!$A$1:$G$1,0))</f>
        <v>2.5</v>
      </c>
      <c r="M963" s="6">
        <f>INDEX([1]products!$A$1:$G$49,MATCH([1]orders!$D963,[1]products!$A$1:$A$49,0),MATCH([1]orders!L$1,[1]products!$A$1:$G$1,0))</f>
        <v>22.884999999999998</v>
      </c>
      <c r="N963" s="6" t="str">
        <f>VLOOKUP(Customers!A963,Customers!A962:I1962,9,FALSE)</f>
        <v>Yes</v>
      </c>
      <c r="O963" s="25">
        <f t="shared" si="45"/>
        <v>45.769999999999996</v>
      </c>
      <c r="P963" t="str">
        <f>VLOOKUP(J963,Products!A:G,2,0)</f>
        <v>Arabica</v>
      </c>
      <c r="Q963" t="str">
        <f>VLOOKUP(J963,Products!A:G,3,0)</f>
        <v>Dark</v>
      </c>
      <c r="R963">
        <v>4.1192999999999991</v>
      </c>
      <c r="S963">
        <f>INDEX(Products!A:G,MATCH(worksheet!J963,Products!A:A,0),MATCH(worksheet!$S$1,Products!$A$1:$G$1,0))</f>
        <v>2.0596499999999995</v>
      </c>
      <c r="U963" s="20"/>
    </row>
    <row r="964" spans="1:21" x14ac:dyDescent="0.2">
      <c r="A964" s="1" t="s">
        <v>1847</v>
      </c>
      <c r="B964" s="2">
        <v>44664</v>
      </c>
      <c r="C964" s="2" t="str">
        <f t="shared" si="46"/>
        <v>2022</v>
      </c>
      <c r="D964" s="2" t="str">
        <f t="shared" si="47"/>
        <v>April</v>
      </c>
      <c r="E964" s="3" t="s">
        <v>1848</v>
      </c>
      <c r="F964" s="3" t="str">
        <f>VLOOKUP(Customers!A964,Customers!A963:I1963,3,FALSE)</f>
        <v>mrocksqq@exblog.jp</v>
      </c>
      <c r="G964" s="3" t="str">
        <f>VLOOKUP(worksheet!E964,Customers!A:I,2,)</f>
        <v>Morly Rocks</v>
      </c>
      <c r="H964" s="3" t="str">
        <f>VLOOKUP(E964,Customers!A:I,6,FALSE)</f>
        <v>Crossmolina</v>
      </c>
      <c r="I964" s="3" t="str">
        <f>VLOOKUP(Customers!A964,Customers!A963:I1963,7,FALSE)</f>
        <v>Ireland</v>
      </c>
      <c r="J964" s="4" t="s">
        <v>179</v>
      </c>
      <c r="K964" s="3">
        <v>1</v>
      </c>
      <c r="L964" s="5">
        <f>INDEX([1]products!$A$1:$G$49,MATCH([1]orders!$D964,[1]products!$A$1:$A$49,0),MATCH([1]orders!K$1,[1]products!$A$1:$G$1,0))</f>
        <v>1</v>
      </c>
      <c r="M964" s="6">
        <f>INDEX([1]products!$A$1:$G$49,MATCH([1]orders!$D964,[1]products!$A$1:$A$49,0),MATCH([1]orders!L$1,[1]products!$A$1:$G$1,0))</f>
        <v>8.9499999999999993</v>
      </c>
      <c r="N964" s="6" t="str">
        <f>VLOOKUP(Customers!A964,Customers!A963:I1963,9,FALSE)</f>
        <v>Yes</v>
      </c>
      <c r="O964" s="25">
        <f t="shared" si="45"/>
        <v>8.9499999999999993</v>
      </c>
      <c r="P964" t="str">
        <f>VLOOKUP(J964,Products!A:G,2,0)</f>
        <v>Robusta</v>
      </c>
      <c r="Q964" t="str">
        <f>VLOOKUP(J964,Products!A:G,3,0)</f>
        <v>Dark</v>
      </c>
      <c r="R964">
        <v>0.53699999999999992</v>
      </c>
      <c r="S964">
        <f>INDEX(Products!A:G,MATCH(worksheet!J964,Products!A:A,0),MATCH(worksheet!$S$1,Products!$A$1:$G$1,0))</f>
        <v>0.53699999999999992</v>
      </c>
      <c r="U964" s="20"/>
    </row>
    <row r="965" spans="1:21" x14ac:dyDescent="0.2">
      <c r="A965" s="1" t="s">
        <v>1849</v>
      </c>
      <c r="B965" s="2">
        <v>44203</v>
      </c>
      <c r="C965" s="2" t="str">
        <f t="shared" si="46"/>
        <v>2021</v>
      </c>
      <c r="D965" s="2" t="str">
        <f t="shared" si="47"/>
        <v>January</v>
      </c>
      <c r="E965" s="3" t="s">
        <v>1850</v>
      </c>
      <c r="F965" s="3" t="str">
        <f>VLOOKUP(Customers!A965,Customers!A964:I1964,3,FALSE)</f>
        <v>yburrellsqr@vinaora.com</v>
      </c>
      <c r="G965" s="3" t="str">
        <f>VLOOKUP(worksheet!E965,Customers!A:I,2,)</f>
        <v>Yuri Burrells</v>
      </c>
      <c r="H965" s="3" t="str">
        <f>VLOOKUP(E965,Customers!A:I,6,FALSE)</f>
        <v>Lexington</v>
      </c>
      <c r="I965" s="3" t="str">
        <f>VLOOKUP(Customers!A965,Customers!A964:I1964,7,FALSE)</f>
        <v>United States</v>
      </c>
      <c r="J965" s="4" t="s">
        <v>22</v>
      </c>
      <c r="K965" s="3">
        <v>4</v>
      </c>
      <c r="L965" s="5">
        <f>INDEX([1]products!$A$1:$G$49,MATCH([1]orders!$D965,[1]products!$A$1:$A$49,0),MATCH([1]orders!K$1,[1]products!$A$1:$G$1,0))</f>
        <v>0.5</v>
      </c>
      <c r="M965" s="6">
        <f>INDEX([1]products!$A$1:$G$49,MATCH([1]orders!$D965,[1]products!$A$1:$A$49,0),MATCH([1]orders!L$1,[1]products!$A$1:$G$1,0))</f>
        <v>5.97</v>
      </c>
      <c r="N965" s="6" t="str">
        <f>VLOOKUP(Customers!A965,Customers!A964:I1964,9,FALSE)</f>
        <v>Yes</v>
      </c>
      <c r="O965" s="25">
        <f t="shared" si="45"/>
        <v>23.88</v>
      </c>
      <c r="P965" t="str">
        <f>VLOOKUP(J965,Products!A:G,2,0)</f>
        <v>Robusta</v>
      </c>
      <c r="Q965" t="str">
        <f>VLOOKUP(J965,Products!A:G,3,0)</f>
        <v>Medium</v>
      </c>
      <c r="R965">
        <v>1.4327999999999999</v>
      </c>
      <c r="S965">
        <f>INDEX(Products!A:G,MATCH(worksheet!J965,Products!A:A,0),MATCH(worksheet!$S$1,Products!$A$1:$G$1,0))</f>
        <v>0.35819999999999996</v>
      </c>
      <c r="U965" s="20"/>
    </row>
    <row r="966" spans="1:21" x14ac:dyDescent="0.2">
      <c r="A966" s="1" t="s">
        <v>1851</v>
      </c>
      <c r="B966" s="2">
        <v>43865</v>
      </c>
      <c r="C966" s="2" t="str">
        <f t="shared" si="46"/>
        <v>2020</v>
      </c>
      <c r="D966" s="2" t="str">
        <f t="shared" si="47"/>
        <v>February</v>
      </c>
      <c r="E966" s="3" t="s">
        <v>1852</v>
      </c>
      <c r="F966" s="3" t="str">
        <f>VLOOKUP(Customers!A966,Customers!A965:I1965,3,FALSE)</f>
        <v>cgoodrumqs@goodreads.com</v>
      </c>
      <c r="G966" s="3" t="str">
        <f>VLOOKUP(worksheet!E966,Customers!A:I,2,)</f>
        <v>Cleopatra Goodrum</v>
      </c>
      <c r="H966" s="3" t="str">
        <f>VLOOKUP(E966,Customers!A:I,6,FALSE)</f>
        <v>San Diego</v>
      </c>
      <c r="I966" s="3" t="str">
        <f>VLOOKUP(Customers!A966,Customers!A965:I1965,7,FALSE)</f>
        <v>United States</v>
      </c>
      <c r="J966" s="4" t="s">
        <v>254</v>
      </c>
      <c r="K966" s="3">
        <v>5</v>
      </c>
      <c r="L966" s="5">
        <f>INDEX([1]products!$A$1:$G$49,MATCH([1]orders!$D966,[1]products!$A$1:$A$49,0),MATCH([1]orders!K$1,[1]products!$A$1:$G$1,0))</f>
        <v>0.2</v>
      </c>
      <c r="M966" s="6">
        <f>INDEX([1]products!$A$1:$G$49,MATCH([1]orders!$D966,[1]products!$A$1:$A$49,0),MATCH([1]orders!L$1,[1]products!$A$1:$G$1,0))</f>
        <v>4.4550000000000001</v>
      </c>
      <c r="N966" s="6" t="str">
        <f>VLOOKUP(Customers!A966,Customers!A965:I1965,9,FALSE)</f>
        <v>No</v>
      </c>
      <c r="O966" s="25">
        <f t="shared" si="45"/>
        <v>22.274999999999999</v>
      </c>
      <c r="P966" t="str">
        <f>VLOOKUP(J966,Products!A:G,2,0)</f>
        <v>Excelsa</v>
      </c>
      <c r="Q966" t="str">
        <f>VLOOKUP(J966,Products!A:G,3,0)</f>
        <v>Light</v>
      </c>
      <c r="R966">
        <v>2.45025</v>
      </c>
      <c r="S966">
        <f>INDEX(Products!A:G,MATCH(worksheet!J966,Products!A:A,0),MATCH(worksheet!$S$1,Products!$A$1:$G$1,0))</f>
        <v>0.49004999999999999</v>
      </c>
      <c r="U966" s="20"/>
    </row>
    <row r="967" spans="1:21" x14ac:dyDescent="0.2">
      <c r="A967" s="1" t="s">
        <v>1853</v>
      </c>
      <c r="B967" s="2">
        <v>43724</v>
      </c>
      <c r="C967" s="2" t="str">
        <f t="shared" si="46"/>
        <v>2019</v>
      </c>
      <c r="D967" s="2" t="str">
        <f t="shared" si="47"/>
        <v>September</v>
      </c>
      <c r="E967" s="3" t="s">
        <v>1854</v>
      </c>
      <c r="F967" s="3" t="str">
        <f>VLOOKUP(Customers!A967,Customers!A966:I1966,3,FALSE)</f>
        <v>jjefferysqt@blog.com</v>
      </c>
      <c r="G967" s="3" t="str">
        <f>VLOOKUP(worksheet!E967,Customers!A:I,2,)</f>
        <v>Joey Jefferys</v>
      </c>
      <c r="H967" s="3" t="str">
        <f>VLOOKUP(E967,Customers!A:I,6,FALSE)</f>
        <v>Los Angeles</v>
      </c>
      <c r="I967" s="3" t="str">
        <f>VLOOKUP(Customers!A967,Customers!A966:I1966,7,FALSE)</f>
        <v>United States</v>
      </c>
      <c r="J967" s="4" t="s">
        <v>2</v>
      </c>
      <c r="K967" s="3">
        <v>3</v>
      </c>
      <c r="L967" s="5">
        <f>INDEX([1]products!$A$1:$G$49,MATCH([1]orders!$D967,[1]products!$A$1:$A$49,0),MATCH([1]orders!K$1,[1]products!$A$1:$G$1,0))</f>
        <v>1</v>
      </c>
      <c r="M967" s="6">
        <f>INDEX([1]products!$A$1:$G$49,MATCH([1]orders!$D967,[1]products!$A$1:$A$49,0),MATCH([1]orders!L$1,[1]products!$A$1:$G$1,0))</f>
        <v>9.9499999999999993</v>
      </c>
      <c r="N967" s="6" t="str">
        <f>VLOOKUP(Customers!A967,Customers!A966:I1966,9,FALSE)</f>
        <v>Yes</v>
      </c>
      <c r="O967" s="25">
        <f t="shared" si="45"/>
        <v>29.849999999999998</v>
      </c>
      <c r="P967" t="str">
        <f>VLOOKUP(J967,Products!A:G,2,0)</f>
        <v>Robusta</v>
      </c>
      <c r="Q967" t="str">
        <f>VLOOKUP(J967,Products!A:G,3,0)</f>
        <v>Medium</v>
      </c>
      <c r="R967">
        <v>1.7909999999999999</v>
      </c>
      <c r="S967">
        <f>INDEX(Products!A:G,MATCH(worksheet!J967,Products!A:A,0),MATCH(worksheet!$S$1,Products!$A$1:$G$1,0))</f>
        <v>0.59699999999999998</v>
      </c>
      <c r="U967" s="20"/>
    </row>
    <row r="968" spans="1:21" x14ac:dyDescent="0.2">
      <c r="A968" s="1" t="s">
        <v>1855</v>
      </c>
      <c r="B968" s="2">
        <v>43491</v>
      </c>
      <c r="C968" s="2" t="str">
        <f t="shared" si="46"/>
        <v>2019</v>
      </c>
      <c r="D968" s="2" t="str">
        <f t="shared" si="47"/>
        <v>January</v>
      </c>
      <c r="E968" s="3" t="s">
        <v>1856</v>
      </c>
      <c r="F968" s="3" t="str">
        <f>VLOOKUP(Customers!A968,Customers!A967:I1967,3,FALSE)</f>
        <v>bwardellqu@adobe.com</v>
      </c>
      <c r="G968" s="3" t="str">
        <f>VLOOKUP(worksheet!E968,Customers!A:I,2,)</f>
        <v>Bearnard Wardell</v>
      </c>
      <c r="H968" s="3" t="str">
        <f>VLOOKUP(E968,Customers!A:I,6,FALSE)</f>
        <v>Brooklyn</v>
      </c>
      <c r="I968" s="3" t="str">
        <f>VLOOKUP(Customers!A968,Customers!A967:I1967,7,FALSE)</f>
        <v>United States</v>
      </c>
      <c r="J968" s="4" t="s">
        <v>176</v>
      </c>
      <c r="K968" s="3">
        <v>6</v>
      </c>
      <c r="L968" s="5">
        <f>INDEX([1]products!$A$1:$G$49,MATCH([1]orders!$D968,[1]products!$A$1:$A$49,0),MATCH([1]orders!K$1,[1]products!$A$1:$G$1,0))</f>
        <v>0.5</v>
      </c>
      <c r="M968" s="6">
        <f>INDEX([1]products!$A$1:$G$49,MATCH([1]orders!$D968,[1]products!$A$1:$A$49,0),MATCH([1]orders!L$1,[1]products!$A$1:$G$1,0))</f>
        <v>8.91</v>
      </c>
      <c r="N968" s="6" t="str">
        <f>VLOOKUP(Customers!A968,Customers!A967:I1967,9,FALSE)</f>
        <v>Yes</v>
      </c>
      <c r="O968" s="25">
        <f t="shared" si="45"/>
        <v>53.46</v>
      </c>
      <c r="P968" t="str">
        <f>VLOOKUP(J968,Products!A:G,2,0)</f>
        <v>Excelsa</v>
      </c>
      <c r="Q968" t="str">
        <f>VLOOKUP(J968,Products!A:G,3,0)</f>
        <v>Light</v>
      </c>
      <c r="R968">
        <v>5.8805999999999994</v>
      </c>
      <c r="S968">
        <f>INDEX(Products!A:G,MATCH(worksheet!J968,Products!A:A,0),MATCH(worksheet!$S$1,Products!$A$1:$G$1,0))</f>
        <v>0.98009999999999997</v>
      </c>
      <c r="U968" s="20"/>
    </row>
    <row r="969" spans="1:21" x14ac:dyDescent="0.2">
      <c r="A969" s="1" t="s">
        <v>1857</v>
      </c>
      <c r="B969" s="2">
        <v>44246</v>
      </c>
      <c r="C969" s="2" t="str">
        <f t="shared" si="46"/>
        <v>2021</v>
      </c>
      <c r="D969" s="2" t="str">
        <f t="shared" si="47"/>
        <v>February</v>
      </c>
      <c r="E969" s="3" t="s">
        <v>1858</v>
      </c>
      <c r="F969" s="3" t="str">
        <f>VLOOKUP(Customers!A969,Customers!A968:I1968,3,FALSE)</f>
        <v>zwalisiakqv@ucsd.edu</v>
      </c>
      <c r="G969" s="3" t="str">
        <f>VLOOKUP(worksheet!E969,Customers!A:I,2,)</f>
        <v>Zeke Walisiak</v>
      </c>
      <c r="H969" s="3" t="str">
        <f>VLOOKUP(E969,Customers!A:I,6,FALSE)</f>
        <v>Booterstown</v>
      </c>
      <c r="I969" s="3" t="str">
        <f>VLOOKUP(Customers!A969,Customers!A968:I1968,7,FALSE)</f>
        <v>Ireland</v>
      </c>
      <c r="J969" s="4" t="s">
        <v>101</v>
      </c>
      <c r="K969" s="3">
        <v>1</v>
      </c>
      <c r="L969" s="5">
        <f>INDEX([1]products!$A$1:$G$49,MATCH([1]orders!$D969,[1]products!$A$1:$A$49,0),MATCH([1]orders!K$1,[1]products!$A$1:$G$1,0))</f>
        <v>0.2</v>
      </c>
      <c r="M969" s="6">
        <f>INDEX([1]products!$A$1:$G$49,MATCH([1]orders!$D969,[1]products!$A$1:$A$49,0),MATCH([1]orders!L$1,[1]products!$A$1:$G$1,0))</f>
        <v>2.6849999999999996</v>
      </c>
      <c r="N969" s="6" t="str">
        <f>VLOOKUP(Customers!A969,Customers!A968:I1968,9,FALSE)</f>
        <v>Yes</v>
      </c>
      <c r="O969" s="25">
        <f t="shared" si="45"/>
        <v>2.6849999999999996</v>
      </c>
      <c r="P969" t="str">
        <f>VLOOKUP(J969,Products!A:G,2,0)</f>
        <v>Robusta</v>
      </c>
      <c r="Q969" t="str">
        <f>VLOOKUP(J969,Products!A:G,3,0)</f>
        <v>Dark</v>
      </c>
      <c r="R969">
        <v>0.16109999999999997</v>
      </c>
      <c r="S969">
        <f>INDEX(Products!A:G,MATCH(worksheet!J969,Products!A:A,0),MATCH(worksheet!$S$1,Products!$A$1:$G$1,0))</f>
        <v>0.16109999999999997</v>
      </c>
      <c r="U969" s="20"/>
    </row>
    <row r="970" spans="1:21" x14ac:dyDescent="0.2">
      <c r="A970" s="1" t="s">
        <v>1859</v>
      </c>
      <c r="B970" s="2">
        <v>44642</v>
      </c>
      <c r="C970" s="2" t="str">
        <f t="shared" si="46"/>
        <v>2022</v>
      </c>
      <c r="D970" s="2" t="str">
        <f t="shared" si="47"/>
        <v>March</v>
      </c>
      <c r="E970" s="3" t="s">
        <v>1860</v>
      </c>
      <c r="F970" s="3" t="str">
        <f>VLOOKUP(Customers!A970,Customers!A969:I1969,3,FALSE)</f>
        <v>wleopoldqw@blogspot.com</v>
      </c>
      <c r="G970" s="3" t="str">
        <f>VLOOKUP(worksheet!E970,Customers!A:I,2,)</f>
        <v>Wiley Leopold</v>
      </c>
      <c r="H970" s="3" t="str">
        <f>VLOOKUP(E970,Customers!A:I,6,FALSE)</f>
        <v>Gainesville</v>
      </c>
      <c r="I970" s="3" t="str">
        <f>VLOOKUP(Customers!A970,Customers!A969:I1969,7,FALSE)</f>
        <v>United States</v>
      </c>
      <c r="J970" s="4" t="s">
        <v>162</v>
      </c>
      <c r="K970" s="3">
        <v>2</v>
      </c>
      <c r="L970" s="5">
        <f>INDEX([1]products!$A$1:$G$49,MATCH([1]orders!$D970,[1]products!$A$1:$A$49,0),MATCH([1]orders!K$1,[1]products!$A$1:$G$1,0))</f>
        <v>0.2</v>
      </c>
      <c r="M970" s="6">
        <f>INDEX([1]products!$A$1:$G$49,MATCH([1]orders!$D970,[1]products!$A$1:$A$49,0),MATCH([1]orders!L$1,[1]products!$A$1:$G$1,0))</f>
        <v>2.9849999999999999</v>
      </c>
      <c r="N970" s="6" t="str">
        <f>VLOOKUP(Customers!A970,Customers!A969:I1969,9,FALSE)</f>
        <v>No</v>
      </c>
      <c r="O970" s="25">
        <f t="shared" si="45"/>
        <v>5.97</v>
      </c>
      <c r="P970" t="str">
        <f>VLOOKUP(J970,Products!A:G,2,0)</f>
        <v>Robusta</v>
      </c>
      <c r="Q970" t="str">
        <f>VLOOKUP(J970,Products!A:G,3,0)</f>
        <v>Medium</v>
      </c>
      <c r="R970">
        <v>0.35819999999999996</v>
      </c>
      <c r="S970">
        <f>INDEX(Products!A:G,MATCH(worksheet!J970,Products!A:A,0),MATCH(worksheet!$S$1,Products!$A$1:$G$1,0))</f>
        <v>0.17909999999999998</v>
      </c>
      <c r="U970" s="20"/>
    </row>
    <row r="971" spans="1:21" hidden="1" x14ac:dyDescent="0.2">
      <c r="A971" s="1" t="s">
        <v>1861</v>
      </c>
      <c r="B971" s="2">
        <v>43649</v>
      </c>
      <c r="C971" s="2" t="str">
        <f t="shared" si="46"/>
        <v>2019</v>
      </c>
      <c r="D971" s="2" t="str">
        <f t="shared" si="47"/>
        <v>July</v>
      </c>
      <c r="E971" s="3" t="s">
        <v>1862</v>
      </c>
      <c r="F971" s="3" t="str">
        <f>VLOOKUP(Customers!A971,Customers!A970:I1970,3,FALSE)</f>
        <v>cshaldersqx@cisco.com</v>
      </c>
      <c r="G971" s="3" t="str">
        <f>VLOOKUP(worksheet!E971,Customers!A:I,2,)</f>
        <v>Chiarra Shalders</v>
      </c>
      <c r="H971" s="3" t="str">
        <f>VLOOKUP(E971,Customers!A:I,6,FALSE)</f>
        <v>Clearwater</v>
      </c>
      <c r="I971" s="3" t="str">
        <f>VLOOKUP(Customers!A971,Customers!A970:I1970,7,FALSE)</f>
        <v>United States</v>
      </c>
      <c r="J971" s="4" t="s">
        <v>13</v>
      </c>
      <c r="K971" s="3">
        <v>1</v>
      </c>
      <c r="L971" s="5">
        <f>INDEX([1]products!$A$1:$G$49,MATCH([1]orders!$D971,[1]products!$A$1:$A$49,0),MATCH([1]orders!K$1,[1]products!$A$1:$G$1,0))</f>
        <v>1</v>
      </c>
      <c r="M971" s="6">
        <f>INDEX([1]products!$A$1:$G$49,MATCH([1]orders!$D971,[1]products!$A$1:$A$49,0),MATCH([1]orders!L$1,[1]products!$A$1:$G$1,0))</f>
        <v>12.95</v>
      </c>
      <c r="N971" s="6" t="str">
        <f>VLOOKUP(Customers!A971,Customers!A970:I1970,9,FALSE)</f>
        <v>Yes</v>
      </c>
      <c r="O971" s="25">
        <f t="shared" si="45"/>
        <v>12.95</v>
      </c>
      <c r="P971" t="str">
        <f>VLOOKUP(J971,Products!A:G,2,0)</f>
        <v>Liberica</v>
      </c>
      <c r="Q971" t="str">
        <f>VLOOKUP(J971,Products!A:G,3,0)</f>
        <v>Dark</v>
      </c>
      <c r="R971">
        <v>1.6835</v>
      </c>
      <c r="S971">
        <f>INDEX(Products!A:G,MATCH(worksheet!J971,Products!A:A,0),MATCH(worksheet!$S$1,Products!$A$1:$G$1,0))</f>
        <v>1.6835</v>
      </c>
      <c r="U971" s="20"/>
    </row>
    <row r="972" spans="1:21" hidden="1" x14ac:dyDescent="0.2">
      <c r="A972" s="1" t="s">
        <v>1863</v>
      </c>
      <c r="B972" s="2">
        <v>43729</v>
      </c>
      <c r="C972" s="2" t="str">
        <f t="shared" si="46"/>
        <v>2019</v>
      </c>
      <c r="D972" s="2" t="str">
        <f t="shared" si="47"/>
        <v>September</v>
      </c>
      <c r="E972" s="3" t="s">
        <v>1864</v>
      </c>
      <c r="F972" s="3">
        <f>VLOOKUP(Customers!A972,Customers!A971:I1971,3,FALSE)</f>
        <v>0</v>
      </c>
      <c r="G972" s="3" t="str">
        <f>VLOOKUP(worksheet!E972,Customers!A:I,2,)</f>
        <v>Sharl Southerill</v>
      </c>
      <c r="H972" s="3" t="str">
        <f>VLOOKUP(E972,Customers!A:I,6,FALSE)</f>
        <v>Amarillo</v>
      </c>
      <c r="I972" s="3" t="str">
        <f>VLOOKUP(Customers!A972,Customers!A971:I1971,7,FALSE)</f>
        <v>United States</v>
      </c>
      <c r="J972" s="4" t="s">
        <v>3</v>
      </c>
      <c r="K972" s="3">
        <v>1</v>
      </c>
      <c r="L972" s="5">
        <f>INDEX([1]products!$A$1:$G$49,MATCH([1]orders!$D972,[1]products!$A$1:$A$49,0),MATCH([1]orders!K$1,[1]products!$A$1:$G$1,0))</f>
        <v>0.5</v>
      </c>
      <c r="M972" s="6">
        <f>INDEX([1]products!$A$1:$G$49,MATCH([1]orders!$D972,[1]products!$A$1:$A$49,0),MATCH([1]orders!L$1,[1]products!$A$1:$G$1,0))</f>
        <v>8.25</v>
      </c>
      <c r="N972" s="6" t="str">
        <f>VLOOKUP(Customers!A972,Customers!A971:I1971,9,FALSE)</f>
        <v>No</v>
      </c>
      <c r="O972" s="25">
        <f t="shared" si="45"/>
        <v>8.25</v>
      </c>
      <c r="P972" t="str">
        <f>VLOOKUP(J972,Products!A:G,2,0)</f>
        <v>Excelsa</v>
      </c>
      <c r="Q972" t="str">
        <f>VLOOKUP(J972,Products!A:G,3,0)</f>
        <v>Medium</v>
      </c>
      <c r="R972">
        <v>0.90749999999999997</v>
      </c>
      <c r="S972">
        <f>INDEX(Products!A:G,MATCH(worksheet!J972,Products!A:A,0),MATCH(worksheet!$S$1,Products!$A$1:$G$1,0))</f>
        <v>0.90749999999999997</v>
      </c>
      <c r="U972" s="20"/>
    </row>
    <row r="973" spans="1:21" hidden="1" x14ac:dyDescent="0.2">
      <c r="A973" s="1" t="s">
        <v>1865</v>
      </c>
      <c r="B973" s="2">
        <v>43703</v>
      </c>
      <c r="C973" s="2" t="str">
        <f t="shared" si="46"/>
        <v>2019</v>
      </c>
      <c r="D973" s="2" t="str">
        <f t="shared" si="47"/>
        <v>August</v>
      </c>
      <c r="E973" s="3" t="s">
        <v>1866</v>
      </c>
      <c r="F973" s="3" t="str">
        <f>VLOOKUP(Customers!A973,Customers!A972:I1972,3,FALSE)</f>
        <v>nfurberqz@jugem.jp</v>
      </c>
      <c r="G973" s="3" t="str">
        <f>VLOOKUP(worksheet!E973,Customers!A:I,2,)</f>
        <v>Noni Furber</v>
      </c>
      <c r="H973" s="3" t="str">
        <f>VLOOKUP(E973,Customers!A:I,6,FALSE)</f>
        <v>Fort Worth</v>
      </c>
      <c r="I973" s="3" t="str">
        <f>VLOOKUP(Customers!A973,Customers!A972:I1972,7,FALSE)</f>
        <v>United States</v>
      </c>
      <c r="J973" s="4" t="s">
        <v>204</v>
      </c>
      <c r="K973" s="3">
        <v>5</v>
      </c>
      <c r="L973" s="5">
        <f>INDEX([1]products!$A$1:$G$49,MATCH([1]orders!$D973,[1]products!$A$1:$A$49,0),MATCH([1]orders!K$1,[1]products!$A$1:$G$1,0))</f>
        <v>2.5</v>
      </c>
      <c r="M973" s="6">
        <f>INDEX([1]products!$A$1:$G$49,MATCH([1]orders!$D973,[1]products!$A$1:$A$49,0),MATCH([1]orders!L$1,[1]products!$A$1:$G$1,0))</f>
        <v>29.784999999999997</v>
      </c>
      <c r="N973" s="6" t="str">
        <f>VLOOKUP(Customers!A973,Customers!A972:I1972,9,FALSE)</f>
        <v>No</v>
      </c>
      <c r="O973" s="25">
        <f t="shared" si="45"/>
        <v>148.92499999999998</v>
      </c>
      <c r="P973" t="str">
        <f>VLOOKUP(J973,Products!A:G,2,0)</f>
        <v>Arabica</v>
      </c>
      <c r="Q973" t="str">
        <f>VLOOKUP(J973,Products!A:G,3,0)</f>
        <v>Light</v>
      </c>
      <c r="R973">
        <v>13.403249999999998</v>
      </c>
      <c r="S973">
        <f>INDEX(Products!A:G,MATCH(worksheet!J973,Products!A:A,0),MATCH(worksheet!$S$1,Products!$A$1:$G$1,0))</f>
        <v>2.6806499999999995</v>
      </c>
      <c r="U973" s="20"/>
    </row>
    <row r="974" spans="1:21" hidden="1" x14ac:dyDescent="0.2">
      <c r="A974" s="1" t="s">
        <v>1867</v>
      </c>
      <c r="B974" s="2">
        <v>44411</v>
      </c>
      <c r="C974" s="2" t="str">
        <f t="shared" si="46"/>
        <v>2021</v>
      </c>
      <c r="D974" s="2" t="str">
        <f t="shared" si="47"/>
        <v>August</v>
      </c>
      <c r="E974" s="3" t="s">
        <v>1868</v>
      </c>
      <c r="F974" s="3">
        <f>VLOOKUP(Customers!A974,Customers!A973:I1973,3,FALSE)</f>
        <v>0</v>
      </c>
      <c r="G974" s="3" t="str">
        <f>VLOOKUP(worksheet!E974,Customers!A:I,2,)</f>
        <v>Dinah Crutcher</v>
      </c>
      <c r="H974" s="3" t="str">
        <f>VLOOKUP(E974,Customers!A:I,6,FALSE)</f>
        <v>Lusk</v>
      </c>
      <c r="I974" s="3" t="str">
        <f>VLOOKUP(Customers!A974,Customers!A973:I1973,7,FALSE)</f>
        <v>Ireland</v>
      </c>
      <c r="J974" s="4" t="s">
        <v>204</v>
      </c>
      <c r="K974" s="3">
        <v>3</v>
      </c>
      <c r="L974" s="5">
        <f>INDEX([1]products!$A$1:$G$49,MATCH([1]orders!$D974,[1]products!$A$1:$A$49,0),MATCH([1]orders!K$1,[1]products!$A$1:$G$1,0))</f>
        <v>2.5</v>
      </c>
      <c r="M974" s="6">
        <f>INDEX([1]products!$A$1:$G$49,MATCH([1]orders!$D974,[1]products!$A$1:$A$49,0),MATCH([1]orders!L$1,[1]products!$A$1:$G$1,0))</f>
        <v>29.784999999999997</v>
      </c>
      <c r="N974" s="6" t="str">
        <f>VLOOKUP(Customers!A974,Customers!A973:I1973,9,FALSE)</f>
        <v>Yes</v>
      </c>
      <c r="O974" s="25">
        <f t="shared" si="45"/>
        <v>89.35499999999999</v>
      </c>
      <c r="P974" t="str">
        <f>VLOOKUP(J974,Products!A:G,2,0)</f>
        <v>Arabica</v>
      </c>
      <c r="Q974" t="str">
        <f>VLOOKUP(J974,Products!A:G,3,0)</f>
        <v>Light</v>
      </c>
      <c r="R974">
        <v>8.0419499999999982</v>
      </c>
      <c r="S974">
        <f>INDEX(Products!A:G,MATCH(worksheet!J974,Products!A:A,0),MATCH(worksheet!$S$1,Products!$A$1:$G$1,0))</f>
        <v>2.6806499999999995</v>
      </c>
      <c r="U974" s="20"/>
    </row>
    <row r="975" spans="1:21" x14ac:dyDescent="0.2">
      <c r="A975" s="1" t="s">
        <v>1869</v>
      </c>
      <c r="B975" s="2">
        <v>44493</v>
      </c>
      <c r="C975" s="2" t="str">
        <f t="shared" si="46"/>
        <v>2021</v>
      </c>
      <c r="D975" s="2" t="str">
        <f t="shared" si="47"/>
        <v>October</v>
      </c>
      <c r="E975" s="3" t="s">
        <v>1870</v>
      </c>
      <c r="F975" s="3" t="str">
        <f>VLOOKUP(Customers!A975,Customers!A974:I1974,3,FALSE)</f>
        <v>ckeaver1@ucoz.com</v>
      </c>
      <c r="G975" s="3" t="str">
        <f>VLOOKUP(worksheet!E975,Customers!A:I,2,)</f>
        <v>Charlean Keave</v>
      </c>
      <c r="H975" s="3" t="str">
        <f>VLOOKUP(E975,Customers!A:I,6,FALSE)</f>
        <v>Pensacola</v>
      </c>
      <c r="I975" s="3" t="str">
        <f>VLOOKUP(Customers!A975,Customers!A974:I1974,7,FALSE)</f>
        <v>United States</v>
      </c>
      <c r="J975" s="4" t="s">
        <v>96</v>
      </c>
      <c r="K975" s="3">
        <v>6</v>
      </c>
      <c r="L975" s="5">
        <f>INDEX([1]products!$A$1:$G$49,MATCH([1]orders!$D975,[1]products!$A$1:$A$49,0),MATCH([1]orders!K$1,[1]products!$A$1:$G$1,0))</f>
        <v>1</v>
      </c>
      <c r="M975" s="6">
        <f>INDEX([1]products!$A$1:$G$49,MATCH([1]orders!$D975,[1]products!$A$1:$A$49,0),MATCH([1]orders!L$1,[1]products!$A$1:$G$1,0))</f>
        <v>14.55</v>
      </c>
      <c r="N975" s="6" t="str">
        <f>VLOOKUP(Customers!A975,Customers!A974:I1974,9,FALSE)</f>
        <v>No</v>
      </c>
      <c r="O975" s="25">
        <f t="shared" si="45"/>
        <v>87.300000000000011</v>
      </c>
      <c r="P975" t="str">
        <f>VLOOKUP(J975,Products!A:G,2,0)</f>
        <v>Liberica</v>
      </c>
      <c r="Q975" t="str">
        <f>VLOOKUP(J975,Products!A:G,3,0)</f>
        <v>Medium</v>
      </c>
      <c r="R975">
        <v>11.349</v>
      </c>
      <c r="S975">
        <f>INDEX(Products!A:G,MATCH(worksheet!J975,Products!A:A,0),MATCH(worksheet!$S$1,Products!$A$1:$G$1,0))</f>
        <v>1.8915000000000002</v>
      </c>
      <c r="U975" s="20"/>
    </row>
    <row r="976" spans="1:21" hidden="1" x14ac:dyDescent="0.2">
      <c r="A976" s="1" t="s">
        <v>1871</v>
      </c>
      <c r="B976" s="2">
        <v>43556</v>
      </c>
      <c r="C976" s="2" t="str">
        <f t="shared" si="46"/>
        <v>2019</v>
      </c>
      <c r="D976" s="2" t="str">
        <f t="shared" si="47"/>
        <v>April</v>
      </c>
      <c r="E976" s="3" t="s">
        <v>1872</v>
      </c>
      <c r="F976" s="3" t="str">
        <f>VLOOKUP(Customers!A976,Customers!A975:I1975,3,FALSE)</f>
        <v>sroseboroughr2@virginia.edu</v>
      </c>
      <c r="G976" s="3" t="str">
        <f>VLOOKUP(worksheet!E976,Customers!A:I,2,)</f>
        <v>Sada Roseborough</v>
      </c>
      <c r="H976" s="3" t="str">
        <f>VLOOKUP(E976,Customers!A:I,6,FALSE)</f>
        <v>Tacoma</v>
      </c>
      <c r="I976" s="3" t="str">
        <f>VLOOKUP(Customers!A976,Customers!A975:I1975,7,FALSE)</f>
        <v>United States</v>
      </c>
      <c r="J976" s="4" t="s">
        <v>146</v>
      </c>
      <c r="K976" s="3">
        <v>1</v>
      </c>
      <c r="L976" s="5">
        <f>INDEX([1]products!$A$1:$G$49,MATCH([1]orders!$D976,[1]products!$A$1:$A$49,0),MATCH([1]orders!K$1,[1]products!$A$1:$G$1,0))</f>
        <v>0.5</v>
      </c>
      <c r="M976" s="6">
        <f>INDEX([1]products!$A$1:$G$49,MATCH([1]orders!$D976,[1]products!$A$1:$A$49,0),MATCH([1]orders!L$1,[1]products!$A$1:$G$1,0))</f>
        <v>5.3699999999999992</v>
      </c>
      <c r="N976" s="6" t="str">
        <f>VLOOKUP(Customers!A976,Customers!A975:I1975,9,FALSE)</f>
        <v>Yes</v>
      </c>
      <c r="O976" s="25">
        <f t="shared" si="45"/>
        <v>5.3699999999999992</v>
      </c>
      <c r="P976" t="str">
        <f>VLOOKUP(J976,Products!A:G,2,0)</f>
        <v>Robusta</v>
      </c>
      <c r="Q976" t="str">
        <f>VLOOKUP(J976,Products!A:G,3,0)</f>
        <v>Dark</v>
      </c>
      <c r="R976">
        <v>0.32219999999999993</v>
      </c>
      <c r="S976">
        <f>INDEX(Products!A:G,MATCH(worksheet!J976,Products!A:A,0),MATCH(worksheet!$S$1,Products!$A$1:$G$1,0))</f>
        <v>0.32219999999999993</v>
      </c>
      <c r="U976" s="20"/>
    </row>
    <row r="977" spans="1:21" x14ac:dyDescent="0.2">
      <c r="A977" s="1" t="s">
        <v>1873</v>
      </c>
      <c r="B977" s="2">
        <v>44538</v>
      </c>
      <c r="C977" s="2" t="str">
        <f t="shared" si="46"/>
        <v>2021</v>
      </c>
      <c r="D977" s="2" t="str">
        <f t="shared" si="47"/>
        <v>December</v>
      </c>
      <c r="E977" s="3" t="s">
        <v>1874</v>
      </c>
      <c r="F977" s="3" t="str">
        <f>VLOOKUP(Customers!A977,Customers!A976:I1976,3,FALSE)</f>
        <v>ckingwellr3@squarespace.com</v>
      </c>
      <c r="G977" s="3" t="str">
        <f>VLOOKUP(worksheet!E977,Customers!A:I,2,)</f>
        <v>Clayton Kingwell</v>
      </c>
      <c r="H977" s="3" t="str">
        <f>VLOOKUP(E977,Customers!A:I,6,FALSE)</f>
        <v>Rathnew</v>
      </c>
      <c r="I977" s="3" t="str">
        <f>VLOOKUP(Customers!A977,Customers!A976:I1976,7,FALSE)</f>
        <v>Ireland</v>
      </c>
      <c r="J977" s="4" t="s">
        <v>54</v>
      </c>
      <c r="K977" s="3">
        <v>3</v>
      </c>
      <c r="L977" s="5">
        <f>INDEX([1]products!$A$1:$G$49,MATCH([1]orders!$D977,[1]products!$A$1:$A$49,0),MATCH([1]orders!K$1,[1]products!$A$1:$G$1,0))</f>
        <v>0.2</v>
      </c>
      <c r="M977" s="6">
        <f>INDEX([1]products!$A$1:$G$49,MATCH([1]orders!$D977,[1]products!$A$1:$A$49,0),MATCH([1]orders!L$1,[1]products!$A$1:$G$1,0))</f>
        <v>2.9849999999999999</v>
      </c>
      <c r="N977" s="6" t="str">
        <f>VLOOKUP(Customers!A977,Customers!A976:I1976,9,FALSE)</f>
        <v>Yes</v>
      </c>
      <c r="O977" s="25">
        <f t="shared" si="45"/>
        <v>8.9550000000000001</v>
      </c>
      <c r="P977" t="str">
        <f>VLOOKUP(J977,Products!A:G,2,0)</f>
        <v>Arabica</v>
      </c>
      <c r="Q977" t="str">
        <f>VLOOKUP(J977,Products!A:G,3,0)</f>
        <v>Dark</v>
      </c>
      <c r="R977">
        <v>0.80594999999999994</v>
      </c>
      <c r="S977">
        <f>INDEX(Products!A:G,MATCH(worksheet!J977,Products!A:A,0),MATCH(worksheet!$S$1,Products!$A$1:$G$1,0))</f>
        <v>0.26865</v>
      </c>
      <c r="U977" s="20"/>
    </row>
    <row r="978" spans="1:21" x14ac:dyDescent="0.2">
      <c r="A978" s="1" t="s">
        <v>1875</v>
      </c>
      <c r="B978" s="2">
        <v>43643</v>
      </c>
      <c r="C978" s="2" t="str">
        <f t="shared" si="46"/>
        <v>2019</v>
      </c>
      <c r="D978" s="2" t="str">
        <f t="shared" si="47"/>
        <v>June</v>
      </c>
      <c r="E978" s="3" t="s">
        <v>1876</v>
      </c>
      <c r="F978" s="3" t="str">
        <f>VLOOKUP(Customers!A978,Customers!A977:I1977,3,FALSE)</f>
        <v>kcantor4@gmpg.org</v>
      </c>
      <c r="G978" s="3" t="str">
        <f>VLOOKUP(worksheet!E978,Customers!A:I,2,)</f>
        <v>Kacy Canto</v>
      </c>
      <c r="H978" s="3" t="str">
        <f>VLOOKUP(E978,Customers!A:I,6,FALSE)</f>
        <v>Fort Wayne</v>
      </c>
      <c r="I978" s="3" t="str">
        <f>VLOOKUP(Customers!A978,Customers!A977:I1977,7,FALSE)</f>
        <v>United States</v>
      </c>
      <c r="J978" s="4" t="s">
        <v>10</v>
      </c>
      <c r="K978" s="3">
        <v>5</v>
      </c>
      <c r="L978" s="5">
        <f>INDEX([1]products!$A$1:$G$49,MATCH([1]orders!$D978,[1]products!$A$1:$A$49,0),MATCH([1]orders!K$1,[1]products!$A$1:$G$1,0))</f>
        <v>2.5</v>
      </c>
      <c r="M978" s="6">
        <f>INDEX([1]products!$A$1:$G$49,MATCH([1]orders!$D978,[1]products!$A$1:$A$49,0),MATCH([1]orders!L$1,[1]products!$A$1:$G$1,0))</f>
        <v>27.484999999999996</v>
      </c>
      <c r="N978" s="6" t="str">
        <f>VLOOKUP(Customers!A978,Customers!A977:I1977,9,FALSE)</f>
        <v>Yes</v>
      </c>
      <c r="O978" s="25">
        <f t="shared" si="45"/>
        <v>137.42499999999998</v>
      </c>
      <c r="P978" t="str">
        <f>VLOOKUP(J978,Products!A:G,2,0)</f>
        <v>Robusta</v>
      </c>
      <c r="Q978" t="str">
        <f>VLOOKUP(J978,Products!A:G,3,0)</f>
        <v>Light</v>
      </c>
      <c r="R978">
        <v>8.2454999999999998</v>
      </c>
      <c r="S978">
        <f>INDEX(Products!A:G,MATCH(worksheet!J978,Products!A:A,0),MATCH(worksheet!$S$1,Products!$A$1:$G$1,0))</f>
        <v>1.6490999999999998</v>
      </c>
      <c r="U978" s="20"/>
    </row>
    <row r="979" spans="1:21" hidden="1" x14ac:dyDescent="0.2">
      <c r="A979" s="1" t="s">
        <v>1877</v>
      </c>
      <c r="B979" s="2">
        <v>44026</v>
      </c>
      <c r="C979" s="2" t="str">
        <f t="shared" si="46"/>
        <v>2020</v>
      </c>
      <c r="D979" s="2" t="str">
        <f t="shared" si="47"/>
        <v>July</v>
      </c>
      <c r="E979" s="3" t="s">
        <v>1878</v>
      </c>
      <c r="F979" s="3" t="str">
        <f>VLOOKUP(Customers!A979,Customers!A978:I1978,3,FALSE)</f>
        <v>mblakemorer5@nsw.gov.au</v>
      </c>
      <c r="G979" s="3" t="str">
        <f>VLOOKUP(worksheet!E979,Customers!A:I,2,)</f>
        <v>Mab Blakemore</v>
      </c>
      <c r="H979" s="3" t="str">
        <f>VLOOKUP(E979,Customers!A:I,6,FALSE)</f>
        <v>Amarillo</v>
      </c>
      <c r="I979" s="3" t="str">
        <f>VLOOKUP(Customers!A979,Customers!A978:I1978,7,FALSE)</f>
        <v>United States</v>
      </c>
      <c r="J979" s="4" t="s">
        <v>189</v>
      </c>
      <c r="K979" s="3">
        <v>5</v>
      </c>
      <c r="L979" s="5">
        <f>INDEX([1]products!$A$1:$G$49,MATCH([1]orders!$D979,[1]products!$A$1:$A$49,0),MATCH([1]orders!K$1,[1]products!$A$1:$G$1,0))</f>
        <v>1</v>
      </c>
      <c r="M979" s="6">
        <f>INDEX([1]products!$A$1:$G$49,MATCH([1]orders!$D979,[1]products!$A$1:$A$49,0),MATCH([1]orders!L$1,[1]products!$A$1:$G$1,0))</f>
        <v>11.95</v>
      </c>
      <c r="N979" s="6" t="str">
        <f>VLOOKUP(Customers!A979,Customers!A978:I1978,9,FALSE)</f>
        <v>No</v>
      </c>
      <c r="O979" s="25">
        <f t="shared" si="45"/>
        <v>59.75</v>
      </c>
      <c r="P979" t="str">
        <f>VLOOKUP(J979,Products!A:G,2,0)</f>
        <v>Robusta</v>
      </c>
      <c r="Q979" t="str">
        <f>VLOOKUP(J979,Products!A:G,3,0)</f>
        <v>Light</v>
      </c>
      <c r="R979">
        <v>3.585</v>
      </c>
      <c r="S979">
        <f>INDEX(Products!A:G,MATCH(worksheet!J979,Products!A:A,0),MATCH(worksheet!$S$1,Products!$A$1:$G$1,0))</f>
        <v>0.71699999999999997</v>
      </c>
      <c r="U979" s="20"/>
    </row>
    <row r="980" spans="1:21" x14ac:dyDescent="0.2">
      <c r="A980" s="1" t="s">
        <v>1879</v>
      </c>
      <c r="B980" s="2">
        <v>43913</v>
      </c>
      <c r="C980" s="2" t="str">
        <f t="shared" si="46"/>
        <v>2020</v>
      </c>
      <c r="D980" s="2" t="str">
        <f t="shared" si="47"/>
        <v>March</v>
      </c>
      <c r="E980" s="3" t="s">
        <v>1870</v>
      </c>
      <c r="F980" s="3" t="str">
        <f>VLOOKUP(Customers!A980,Customers!A979:I1979,3,FALSE)</f>
        <v>dgooderridger6@lycos.com</v>
      </c>
      <c r="G980" s="3" t="str">
        <f>VLOOKUP(worksheet!E980,Customers!A:I,2,)</f>
        <v>Charlean Keave</v>
      </c>
      <c r="H980" s="3" t="str">
        <f>VLOOKUP(E980,Customers!A:I,6,FALSE)</f>
        <v>Pensacola</v>
      </c>
      <c r="I980" s="3" t="str">
        <f>VLOOKUP(Customers!A980,Customers!A979:I1979,7,FALSE)</f>
        <v>United States</v>
      </c>
      <c r="J980" s="4" t="s">
        <v>192</v>
      </c>
      <c r="K980" s="3">
        <v>3</v>
      </c>
      <c r="L980" s="5">
        <f>INDEX([1]products!$A$1:$G$49,MATCH([1]orders!$D980,[1]products!$A$1:$A$49,0),MATCH([1]orders!K$1,[1]products!$A$1:$G$1,0))</f>
        <v>0.5</v>
      </c>
      <c r="M980" s="6">
        <f>INDEX([1]products!$A$1:$G$49,MATCH([1]orders!$D980,[1]products!$A$1:$A$49,0),MATCH([1]orders!L$1,[1]products!$A$1:$G$1,0))</f>
        <v>7.77</v>
      </c>
      <c r="N980" s="6" t="str">
        <f>VLOOKUP(Customers!A980,Customers!A979:I1979,9,FALSE)</f>
        <v>Yes</v>
      </c>
      <c r="O980" s="25">
        <f t="shared" si="45"/>
        <v>23.31</v>
      </c>
      <c r="P980" t="str">
        <f>VLOOKUP(J980,Products!A:G,2,0)</f>
        <v>Arabica</v>
      </c>
      <c r="Q980" t="str">
        <f>VLOOKUP(J980,Products!A:G,3,0)</f>
        <v>Light</v>
      </c>
      <c r="R980">
        <v>2.0978999999999997</v>
      </c>
      <c r="S980">
        <f>INDEX(Products!A:G,MATCH(worksheet!J980,Products!A:A,0),MATCH(worksheet!$S$1,Products!$A$1:$G$1,0))</f>
        <v>0.69929999999999992</v>
      </c>
      <c r="U980" s="20"/>
    </row>
    <row r="981" spans="1:21" x14ac:dyDescent="0.2">
      <c r="A981" s="1" t="s">
        <v>1880</v>
      </c>
      <c r="B981" s="2">
        <v>43856</v>
      </c>
      <c r="C981" s="2" t="str">
        <f t="shared" si="46"/>
        <v>2020</v>
      </c>
      <c r="D981" s="2" t="str">
        <f t="shared" si="47"/>
        <v>January</v>
      </c>
      <c r="E981" s="3" t="s">
        <v>1881</v>
      </c>
      <c r="F981" s="3">
        <f>VLOOKUP(Customers!A981,Customers!A980:I1980,3,FALSE)</f>
        <v>0</v>
      </c>
      <c r="G981" s="3" t="str">
        <f>VLOOKUP(worksheet!E981,Customers!A:I,2,)</f>
        <v>Javier Causnett</v>
      </c>
      <c r="H981" s="3" t="str">
        <f>VLOOKUP(E981,Customers!A:I,6,FALSE)</f>
        <v>Silver Spring</v>
      </c>
      <c r="I981" s="3" t="str">
        <f>VLOOKUP(Customers!A981,Customers!A980:I1980,7,FALSE)</f>
        <v>United States</v>
      </c>
      <c r="J981" s="4" t="s">
        <v>146</v>
      </c>
      <c r="K981" s="3">
        <v>2</v>
      </c>
      <c r="L981" s="5">
        <f>INDEX([1]products!$A$1:$G$49,MATCH([1]orders!$D981,[1]products!$A$1:$A$49,0),MATCH([1]orders!K$1,[1]products!$A$1:$G$1,0))</f>
        <v>0.5</v>
      </c>
      <c r="M981" s="6">
        <f>INDEX([1]products!$A$1:$G$49,MATCH([1]orders!$D981,[1]products!$A$1:$A$49,0),MATCH([1]orders!L$1,[1]products!$A$1:$G$1,0))</f>
        <v>5.3699999999999992</v>
      </c>
      <c r="N981" s="6" t="str">
        <f>VLOOKUP(Customers!A981,Customers!A980:I1980,9,FALSE)</f>
        <v>No</v>
      </c>
      <c r="O981" s="25">
        <f t="shared" si="45"/>
        <v>10.739999999999998</v>
      </c>
      <c r="P981" t="str">
        <f>VLOOKUP(J981,Products!A:G,2,0)</f>
        <v>Robusta</v>
      </c>
      <c r="Q981" t="str">
        <f>VLOOKUP(J981,Products!A:G,3,0)</f>
        <v>Dark</v>
      </c>
      <c r="R981">
        <v>0.64439999999999986</v>
      </c>
      <c r="S981">
        <f>INDEX(Products!A:G,MATCH(worksheet!J981,Products!A:A,0),MATCH(worksheet!$S$1,Products!$A$1:$G$1,0))</f>
        <v>0.32219999999999993</v>
      </c>
      <c r="U981" s="20"/>
    </row>
    <row r="982" spans="1:21" x14ac:dyDescent="0.2">
      <c r="A982" s="1" t="s">
        <v>1882</v>
      </c>
      <c r="B982" s="2">
        <v>43982</v>
      </c>
      <c r="C982" s="2" t="str">
        <f t="shared" si="46"/>
        <v>2020</v>
      </c>
      <c r="D982" s="2" t="str">
        <f t="shared" si="47"/>
        <v>May</v>
      </c>
      <c r="E982" s="3" t="s">
        <v>1883</v>
      </c>
      <c r="F982" s="3">
        <f>VLOOKUP(Customers!A982,Customers!A981:I1981,3,FALSE)</f>
        <v>0</v>
      </c>
      <c r="G982" s="3" t="str">
        <f>VLOOKUP(worksheet!E982,Customers!A:I,2,)</f>
        <v>Demetris Micheli</v>
      </c>
      <c r="H982" s="3" t="str">
        <f>VLOOKUP(E982,Customers!A:I,6,FALSE)</f>
        <v>Madison</v>
      </c>
      <c r="I982" s="3" t="str">
        <f>VLOOKUP(Customers!A982,Customers!A981:I1981,7,FALSE)</f>
        <v>United States</v>
      </c>
      <c r="J982" s="4" t="s">
        <v>530</v>
      </c>
      <c r="K982" s="3">
        <v>6</v>
      </c>
      <c r="L982" s="5">
        <f>INDEX([1]products!$A$1:$G$49,MATCH([1]orders!$D982,[1]products!$A$1:$A$49,0),MATCH([1]orders!K$1,[1]products!$A$1:$G$1,0))</f>
        <v>2.5</v>
      </c>
      <c r="M982" s="6">
        <f>INDEX([1]products!$A$1:$G$49,MATCH([1]orders!$D982,[1]products!$A$1:$A$49,0),MATCH([1]orders!L$1,[1]products!$A$1:$G$1,0))</f>
        <v>27.945</v>
      </c>
      <c r="N982" s="6" t="str">
        <f>VLOOKUP(Customers!A982,Customers!A981:I1981,9,FALSE)</f>
        <v>Yes</v>
      </c>
      <c r="O982" s="25">
        <f t="shared" si="45"/>
        <v>167.67000000000002</v>
      </c>
      <c r="P982" t="str">
        <f>VLOOKUP(J982,Products!A:G,2,0)</f>
        <v>Excelsa</v>
      </c>
      <c r="Q982" t="str">
        <f>VLOOKUP(J982,Products!A:G,3,0)</f>
        <v>Dark</v>
      </c>
      <c r="R982">
        <v>18.4437</v>
      </c>
      <c r="S982">
        <f>INDEX(Products!A:G,MATCH(worksheet!J982,Products!A:A,0),MATCH(worksheet!$S$1,Products!$A$1:$G$1,0))</f>
        <v>3.07395</v>
      </c>
      <c r="U982" s="20"/>
    </row>
    <row r="983" spans="1:21" x14ac:dyDescent="0.2">
      <c r="A983" s="1" t="s">
        <v>1884</v>
      </c>
      <c r="B983" s="2">
        <v>44397</v>
      </c>
      <c r="C983" s="2" t="str">
        <f t="shared" si="46"/>
        <v>2021</v>
      </c>
      <c r="D983" s="2" t="str">
        <f t="shared" si="47"/>
        <v>July</v>
      </c>
      <c r="E983" s="3" t="s">
        <v>1885</v>
      </c>
      <c r="F983" s="3" t="str">
        <f>VLOOKUP(Customers!A983,Customers!A982:I1982,3,FALSE)</f>
        <v>cbernardotr9@wix.com</v>
      </c>
      <c r="G983" s="3" t="str">
        <f>VLOOKUP(worksheet!E983,Customers!A:I,2,)</f>
        <v>Chloette Bernardot</v>
      </c>
      <c r="H983" s="3" t="str">
        <f>VLOOKUP(E983,Customers!A:I,6,FALSE)</f>
        <v>Conroe</v>
      </c>
      <c r="I983" s="3" t="str">
        <f>VLOOKUP(Customers!A983,Customers!A982:I1982,7,FALSE)</f>
        <v>United States</v>
      </c>
      <c r="J983" s="4" t="s">
        <v>51</v>
      </c>
      <c r="K983" s="3">
        <v>6</v>
      </c>
      <c r="L983" s="5">
        <f>INDEX([1]products!$A$1:$G$49,MATCH([1]orders!$D983,[1]products!$A$1:$A$49,0),MATCH([1]orders!K$1,[1]products!$A$1:$G$1,0))</f>
        <v>0.2</v>
      </c>
      <c r="M983" s="6">
        <f>INDEX([1]products!$A$1:$G$49,MATCH([1]orders!$D983,[1]products!$A$1:$A$49,0),MATCH([1]orders!L$1,[1]products!$A$1:$G$1,0))</f>
        <v>3.645</v>
      </c>
      <c r="N983" s="6" t="str">
        <f>VLOOKUP(Customers!A983,Customers!A982:I1982,9,FALSE)</f>
        <v>Yes</v>
      </c>
      <c r="O983" s="25">
        <f t="shared" si="45"/>
        <v>21.87</v>
      </c>
      <c r="P983" t="str">
        <f>VLOOKUP(J983,Products!A:G,2,0)</f>
        <v>Excelsa</v>
      </c>
      <c r="Q983" t="str">
        <f>VLOOKUP(J983,Products!A:G,3,0)</f>
        <v>Dark</v>
      </c>
      <c r="R983">
        <v>2.4057000000000004</v>
      </c>
      <c r="S983">
        <f>INDEX(Products!A:G,MATCH(worksheet!J983,Products!A:A,0),MATCH(worksheet!$S$1,Products!$A$1:$G$1,0))</f>
        <v>0.40095000000000003</v>
      </c>
      <c r="U983" s="20"/>
    </row>
    <row r="984" spans="1:21" x14ac:dyDescent="0.2">
      <c r="A984" s="1" t="s">
        <v>1886</v>
      </c>
      <c r="B984" s="2">
        <v>44785</v>
      </c>
      <c r="C984" s="2" t="str">
        <f t="shared" si="46"/>
        <v>2022</v>
      </c>
      <c r="D984" s="2" t="str">
        <f t="shared" si="47"/>
        <v>August</v>
      </c>
      <c r="E984" s="3" t="s">
        <v>1887</v>
      </c>
      <c r="F984" s="3" t="str">
        <f>VLOOKUP(Customers!A984,Customers!A983:I1983,3,FALSE)</f>
        <v>kkemeryra@t.co</v>
      </c>
      <c r="G984" s="3" t="str">
        <f>VLOOKUP(worksheet!E984,Customers!A:I,2,)</f>
        <v>Kim Kemery</v>
      </c>
      <c r="H984" s="3" t="str">
        <f>VLOOKUP(E984,Customers!A:I,6,FALSE)</f>
        <v>Denton</v>
      </c>
      <c r="I984" s="3" t="str">
        <f>VLOOKUP(Customers!A984,Customers!A983:I1983,7,FALSE)</f>
        <v>United States</v>
      </c>
      <c r="J984" s="4" t="s">
        <v>189</v>
      </c>
      <c r="K984" s="3">
        <v>2</v>
      </c>
      <c r="L984" s="5">
        <f>INDEX([1]products!$A$1:$G$49,MATCH([1]orders!$D984,[1]products!$A$1:$A$49,0),MATCH([1]orders!K$1,[1]products!$A$1:$G$1,0))</f>
        <v>1</v>
      </c>
      <c r="M984" s="6">
        <f>INDEX([1]products!$A$1:$G$49,MATCH([1]orders!$D984,[1]products!$A$1:$A$49,0),MATCH([1]orders!L$1,[1]products!$A$1:$G$1,0))</f>
        <v>11.95</v>
      </c>
      <c r="N984" s="6" t="str">
        <f>VLOOKUP(Customers!A984,Customers!A983:I1983,9,FALSE)</f>
        <v>Yes</v>
      </c>
      <c r="O984" s="25">
        <f t="shared" si="45"/>
        <v>23.9</v>
      </c>
      <c r="P984" t="str">
        <f>VLOOKUP(J984,Products!A:G,2,0)</f>
        <v>Robusta</v>
      </c>
      <c r="Q984" t="str">
        <f>VLOOKUP(J984,Products!A:G,3,0)</f>
        <v>Light</v>
      </c>
      <c r="R984">
        <v>1.4339999999999999</v>
      </c>
      <c r="S984">
        <f>INDEX(Products!A:G,MATCH(worksheet!J984,Products!A:A,0),MATCH(worksheet!$S$1,Products!$A$1:$G$1,0))</f>
        <v>0.71699999999999997</v>
      </c>
      <c r="U984" s="20"/>
    </row>
    <row r="985" spans="1:21" hidden="1" x14ac:dyDescent="0.2">
      <c r="A985" s="1" t="s">
        <v>1888</v>
      </c>
      <c r="B985" s="2">
        <v>43831</v>
      </c>
      <c r="C985" s="2" t="str">
        <f t="shared" si="46"/>
        <v>2020</v>
      </c>
      <c r="D985" s="2" t="str">
        <f t="shared" si="47"/>
        <v>January</v>
      </c>
      <c r="E985" s="3" t="s">
        <v>1889</v>
      </c>
      <c r="F985" s="3" t="str">
        <f>VLOOKUP(Customers!A985,Customers!A984:I1984,3,FALSE)</f>
        <v>fparlotrb@forbes.com</v>
      </c>
      <c r="G985" s="3" t="str">
        <f>VLOOKUP(worksheet!E985,Customers!A:I,2,)</f>
        <v>Fanchette Parlot</v>
      </c>
      <c r="H985" s="3" t="str">
        <f>VLOOKUP(E985,Customers!A:I,6,FALSE)</f>
        <v>Columbus</v>
      </c>
      <c r="I985" s="3" t="str">
        <f>VLOOKUP(Customers!A985,Customers!A984:I1984,7,FALSE)</f>
        <v>United States</v>
      </c>
      <c r="J985" s="4" t="s">
        <v>44</v>
      </c>
      <c r="K985" s="3">
        <v>2</v>
      </c>
      <c r="L985" s="5">
        <f>INDEX([1]products!$A$1:$G$49,MATCH([1]orders!$D985,[1]products!$A$1:$A$49,0),MATCH([1]orders!K$1,[1]products!$A$1:$G$1,0))</f>
        <v>0.2</v>
      </c>
      <c r="M985" s="6">
        <f>INDEX([1]products!$A$1:$G$49,MATCH([1]orders!$D985,[1]products!$A$1:$A$49,0),MATCH([1]orders!L$1,[1]products!$A$1:$G$1,0))</f>
        <v>3.375</v>
      </c>
      <c r="N985" s="6" t="str">
        <f>VLOOKUP(Customers!A985,Customers!A984:I1984,9,FALSE)</f>
        <v>Yes</v>
      </c>
      <c r="O985" s="25">
        <f t="shared" si="45"/>
        <v>6.75</v>
      </c>
      <c r="P985" t="str">
        <f>VLOOKUP(J985,Products!A:G,2,0)</f>
        <v>Arabica</v>
      </c>
      <c r="Q985" t="str">
        <f>VLOOKUP(J985,Products!A:G,3,0)</f>
        <v>Medium</v>
      </c>
      <c r="R985">
        <v>0.60749999999999993</v>
      </c>
      <c r="S985">
        <f>INDEX(Products!A:G,MATCH(worksheet!J985,Products!A:A,0),MATCH(worksheet!$S$1,Products!$A$1:$G$1,0))</f>
        <v>0.30374999999999996</v>
      </c>
      <c r="U985" s="20"/>
    </row>
    <row r="986" spans="1:21" x14ac:dyDescent="0.2">
      <c r="A986" s="1" t="s">
        <v>1890</v>
      </c>
      <c r="B986" s="2">
        <v>44214</v>
      </c>
      <c r="C986" s="2" t="str">
        <f t="shared" si="46"/>
        <v>2021</v>
      </c>
      <c r="D986" s="2" t="str">
        <f t="shared" si="47"/>
        <v>January</v>
      </c>
      <c r="E986" s="3" t="s">
        <v>1891</v>
      </c>
      <c r="F986" s="3" t="str">
        <f>VLOOKUP(Customers!A986,Customers!A985:I1985,3,FALSE)</f>
        <v>rcheakrc@tripadvisor.com</v>
      </c>
      <c r="G986" s="3" t="str">
        <f>VLOOKUP(worksheet!E986,Customers!A:I,2,)</f>
        <v>Ramon Cheak</v>
      </c>
      <c r="H986" s="3" t="str">
        <f>VLOOKUP(E986,Customers!A:I,6,FALSE)</f>
        <v>Bundoran</v>
      </c>
      <c r="I986" s="3" t="str">
        <f>VLOOKUP(Customers!A986,Customers!A985:I1985,7,FALSE)</f>
        <v>Ireland</v>
      </c>
      <c r="J986" s="4" t="s">
        <v>112</v>
      </c>
      <c r="K986" s="3">
        <v>1</v>
      </c>
      <c r="L986" s="5">
        <f>INDEX([1]products!$A$1:$G$49,MATCH([1]orders!$D986,[1]products!$A$1:$A$49,0),MATCH([1]orders!K$1,[1]products!$A$1:$G$1,0))</f>
        <v>2.5</v>
      </c>
      <c r="M986" s="6">
        <f>INDEX([1]products!$A$1:$G$49,MATCH([1]orders!$D986,[1]products!$A$1:$A$49,0),MATCH([1]orders!L$1,[1]products!$A$1:$G$1,0))</f>
        <v>31.624999999999996</v>
      </c>
      <c r="N986" s="6" t="str">
        <f>VLOOKUP(Customers!A986,Customers!A985:I1985,9,FALSE)</f>
        <v>Yes</v>
      </c>
      <c r="O986" s="25">
        <f t="shared" si="45"/>
        <v>31.624999999999996</v>
      </c>
      <c r="P986" t="str">
        <f>VLOOKUP(J986,Products!A:G,2,0)</f>
        <v>Excelsa</v>
      </c>
      <c r="Q986" t="str">
        <f>VLOOKUP(J986,Products!A:G,3,0)</f>
        <v>Medium</v>
      </c>
      <c r="R986">
        <v>3.4787499999999998</v>
      </c>
      <c r="S986">
        <f>INDEX(Products!A:G,MATCH(worksheet!J986,Products!A:A,0),MATCH(worksheet!$S$1,Products!$A$1:$G$1,0))</f>
        <v>3.4787499999999998</v>
      </c>
      <c r="U986" s="20"/>
    </row>
    <row r="987" spans="1:21" hidden="1" x14ac:dyDescent="0.2">
      <c r="A987" s="1" t="s">
        <v>1892</v>
      </c>
      <c r="B987" s="2">
        <v>44561</v>
      </c>
      <c r="C987" s="2" t="str">
        <f t="shared" si="46"/>
        <v>2021</v>
      </c>
      <c r="D987" s="2" t="str">
        <f t="shared" si="47"/>
        <v>December</v>
      </c>
      <c r="E987" s="3" t="s">
        <v>1893</v>
      </c>
      <c r="F987" s="3" t="str">
        <f>VLOOKUP(Customers!A987,Customers!A986:I1986,3,FALSE)</f>
        <v>kogeneayrd@utexas.edu</v>
      </c>
      <c r="G987" s="3" t="str">
        <f>VLOOKUP(worksheet!E987,Customers!A:I,2,)</f>
        <v>Koressa O'Geneay</v>
      </c>
      <c r="H987" s="3" t="str">
        <f>VLOOKUP(E987,Customers!A:I,6,FALSE)</f>
        <v>Aurora</v>
      </c>
      <c r="I987" s="3" t="str">
        <f>VLOOKUP(Customers!A987,Customers!A986:I1986,7,FALSE)</f>
        <v>United States</v>
      </c>
      <c r="J987" s="4" t="s">
        <v>189</v>
      </c>
      <c r="K987" s="3">
        <v>4</v>
      </c>
      <c r="L987" s="5">
        <f>INDEX([1]products!$A$1:$G$49,MATCH([1]orders!$D987,[1]products!$A$1:$A$49,0),MATCH([1]orders!K$1,[1]products!$A$1:$G$1,0))</f>
        <v>1</v>
      </c>
      <c r="M987" s="6">
        <f>INDEX([1]products!$A$1:$G$49,MATCH([1]orders!$D987,[1]products!$A$1:$A$49,0),MATCH([1]orders!L$1,[1]products!$A$1:$G$1,0))</f>
        <v>11.95</v>
      </c>
      <c r="N987" s="6" t="str">
        <f>VLOOKUP(Customers!A987,Customers!A986:I1986,9,FALSE)</f>
        <v>No</v>
      </c>
      <c r="O987" s="25">
        <f t="shared" si="45"/>
        <v>47.8</v>
      </c>
      <c r="P987" t="str">
        <f>VLOOKUP(J987,Products!A:G,2,0)</f>
        <v>Robusta</v>
      </c>
      <c r="Q987" t="str">
        <f>VLOOKUP(J987,Products!A:G,3,0)</f>
        <v>Light</v>
      </c>
      <c r="R987">
        <v>2.8679999999999999</v>
      </c>
      <c r="S987">
        <f>INDEX(Products!A:G,MATCH(worksheet!J987,Products!A:A,0),MATCH(worksheet!$S$1,Products!$A$1:$G$1,0))</f>
        <v>0.71699999999999997</v>
      </c>
      <c r="U987" s="20"/>
    </row>
    <row r="988" spans="1:21" x14ac:dyDescent="0.2">
      <c r="A988" s="1" t="s">
        <v>1894</v>
      </c>
      <c r="B988" s="2">
        <v>43955</v>
      </c>
      <c r="C988" s="2" t="str">
        <f t="shared" si="46"/>
        <v>2020</v>
      </c>
      <c r="D988" s="2" t="str">
        <f t="shared" si="47"/>
        <v>May</v>
      </c>
      <c r="E988" s="3" t="s">
        <v>1895</v>
      </c>
      <c r="F988" s="3" t="str">
        <f>VLOOKUP(Customers!A988,Customers!A987:I1987,3,FALSE)</f>
        <v>cayrere@symantec.com</v>
      </c>
      <c r="G988" s="3" t="str">
        <f>VLOOKUP(worksheet!E988,Customers!A:I,2,)</f>
        <v>Claudell Ayre</v>
      </c>
      <c r="H988" s="3" t="str">
        <f>VLOOKUP(E988,Customers!A:I,6,FALSE)</f>
        <v>Daytona Beach</v>
      </c>
      <c r="I988" s="3" t="str">
        <f>VLOOKUP(Customers!A988,Customers!A987:I1987,7,FALSE)</f>
        <v>United States</v>
      </c>
      <c r="J988" s="4" t="s">
        <v>197</v>
      </c>
      <c r="K988" s="3">
        <v>1</v>
      </c>
      <c r="L988" s="5">
        <f>INDEX([1]products!$A$1:$G$49,MATCH([1]orders!$D988,[1]products!$A$1:$A$49,0),MATCH([1]orders!K$1,[1]products!$A$1:$G$1,0))</f>
        <v>2.5</v>
      </c>
      <c r="M988" s="6">
        <f>INDEX([1]products!$A$1:$G$49,MATCH([1]orders!$D988,[1]products!$A$1:$A$49,0),MATCH([1]orders!L$1,[1]products!$A$1:$G$1,0))</f>
        <v>33.464999999999996</v>
      </c>
      <c r="N988" s="6" t="str">
        <f>VLOOKUP(Customers!A988,Customers!A987:I1987,9,FALSE)</f>
        <v>No</v>
      </c>
      <c r="O988" s="25">
        <f t="shared" si="45"/>
        <v>33.464999999999996</v>
      </c>
      <c r="P988" t="str">
        <f>VLOOKUP(J988,Products!A:G,2,0)</f>
        <v>Liberica</v>
      </c>
      <c r="Q988" t="str">
        <f>VLOOKUP(J988,Products!A:G,3,0)</f>
        <v>Medium</v>
      </c>
      <c r="R988">
        <v>4.3504499999999995</v>
      </c>
      <c r="S988">
        <f>INDEX(Products!A:G,MATCH(worksheet!J988,Products!A:A,0),MATCH(worksheet!$S$1,Products!$A$1:$G$1,0))</f>
        <v>4.3504499999999995</v>
      </c>
      <c r="U988" s="20"/>
    </row>
    <row r="989" spans="1:21" x14ac:dyDescent="0.2">
      <c r="A989" s="1" t="s">
        <v>1896</v>
      </c>
      <c r="B989" s="2">
        <v>44247</v>
      </c>
      <c r="C989" s="2" t="str">
        <f t="shared" si="46"/>
        <v>2021</v>
      </c>
      <c r="D989" s="2" t="str">
        <f t="shared" si="47"/>
        <v>February</v>
      </c>
      <c r="E989" s="3" t="s">
        <v>1897</v>
      </c>
      <c r="F989" s="3" t="str">
        <f>VLOOKUP(Customers!A989,Customers!A988:I1988,3,FALSE)</f>
        <v>lkynetonrf@macromedia.com</v>
      </c>
      <c r="G989" s="3" t="str">
        <f>VLOOKUP(worksheet!E989,Customers!A:I,2,)</f>
        <v>Lorianne Kyneton</v>
      </c>
      <c r="H989" s="3" t="str">
        <f>VLOOKUP(E989,Customers!A:I,6,FALSE)</f>
        <v>Seaton</v>
      </c>
      <c r="I989" s="3" t="str">
        <f>VLOOKUP(Customers!A989,Customers!A988:I1988,7,FALSE)</f>
        <v>United Kingdom</v>
      </c>
      <c r="J989" s="4" t="s">
        <v>72</v>
      </c>
      <c r="K989" s="3">
        <v>5</v>
      </c>
      <c r="L989" s="5">
        <f>INDEX([1]products!$A$1:$G$49,MATCH([1]orders!$D989,[1]products!$A$1:$A$49,0),MATCH([1]orders!K$1,[1]products!$A$1:$G$1,0))</f>
        <v>0.5</v>
      </c>
      <c r="M989" s="6">
        <f>INDEX([1]products!$A$1:$G$49,MATCH([1]orders!$D989,[1]products!$A$1:$A$49,0),MATCH([1]orders!L$1,[1]products!$A$1:$G$1,0))</f>
        <v>5.97</v>
      </c>
      <c r="N989" s="6" t="str">
        <f>VLOOKUP(Customers!A989,Customers!A988:I1988,9,FALSE)</f>
        <v>Yes</v>
      </c>
      <c r="O989" s="25">
        <f t="shared" si="45"/>
        <v>29.849999999999998</v>
      </c>
      <c r="P989" t="str">
        <f>VLOOKUP(J989,Products!A:G,2,0)</f>
        <v>Arabica</v>
      </c>
      <c r="Q989" t="str">
        <f>VLOOKUP(J989,Products!A:G,3,0)</f>
        <v>Dark</v>
      </c>
      <c r="R989">
        <v>2.6865000000000001</v>
      </c>
      <c r="S989">
        <f>INDEX(Products!A:G,MATCH(worksheet!J989,Products!A:A,0),MATCH(worksheet!$S$1,Products!$A$1:$G$1,0))</f>
        <v>0.5373</v>
      </c>
      <c r="U989" s="20"/>
    </row>
    <row r="990" spans="1:21" hidden="1" x14ac:dyDescent="0.2">
      <c r="A990" s="1" t="s">
        <v>1898</v>
      </c>
      <c r="B990" s="2">
        <v>43897</v>
      </c>
      <c r="C990" s="2" t="str">
        <f t="shared" si="46"/>
        <v>2020</v>
      </c>
      <c r="D990" s="2" t="str">
        <f t="shared" si="47"/>
        <v>March</v>
      </c>
      <c r="E990" s="3" t="s">
        <v>1899</v>
      </c>
      <c r="F990" s="3">
        <f>VLOOKUP(Customers!A990,Customers!A989:I1989,3,FALSE)</f>
        <v>0</v>
      </c>
      <c r="G990" s="3" t="str">
        <f>VLOOKUP(worksheet!E990,Customers!A:I,2,)</f>
        <v>Adele McFayden</v>
      </c>
      <c r="H990" s="3" t="str">
        <f>VLOOKUP(E990,Customers!A:I,6,FALSE)</f>
        <v>Wirral</v>
      </c>
      <c r="I990" s="3" t="str">
        <f>VLOOKUP(Customers!A990,Customers!A989:I1989,7,FALSE)</f>
        <v>United Kingdom</v>
      </c>
      <c r="J990" s="4" t="s">
        <v>2</v>
      </c>
      <c r="K990" s="3">
        <v>3</v>
      </c>
      <c r="L990" s="5">
        <f>INDEX([1]products!$A$1:$G$49,MATCH([1]orders!$D990,[1]products!$A$1:$A$49,0),MATCH([1]orders!K$1,[1]products!$A$1:$G$1,0))</f>
        <v>1</v>
      </c>
      <c r="M990" s="6">
        <f>INDEX([1]products!$A$1:$G$49,MATCH([1]orders!$D990,[1]products!$A$1:$A$49,0),MATCH([1]orders!L$1,[1]products!$A$1:$G$1,0))</f>
        <v>9.9499999999999993</v>
      </c>
      <c r="N990" s="6" t="str">
        <f>VLOOKUP(Customers!A990,Customers!A989:I1989,9,FALSE)</f>
        <v>Yes</v>
      </c>
      <c r="O990" s="25">
        <f t="shared" si="45"/>
        <v>29.849999999999998</v>
      </c>
      <c r="P990" t="str">
        <f>VLOOKUP(J990,Products!A:G,2,0)</f>
        <v>Robusta</v>
      </c>
      <c r="Q990" t="str">
        <f>VLOOKUP(J990,Products!A:G,3,0)</f>
        <v>Medium</v>
      </c>
      <c r="R990">
        <v>1.7909999999999999</v>
      </c>
      <c r="S990">
        <f>INDEX(Products!A:G,MATCH(worksheet!J990,Products!A:A,0),MATCH(worksheet!$S$1,Products!$A$1:$G$1,0))</f>
        <v>0.59699999999999998</v>
      </c>
      <c r="U990" s="20"/>
    </row>
    <row r="991" spans="1:21" x14ac:dyDescent="0.2">
      <c r="A991" s="1" t="s">
        <v>1900</v>
      </c>
      <c r="B991" s="2">
        <v>43560</v>
      </c>
      <c r="C991" s="2" t="str">
        <f t="shared" si="46"/>
        <v>2019</v>
      </c>
      <c r="D991" s="2" t="str">
        <f t="shared" si="47"/>
        <v>April</v>
      </c>
      <c r="E991" s="3" t="s">
        <v>1901</v>
      </c>
      <c r="F991" s="3">
        <f>VLOOKUP(Customers!A991,Customers!A990:I1990,3,FALSE)</f>
        <v>0</v>
      </c>
      <c r="G991" s="3" t="str">
        <f>VLOOKUP(worksheet!E991,Customers!A:I,2,)</f>
        <v>Herta Layne</v>
      </c>
      <c r="H991" s="3" t="str">
        <f>VLOOKUP(E991,Customers!A:I,6,FALSE)</f>
        <v>Saint Louis</v>
      </c>
      <c r="I991" s="3" t="str">
        <f>VLOOKUP(Customers!A991,Customers!A990:I1990,7,FALSE)</f>
        <v>United States</v>
      </c>
      <c r="J991" s="4" t="s">
        <v>171</v>
      </c>
      <c r="K991" s="3">
        <v>6</v>
      </c>
      <c r="L991" s="5">
        <f>INDEX([1]products!$A$1:$G$49,MATCH([1]orders!$D991,[1]products!$A$1:$A$49,0),MATCH([1]orders!K$1,[1]products!$A$1:$G$1,0))</f>
        <v>2.5</v>
      </c>
      <c r="M991" s="6">
        <f>INDEX([1]products!$A$1:$G$49,MATCH([1]orders!$D991,[1]products!$A$1:$A$49,0),MATCH([1]orders!L$1,[1]products!$A$1:$G$1,0))</f>
        <v>25.874999999999996</v>
      </c>
      <c r="N991" s="6" t="str">
        <f>VLOOKUP(Customers!A991,Customers!A990:I1990,9,FALSE)</f>
        <v>Yes</v>
      </c>
      <c r="O991" s="25">
        <f t="shared" si="45"/>
        <v>155.24999999999997</v>
      </c>
      <c r="P991" t="str">
        <f>VLOOKUP(J991,Products!A:G,2,0)</f>
        <v>Arabica</v>
      </c>
      <c r="Q991" t="str">
        <f>VLOOKUP(J991,Products!A:G,3,0)</f>
        <v>Medium</v>
      </c>
      <c r="R991">
        <v>13.972499999999997</v>
      </c>
      <c r="S991">
        <f>INDEX(Products!A:G,MATCH(worksheet!J991,Products!A:A,0),MATCH(worksheet!$S$1,Products!$A$1:$G$1,0))</f>
        <v>2.3287499999999994</v>
      </c>
      <c r="U991" s="20"/>
    </row>
    <row r="992" spans="1:21" hidden="1" x14ac:dyDescent="0.2">
      <c r="A992" s="1" t="s">
        <v>1902</v>
      </c>
      <c r="B992" s="2">
        <v>44718</v>
      </c>
      <c r="C992" s="2" t="str">
        <f t="shared" si="46"/>
        <v>2022</v>
      </c>
      <c r="D992" s="2" t="str">
        <f t="shared" si="47"/>
        <v>June</v>
      </c>
      <c r="E992" s="3" t="s">
        <v>1903</v>
      </c>
      <c r="F992" s="3" t="str">
        <f>VLOOKUP(Customers!A992,Customers!A991:I1991,3,FALSE)</f>
        <v>dscrigmourri@cnbc.com</v>
      </c>
      <c r="G992" s="3" t="str">
        <f>VLOOKUP(worksheet!E992,Customers!A:I,2,)</f>
        <v>Marguerite Graves</v>
      </c>
      <c r="H992" s="3" t="str">
        <f>VLOOKUP(E992,Customers!A:I,6,FALSE)</f>
        <v>Fort Smith</v>
      </c>
      <c r="I992" s="3" t="str">
        <f>VLOOKUP(Customers!A992,Customers!A991:I1991,7,FALSE)</f>
        <v>United States</v>
      </c>
      <c r="J992" s="4" t="s">
        <v>51</v>
      </c>
      <c r="K992" s="3">
        <v>5</v>
      </c>
      <c r="L992" s="5">
        <f>INDEX([1]products!$A$1:$G$49,MATCH([1]orders!$D992,[1]products!$A$1:$A$49,0),MATCH([1]orders!K$1,[1]products!$A$1:$G$1,0))</f>
        <v>0.2</v>
      </c>
      <c r="M992" s="6">
        <f>INDEX([1]products!$A$1:$G$49,MATCH([1]orders!$D992,[1]products!$A$1:$A$49,0),MATCH([1]orders!L$1,[1]products!$A$1:$G$1,0))</f>
        <v>3.645</v>
      </c>
      <c r="N992" s="6" t="str">
        <f>VLOOKUP(Customers!A992,Customers!A991:I1991,9,FALSE)</f>
        <v>No</v>
      </c>
      <c r="O992" s="25">
        <f t="shared" si="45"/>
        <v>18.225000000000001</v>
      </c>
      <c r="P992" t="str">
        <f>VLOOKUP(J992,Products!A:G,2,0)</f>
        <v>Excelsa</v>
      </c>
      <c r="Q992" t="str">
        <f>VLOOKUP(J992,Products!A:G,3,0)</f>
        <v>Dark</v>
      </c>
      <c r="R992">
        <v>2.00475</v>
      </c>
      <c r="S992">
        <f>INDEX(Products!A:G,MATCH(worksheet!J992,Products!A:A,0),MATCH(worksheet!$S$1,Products!$A$1:$G$1,0))</f>
        <v>0.40095000000000003</v>
      </c>
      <c r="U992" s="20"/>
    </row>
    <row r="993" spans="1:21" hidden="1" x14ac:dyDescent="0.2">
      <c r="A993" s="1" t="s">
        <v>1902</v>
      </c>
      <c r="B993" s="2">
        <v>44718</v>
      </c>
      <c r="C993" s="2" t="str">
        <f t="shared" si="46"/>
        <v>2022</v>
      </c>
      <c r="D993" s="2" t="str">
        <f t="shared" si="47"/>
        <v>June</v>
      </c>
      <c r="E993" s="3" t="s">
        <v>1903</v>
      </c>
      <c r="F993" s="3">
        <f>VLOOKUP(Customers!A993,Customers!A992:I1992,3,FALSE)</f>
        <v>0</v>
      </c>
      <c r="G993" s="3" t="str">
        <f>VLOOKUP(worksheet!E993,Customers!A:I,2,)</f>
        <v>Marguerite Graves</v>
      </c>
      <c r="H993" s="3" t="str">
        <f>VLOOKUP(E993,Customers!A:I,6,FALSE)</f>
        <v>Fort Smith</v>
      </c>
      <c r="I993" s="3" t="str">
        <f>VLOOKUP(Customers!A993,Customers!A992:I1992,7,FALSE)</f>
        <v>United States</v>
      </c>
      <c r="J993" s="4" t="s">
        <v>123</v>
      </c>
      <c r="K993" s="3">
        <v>2</v>
      </c>
      <c r="L993" s="5">
        <f>INDEX([1]products!$A$1:$G$49,MATCH([1]orders!$D993,[1]products!$A$1:$A$49,0),MATCH([1]orders!K$1,[1]products!$A$1:$G$1,0))</f>
        <v>0.5</v>
      </c>
      <c r="M993" s="6">
        <f>INDEX([1]products!$A$1:$G$49,MATCH([1]orders!$D993,[1]products!$A$1:$A$49,0),MATCH([1]orders!L$1,[1]products!$A$1:$G$1,0))</f>
        <v>7.77</v>
      </c>
      <c r="N993" s="6" t="str">
        <f>VLOOKUP(Customers!A993,Customers!A992:I1992,9,FALSE)</f>
        <v>Yes</v>
      </c>
      <c r="O993" s="25">
        <f t="shared" si="45"/>
        <v>15.54</v>
      </c>
      <c r="P993" t="str">
        <f>VLOOKUP(J993,Products!A:G,2,0)</f>
        <v>Liberica</v>
      </c>
      <c r="Q993" t="str">
        <f>VLOOKUP(J993,Products!A:G,3,0)</f>
        <v>Dark</v>
      </c>
      <c r="R993">
        <v>2.0202</v>
      </c>
      <c r="S993">
        <f>INDEX(Products!A:G,MATCH(worksheet!J993,Products!A:A,0),MATCH(worksheet!$S$1,Products!$A$1:$G$1,0))</f>
        <v>1.0101</v>
      </c>
      <c r="U993" s="20"/>
    </row>
    <row r="994" spans="1:21" x14ac:dyDescent="0.2">
      <c r="A994" s="1" t="s">
        <v>1904</v>
      </c>
      <c r="B994" s="2">
        <v>44276</v>
      </c>
      <c r="C994" s="2" t="str">
        <f t="shared" si="46"/>
        <v>2021</v>
      </c>
      <c r="D994" s="2" t="str">
        <f t="shared" si="47"/>
        <v>March</v>
      </c>
      <c r="E994" s="3" t="s">
        <v>1905</v>
      </c>
      <c r="F994" s="3">
        <f>VLOOKUP(Customers!A994,Customers!A993:I1993,3,FALSE)</f>
        <v>0</v>
      </c>
      <c r="G994" s="3" t="str">
        <f>VLOOKUP(worksheet!E994,Customers!A:I,2,)</f>
        <v>Desdemona Eye</v>
      </c>
      <c r="H994" s="3" t="str">
        <f>VLOOKUP(E994,Customers!A:I,6,FALSE)</f>
        <v>Bagenalstown</v>
      </c>
      <c r="I994" s="3" t="str">
        <f>VLOOKUP(Customers!A994,Customers!A993:I1993,7,FALSE)</f>
        <v>Ireland</v>
      </c>
      <c r="J994" s="4" t="s">
        <v>104</v>
      </c>
      <c r="K994" s="3">
        <v>3</v>
      </c>
      <c r="L994" s="5">
        <f>INDEX([1]products!$A$1:$G$49,MATCH([1]orders!$D994,[1]products!$A$1:$A$49,0),MATCH([1]orders!K$1,[1]products!$A$1:$G$1,0))</f>
        <v>2.5</v>
      </c>
      <c r="M994" s="6">
        <f>INDEX([1]products!$A$1:$G$49,MATCH([1]orders!$D994,[1]products!$A$1:$A$49,0),MATCH([1]orders!L$1,[1]products!$A$1:$G$1,0))</f>
        <v>36.454999999999998</v>
      </c>
      <c r="N994" s="6" t="str">
        <f>VLOOKUP(Customers!A994,Customers!A993:I1993,9,FALSE)</f>
        <v>No</v>
      </c>
      <c r="O994" s="25">
        <f t="shared" si="45"/>
        <v>109.36499999999999</v>
      </c>
      <c r="P994" t="str">
        <f>VLOOKUP(J994,Products!A:G,2,0)</f>
        <v>Liberica</v>
      </c>
      <c r="Q994" t="str">
        <f>VLOOKUP(J994,Products!A:G,3,0)</f>
        <v>Light</v>
      </c>
      <c r="R994">
        <v>14.217449999999999</v>
      </c>
      <c r="S994">
        <f>INDEX(Products!A:G,MATCH(worksheet!J994,Products!A:A,0),MATCH(worksheet!$S$1,Products!$A$1:$G$1,0))</f>
        <v>4.7391499999999995</v>
      </c>
      <c r="U994" s="20"/>
    </row>
    <row r="995" spans="1:21" hidden="1" x14ac:dyDescent="0.2">
      <c r="A995" s="1" t="s">
        <v>1906</v>
      </c>
      <c r="B995" s="2">
        <v>44549</v>
      </c>
      <c r="C995" s="2" t="str">
        <f t="shared" si="46"/>
        <v>2021</v>
      </c>
      <c r="D995" s="2" t="str">
        <f t="shared" si="47"/>
        <v>December</v>
      </c>
      <c r="E995" s="3" t="s">
        <v>1907</v>
      </c>
      <c r="F995" s="3">
        <f>VLOOKUP(Customers!A995,Customers!A994:I1994,3,FALSE)</f>
        <v>0</v>
      </c>
      <c r="G995" s="3" t="str">
        <f>VLOOKUP(worksheet!E995,Customers!A:I,2,)</f>
        <v>Margarette Sterland</v>
      </c>
      <c r="H995" s="3" t="str">
        <f>VLOOKUP(E995,Customers!A:I,6,FALSE)</f>
        <v>Philadelphia</v>
      </c>
      <c r="I995" s="3" t="str">
        <f>VLOOKUP(Customers!A995,Customers!A994:I1994,7,FALSE)</f>
        <v>United States</v>
      </c>
      <c r="J995" s="4" t="s">
        <v>6</v>
      </c>
      <c r="K995" s="3">
        <v>6</v>
      </c>
      <c r="L995" s="5">
        <f>INDEX([1]products!$A$1:$G$49,MATCH([1]orders!$D995,[1]products!$A$1:$A$49,0),MATCH([1]orders!K$1,[1]products!$A$1:$G$1,0))</f>
        <v>1</v>
      </c>
      <c r="M995" s="6">
        <f>INDEX([1]products!$A$1:$G$49,MATCH([1]orders!$D995,[1]products!$A$1:$A$49,0),MATCH([1]orders!L$1,[1]products!$A$1:$G$1,0))</f>
        <v>12.95</v>
      </c>
      <c r="N995" s="6" t="str">
        <f>VLOOKUP(Customers!A995,Customers!A994:I1994,9,FALSE)</f>
        <v>No</v>
      </c>
      <c r="O995" s="25">
        <f t="shared" si="45"/>
        <v>77.699999999999989</v>
      </c>
      <c r="P995" t="str">
        <f>VLOOKUP(J995,Products!A:G,2,0)</f>
        <v>Arabica</v>
      </c>
      <c r="Q995" t="str">
        <f>VLOOKUP(J995,Products!A:G,3,0)</f>
        <v>Light</v>
      </c>
      <c r="R995">
        <v>6.9930000000000003</v>
      </c>
      <c r="S995">
        <f>INDEX(Products!A:G,MATCH(worksheet!J995,Products!A:A,0),MATCH(worksheet!$S$1,Products!$A$1:$G$1,0))</f>
        <v>1.1655</v>
      </c>
      <c r="U995" s="20"/>
    </row>
    <row r="996" spans="1:21" hidden="1" x14ac:dyDescent="0.2">
      <c r="A996" s="1" t="s">
        <v>1908</v>
      </c>
      <c r="B996" s="2">
        <v>44244</v>
      </c>
      <c r="C996" s="2" t="str">
        <f t="shared" si="46"/>
        <v>2021</v>
      </c>
      <c r="D996" s="2" t="str">
        <f t="shared" si="47"/>
        <v>February</v>
      </c>
      <c r="E996" s="3" t="s">
        <v>1909</v>
      </c>
      <c r="F996" s="3">
        <f>VLOOKUP(Customers!A996,Customers!A995:I1995,3,FALSE)</f>
        <v>0</v>
      </c>
      <c r="G996" s="3" t="str">
        <f>VLOOKUP(worksheet!E996,Customers!A:I,2,)</f>
        <v>Catharine Scoines</v>
      </c>
      <c r="H996" s="3" t="str">
        <f>VLOOKUP(E996,Customers!A:I,6,FALSE)</f>
        <v>Watergrasshill</v>
      </c>
      <c r="I996" s="3" t="str">
        <f>VLOOKUP(Customers!A996,Customers!A995:I1995,7,FALSE)</f>
        <v>Ireland</v>
      </c>
      <c r="J996" s="4" t="s">
        <v>54</v>
      </c>
      <c r="K996" s="3">
        <v>3</v>
      </c>
      <c r="L996" s="5">
        <f>INDEX([1]products!$A$1:$G$49,MATCH([1]orders!$D996,[1]products!$A$1:$A$49,0),MATCH([1]orders!K$1,[1]products!$A$1:$G$1,0))</f>
        <v>0.2</v>
      </c>
      <c r="M996" s="6">
        <f>INDEX([1]products!$A$1:$G$49,MATCH([1]orders!$D996,[1]products!$A$1:$A$49,0),MATCH([1]orders!L$1,[1]products!$A$1:$G$1,0))</f>
        <v>2.9849999999999999</v>
      </c>
      <c r="N996" s="6" t="str">
        <f>VLOOKUP(Customers!A996,Customers!A995:I1995,9,FALSE)</f>
        <v>No</v>
      </c>
      <c r="O996" s="25">
        <f t="shared" si="45"/>
        <v>8.9550000000000001</v>
      </c>
      <c r="P996" t="str">
        <f>VLOOKUP(J996,Products!A:G,2,0)</f>
        <v>Arabica</v>
      </c>
      <c r="Q996" t="str">
        <f>VLOOKUP(J996,Products!A:G,3,0)</f>
        <v>Dark</v>
      </c>
      <c r="R996">
        <v>0.80594999999999994</v>
      </c>
      <c r="S996">
        <f>INDEX(Products!A:G,MATCH(worksheet!J996,Products!A:A,0),MATCH(worksheet!$S$1,Products!$A$1:$G$1,0))</f>
        <v>0.26865</v>
      </c>
      <c r="U996" s="20"/>
    </row>
    <row r="997" spans="1:21" hidden="1" x14ac:dyDescent="0.2">
      <c r="A997" s="1" t="s">
        <v>1910</v>
      </c>
      <c r="B997" s="2">
        <v>43836</v>
      </c>
      <c r="C997" s="2" t="str">
        <f t="shared" si="46"/>
        <v>2020</v>
      </c>
      <c r="D997" s="2" t="str">
        <f t="shared" si="47"/>
        <v>January</v>
      </c>
      <c r="E997" s="3" t="s">
        <v>1911</v>
      </c>
      <c r="F997" s="3" t="str">
        <f>VLOOKUP(Customers!A997,Customers!A996:I1996,3,FALSE)</f>
        <v>jtewelsonrn@samsung.com</v>
      </c>
      <c r="G997" s="3" t="str">
        <f>VLOOKUP(worksheet!E997,Customers!A:I,2,)</f>
        <v>Jennica Tewelson</v>
      </c>
      <c r="H997" s="3" t="str">
        <f>VLOOKUP(E997,Customers!A:I,6,FALSE)</f>
        <v>Dallas</v>
      </c>
      <c r="I997" s="3" t="str">
        <f>VLOOKUP(Customers!A997,Customers!A996:I1996,7,FALSE)</f>
        <v>United States</v>
      </c>
      <c r="J997" s="4" t="s">
        <v>10</v>
      </c>
      <c r="K997" s="3">
        <v>1</v>
      </c>
      <c r="L997" s="5">
        <f>INDEX([1]products!$A$1:$G$49,MATCH([1]orders!$D997,[1]products!$A$1:$A$49,0),MATCH([1]orders!K$1,[1]products!$A$1:$G$1,0))</f>
        <v>2.5</v>
      </c>
      <c r="M997" s="6">
        <f>INDEX([1]products!$A$1:$G$49,MATCH([1]orders!$D997,[1]products!$A$1:$A$49,0),MATCH([1]orders!L$1,[1]products!$A$1:$G$1,0))</f>
        <v>27.484999999999996</v>
      </c>
      <c r="N997" s="6" t="str">
        <f>VLOOKUP(Customers!A997,Customers!A996:I1996,9,FALSE)</f>
        <v>No</v>
      </c>
      <c r="O997" s="25">
        <f t="shared" si="45"/>
        <v>27.484999999999996</v>
      </c>
      <c r="P997" t="str">
        <f>VLOOKUP(J997,Products!A:G,2,0)</f>
        <v>Robusta</v>
      </c>
      <c r="Q997" t="str">
        <f>VLOOKUP(J997,Products!A:G,3,0)</f>
        <v>Light</v>
      </c>
      <c r="R997">
        <v>1.6490999999999998</v>
      </c>
      <c r="S997">
        <f>INDEX(Products!A:G,MATCH(worksheet!J997,Products!A:A,0),MATCH(worksheet!$S$1,Products!$A$1:$G$1,0))</f>
        <v>1.6490999999999998</v>
      </c>
      <c r="U997" s="20"/>
    </row>
    <row r="998" spans="1:21" hidden="1" x14ac:dyDescent="0.2">
      <c r="A998" s="1" t="s">
        <v>1912</v>
      </c>
      <c r="B998" s="2">
        <v>44685</v>
      </c>
      <c r="C998" s="2" t="str">
        <f t="shared" si="46"/>
        <v>2022</v>
      </c>
      <c r="D998" s="2" t="str">
        <f t="shared" si="47"/>
        <v>May</v>
      </c>
      <c r="E998" s="3" t="s">
        <v>1903</v>
      </c>
      <c r="F998" s="3">
        <f>VLOOKUP(Customers!A998,Customers!A997:I1997,3,FALSE)</f>
        <v>0</v>
      </c>
      <c r="G998" s="3" t="str">
        <f>VLOOKUP(worksheet!E998,Customers!A:I,2,)</f>
        <v>Marguerite Graves</v>
      </c>
      <c r="H998" s="3" t="str">
        <f>VLOOKUP(E998,Customers!A:I,6,FALSE)</f>
        <v>Fort Smith</v>
      </c>
      <c r="I998" s="3" t="str">
        <f>VLOOKUP(Customers!A998,Customers!A997:I1997,7,FALSE)</f>
        <v>United States</v>
      </c>
      <c r="J998" s="4" t="s">
        <v>22</v>
      </c>
      <c r="K998" s="3">
        <v>5</v>
      </c>
      <c r="L998" s="5">
        <f>INDEX([1]products!$A$1:$G$49,MATCH([1]orders!$D998,[1]products!$A$1:$A$49,0),MATCH([1]orders!K$1,[1]products!$A$1:$G$1,0))</f>
        <v>0.5</v>
      </c>
      <c r="M998" s="6">
        <f>INDEX([1]products!$A$1:$G$49,MATCH([1]orders!$D998,[1]products!$A$1:$A$49,0),MATCH([1]orders!L$1,[1]products!$A$1:$G$1,0))</f>
        <v>5.97</v>
      </c>
      <c r="N998" s="6" t="str">
        <f>VLOOKUP(Customers!A998,Customers!A997:I1997,9,FALSE)</f>
        <v>No</v>
      </c>
      <c r="O998" s="25">
        <f t="shared" si="45"/>
        <v>29.849999999999998</v>
      </c>
      <c r="P998" t="str">
        <f>VLOOKUP(J998,Products!A:G,2,0)</f>
        <v>Robusta</v>
      </c>
      <c r="Q998" t="str">
        <f>VLOOKUP(J998,Products!A:G,3,0)</f>
        <v>Medium</v>
      </c>
      <c r="R998">
        <v>1.7909999999999999</v>
      </c>
      <c r="S998">
        <f>INDEX(Products!A:G,MATCH(worksheet!J998,Products!A:A,0),MATCH(worksheet!$S$1,Products!$A$1:$G$1,0))</f>
        <v>0.35819999999999996</v>
      </c>
      <c r="U998" s="20"/>
    </row>
    <row r="999" spans="1:21" hidden="1" x14ac:dyDescent="0.2">
      <c r="A999" s="1" t="s">
        <v>1913</v>
      </c>
      <c r="B999" s="2">
        <v>43749</v>
      </c>
      <c r="C999" s="2" t="str">
        <f t="shared" si="46"/>
        <v>2019</v>
      </c>
      <c r="D999" s="2" t="str">
        <f t="shared" si="47"/>
        <v>October</v>
      </c>
      <c r="E999" s="3" t="s">
        <v>1903</v>
      </c>
      <c r="F999" s="3">
        <f>VLOOKUP(Customers!A999,Customers!A998:I1998,3,FALSE)</f>
        <v>0</v>
      </c>
      <c r="G999" s="3" t="str">
        <f>VLOOKUP(worksheet!E999,Customers!A:I,2,)</f>
        <v>Marguerite Graves</v>
      </c>
      <c r="H999" s="3" t="str">
        <f>VLOOKUP(E999,Customers!A:I,6,FALSE)</f>
        <v>Fort Smith</v>
      </c>
      <c r="I999" s="3" t="str">
        <f>VLOOKUP(Customers!A999,Customers!A998:I1998,7,FALSE)</f>
        <v>United States</v>
      </c>
      <c r="J999" s="4" t="s">
        <v>67</v>
      </c>
      <c r="K999" s="3">
        <v>4</v>
      </c>
      <c r="L999" s="5">
        <f>INDEX([1]products!$A$1:$G$49,MATCH([1]orders!$D999,[1]products!$A$1:$A$49,0),MATCH([1]orders!K$1,[1]products!$A$1:$G$1,0))</f>
        <v>0.5</v>
      </c>
      <c r="M999" s="6">
        <f>INDEX([1]products!$A$1:$G$49,MATCH([1]orders!$D999,[1]products!$A$1:$A$49,0),MATCH([1]orders!L$1,[1]products!$A$1:$G$1,0))</f>
        <v>6.75</v>
      </c>
      <c r="N999" s="6" t="str">
        <f>VLOOKUP(Customers!A999,Customers!A998:I1998,9,FALSE)</f>
        <v>Yes</v>
      </c>
      <c r="O999" s="25">
        <f t="shared" si="45"/>
        <v>27</v>
      </c>
      <c r="P999" t="str">
        <f>VLOOKUP(J999,Products!A:G,2,0)</f>
        <v>Arabica</v>
      </c>
      <c r="Q999" t="str">
        <f>VLOOKUP(J999,Products!A:G,3,0)</f>
        <v>Medium</v>
      </c>
      <c r="R999">
        <v>2.4299999999999997</v>
      </c>
      <c r="S999">
        <f>INDEX(Products!A:G,MATCH(worksheet!J999,Products!A:A,0),MATCH(worksheet!$S$1,Products!$A$1:$G$1,0))</f>
        <v>0.60749999999999993</v>
      </c>
      <c r="U999" s="20"/>
    </row>
    <row r="1000" spans="1:21" hidden="1" x14ac:dyDescent="0.2">
      <c r="A1000" s="1" t="s">
        <v>1914</v>
      </c>
      <c r="B1000" s="2">
        <v>44411</v>
      </c>
      <c r="C1000" s="2" t="str">
        <f t="shared" si="46"/>
        <v>2021</v>
      </c>
      <c r="D1000" s="2" t="str">
        <f t="shared" si="47"/>
        <v>August</v>
      </c>
      <c r="E1000" s="3" t="s">
        <v>1915</v>
      </c>
      <c r="F1000" s="3" t="str">
        <f>VLOOKUP(Customers!A1000,Customers!A999:I1999,3,FALSE)</f>
        <v>njennyrq@bigcartel.com</v>
      </c>
      <c r="G1000" s="3" t="str">
        <f>VLOOKUP(worksheet!E1000,Customers!A:I,2,)</f>
        <v>Nicolina Jenny</v>
      </c>
      <c r="H1000" s="3" t="str">
        <f>VLOOKUP(E1000,Customers!A:I,6,FALSE)</f>
        <v>Whittier</v>
      </c>
      <c r="I1000" s="3" t="str">
        <f>VLOOKUP(Customers!A1000,Customers!A999:I1999,7,FALSE)</f>
        <v>United States</v>
      </c>
      <c r="J1000" s="4" t="s">
        <v>27</v>
      </c>
      <c r="K1000" s="3">
        <v>1</v>
      </c>
      <c r="L1000" s="5">
        <f>INDEX([1]products!$A$1:$G$49,MATCH([1]orders!$D1000,[1]products!$A$1:$A$49,0),MATCH([1]orders!K$1,[1]products!$A$1:$G$1,0))</f>
        <v>1</v>
      </c>
      <c r="M1000" s="6">
        <f>INDEX([1]products!$A$1:$G$49,MATCH([1]orders!$D1000,[1]products!$A$1:$A$49,0),MATCH([1]orders!L$1,[1]products!$A$1:$G$1,0))</f>
        <v>9.9499999999999993</v>
      </c>
      <c r="N1000" s="6" t="str">
        <f>VLOOKUP(Customers!A1000,Customers!A999:I1999,9,FALSE)</f>
        <v>No</v>
      </c>
      <c r="O1000" s="25">
        <f t="shared" si="45"/>
        <v>9.9499999999999993</v>
      </c>
      <c r="P1000" t="str">
        <f>VLOOKUP(J1000,Products!A:G,2,0)</f>
        <v>Arabica</v>
      </c>
      <c r="Q1000" t="str">
        <f>VLOOKUP(J1000,Products!A:G,3,0)</f>
        <v>Dark</v>
      </c>
      <c r="R1000">
        <v>0.89549999999999985</v>
      </c>
      <c r="S1000">
        <f>INDEX(Products!A:G,MATCH(worksheet!J1000,Products!A:A,0),MATCH(worksheet!$S$1,Products!$A$1:$G$1,0))</f>
        <v>0.89549999999999985</v>
      </c>
      <c r="U1000" s="20"/>
    </row>
    <row r="1001" spans="1:21" x14ac:dyDescent="0.2">
      <c r="A1001" s="7" t="s">
        <v>1916</v>
      </c>
      <c r="B1001" s="8">
        <v>44119</v>
      </c>
      <c r="C1001" s="2" t="str">
        <f t="shared" si="46"/>
        <v>2020</v>
      </c>
      <c r="D1001" s="2" t="str">
        <f t="shared" si="47"/>
        <v>October</v>
      </c>
      <c r="E1001" s="9" t="s">
        <v>1917</v>
      </c>
      <c r="F1001" s="3">
        <f>VLOOKUP(Customers!A1001,Customers!A1000:I2000,3,FALSE)</f>
        <v>0</v>
      </c>
      <c r="G1001" s="3" t="str">
        <f>VLOOKUP(worksheet!E1001,Customers!A:I,2,)</f>
        <v>Vidovic Antonelli</v>
      </c>
      <c r="H1001" s="3" t="str">
        <f>VLOOKUP(E1001,Customers!A:I,6,FALSE)</f>
        <v>London</v>
      </c>
      <c r="I1001" s="3" t="str">
        <f>VLOOKUP(Customers!A1001,Customers!A1000:I2000,7,FALSE)</f>
        <v>United Kingdom</v>
      </c>
      <c r="J1001" s="10" t="s">
        <v>64</v>
      </c>
      <c r="K1001" s="9">
        <v>3</v>
      </c>
      <c r="L1001" s="11">
        <f>INDEX([1]products!$A$1:$G$49,MATCH([1]orders!$D1001,[1]products!$A$1:$A$49,0),MATCH([1]orders!K$1,[1]products!$A$1:$G$1,0))</f>
        <v>0.2</v>
      </c>
      <c r="M1001" s="12">
        <f>INDEX([1]products!$A$1:$G$49,MATCH([1]orders!$D1001,[1]products!$A$1:$A$49,0),MATCH([1]orders!L$1,[1]products!$A$1:$G$1,0))</f>
        <v>4.125</v>
      </c>
      <c r="N1001" s="6" t="str">
        <f>VLOOKUP(Customers!A1001,Customers!A1000:I2000,9,FALSE)</f>
        <v>Yes</v>
      </c>
      <c r="O1001" s="26">
        <f t="shared" si="45"/>
        <v>12.375</v>
      </c>
      <c r="P1001" t="str">
        <f>VLOOKUP(J1001,Products!A:G,2,0)</f>
        <v>Excelsa</v>
      </c>
      <c r="Q1001" t="str">
        <f>VLOOKUP(J1001,Products!A:G,3,0)</f>
        <v>Medium</v>
      </c>
      <c r="R1001">
        <v>1.3612500000000001</v>
      </c>
      <c r="S1001">
        <f>INDEX(Products!A:G,MATCH(worksheet!J1001,Products!A:A,0),MATCH(worksheet!$S$1,Products!$A$1:$G$1,0))</f>
        <v>0.45374999999999999</v>
      </c>
      <c r="U1001" s="20"/>
    </row>
    <row r="1002" spans="1:21" x14ac:dyDescent="0.2">
      <c r="F1002" s="3"/>
      <c r="G1002" s="3"/>
      <c r="H1002" s="3"/>
      <c r="I1002" s="17"/>
    </row>
    <row r="1003" spans="1:21" x14ac:dyDescent="0.2">
      <c r="F1003" s="3"/>
      <c r="G1003" s="3"/>
      <c r="H1003" s="17"/>
      <c r="I1003" s="17"/>
    </row>
    <row r="1004" spans="1:21" x14ac:dyDescent="0.2">
      <c r="F1004" s="3"/>
    </row>
    <row r="1005" spans="1:21" x14ac:dyDescent="0.2">
      <c r="F1005" s="3"/>
    </row>
    <row r="1006" spans="1:21" x14ac:dyDescent="0.2">
      <c r="F1006" s="3"/>
    </row>
    <row r="1007" spans="1:21" x14ac:dyDescent="0.2">
      <c r="F1007" s="3"/>
    </row>
    <row r="1008" spans="1:21" x14ac:dyDescent="0.2">
      <c r="F1008" s="3"/>
    </row>
    <row r="1009" spans="6:6" x14ac:dyDescent="0.2">
      <c r="F1009" s="3"/>
    </row>
    <row r="1010" spans="6:6" x14ac:dyDescent="0.2">
      <c r="F1010" s="3"/>
    </row>
    <row r="1011" spans="6:6" x14ac:dyDescent="0.2">
      <c r="F1011" s="3"/>
    </row>
    <row r="1012" spans="6:6" x14ac:dyDescent="0.2">
      <c r="F1012" s="3"/>
    </row>
    <row r="1013" spans="6:6" x14ac:dyDescent="0.2">
      <c r="F1013" s="3"/>
    </row>
    <row r="1014" spans="6:6" x14ac:dyDescent="0.2">
      <c r="F1014" s="3"/>
    </row>
    <row r="1015" spans="6:6" x14ac:dyDescent="0.2">
      <c r="F1015" s="3"/>
    </row>
    <row r="1016" spans="6:6" x14ac:dyDescent="0.2">
      <c r="F1016" s="3"/>
    </row>
  </sheetData>
  <autoFilter ref="A1:S1001" xr:uid="{51233AD2-1715-1340-8AD6-6426C1106516}">
    <filterColumn colId="7">
      <filters>
        <filter val="Akron"/>
        <filter val="Albany"/>
        <filter val="Alexandria"/>
        <filter val="Allentown"/>
        <filter val="Anaheim"/>
        <filter val="Anchorage"/>
        <filter val="Arlington"/>
        <filter val="Ashbourne"/>
        <filter val="Atlanta"/>
        <filter val="Austin"/>
        <filter val="Bagenalstown"/>
        <filter val="Ballina"/>
        <filter val="Ballinroad"/>
        <filter val="Ballinteer"/>
        <filter val="Ballyboden"/>
        <filter val="Ballylinan"/>
        <filter val="Ballymahon"/>
        <filter val="Ballymun"/>
        <filter val="Bantry"/>
        <filter val="Baton Rouge"/>
        <filter val="Beaumont"/>
        <filter val="Billings"/>
        <filter val="Birmingham"/>
        <filter val="Boca Raton"/>
        <filter val="Booterstown"/>
        <filter val="Boston"/>
        <filter val="Boynton Beach"/>
        <filter val="Bradenton"/>
        <filter val="Bronx"/>
        <filter val="Brooklyn"/>
        <filter val="Bundoran"/>
        <filter val="Burbank"/>
        <filter val="Caherconlish"/>
        <filter val="Camden"/>
        <filter val="Canton"/>
        <filter val="Carlton"/>
        <filter val="Carson City"/>
        <filter val="Castlebellingham"/>
        <filter val="Castleblayney"/>
        <filter val="Castleknock"/>
        <filter val="Cavan"/>
        <filter val="Champaign"/>
        <filter val="Charlesland"/>
        <filter val="Charleston"/>
        <filter val="Charlton"/>
        <filter val="Chattanooga"/>
        <filter val="Cheyenne"/>
        <filter val="Church End"/>
        <filter val="Cill Airne"/>
        <filter val="Cincinnati"/>
        <filter val="Cleveland"/>
        <filter val="Clones"/>
        <filter val="Clonskeagh"/>
        <filter val="Cluain Meala"/>
        <filter val="Colorado Springs"/>
        <filter val="Confey"/>
        <filter val="Conroe"/>
        <filter val="Corona"/>
        <filter val="Craigavon"/>
        <filter val="Crossmolina"/>
        <filter val="Crumlin"/>
        <filter val="Daingean"/>
        <filter val="Danbury"/>
        <filter val="Dayton"/>
        <filter val="Daytona Beach"/>
        <filter val="Denton"/>
        <filter val="Denver"/>
        <filter val="Des Moines"/>
        <filter val="Drumcondra"/>
        <filter val="Dublin"/>
        <filter val="Dungarvan"/>
        <filter val="Dunmanway"/>
        <filter val="D煤n Laoghaire"/>
        <filter val="Eadestown"/>
        <filter val="East End"/>
        <filter val="Eaton"/>
        <filter val="Edgeworthstown"/>
        <filter val="Edinburgh"/>
        <filter val="Englewood"/>
        <filter val="Evansville"/>
        <filter val="Fairbanks"/>
        <filter val="Farranacoush"/>
        <filter val="Florence"/>
        <filter val="Flushing"/>
        <filter val="Fort Wayne"/>
        <filter val="Fresno"/>
        <filter val="Gainesville"/>
        <filter val="Garden Grove"/>
        <filter val="Garland"/>
        <filter val="Glasnevin"/>
        <filter val="Grand Forks"/>
        <filter val="Grand Rapids"/>
        <filter val="Greensboro"/>
        <filter val="Greystones"/>
        <filter val="Hagerstown"/>
        <filter val="Halton"/>
        <filter val="Hampton"/>
        <filter val="High Point"/>
        <filter val="Honolulu"/>
        <filter val="Houston"/>
        <filter val="Huntington"/>
        <filter val="Huntington Beach"/>
        <filter val="Huntsville"/>
        <filter val="Independence"/>
        <filter val="Indianapolis"/>
        <filter val="Irvine"/>
        <filter val="Irving"/>
        <filter val="Jackson"/>
        <filter val="Jacksonville"/>
        <filter val="Johnson City"/>
        <filter val="Kansas City"/>
        <filter val="Kilkenny"/>
        <filter val="Killorglin"/>
        <filter val="Kingsport"/>
        <filter val="Kinloch"/>
        <filter val="Kinlough"/>
        <filter val="Kinnegad"/>
        <filter val="Kinsale"/>
        <filter val="Kinsealy-Drinan"/>
        <filter val="Kirkton"/>
        <filter val="Knoxville"/>
        <filter val="Lakeland"/>
        <filter val="Lansing"/>
        <filter val="Lawrenceville"/>
        <filter val="Lexington"/>
        <filter val="Lincoln"/>
        <filter val="Littleton"/>
        <filter val="London"/>
        <filter val="Long Beach"/>
        <filter val="Longford"/>
        <filter val="Longwood"/>
        <filter val="Los Angeles"/>
        <filter val="Lucan"/>
        <filter val="Lynchburg"/>
        <filter val="Macon"/>
        <filter val="Madison"/>
        <filter val="Manchester"/>
        <filter val="Manorhamilton"/>
        <filter val="Melbourne"/>
        <filter val="Merton"/>
        <filter val="Middleton"/>
        <filter val="Midland"/>
        <filter val="Milltown"/>
        <filter val="Minneapolis"/>
        <filter val="Monaghan"/>
        <filter val="Monasterevin"/>
        <filter val="Monroe"/>
        <filter val="Montgomery"/>
        <filter val="Monticello"/>
        <filter val="Moycullen"/>
        <filter val="Muskegon"/>
        <filter val="Naperville"/>
        <filter val="Naples"/>
        <filter val="Nashville"/>
        <filter val="Navan"/>
        <filter val="Nenagh"/>
        <filter val="New Brunswick"/>
        <filter val="New Haven"/>
        <filter val="New Hyde Park"/>
        <filter val="New Orleans"/>
        <filter val="New York City"/>
        <filter val="Newark"/>
        <filter val="Newbiggin"/>
        <filter val="Newmarket on Fergus"/>
        <filter val="Newport News"/>
        <filter val="Newton"/>
        <filter val="Norfolk"/>
        <filter val="Normanton"/>
        <filter val="Norton"/>
        <filter val="Norwalk"/>
        <filter val="Oakland"/>
        <filter val="Ogden"/>
        <filter val="Orange"/>
        <filter val="Orlando"/>
        <filter val="Pasadena"/>
        <filter val="Paterson"/>
        <filter val="Pensacola"/>
        <filter val="Phoenix"/>
        <filter val="Pompano Beach"/>
        <filter val="Port Saint Lucie"/>
        <filter val="Port Washington"/>
        <filter val="Portarlington"/>
        <filter val="Portland"/>
        <filter val="Portumna"/>
        <filter val="Preston"/>
        <filter val="Punta Gorda"/>
        <filter val="Racine"/>
        <filter val="Rathnew"/>
        <filter val="Reno"/>
        <filter val="Reston"/>
        <filter val="Richmond"/>
        <filter val="Roanoke"/>
        <filter val="Round Rock"/>
        <filter val="Sacramento"/>
        <filter val="Saginaw"/>
        <filter val="Saint Augustine"/>
        <filter val="Saint Cloud"/>
        <filter val="Saint Louis"/>
        <filter val="Saint Paul"/>
        <filter val="Salinas"/>
        <filter val="Sallins"/>
        <filter val="San Angelo"/>
        <filter val="San Antonio"/>
        <filter val="San Bernardino"/>
        <filter val="San Diego"/>
        <filter val="San Francisco"/>
        <filter val="San Jose"/>
        <filter val="San Rafael"/>
        <filter val="Sandyford"/>
        <filter val="Santa Ana"/>
        <filter val="Savannah"/>
        <filter val="Schenectady"/>
        <filter val="Scranton"/>
        <filter val="Seaton"/>
        <filter val="Seminole"/>
        <filter val="Shankill"/>
        <filter val="Shawnee Mission"/>
        <filter val="Silver Spring"/>
        <filter val="Spartanburg"/>
        <filter val="Springfield"/>
        <filter val="Staten Island"/>
        <filter val="Sterling"/>
        <filter val="Stockton"/>
        <filter val="Sunnyvale"/>
        <filter val="Sutton"/>
        <filter val="Swindon"/>
        <filter val="Trenton"/>
        <filter val="Tucson"/>
        <filter val="Tullyallen"/>
        <filter val="Upton"/>
        <filter val="Valleymount"/>
        <filter val="Vancouver"/>
        <filter val="Vienna"/>
        <filter val="Virginia"/>
        <filter val="Warren"/>
        <filter val="Washington"/>
        <filter val="Wilmington"/>
        <filter val="Winter Haven"/>
        <filter val="Wootton"/>
        <filter val="Yonkers"/>
        <filter val="Young Americ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7932-8812-F04F-A8C3-A81D86E6E61B}">
  <dimension ref="A3:P148"/>
  <sheetViews>
    <sheetView zoomScale="106" workbookViewId="0">
      <selection activeCell="B15" sqref="B15"/>
    </sheetView>
  </sheetViews>
  <sheetFormatPr baseColWidth="10" defaultRowHeight="15" x14ac:dyDescent="0.2"/>
  <cols>
    <col min="1" max="1" width="12.33203125" customWidth="1"/>
    <col min="2" max="2" width="14.83203125" customWidth="1"/>
    <col min="3" max="4" width="8.1640625" customWidth="1"/>
    <col min="5" max="5" width="10.1640625" customWidth="1"/>
    <col min="6" max="6" width="12.33203125" customWidth="1"/>
    <col min="7" max="7" width="17.83203125" customWidth="1"/>
    <col min="8" max="8" width="14.6640625" customWidth="1"/>
    <col min="9" max="9" width="12.33203125" customWidth="1"/>
    <col min="10" max="10" width="11.1640625" customWidth="1"/>
    <col min="11" max="17" width="14.83203125" customWidth="1"/>
    <col min="18" max="242" width="14.83203125" bestFit="1" customWidth="1"/>
    <col min="243" max="244" width="10.1640625" bestFit="1" customWidth="1"/>
  </cols>
  <sheetData>
    <row r="3" spans="1:16" x14ac:dyDescent="0.2">
      <c r="A3" s="30" t="s">
        <v>6200</v>
      </c>
      <c r="B3" s="30"/>
      <c r="C3" s="30"/>
      <c r="D3" s="30"/>
      <c r="E3" s="30"/>
      <c r="F3" s="30"/>
      <c r="G3" s="30"/>
      <c r="I3" s="31" t="s">
        <v>6207</v>
      </c>
      <c r="J3" s="31"/>
    </row>
    <row r="4" spans="1:16" x14ac:dyDescent="0.2">
      <c r="A4" s="22" t="s">
        <v>6206</v>
      </c>
      <c r="B4" s="22" t="s">
        <v>6203</v>
      </c>
      <c r="I4" s="22" t="s">
        <v>6205</v>
      </c>
      <c r="J4" t="s">
        <v>6206</v>
      </c>
    </row>
    <row r="5" spans="1:16" x14ac:dyDescent="0.2">
      <c r="A5" s="22" t="s">
        <v>6205</v>
      </c>
      <c r="B5" t="s">
        <v>6211</v>
      </c>
      <c r="C5" t="s">
        <v>6210</v>
      </c>
      <c r="D5" t="s">
        <v>6212</v>
      </c>
      <c r="E5" t="s">
        <v>6204</v>
      </c>
      <c r="I5" s="23" t="s">
        <v>1949</v>
      </c>
      <c r="J5" s="33">
        <v>1814.2699999999995</v>
      </c>
    </row>
    <row r="6" spans="1:16" x14ac:dyDescent="0.2">
      <c r="A6" s="23" t="s">
        <v>6219</v>
      </c>
      <c r="B6" s="33">
        <v>284.22500000000002</v>
      </c>
      <c r="C6" s="33">
        <v>369.77</v>
      </c>
      <c r="D6" s="33">
        <v>174.98999999999998</v>
      </c>
      <c r="E6" s="33">
        <v>828.98500000000001</v>
      </c>
      <c r="I6" s="23" t="s">
        <v>2116</v>
      </c>
      <c r="J6" s="33">
        <v>795.80499999999995</v>
      </c>
    </row>
    <row r="7" spans="1:16" x14ac:dyDescent="0.2">
      <c r="A7" s="23" t="s">
        <v>6220</v>
      </c>
      <c r="B7" s="33">
        <v>512.19000000000005</v>
      </c>
      <c r="C7" s="33">
        <v>261.08</v>
      </c>
      <c r="D7" s="33">
        <v>214.13500000000002</v>
      </c>
      <c r="E7" s="33">
        <v>987.40499999999997</v>
      </c>
      <c r="I7" s="23" t="s">
        <v>1941</v>
      </c>
      <c r="J7" s="33">
        <v>9577.0899999999983</v>
      </c>
    </row>
    <row r="8" spans="1:16" x14ac:dyDescent="0.2">
      <c r="A8" s="23" t="s">
        <v>6221</v>
      </c>
      <c r="B8" s="33">
        <v>274.3</v>
      </c>
      <c r="C8" s="33">
        <v>272.815</v>
      </c>
      <c r="D8" s="33">
        <v>474.02499999999998</v>
      </c>
      <c r="E8" s="33">
        <v>1021.14</v>
      </c>
      <c r="I8" s="23" t="s">
        <v>6204</v>
      </c>
      <c r="J8" s="33">
        <v>12187.164999999997</v>
      </c>
    </row>
    <row r="9" spans="1:16" x14ac:dyDescent="0.2">
      <c r="A9" s="23" t="s">
        <v>6222</v>
      </c>
      <c r="B9" s="33">
        <v>178.89500000000001</v>
      </c>
      <c r="C9" s="33">
        <v>1048.1199999999999</v>
      </c>
      <c r="D9" s="33">
        <v>453.7349999999999</v>
      </c>
      <c r="E9" s="33">
        <v>1680.7499999999998</v>
      </c>
    </row>
    <row r="10" spans="1:16" x14ac:dyDescent="0.2">
      <c r="A10" s="23" t="s">
        <v>6223</v>
      </c>
      <c r="B10" s="33">
        <v>63.39</v>
      </c>
      <c r="C10" s="33">
        <v>251.34</v>
      </c>
      <c r="D10" s="33">
        <v>83.835000000000008</v>
      </c>
      <c r="E10" s="33">
        <v>398.56500000000005</v>
      </c>
    </row>
    <row r="11" spans="1:16" x14ac:dyDescent="0.2">
      <c r="A11" s="23" t="s">
        <v>6224</v>
      </c>
      <c r="B11" s="33">
        <v>287.34499999999997</v>
      </c>
      <c r="C11" s="33">
        <v>542.71</v>
      </c>
      <c r="D11" s="33">
        <v>554.625</v>
      </c>
      <c r="E11" s="33">
        <v>1384.68</v>
      </c>
    </row>
    <row r="12" spans="1:16" x14ac:dyDescent="0.2">
      <c r="A12" s="23" t="s">
        <v>6225</v>
      </c>
      <c r="B12" s="33">
        <v>377.78</v>
      </c>
      <c r="C12" s="33">
        <v>508.19999999999993</v>
      </c>
      <c r="D12" s="33">
        <v>118.15499999999999</v>
      </c>
      <c r="E12" s="33">
        <v>1004.1349999999999</v>
      </c>
      <c r="I12" s="32" t="s">
        <v>6208</v>
      </c>
      <c r="J12" s="32"/>
      <c r="K12" s="32"/>
      <c r="L12" s="32"/>
      <c r="M12" s="32"/>
      <c r="N12" s="32"/>
      <c r="O12" s="32"/>
      <c r="P12" s="32"/>
    </row>
    <row r="13" spans="1:16" x14ac:dyDescent="0.2">
      <c r="A13" s="23" t="s">
        <v>6226</v>
      </c>
      <c r="B13" s="33">
        <v>112.54499999999999</v>
      </c>
      <c r="C13" s="33">
        <v>310.01499999999993</v>
      </c>
      <c r="D13" s="33">
        <v>283.78500000000003</v>
      </c>
      <c r="E13" s="33">
        <v>706.34500000000003</v>
      </c>
    </row>
    <row r="14" spans="1:16" x14ac:dyDescent="0.2">
      <c r="A14" s="23" t="s">
        <v>6227</v>
      </c>
      <c r="B14" s="33">
        <v>190.84999999999997</v>
      </c>
      <c r="C14" s="33">
        <v>493.95999999999992</v>
      </c>
      <c r="D14" s="33">
        <v>592.21</v>
      </c>
      <c r="E14" s="33">
        <v>1277.02</v>
      </c>
      <c r="I14" s="22" t="s">
        <v>6205</v>
      </c>
      <c r="J14" t="s">
        <v>6206</v>
      </c>
    </row>
    <row r="15" spans="1:16" x14ac:dyDescent="0.2">
      <c r="A15" s="23" t="s">
        <v>6228</v>
      </c>
      <c r="B15" s="33">
        <v>178.88999999999996</v>
      </c>
      <c r="C15" s="33">
        <v>481.82499999999993</v>
      </c>
      <c r="D15" s="33">
        <v>224.255</v>
      </c>
      <c r="E15" s="33">
        <v>884.96999999999991</v>
      </c>
      <c r="I15" s="23" t="s">
        <v>2600</v>
      </c>
      <c r="J15" s="33">
        <v>349.96999999999991</v>
      </c>
    </row>
    <row r="16" spans="1:16" x14ac:dyDescent="0.2">
      <c r="A16" s="23" t="s">
        <v>6229</v>
      </c>
      <c r="B16" s="33">
        <v>154.39500000000001</v>
      </c>
      <c r="C16" s="33">
        <v>372.90999999999991</v>
      </c>
      <c r="D16" s="33">
        <v>296.08</v>
      </c>
      <c r="E16" s="33">
        <v>823.38499999999999</v>
      </c>
      <c r="I16" s="23" t="s">
        <v>2448</v>
      </c>
      <c r="J16" s="33">
        <v>310.24</v>
      </c>
    </row>
    <row r="17" spans="1:14" x14ac:dyDescent="0.2">
      <c r="A17" s="23" t="s">
        <v>6230</v>
      </c>
      <c r="B17" s="33">
        <v>158.24999999999997</v>
      </c>
      <c r="C17" s="33">
        <v>712.15499999999986</v>
      </c>
      <c r="D17" s="33">
        <v>319.38</v>
      </c>
      <c r="E17" s="33">
        <v>1189.7849999999999</v>
      </c>
      <c r="I17" s="23" t="s">
        <v>2266</v>
      </c>
      <c r="J17" s="33">
        <v>277.71999999999997</v>
      </c>
    </row>
    <row r="18" spans="1:14" x14ac:dyDescent="0.2">
      <c r="A18" s="23" t="s">
        <v>6204</v>
      </c>
      <c r="B18" s="33">
        <v>2773.0549999999998</v>
      </c>
      <c r="C18" s="33">
        <v>5624.9</v>
      </c>
      <c r="D18" s="33">
        <v>3789.21</v>
      </c>
      <c r="E18" s="33">
        <v>12187.164999999999</v>
      </c>
      <c r="I18" s="23" t="s">
        <v>2027</v>
      </c>
      <c r="J18" s="33">
        <v>278.245</v>
      </c>
    </row>
    <row r="19" spans="1:14" x14ac:dyDescent="0.2">
      <c r="I19" s="23" t="s">
        <v>2004</v>
      </c>
      <c r="J19" s="33">
        <v>271.26</v>
      </c>
    </row>
    <row r="20" spans="1:14" x14ac:dyDescent="0.2">
      <c r="I20" s="23" t="s">
        <v>6204</v>
      </c>
      <c r="J20" s="33">
        <v>1487.4349999999997</v>
      </c>
    </row>
    <row r="29" spans="1:14" x14ac:dyDescent="0.2">
      <c r="I29" s="31" t="s">
        <v>6209</v>
      </c>
      <c r="J29" s="31"/>
      <c r="K29" s="31"/>
      <c r="L29" s="31"/>
      <c r="M29" s="31"/>
      <c r="N29" s="31"/>
    </row>
    <row r="31" spans="1:14" x14ac:dyDescent="0.2">
      <c r="C31">
        <f>GETPIVOTDATA("Sales",$A$4)</f>
        <v>12187.164999999999</v>
      </c>
      <c r="I31" s="22" t="s">
        <v>6205</v>
      </c>
      <c r="J31" t="s">
        <v>6206</v>
      </c>
    </row>
    <row r="32" spans="1:14" x14ac:dyDescent="0.2">
      <c r="I32" s="23" t="s">
        <v>6212</v>
      </c>
      <c r="J32" s="33">
        <v>3789.2100000000009</v>
      </c>
    </row>
    <row r="33" spans="2:10" x14ac:dyDescent="0.2">
      <c r="I33" s="23" t="s">
        <v>6210</v>
      </c>
      <c r="J33" s="33">
        <v>5624.9000000000015</v>
      </c>
    </row>
    <row r="34" spans="2:10" x14ac:dyDescent="0.2">
      <c r="I34" s="23" t="s">
        <v>6211</v>
      </c>
      <c r="J34" s="33">
        <v>2773.0549999999994</v>
      </c>
    </row>
    <row r="35" spans="2:10" x14ac:dyDescent="0.2">
      <c r="I35" s="23" t="s">
        <v>6204</v>
      </c>
      <c r="J35" s="33">
        <v>12187.165000000001</v>
      </c>
    </row>
    <row r="42" spans="2:10" x14ac:dyDescent="0.2">
      <c r="B42" s="31" t="s">
        <v>6213</v>
      </c>
      <c r="C42" s="31"/>
      <c r="D42" s="31"/>
      <c r="E42" s="31"/>
      <c r="F42" s="31"/>
      <c r="G42" s="31"/>
      <c r="H42" s="31"/>
      <c r="I42" s="31"/>
      <c r="J42" s="31"/>
    </row>
    <row r="44" spans="2:10" x14ac:dyDescent="0.2">
      <c r="B44" s="22" t="s">
        <v>6205</v>
      </c>
      <c r="C44" t="s">
        <v>6214</v>
      </c>
    </row>
    <row r="45" spans="2:10" x14ac:dyDescent="0.2">
      <c r="B45" s="23" t="s">
        <v>1949</v>
      </c>
      <c r="C45" s="33">
        <v>36</v>
      </c>
    </row>
    <row r="46" spans="2:10" x14ac:dyDescent="0.2">
      <c r="B46" s="23" t="s">
        <v>2116</v>
      </c>
      <c r="C46" s="33">
        <v>24</v>
      </c>
    </row>
    <row r="47" spans="2:10" x14ac:dyDescent="0.2">
      <c r="B47" s="23" t="s">
        <v>1941</v>
      </c>
      <c r="C47" s="33">
        <v>199</v>
      </c>
    </row>
    <row r="48" spans="2:10" x14ac:dyDescent="0.2">
      <c r="B48" s="23" t="s">
        <v>6204</v>
      </c>
      <c r="C48" s="33">
        <v>259</v>
      </c>
    </row>
    <row r="51" spans="2:7" x14ac:dyDescent="0.2">
      <c r="C51">
        <f>GETPIVOTDATA("Customer ID",$B$44)</f>
        <v>259</v>
      </c>
    </row>
    <row r="62" spans="2:7" x14ac:dyDescent="0.2">
      <c r="B62" s="31" t="s">
        <v>6215</v>
      </c>
      <c r="C62" s="31"/>
      <c r="F62" s="31" t="s">
        <v>6216</v>
      </c>
      <c r="G62" s="31"/>
    </row>
    <row r="63" spans="2:7" x14ac:dyDescent="0.2">
      <c r="B63" s="22" t="s">
        <v>6205</v>
      </c>
      <c r="C63" t="s">
        <v>6214</v>
      </c>
    </row>
    <row r="64" spans="2:7" x14ac:dyDescent="0.2">
      <c r="B64" s="23" t="s">
        <v>3365</v>
      </c>
      <c r="C64" s="33">
        <v>5</v>
      </c>
      <c r="F64" s="22" t="s">
        <v>6205</v>
      </c>
      <c r="G64" t="s">
        <v>6214</v>
      </c>
    </row>
    <row r="65" spans="2:7" x14ac:dyDescent="0.2">
      <c r="B65" s="23" t="s">
        <v>2172</v>
      </c>
      <c r="C65" s="33">
        <v>4</v>
      </c>
      <c r="F65" s="23" t="s">
        <v>6233</v>
      </c>
      <c r="G65" s="33">
        <v>259</v>
      </c>
    </row>
    <row r="66" spans="2:7" x14ac:dyDescent="0.2">
      <c r="B66" s="23" t="s">
        <v>2448</v>
      </c>
      <c r="C66" s="33">
        <v>5</v>
      </c>
      <c r="F66" s="23" t="s">
        <v>6204</v>
      </c>
      <c r="G66" s="33">
        <v>259</v>
      </c>
    </row>
    <row r="67" spans="2:7" x14ac:dyDescent="0.2">
      <c r="B67" s="23" t="s">
        <v>2266</v>
      </c>
      <c r="C67" s="33">
        <v>4</v>
      </c>
    </row>
    <row r="68" spans="2:7" x14ac:dyDescent="0.2">
      <c r="B68" s="23" t="s">
        <v>2355</v>
      </c>
      <c r="C68" s="33">
        <v>5</v>
      </c>
    </row>
    <row r="69" spans="2:7" x14ac:dyDescent="0.2">
      <c r="B69" s="23" t="s">
        <v>2027</v>
      </c>
      <c r="C69" s="33">
        <v>4</v>
      </c>
    </row>
    <row r="70" spans="2:7" x14ac:dyDescent="0.2">
      <c r="B70" s="23" t="s">
        <v>1986</v>
      </c>
      <c r="C70" s="33">
        <v>5</v>
      </c>
    </row>
    <row r="71" spans="2:7" x14ac:dyDescent="0.2">
      <c r="B71" s="23" t="s">
        <v>2362</v>
      </c>
      <c r="C71" s="33">
        <v>4</v>
      </c>
    </row>
    <row r="72" spans="2:7" x14ac:dyDescent="0.2">
      <c r="B72" s="23" t="s">
        <v>2013</v>
      </c>
      <c r="C72" s="33">
        <v>4</v>
      </c>
    </row>
    <row r="73" spans="2:7" x14ac:dyDescent="0.2">
      <c r="B73" s="23" t="s">
        <v>2938</v>
      </c>
      <c r="C73" s="33">
        <v>4</v>
      </c>
    </row>
    <row r="74" spans="2:7" x14ac:dyDescent="0.2">
      <c r="B74" s="23" t="s">
        <v>2186</v>
      </c>
      <c r="C74" s="33">
        <v>4</v>
      </c>
    </row>
    <row r="75" spans="2:7" x14ac:dyDescent="0.2">
      <c r="B75" s="23" t="s">
        <v>6204</v>
      </c>
      <c r="C75" s="33">
        <v>48</v>
      </c>
    </row>
    <row r="78" spans="2:7" x14ac:dyDescent="0.2">
      <c r="D78">
        <f>GETPIVOTDATA("Customer ID",$B$63)</f>
        <v>48</v>
      </c>
    </row>
    <row r="108" spans="1:7" x14ac:dyDescent="0.2">
      <c r="F108" t="s">
        <v>6214</v>
      </c>
    </row>
    <row r="109" spans="1:7" x14ac:dyDescent="0.2">
      <c r="F109" s="33">
        <v>259</v>
      </c>
      <c r="G109">
        <f>GETPIVOTDATA("Customer ID",$F$108)</f>
        <v>259</v>
      </c>
    </row>
    <row r="112" spans="1:7" x14ac:dyDescent="0.2">
      <c r="A112" s="22" t="s">
        <v>6205</v>
      </c>
      <c r="B112" t="s">
        <v>6214</v>
      </c>
    </row>
    <row r="113" spans="1:7" x14ac:dyDescent="0.2">
      <c r="A113" s="23" t="s">
        <v>6219</v>
      </c>
      <c r="B113" s="33">
        <v>20</v>
      </c>
    </row>
    <row r="114" spans="1:7" x14ac:dyDescent="0.2">
      <c r="A114" s="23" t="s">
        <v>6220</v>
      </c>
      <c r="B114" s="33">
        <v>23</v>
      </c>
    </row>
    <row r="115" spans="1:7" x14ac:dyDescent="0.2">
      <c r="A115" s="23" t="s">
        <v>6221</v>
      </c>
      <c r="B115" s="33">
        <v>23</v>
      </c>
    </row>
    <row r="116" spans="1:7" x14ac:dyDescent="0.2">
      <c r="A116" s="23" t="s">
        <v>6222</v>
      </c>
      <c r="B116" s="33">
        <v>29</v>
      </c>
    </row>
    <row r="117" spans="1:7" x14ac:dyDescent="0.2">
      <c r="A117" s="23" t="s">
        <v>6223</v>
      </c>
      <c r="B117" s="33">
        <v>13</v>
      </c>
    </row>
    <row r="118" spans="1:7" x14ac:dyDescent="0.2">
      <c r="A118" s="23" t="s">
        <v>6224</v>
      </c>
      <c r="B118" s="33">
        <v>23</v>
      </c>
    </row>
    <row r="119" spans="1:7" x14ac:dyDescent="0.2">
      <c r="A119" s="23" t="s">
        <v>6225</v>
      </c>
      <c r="B119" s="33">
        <v>22</v>
      </c>
      <c r="F119" s="22" t="s">
        <v>6205</v>
      </c>
      <c r="G119" t="s">
        <v>6214</v>
      </c>
    </row>
    <row r="120" spans="1:7" x14ac:dyDescent="0.2">
      <c r="A120" s="23" t="s">
        <v>6226</v>
      </c>
      <c r="B120" s="33">
        <v>17</v>
      </c>
      <c r="F120" s="23" t="s">
        <v>1951</v>
      </c>
      <c r="G120" s="33">
        <v>129</v>
      </c>
    </row>
    <row r="121" spans="1:7" x14ac:dyDescent="0.2">
      <c r="A121" s="23" t="s">
        <v>6227</v>
      </c>
      <c r="B121" s="33">
        <v>24</v>
      </c>
      <c r="F121" s="23" t="s">
        <v>1942</v>
      </c>
      <c r="G121" s="33">
        <v>130</v>
      </c>
    </row>
    <row r="122" spans="1:7" x14ac:dyDescent="0.2">
      <c r="A122" s="23" t="s">
        <v>6228</v>
      </c>
      <c r="B122" s="33">
        <v>25</v>
      </c>
      <c r="F122" s="23" t="s">
        <v>6204</v>
      </c>
      <c r="G122" s="33">
        <v>259</v>
      </c>
    </row>
    <row r="123" spans="1:7" x14ac:dyDescent="0.2">
      <c r="A123" s="23" t="s">
        <v>6229</v>
      </c>
      <c r="B123" s="33">
        <v>17</v>
      </c>
    </row>
    <row r="124" spans="1:7" x14ac:dyDescent="0.2">
      <c r="A124" s="23" t="s">
        <v>6230</v>
      </c>
      <c r="B124" s="33">
        <v>23</v>
      </c>
    </row>
    <row r="125" spans="1:7" x14ac:dyDescent="0.2">
      <c r="A125" s="23" t="s">
        <v>6204</v>
      </c>
      <c r="B125" s="33">
        <v>259</v>
      </c>
    </row>
    <row r="126" spans="1:7" x14ac:dyDescent="0.2">
      <c r="G126">
        <f>GETPIVOTDATA("Customer ID",$F$119)</f>
        <v>259</v>
      </c>
    </row>
    <row r="137" spans="6:13" x14ac:dyDescent="0.2">
      <c r="F137" s="31" t="s">
        <v>6217</v>
      </c>
      <c r="G137" s="31"/>
      <c r="H137" s="31"/>
      <c r="I137" s="31"/>
      <c r="J137" s="31"/>
      <c r="K137" s="31"/>
      <c r="L137" s="31"/>
      <c r="M137" s="31"/>
    </row>
    <row r="138" spans="6:13" x14ac:dyDescent="0.2">
      <c r="F138" s="22" t="s">
        <v>6205</v>
      </c>
      <c r="G138" t="s">
        <v>6218</v>
      </c>
    </row>
    <row r="139" spans="6:13" x14ac:dyDescent="0.2">
      <c r="F139" s="23" t="s">
        <v>4065</v>
      </c>
      <c r="G139" s="33">
        <v>11</v>
      </c>
    </row>
    <row r="140" spans="6:13" x14ac:dyDescent="0.2">
      <c r="F140" s="23" t="s">
        <v>1936</v>
      </c>
      <c r="G140" s="33">
        <v>7</v>
      </c>
    </row>
    <row r="141" spans="6:13" x14ac:dyDescent="0.2">
      <c r="F141" s="23" t="s">
        <v>5912</v>
      </c>
      <c r="G141" s="33">
        <v>10</v>
      </c>
    </row>
    <row r="142" spans="6:13" x14ac:dyDescent="0.2">
      <c r="F142" s="23" t="s">
        <v>3389</v>
      </c>
      <c r="G142" s="33">
        <v>7</v>
      </c>
    </row>
    <row r="143" spans="6:13" x14ac:dyDescent="0.2">
      <c r="F143" s="23" t="s">
        <v>4161</v>
      </c>
      <c r="G143" s="33">
        <v>15</v>
      </c>
    </row>
    <row r="144" spans="6:13" x14ac:dyDescent="0.2">
      <c r="F144" s="23" t="s">
        <v>2196</v>
      </c>
      <c r="G144" s="33">
        <v>7</v>
      </c>
    </row>
    <row r="145" spans="6:7" x14ac:dyDescent="0.2">
      <c r="F145" s="23" t="s">
        <v>2356</v>
      </c>
      <c r="G145" s="33">
        <v>7</v>
      </c>
    </row>
    <row r="146" spans="6:7" x14ac:dyDescent="0.2">
      <c r="F146" s="23" t="s">
        <v>3479</v>
      </c>
      <c r="G146" s="33">
        <v>7</v>
      </c>
    </row>
    <row r="147" spans="6:7" x14ac:dyDescent="0.2">
      <c r="F147" s="23" t="s">
        <v>5242</v>
      </c>
      <c r="G147" s="33">
        <v>8</v>
      </c>
    </row>
    <row r="148" spans="6:7" x14ac:dyDescent="0.2">
      <c r="F148" s="23" t="s">
        <v>6204</v>
      </c>
      <c r="G148" s="33">
        <v>79</v>
      </c>
    </row>
  </sheetData>
  <mergeCells count="8">
    <mergeCell ref="A3:G3"/>
    <mergeCell ref="I3:J3"/>
    <mergeCell ref="B62:C62"/>
    <mergeCell ref="F62:G62"/>
    <mergeCell ref="F137:M137"/>
    <mergeCell ref="I12:P12"/>
    <mergeCell ref="I29:N29"/>
    <mergeCell ref="B42:J4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J251" sqref="J251"/>
    </sheetView>
  </sheetViews>
  <sheetFormatPr baseColWidth="10" defaultColWidth="8.83203125" defaultRowHeight="15" x14ac:dyDescent="0.2"/>
  <cols>
    <col min="1" max="1" width="15.1640625" customWidth="1"/>
    <col min="2" max="2" width="12.1640625" customWidth="1"/>
    <col min="3" max="3" width="15.83203125" customWidth="1"/>
    <col min="4" max="4" width="9.6640625" customWidth="1"/>
    <col min="5" max="5" width="8.1640625" customWidth="1"/>
    <col min="6" max="6" width="6.6640625" customWidth="1"/>
    <col min="7" max="7" width="8.83203125" customWidth="1"/>
    <col min="8" max="8" width="7.33203125" customWidth="1"/>
  </cols>
  <sheetData>
    <row r="1" spans="1:8" x14ac:dyDescent="0.2">
      <c r="A1" s="13" t="s">
        <v>1918</v>
      </c>
      <c r="B1" s="14" t="s">
        <v>1919</v>
      </c>
      <c r="C1" s="15" t="s">
        <v>1920</v>
      </c>
      <c r="D1" s="15" t="s">
        <v>1921</v>
      </c>
      <c r="E1" s="15" t="s">
        <v>1922</v>
      </c>
      <c r="F1" s="16" t="s">
        <v>1928</v>
      </c>
      <c r="G1" s="15" t="s">
        <v>1929</v>
      </c>
      <c r="H1" s="15" t="s">
        <v>1930</v>
      </c>
    </row>
    <row r="2" spans="1:8" x14ac:dyDescent="0.2">
      <c r="A2" s="1" t="s">
        <v>0</v>
      </c>
      <c r="B2" s="2">
        <v>43713</v>
      </c>
      <c r="C2" s="3" t="s">
        <v>1</v>
      </c>
      <c r="D2" s="4" t="s">
        <v>2</v>
      </c>
      <c r="E2" s="3">
        <v>2</v>
      </c>
      <c r="F2" s="5">
        <f>INDEX([1]products!$A$1:$G$49,MATCH([1]orders!$D2,[1]products!$A$1:$A$49,0),MATCH([1]orders!K$1,[1]products!$A$1:$G$1,0))</f>
        <v>1</v>
      </c>
      <c r="G2" s="6">
        <f>INDEX([1]products!$A$1:$G$49,MATCH([1]orders!$D2,[1]products!$A$1:$A$49,0),MATCH([1]orders!L$1,[1]products!$A$1:$G$1,0))</f>
        <v>9.9499999999999993</v>
      </c>
      <c r="H2" s="6">
        <f t="shared" ref="H2:H65" si="0">E2*G2</f>
        <v>19.899999999999999</v>
      </c>
    </row>
    <row r="3" spans="1:8" x14ac:dyDescent="0.2">
      <c r="A3" s="1" t="s">
        <v>0</v>
      </c>
      <c r="B3" s="2">
        <v>43713</v>
      </c>
      <c r="C3" s="3" t="s">
        <v>1</v>
      </c>
      <c r="D3" s="4" t="s">
        <v>3</v>
      </c>
      <c r="E3" s="3">
        <v>5</v>
      </c>
      <c r="F3" s="5">
        <f>INDEX([1]products!$A$1:$G$49,MATCH([1]orders!$D3,[1]products!$A$1:$A$49,0),MATCH([1]orders!K$1,[1]products!$A$1:$G$1,0))</f>
        <v>0.5</v>
      </c>
      <c r="G3" s="6">
        <f>INDEX([1]products!$A$1:$G$49,MATCH([1]orders!$D3,[1]products!$A$1:$A$49,0),MATCH([1]orders!L$1,[1]products!$A$1:$G$1,0))</f>
        <v>8.25</v>
      </c>
      <c r="H3" s="6">
        <f t="shared" si="0"/>
        <v>41.25</v>
      </c>
    </row>
    <row r="4" spans="1:8" x14ac:dyDescent="0.2">
      <c r="A4" s="1" t="s">
        <v>4</v>
      </c>
      <c r="B4" s="2">
        <v>44364</v>
      </c>
      <c r="C4" s="3" t="s">
        <v>5</v>
      </c>
      <c r="D4" s="4" t="s">
        <v>6</v>
      </c>
      <c r="E4" s="3">
        <v>1</v>
      </c>
      <c r="F4" s="5">
        <f>INDEX([1]products!$A$1:$G$49,MATCH([1]orders!$D4,[1]products!$A$1:$A$49,0),MATCH([1]orders!K$1,[1]products!$A$1:$G$1,0))</f>
        <v>1</v>
      </c>
      <c r="G4" s="6">
        <f>INDEX([1]products!$A$1:$G$49,MATCH([1]orders!$D4,[1]products!$A$1:$A$49,0),MATCH([1]orders!L$1,[1]products!$A$1:$G$1,0))</f>
        <v>12.95</v>
      </c>
      <c r="H4" s="6">
        <f t="shared" si="0"/>
        <v>12.95</v>
      </c>
    </row>
    <row r="5" spans="1:8" x14ac:dyDescent="0.2">
      <c r="A5" s="1" t="s">
        <v>7</v>
      </c>
      <c r="B5" s="2">
        <v>44392</v>
      </c>
      <c r="C5" s="3" t="s">
        <v>8</v>
      </c>
      <c r="D5" s="4" t="s">
        <v>9</v>
      </c>
      <c r="E5" s="3">
        <v>2</v>
      </c>
      <c r="F5" s="5">
        <f>INDEX([1]products!$A$1:$G$49,MATCH([1]orders!$D5,[1]products!$A$1:$A$49,0),MATCH([1]orders!K$1,[1]products!$A$1:$G$1,0))</f>
        <v>1</v>
      </c>
      <c r="G5" s="6">
        <f>INDEX([1]products!$A$1:$G$49,MATCH([1]orders!$D5,[1]products!$A$1:$A$49,0),MATCH([1]orders!L$1,[1]products!$A$1:$G$1,0))</f>
        <v>13.75</v>
      </c>
      <c r="H5" s="6">
        <f t="shared" si="0"/>
        <v>27.5</v>
      </c>
    </row>
    <row r="6" spans="1:8" x14ac:dyDescent="0.2">
      <c r="A6" s="1" t="s">
        <v>7</v>
      </c>
      <c r="B6" s="2">
        <v>44392</v>
      </c>
      <c r="C6" s="3" t="s">
        <v>8</v>
      </c>
      <c r="D6" s="4" t="s">
        <v>10</v>
      </c>
      <c r="E6" s="3">
        <v>2</v>
      </c>
      <c r="F6" s="5">
        <f>INDEX([1]products!$A$1:$G$49,MATCH([1]orders!$D6,[1]products!$A$1:$A$49,0),MATCH([1]orders!K$1,[1]products!$A$1:$G$1,0))</f>
        <v>2.5</v>
      </c>
      <c r="G6" s="6">
        <f>INDEX([1]products!$A$1:$G$49,MATCH([1]orders!$D6,[1]products!$A$1:$A$49,0),MATCH([1]orders!L$1,[1]products!$A$1:$G$1,0))</f>
        <v>27.484999999999996</v>
      </c>
      <c r="H6" s="6">
        <f t="shared" si="0"/>
        <v>54.969999999999992</v>
      </c>
    </row>
    <row r="7" spans="1:8" x14ac:dyDescent="0.2">
      <c r="A7" s="1" t="s">
        <v>11</v>
      </c>
      <c r="B7" s="2">
        <v>44412</v>
      </c>
      <c r="C7" s="3" t="s">
        <v>12</v>
      </c>
      <c r="D7" s="4" t="s">
        <v>13</v>
      </c>
      <c r="E7" s="3">
        <v>3</v>
      </c>
      <c r="F7" s="5">
        <f>INDEX([1]products!$A$1:$G$49,MATCH([1]orders!$D7,[1]products!$A$1:$A$49,0),MATCH([1]orders!K$1,[1]products!$A$1:$G$1,0))</f>
        <v>1</v>
      </c>
      <c r="G7" s="6">
        <f>INDEX([1]products!$A$1:$G$49,MATCH([1]orders!$D7,[1]products!$A$1:$A$49,0),MATCH([1]orders!L$1,[1]products!$A$1:$G$1,0))</f>
        <v>12.95</v>
      </c>
      <c r="H7" s="6">
        <f t="shared" si="0"/>
        <v>38.849999999999994</v>
      </c>
    </row>
    <row r="8" spans="1:8" x14ac:dyDescent="0.2">
      <c r="A8" s="1" t="s">
        <v>14</v>
      </c>
      <c r="B8" s="2">
        <v>44582</v>
      </c>
      <c r="C8" s="3" t="s">
        <v>15</v>
      </c>
      <c r="D8" s="4" t="s">
        <v>16</v>
      </c>
      <c r="E8" s="3">
        <v>3</v>
      </c>
      <c r="F8" s="5">
        <f>INDEX([1]products!$A$1:$G$49,MATCH([1]orders!$D8,[1]products!$A$1:$A$49,0),MATCH([1]orders!K$1,[1]products!$A$1:$G$1,0))</f>
        <v>0.5</v>
      </c>
      <c r="G8" s="6">
        <f>INDEX([1]products!$A$1:$G$49,MATCH([1]orders!$D8,[1]products!$A$1:$A$49,0),MATCH([1]orders!L$1,[1]products!$A$1:$G$1,0))</f>
        <v>7.29</v>
      </c>
      <c r="H8" s="6">
        <f t="shared" si="0"/>
        <v>21.87</v>
      </c>
    </row>
    <row r="9" spans="1:8" x14ac:dyDescent="0.2">
      <c r="A9" s="1" t="s">
        <v>17</v>
      </c>
      <c r="B9" s="2">
        <v>44701</v>
      </c>
      <c r="C9" s="3" t="s">
        <v>18</v>
      </c>
      <c r="D9" s="4" t="s">
        <v>19</v>
      </c>
      <c r="E9" s="3">
        <v>1</v>
      </c>
      <c r="F9" s="5">
        <f>INDEX([1]products!$A$1:$G$49,MATCH([1]orders!$D9,[1]products!$A$1:$A$49,0),MATCH([1]orders!K$1,[1]products!$A$1:$G$1,0))</f>
        <v>0.2</v>
      </c>
      <c r="G9" s="6">
        <f>INDEX([1]products!$A$1:$G$49,MATCH([1]orders!$D9,[1]products!$A$1:$A$49,0),MATCH([1]orders!L$1,[1]products!$A$1:$G$1,0))</f>
        <v>4.7549999999999999</v>
      </c>
      <c r="H9" s="6">
        <f t="shared" si="0"/>
        <v>4.7549999999999999</v>
      </c>
    </row>
    <row r="10" spans="1:8" x14ac:dyDescent="0.2">
      <c r="A10" s="1" t="s">
        <v>20</v>
      </c>
      <c r="B10" s="2">
        <v>43467</v>
      </c>
      <c r="C10" s="3" t="s">
        <v>21</v>
      </c>
      <c r="D10" s="4" t="s">
        <v>22</v>
      </c>
      <c r="E10" s="3">
        <v>3</v>
      </c>
      <c r="F10" s="5">
        <f>INDEX([1]products!$A$1:$G$49,MATCH([1]orders!$D10,[1]products!$A$1:$A$49,0),MATCH([1]orders!K$1,[1]products!$A$1:$G$1,0))</f>
        <v>0.5</v>
      </c>
      <c r="G10" s="6">
        <f>INDEX([1]products!$A$1:$G$49,MATCH([1]orders!$D10,[1]products!$A$1:$A$49,0),MATCH([1]orders!L$1,[1]products!$A$1:$G$1,0))</f>
        <v>5.97</v>
      </c>
      <c r="H10" s="6">
        <f t="shared" si="0"/>
        <v>17.91</v>
      </c>
    </row>
    <row r="11" spans="1:8" x14ac:dyDescent="0.2">
      <c r="A11" s="1" t="s">
        <v>23</v>
      </c>
      <c r="B11" s="2">
        <v>43713</v>
      </c>
      <c r="C11" s="3" t="s">
        <v>24</v>
      </c>
      <c r="D11" s="4" t="s">
        <v>22</v>
      </c>
      <c r="E11" s="3">
        <v>1</v>
      </c>
      <c r="F11" s="5">
        <f>INDEX([1]products!$A$1:$G$49,MATCH([1]orders!$D11,[1]products!$A$1:$A$49,0),MATCH([1]orders!K$1,[1]products!$A$1:$G$1,0))</f>
        <v>0.5</v>
      </c>
      <c r="G11" s="6">
        <f>INDEX([1]products!$A$1:$G$49,MATCH([1]orders!$D11,[1]products!$A$1:$A$49,0),MATCH([1]orders!L$1,[1]products!$A$1:$G$1,0))</f>
        <v>5.97</v>
      </c>
      <c r="H11" s="6">
        <f t="shared" si="0"/>
        <v>5.97</v>
      </c>
    </row>
    <row r="12" spans="1:8" x14ac:dyDescent="0.2">
      <c r="A12" s="1" t="s">
        <v>25</v>
      </c>
      <c r="B12" s="2">
        <v>44263</v>
      </c>
      <c r="C12" s="3" t="s">
        <v>26</v>
      </c>
      <c r="D12" s="4" t="s">
        <v>27</v>
      </c>
      <c r="E12" s="3">
        <v>4</v>
      </c>
      <c r="F12" s="5">
        <f>INDEX([1]products!$A$1:$G$49,MATCH([1]orders!$D12,[1]products!$A$1:$A$49,0),MATCH([1]orders!K$1,[1]products!$A$1:$G$1,0))</f>
        <v>1</v>
      </c>
      <c r="G12" s="6">
        <f>INDEX([1]products!$A$1:$G$49,MATCH([1]orders!$D12,[1]products!$A$1:$A$49,0),MATCH([1]orders!L$1,[1]products!$A$1:$G$1,0))</f>
        <v>9.9499999999999993</v>
      </c>
      <c r="H12" s="6">
        <f t="shared" si="0"/>
        <v>39.799999999999997</v>
      </c>
    </row>
    <row r="13" spans="1:8" x14ac:dyDescent="0.2">
      <c r="A13" s="1" t="s">
        <v>28</v>
      </c>
      <c r="B13" s="2">
        <v>44132</v>
      </c>
      <c r="C13" s="3" t="s">
        <v>29</v>
      </c>
      <c r="D13" s="4" t="s">
        <v>30</v>
      </c>
      <c r="E13" s="3">
        <v>5</v>
      </c>
      <c r="F13" s="5">
        <f>INDEX([1]products!$A$1:$G$49,MATCH([1]orders!$D13,[1]products!$A$1:$A$49,0),MATCH([1]orders!K$1,[1]products!$A$1:$G$1,0))</f>
        <v>2.5</v>
      </c>
      <c r="G13" s="6">
        <f>INDEX([1]products!$A$1:$G$49,MATCH([1]orders!$D13,[1]products!$A$1:$A$49,0),MATCH([1]orders!L$1,[1]products!$A$1:$G$1,0))</f>
        <v>34.154999999999994</v>
      </c>
      <c r="H13" s="6">
        <f t="shared" si="0"/>
        <v>170.77499999999998</v>
      </c>
    </row>
    <row r="14" spans="1:8" x14ac:dyDescent="0.2">
      <c r="A14" s="1" t="s">
        <v>31</v>
      </c>
      <c r="B14" s="2">
        <v>44744</v>
      </c>
      <c r="C14" s="3" t="s">
        <v>32</v>
      </c>
      <c r="D14" s="4" t="s">
        <v>2</v>
      </c>
      <c r="E14" s="3">
        <v>5</v>
      </c>
      <c r="F14" s="5">
        <f>INDEX([1]products!$A$1:$G$49,MATCH([1]orders!$D14,[1]products!$A$1:$A$49,0),MATCH([1]orders!K$1,[1]products!$A$1:$G$1,0))</f>
        <v>1</v>
      </c>
      <c r="G14" s="6">
        <f>INDEX([1]products!$A$1:$G$49,MATCH([1]orders!$D14,[1]products!$A$1:$A$49,0),MATCH([1]orders!L$1,[1]products!$A$1:$G$1,0))</f>
        <v>9.9499999999999993</v>
      </c>
      <c r="H14" s="6">
        <f t="shared" si="0"/>
        <v>49.75</v>
      </c>
    </row>
    <row r="15" spans="1:8" x14ac:dyDescent="0.2">
      <c r="A15" s="1" t="s">
        <v>33</v>
      </c>
      <c r="B15" s="2">
        <v>43973</v>
      </c>
      <c r="C15" s="3" t="s">
        <v>34</v>
      </c>
      <c r="D15" s="4" t="s">
        <v>35</v>
      </c>
      <c r="E15" s="3">
        <v>2</v>
      </c>
      <c r="F15" s="5">
        <f>INDEX([1]products!$A$1:$G$49,MATCH([1]orders!$D15,[1]products!$A$1:$A$49,0),MATCH([1]orders!K$1,[1]products!$A$1:$G$1,0))</f>
        <v>2.5</v>
      </c>
      <c r="G15" s="6">
        <f>INDEX([1]products!$A$1:$G$49,MATCH([1]orders!$D15,[1]products!$A$1:$A$49,0),MATCH([1]orders!L$1,[1]products!$A$1:$G$1,0))</f>
        <v>20.584999999999997</v>
      </c>
      <c r="H15" s="6">
        <f t="shared" si="0"/>
        <v>41.169999999999995</v>
      </c>
    </row>
    <row r="16" spans="1:8" x14ac:dyDescent="0.2">
      <c r="A16" s="1" t="s">
        <v>36</v>
      </c>
      <c r="B16" s="2">
        <v>44656</v>
      </c>
      <c r="C16" s="3" t="s">
        <v>37</v>
      </c>
      <c r="D16" s="4" t="s">
        <v>38</v>
      </c>
      <c r="E16" s="3">
        <v>3</v>
      </c>
      <c r="F16" s="5">
        <f>INDEX([1]products!$A$1:$G$49,MATCH([1]orders!$D16,[1]products!$A$1:$A$49,0),MATCH([1]orders!K$1,[1]products!$A$1:$G$1,0))</f>
        <v>0.2</v>
      </c>
      <c r="G16" s="6">
        <f>INDEX([1]products!$A$1:$G$49,MATCH([1]orders!$D16,[1]products!$A$1:$A$49,0),MATCH([1]orders!L$1,[1]products!$A$1:$G$1,0))</f>
        <v>3.8849999999999998</v>
      </c>
      <c r="H16" s="6">
        <f t="shared" si="0"/>
        <v>11.654999999999999</v>
      </c>
    </row>
    <row r="17" spans="1:8" x14ac:dyDescent="0.2">
      <c r="A17" s="1" t="s">
        <v>39</v>
      </c>
      <c r="B17" s="2">
        <v>44719</v>
      </c>
      <c r="C17" s="3" t="s">
        <v>40</v>
      </c>
      <c r="D17" s="4" t="s">
        <v>41</v>
      </c>
      <c r="E17" s="3">
        <v>5</v>
      </c>
      <c r="F17" s="5">
        <f>INDEX([1]products!$A$1:$G$49,MATCH([1]orders!$D17,[1]products!$A$1:$A$49,0),MATCH([1]orders!K$1,[1]products!$A$1:$G$1,0))</f>
        <v>2.5</v>
      </c>
      <c r="G17" s="6">
        <f>INDEX([1]products!$A$1:$G$49,MATCH([1]orders!$D17,[1]products!$A$1:$A$49,0),MATCH([1]orders!L$1,[1]products!$A$1:$G$1,0))</f>
        <v>22.884999999999998</v>
      </c>
      <c r="H17" s="6">
        <f t="shared" si="0"/>
        <v>114.42499999999998</v>
      </c>
    </row>
    <row r="18" spans="1:8" x14ac:dyDescent="0.2">
      <c r="A18" s="1" t="s">
        <v>42</v>
      </c>
      <c r="B18" s="2">
        <v>43544</v>
      </c>
      <c r="C18" s="3" t="s">
        <v>43</v>
      </c>
      <c r="D18" s="4" t="s">
        <v>44</v>
      </c>
      <c r="E18" s="3">
        <v>6</v>
      </c>
      <c r="F18" s="5">
        <f>INDEX([1]products!$A$1:$G$49,MATCH([1]orders!$D18,[1]products!$A$1:$A$49,0),MATCH([1]orders!K$1,[1]products!$A$1:$G$1,0))</f>
        <v>0.2</v>
      </c>
      <c r="G18" s="6">
        <f>INDEX([1]products!$A$1:$G$49,MATCH([1]orders!$D18,[1]products!$A$1:$A$49,0),MATCH([1]orders!L$1,[1]products!$A$1:$G$1,0))</f>
        <v>3.375</v>
      </c>
      <c r="H18" s="6">
        <f t="shared" si="0"/>
        <v>20.25</v>
      </c>
    </row>
    <row r="19" spans="1:8" x14ac:dyDescent="0.2">
      <c r="A19" s="1" t="s">
        <v>45</v>
      </c>
      <c r="B19" s="2">
        <v>43757</v>
      </c>
      <c r="C19" s="3" t="s">
        <v>46</v>
      </c>
      <c r="D19" s="4" t="s">
        <v>6</v>
      </c>
      <c r="E19" s="3">
        <v>6</v>
      </c>
      <c r="F19" s="5">
        <f>INDEX([1]products!$A$1:$G$49,MATCH([1]orders!$D19,[1]products!$A$1:$A$49,0),MATCH([1]orders!K$1,[1]products!$A$1:$G$1,0))</f>
        <v>1</v>
      </c>
      <c r="G19" s="6">
        <f>INDEX([1]products!$A$1:$G$49,MATCH([1]orders!$D19,[1]products!$A$1:$A$49,0),MATCH([1]orders!L$1,[1]products!$A$1:$G$1,0))</f>
        <v>12.95</v>
      </c>
      <c r="H19" s="6">
        <f t="shared" si="0"/>
        <v>77.699999999999989</v>
      </c>
    </row>
    <row r="20" spans="1:8" x14ac:dyDescent="0.2">
      <c r="A20" s="1" t="s">
        <v>47</v>
      </c>
      <c r="B20" s="2">
        <v>43629</v>
      </c>
      <c r="C20" s="3" t="s">
        <v>48</v>
      </c>
      <c r="D20" s="4" t="s">
        <v>35</v>
      </c>
      <c r="E20" s="3">
        <v>4</v>
      </c>
      <c r="F20" s="5">
        <f>INDEX([1]products!$A$1:$G$49,MATCH([1]orders!$D20,[1]products!$A$1:$A$49,0),MATCH([1]orders!K$1,[1]products!$A$1:$G$1,0))</f>
        <v>2.5</v>
      </c>
      <c r="G20" s="6">
        <f>INDEX([1]products!$A$1:$G$49,MATCH([1]orders!$D20,[1]products!$A$1:$A$49,0),MATCH([1]orders!L$1,[1]products!$A$1:$G$1,0))</f>
        <v>20.584999999999997</v>
      </c>
      <c r="H20" s="6">
        <f t="shared" si="0"/>
        <v>82.339999999999989</v>
      </c>
    </row>
    <row r="21" spans="1:8" x14ac:dyDescent="0.2">
      <c r="A21" s="1" t="s">
        <v>49</v>
      </c>
      <c r="B21" s="2">
        <v>44169</v>
      </c>
      <c r="C21" s="3" t="s">
        <v>50</v>
      </c>
      <c r="D21" s="4" t="s">
        <v>44</v>
      </c>
      <c r="E21" s="3">
        <v>5</v>
      </c>
      <c r="F21" s="5">
        <f>INDEX([1]products!$A$1:$G$49,MATCH([1]orders!$D21,[1]products!$A$1:$A$49,0),MATCH([1]orders!K$1,[1]products!$A$1:$G$1,0))</f>
        <v>0.2</v>
      </c>
      <c r="G21" s="6">
        <f>INDEX([1]products!$A$1:$G$49,MATCH([1]orders!$D21,[1]products!$A$1:$A$49,0),MATCH([1]orders!L$1,[1]products!$A$1:$G$1,0))</f>
        <v>3.375</v>
      </c>
      <c r="H21" s="6">
        <f t="shared" si="0"/>
        <v>16.875</v>
      </c>
    </row>
    <row r="22" spans="1:8" x14ac:dyDescent="0.2">
      <c r="A22" s="1" t="s">
        <v>49</v>
      </c>
      <c r="B22" s="2">
        <v>44169</v>
      </c>
      <c r="C22" s="3" t="s">
        <v>50</v>
      </c>
      <c r="D22" s="4" t="s">
        <v>51</v>
      </c>
      <c r="E22" s="3">
        <v>4</v>
      </c>
      <c r="F22" s="5">
        <f>INDEX([1]products!$A$1:$G$49,MATCH([1]orders!$D22,[1]products!$A$1:$A$49,0),MATCH([1]orders!K$1,[1]products!$A$1:$G$1,0))</f>
        <v>0.2</v>
      </c>
      <c r="G22" s="6">
        <f>INDEX([1]products!$A$1:$G$49,MATCH([1]orders!$D22,[1]products!$A$1:$A$49,0),MATCH([1]orders!L$1,[1]products!$A$1:$G$1,0))</f>
        <v>3.645</v>
      </c>
      <c r="H22" s="6">
        <f t="shared" si="0"/>
        <v>14.58</v>
      </c>
    </row>
    <row r="23" spans="1:8" x14ac:dyDescent="0.2">
      <c r="A23" s="1" t="s">
        <v>52</v>
      </c>
      <c r="B23" s="2">
        <v>44169</v>
      </c>
      <c r="C23" s="3" t="s">
        <v>53</v>
      </c>
      <c r="D23" s="4" t="s">
        <v>54</v>
      </c>
      <c r="E23" s="3">
        <v>6</v>
      </c>
      <c r="F23" s="5">
        <f>INDEX([1]products!$A$1:$G$49,MATCH([1]orders!$D23,[1]products!$A$1:$A$49,0),MATCH([1]orders!K$1,[1]products!$A$1:$G$1,0))</f>
        <v>0.2</v>
      </c>
      <c r="G23" s="6">
        <f>INDEX([1]products!$A$1:$G$49,MATCH([1]orders!$D23,[1]products!$A$1:$A$49,0),MATCH([1]orders!L$1,[1]products!$A$1:$G$1,0))</f>
        <v>2.9849999999999999</v>
      </c>
      <c r="H23" s="6">
        <f t="shared" si="0"/>
        <v>17.91</v>
      </c>
    </row>
    <row r="24" spans="1:8" x14ac:dyDescent="0.2">
      <c r="A24" s="1" t="s">
        <v>55</v>
      </c>
      <c r="B24" s="2">
        <v>44218</v>
      </c>
      <c r="C24" s="3" t="s">
        <v>56</v>
      </c>
      <c r="D24" s="4" t="s">
        <v>41</v>
      </c>
      <c r="E24" s="3">
        <v>4</v>
      </c>
      <c r="F24" s="5">
        <f>INDEX([1]products!$A$1:$G$49,MATCH([1]orders!$D24,[1]products!$A$1:$A$49,0),MATCH([1]orders!K$1,[1]products!$A$1:$G$1,0))</f>
        <v>2.5</v>
      </c>
      <c r="G24" s="6">
        <f>INDEX([1]products!$A$1:$G$49,MATCH([1]orders!$D24,[1]products!$A$1:$A$49,0),MATCH([1]orders!L$1,[1]products!$A$1:$G$1,0))</f>
        <v>22.884999999999998</v>
      </c>
      <c r="H24" s="6">
        <f t="shared" si="0"/>
        <v>91.539999999999992</v>
      </c>
    </row>
    <row r="25" spans="1:8" x14ac:dyDescent="0.2">
      <c r="A25" s="1" t="s">
        <v>57</v>
      </c>
      <c r="B25" s="2">
        <v>44603</v>
      </c>
      <c r="C25" s="3" t="s">
        <v>58</v>
      </c>
      <c r="D25" s="4" t="s">
        <v>54</v>
      </c>
      <c r="E25" s="3">
        <v>4</v>
      </c>
      <c r="F25" s="5">
        <f>INDEX([1]products!$A$1:$G$49,MATCH([1]orders!$D25,[1]products!$A$1:$A$49,0),MATCH([1]orders!K$1,[1]products!$A$1:$G$1,0))</f>
        <v>0.2</v>
      </c>
      <c r="G25" s="6">
        <f>INDEX([1]products!$A$1:$G$49,MATCH([1]orders!$D25,[1]products!$A$1:$A$49,0),MATCH([1]orders!L$1,[1]products!$A$1:$G$1,0))</f>
        <v>2.9849999999999999</v>
      </c>
      <c r="H25" s="6">
        <f t="shared" si="0"/>
        <v>11.94</v>
      </c>
    </row>
    <row r="26" spans="1:8" x14ac:dyDescent="0.2">
      <c r="A26" s="1" t="s">
        <v>59</v>
      </c>
      <c r="B26" s="2">
        <v>44454</v>
      </c>
      <c r="C26" s="3" t="s">
        <v>60</v>
      </c>
      <c r="D26" s="4" t="s">
        <v>61</v>
      </c>
      <c r="E26" s="3">
        <v>1</v>
      </c>
      <c r="F26" s="5">
        <f>INDEX([1]products!$A$1:$G$49,MATCH([1]orders!$D26,[1]products!$A$1:$A$49,0),MATCH([1]orders!K$1,[1]products!$A$1:$G$1,0))</f>
        <v>1</v>
      </c>
      <c r="G26" s="6">
        <f>INDEX([1]products!$A$1:$G$49,MATCH([1]orders!$D26,[1]products!$A$1:$A$49,0),MATCH([1]orders!L$1,[1]products!$A$1:$G$1,0))</f>
        <v>11.25</v>
      </c>
      <c r="H26" s="6">
        <f t="shared" si="0"/>
        <v>11.25</v>
      </c>
    </row>
    <row r="27" spans="1:8" x14ac:dyDescent="0.2">
      <c r="A27" s="1" t="s">
        <v>62</v>
      </c>
      <c r="B27" s="2">
        <v>44128</v>
      </c>
      <c r="C27" s="3" t="s">
        <v>63</v>
      </c>
      <c r="D27" s="4" t="s">
        <v>64</v>
      </c>
      <c r="E27" s="3">
        <v>3</v>
      </c>
      <c r="F27" s="5">
        <f>INDEX([1]products!$A$1:$G$49,MATCH([1]orders!$D27,[1]products!$A$1:$A$49,0),MATCH([1]orders!K$1,[1]products!$A$1:$G$1,0))</f>
        <v>0.2</v>
      </c>
      <c r="G27" s="6">
        <f>INDEX([1]products!$A$1:$G$49,MATCH([1]orders!$D27,[1]products!$A$1:$A$49,0),MATCH([1]orders!L$1,[1]products!$A$1:$G$1,0))</f>
        <v>4.125</v>
      </c>
      <c r="H27" s="6">
        <f t="shared" si="0"/>
        <v>12.375</v>
      </c>
    </row>
    <row r="28" spans="1:8" x14ac:dyDescent="0.2">
      <c r="A28" s="1" t="s">
        <v>65</v>
      </c>
      <c r="B28" s="2">
        <v>43516</v>
      </c>
      <c r="C28" s="3" t="s">
        <v>66</v>
      </c>
      <c r="D28" s="4" t="s">
        <v>67</v>
      </c>
      <c r="E28" s="3">
        <v>4</v>
      </c>
      <c r="F28" s="5">
        <f>INDEX([1]products!$A$1:$G$49,MATCH([1]orders!$D28,[1]products!$A$1:$A$49,0),MATCH([1]orders!K$1,[1]products!$A$1:$G$1,0))</f>
        <v>0.5</v>
      </c>
      <c r="G28" s="6">
        <f>INDEX([1]products!$A$1:$G$49,MATCH([1]orders!$D28,[1]products!$A$1:$A$49,0),MATCH([1]orders!L$1,[1]products!$A$1:$G$1,0))</f>
        <v>6.75</v>
      </c>
      <c r="H28" s="6">
        <f t="shared" si="0"/>
        <v>27</v>
      </c>
    </row>
    <row r="29" spans="1:8" x14ac:dyDescent="0.2">
      <c r="A29" s="1" t="s">
        <v>68</v>
      </c>
      <c r="B29" s="2">
        <v>43746</v>
      </c>
      <c r="C29" s="3" t="s">
        <v>69</v>
      </c>
      <c r="D29" s="4" t="s">
        <v>44</v>
      </c>
      <c r="E29" s="3">
        <v>5</v>
      </c>
      <c r="F29" s="5">
        <f>INDEX([1]products!$A$1:$G$49,MATCH([1]orders!$D29,[1]products!$A$1:$A$49,0),MATCH([1]orders!K$1,[1]products!$A$1:$G$1,0))</f>
        <v>0.2</v>
      </c>
      <c r="G29" s="6">
        <f>INDEX([1]products!$A$1:$G$49,MATCH([1]orders!$D29,[1]products!$A$1:$A$49,0),MATCH([1]orders!L$1,[1]products!$A$1:$G$1,0))</f>
        <v>3.375</v>
      </c>
      <c r="H29" s="6">
        <f t="shared" si="0"/>
        <v>16.875</v>
      </c>
    </row>
    <row r="30" spans="1:8" x14ac:dyDescent="0.2">
      <c r="A30" s="1" t="s">
        <v>70</v>
      </c>
      <c r="B30" s="2">
        <v>44775</v>
      </c>
      <c r="C30" s="3" t="s">
        <v>71</v>
      </c>
      <c r="D30" s="4" t="s">
        <v>72</v>
      </c>
      <c r="E30" s="3">
        <v>3</v>
      </c>
      <c r="F30" s="5">
        <f>INDEX([1]products!$A$1:$G$49,MATCH([1]orders!$D30,[1]products!$A$1:$A$49,0),MATCH([1]orders!K$1,[1]products!$A$1:$G$1,0))</f>
        <v>0.5</v>
      </c>
      <c r="G30" s="6">
        <f>INDEX([1]products!$A$1:$G$49,MATCH([1]orders!$D30,[1]products!$A$1:$A$49,0),MATCH([1]orders!L$1,[1]products!$A$1:$G$1,0))</f>
        <v>5.97</v>
      </c>
      <c r="H30" s="6">
        <f t="shared" si="0"/>
        <v>17.91</v>
      </c>
    </row>
    <row r="31" spans="1:8" x14ac:dyDescent="0.2">
      <c r="A31" s="1" t="s">
        <v>73</v>
      </c>
      <c r="B31" s="2">
        <v>43516</v>
      </c>
      <c r="C31" s="3" t="s">
        <v>74</v>
      </c>
      <c r="D31" s="4" t="s">
        <v>27</v>
      </c>
      <c r="E31" s="3">
        <v>4</v>
      </c>
      <c r="F31" s="5">
        <f>INDEX([1]products!$A$1:$G$49,MATCH([1]orders!$D31,[1]products!$A$1:$A$49,0),MATCH([1]orders!K$1,[1]products!$A$1:$G$1,0))</f>
        <v>1</v>
      </c>
      <c r="G31" s="6">
        <f>INDEX([1]products!$A$1:$G$49,MATCH([1]orders!$D31,[1]products!$A$1:$A$49,0),MATCH([1]orders!L$1,[1]products!$A$1:$G$1,0))</f>
        <v>9.9499999999999993</v>
      </c>
      <c r="H31" s="6">
        <f t="shared" si="0"/>
        <v>39.799999999999997</v>
      </c>
    </row>
    <row r="32" spans="1:8" x14ac:dyDescent="0.2">
      <c r="A32" s="1" t="s">
        <v>75</v>
      </c>
      <c r="B32" s="2">
        <v>44464</v>
      </c>
      <c r="C32" s="3" t="s">
        <v>76</v>
      </c>
      <c r="D32" s="4" t="s">
        <v>77</v>
      </c>
      <c r="E32" s="3">
        <v>5</v>
      </c>
      <c r="F32" s="5">
        <f>INDEX([1]products!$A$1:$G$49,MATCH([1]orders!$D32,[1]products!$A$1:$A$49,0),MATCH([1]orders!K$1,[1]products!$A$1:$G$1,0))</f>
        <v>0.2</v>
      </c>
      <c r="G32" s="6">
        <f>INDEX([1]products!$A$1:$G$49,MATCH([1]orders!$D32,[1]products!$A$1:$A$49,0),MATCH([1]orders!L$1,[1]products!$A$1:$G$1,0))</f>
        <v>4.3650000000000002</v>
      </c>
      <c r="H32" s="6">
        <f t="shared" si="0"/>
        <v>21.825000000000003</v>
      </c>
    </row>
    <row r="33" spans="1:8" x14ac:dyDescent="0.2">
      <c r="A33" s="1" t="s">
        <v>75</v>
      </c>
      <c r="B33" s="2">
        <v>44464</v>
      </c>
      <c r="C33" s="3" t="s">
        <v>76</v>
      </c>
      <c r="D33" s="4" t="s">
        <v>72</v>
      </c>
      <c r="E33" s="3">
        <v>6</v>
      </c>
      <c r="F33" s="5">
        <f>INDEX([1]products!$A$1:$G$49,MATCH([1]orders!$D33,[1]products!$A$1:$A$49,0),MATCH([1]orders!K$1,[1]products!$A$1:$G$1,0))</f>
        <v>0.5</v>
      </c>
      <c r="G33" s="6">
        <f>INDEX([1]products!$A$1:$G$49,MATCH([1]orders!$D33,[1]products!$A$1:$A$49,0),MATCH([1]orders!L$1,[1]products!$A$1:$G$1,0))</f>
        <v>5.97</v>
      </c>
      <c r="H33" s="6">
        <f t="shared" si="0"/>
        <v>35.82</v>
      </c>
    </row>
    <row r="34" spans="1:8" x14ac:dyDescent="0.2">
      <c r="A34" s="1" t="s">
        <v>75</v>
      </c>
      <c r="B34" s="2">
        <v>44464</v>
      </c>
      <c r="C34" s="3" t="s">
        <v>76</v>
      </c>
      <c r="D34" s="4" t="s">
        <v>78</v>
      </c>
      <c r="E34" s="3">
        <v>6</v>
      </c>
      <c r="F34" s="5">
        <f>INDEX([1]products!$A$1:$G$49,MATCH([1]orders!$D34,[1]products!$A$1:$A$49,0),MATCH([1]orders!K$1,[1]products!$A$1:$G$1,0))</f>
        <v>0.5</v>
      </c>
      <c r="G34" s="6">
        <f>INDEX([1]products!$A$1:$G$49,MATCH([1]orders!$D34,[1]products!$A$1:$A$49,0),MATCH([1]orders!L$1,[1]products!$A$1:$G$1,0))</f>
        <v>8.73</v>
      </c>
      <c r="H34" s="6">
        <f t="shared" si="0"/>
        <v>52.38</v>
      </c>
    </row>
    <row r="35" spans="1:8" x14ac:dyDescent="0.2">
      <c r="A35" s="1" t="s">
        <v>79</v>
      </c>
      <c r="B35" s="2">
        <v>44394</v>
      </c>
      <c r="C35" s="3" t="s">
        <v>80</v>
      </c>
      <c r="D35" s="4" t="s">
        <v>19</v>
      </c>
      <c r="E35" s="3">
        <v>5</v>
      </c>
      <c r="F35" s="5">
        <f>INDEX([1]products!$A$1:$G$49,MATCH([1]orders!$D35,[1]products!$A$1:$A$49,0),MATCH([1]orders!K$1,[1]products!$A$1:$G$1,0))</f>
        <v>0.2</v>
      </c>
      <c r="G35" s="6">
        <f>INDEX([1]products!$A$1:$G$49,MATCH([1]orders!$D35,[1]products!$A$1:$A$49,0),MATCH([1]orders!L$1,[1]products!$A$1:$G$1,0))</f>
        <v>4.7549999999999999</v>
      </c>
      <c r="H35" s="6">
        <f t="shared" si="0"/>
        <v>23.774999999999999</v>
      </c>
    </row>
    <row r="36" spans="1:8" x14ac:dyDescent="0.2">
      <c r="A36" s="1" t="s">
        <v>81</v>
      </c>
      <c r="B36" s="2">
        <v>44011</v>
      </c>
      <c r="C36" s="3" t="s">
        <v>82</v>
      </c>
      <c r="D36" s="4" t="s">
        <v>83</v>
      </c>
      <c r="E36" s="3">
        <v>6</v>
      </c>
      <c r="F36" s="5">
        <f>INDEX([1]products!$A$1:$G$49,MATCH([1]orders!$D36,[1]products!$A$1:$A$49,0),MATCH([1]orders!K$1,[1]products!$A$1:$G$1,0))</f>
        <v>0.5</v>
      </c>
      <c r="G36" s="6">
        <f>INDEX([1]products!$A$1:$G$49,MATCH([1]orders!$D36,[1]products!$A$1:$A$49,0),MATCH([1]orders!L$1,[1]products!$A$1:$G$1,0))</f>
        <v>9.51</v>
      </c>
      <c r="H36" s="6">
        <f t="shared" si="0"/>
        <v>57.06</v>
      </c>
    </row>
    <row r="37" spans="1:8" x14ac:dyDescent="0.2">
      <c r="A37" s="1" t="s">
        <v>84</v>
      </c>
      <c r="B37" s="2">
        <v>44348</v>
      </c>
      <c r="C37" s="3" t="s">
        <v>85</v>
      </c>
      <c r="D37" s="4" t="s">
        <v>72</v>
      </c>
      <c r="E37" s="3">
        <v>6</v>
      </c>
      <c r="F37" s="5">
        <f>INDEX([1]products!$A$1:$G$49,MATCH([1]orders!$D37,[1]products!$A$1:$A$49,0),MATCH([1]orders!K$1,[1]products!$A$1:$G$1,0))</f>
        <v>0.5</v>
      </c>
      <c r="G37" s="6">
        <f>INDEX([1]products!$A$1:$G$49,MATCH([1]orders!$D37,[1]products!$A$1:$A$49,0),MATCH([1]orders!L$1,[1]products!$A$1:$G$1,0))</f>
        <v>5.97</v>
      </c>
      <c r="H37" s="6">
        <f t="shared" si="0"/>
        <v>35.82</v>
      </c>
    </row>
    <row r="38" spans="1:8" x14ac:dyDescent="0.2">
      <c r="A38" s="1" t="s">
        <v>86</v>
      </c>
      <c r="B38" s="2">
        <v>44233</v>
      </c>
      <c r="C38" s="3" t="s">
        <v>87</v>
      </c>
      <c r="D38" s="4" t="s">
        <v>77</v>
      </c>
      <c r="E38" s="3">
        <v>2</v>
      </c>
      <c r="F38" s="5">
        <f>INDEX([1]products!$A$1:$G$49,MATCH([1]orders!$D38,[1]products!$A$1:$A$49,0),MATCH([1]orders!K$1,[1]products!$A$1:$G$1,0))</f>
        <v>0.2</v>
      </c>
      <c r="G38" s="6">
        <f>INDEX([1]products!$A$1:$G$49,MATCH([1]orders!$D38,[1]products!$A$1:$A$49,0),MATCH([1]orders!L$1,[1]products!$A$1:$G$1,0))</f>
        <v>4.3650000000000002</v>
      </c>
      <c r="H38" s="6">
        <f t="shared" si="0"/>
        <v>8.73</v>
      </c>
    </row>
    <row r="39" spans="1:8" x14ac:dyDescent="0.2">
      <c r="A39" s="1" t="s">
        <v>88</v>
      </c>
      <c r="B39" s="2">
        <v>43580</v>
      </c>
      <c r="C39" s="3" t="s">
        <v>89</v>
      </c>
      <c r="D39" s="4" t="s">
        <v>83</v>
      </c>
      <c r="E39" s="3">
        <v>3</v>
      </c>
      <c r="F39" s="5">
        <f>INDEX([1]products!$A$1:$G$49,MATCH([1]orders!$D39,[1]products!$A$1:$A$49,0),MATCH([1]orders!K$1,[1]products!$A$1:$G$1,0))</f>
        <v>0.5</v>
      </c>
      <c r="G39" s="6">
        <f>INDEX([1]products!$A$1:$G$49,MATCH([1]orders!$D39,[1]products!$A$1:$A$49,0),MATCH([1]orders!L$1,[1]products!$A$1:$G$1,0))</f>
        <v>9.51</v>
      </c>
      <c r="H39" s="6">
        <f t="shared" si="0"/>
        <v>28.53</v>
      </c>
    </row>
    <row r="40" spans="1:8" x14ac:dyDescent="0.2">
      <c r="A40" s="1" t="s">
        <v>90</v>
      </c>
      <c r="B40" s="2">
        <v>43946</v>
      </c>
      <c r="C40" s="3" t="s">
        <v>91</v>
      </c>
      <c r="D40" s="4" t="s">
        <v>41</v>
      </c>
      <c r="E40" s="3">
        <v>5</v>
      </c>
      <c r="F40" s="5">
        <f>INDEX([1]products!$A$1:$G$49,MATCH([1]orders!$D40,[1]products!$A$1:$A$49,0),MATCH([1]orders!K$1,[1]products!$A$1:$G$1,0))</f>
        <v>2.5</v>
      </c>
      <c r="G40" s="6">
        <f>INDEX([1]products!$A$1:$G$49,MATCH([1]orders!$D40,[1]products!$A$1:$A$49,0),MATCH([1]orders!L$1,[1]products!$A$1:$G$1,0))</f>
        <v>22.884999999999998</v>
      </c>
      <c r="H40" s="6">
        <f t="shared" si="0"/>
        <v>114.42499999999998</v>
      </c>
    </row>
    <row r="41" spans="1:8" x14ac:dyDescent="0.2">
      <c r="A41" s="1" t="s">
        <v>92</v>
      </c>
      <c r="B41" s="2">
        <v>44524</v>
      </c>
      <c r="C41" s="3" t="s">
        <v>93</v>
      </c>
      <c r="D41" s="4" t="s">
        <v>2</v>
      </c>
      <c r="E41" s="3">
        <v>6</v>
      </c>
      <c r="F41" s="5">
        <f>INDEX([1]products!$A$1:$G$49,MATCH([1]orders!$D41,[1]products!$A$1:$A$49,0),MATCH([1]orders!K$1,[1]products!$A$1:$G$1,0))</f>
        <v>1</v>
      </c>
      <c r="G41" s="6">
        <f>INDEX([1]products!$A$1:$G$49,MATCH([1]orders!$D41,[1]products!$A$1:$A$49,0),MATCH([1]orders!L$1,[1]products!$A$1:$G$1,0))</f>
        <v>9.9499999999999993</v>
      </c>
      <c r="H41" s="6">
        <f t="shared" si="0"/>
        <v>59.699999999999996</v>
      </c>
    </row>
    <row r="42" spans="1:8" x14ac:dyDescent="0.2">
      <c r="A42" s="1" t="s">
        <v>94</v>
      </c>
      <c r="B42" s="2">
        <v>44305</v>
      </c>
      <c r="C42" s="3" t="s">
        <v>95</v>
      </c>
      <c r="D42" s="4" t="s">
        <v>96</v>
      </c>
      <c r="E42" s="3">
        <v>3</v>
      </c>
      <c r="F42" s="5">
        <f>INDEX([1]products!$A$1:$G$49,MATCH([1]orders!$D42,[1]products!$A$1:$A$49,0),MATCH([1]orders!K$1,[1]products!$A$1:$G$1,0))</f>
        <v>1</v>
      </c>
      <c r="G42" s="6">
        <f>INDEX([1]products!$A$1:$G$49,MATCH([1]orders!$D42,[1]products!$A$1:$A$49,0),MATCH([1]orders!L$1,[1]products!$A$1:$G$1,0))</f>
        <v>14.55</v>
      </c>
      <c r="H42" s="6">
        <f t="shared" si="0"/>
        <v>43.650000000000006</v>
      </c>
    </row>
    <row r="43" spans="1:8" x14ac:dyDescent="0.2">
      <c r="A43" s="1" t="s">
        <v>97</v>
      </c>
      <c r="B43" s="2">
        <v>44749</v>
      </c>
      <c r="C43" s="3" t="s">
        <v>98</v>
      </c>
      <c r="D43" s="4" t="s">
        <v>51</v>
      </c>
      <c r="E43" s="3">
        <v>2</v>
      </c>
      <c r="F43" s="5">
        <f>INDEX([1]products!$A$1:$G$49,MATCH([1]orders!$D43,[1]products!$A$1:$A$49,0),MATCH([1]orders!K$1,[1]products!$A$1:$G$1,0))</f>
        <v>0.2</v>
      </c>
      <c r="G43" s="6">
        <f>INDEX([1]products!$A$1:$G$49,MATCH([1]orders!$D43,[1]products!$A$1:$A$49,0),MATCH([1]orders!L$1,[1]products!$A$1:$G$1,0))</f>
        <v>3.645</v>
      </c>
      <c r="H43" s="6">
        <f t="shared" si="0"/>
        <v>7.29</v>
      </c>
    </row>
    <row r="44" spans="1:8" x14ac:dyDescent="0.2">
      <c r="A44" s="1" t="s">
        <v>99</v>
      </c>
      <c r="B44" s="2">
        <v>43607</v>
      </c>
      <c r="C44" s="3" t="s">
        <v>100</v>
      </c>
      <c r="D44" s="4" t="s">
        <v>101</v>
      </c>
      <c r="E44" s="3">
        <v>3</v>
      </c>
      <c r="F44" s="5">
        <f>INDEX([1]products!$A$1:$G$49,MATCH([1]orders!$D44,[1]products!$A$1:$A$49,0),MATCH([1]orders!K$1,[1]products!$A$1:$G$1,0))</f>
        <v>0.2</v>
      </c>
      <c r="G44" s="6">
        <f>INDEX([1]products!$A$1:$G$49,MATCH([1]orders!$D44,[1]products!$A$1:$A$49,0),MATCH([1]orders!L$1,[1]products!$A$1:$G$1,0))</f>
        <v>2.6849999999999996</v>
      </c>
      <c r="H44" s="6">
        <f t="shared" si="0"/>
        <v>8.0549999999999997</v>
      </c>
    </row>
    <row r="45" spans="1:8" x14ac:dyDescent="0.2">
      <c r="A45" s="1" t="s">
        <v>102</v>
      </c>
      <c r="B45" s="2">
        <v>44473</v>
      </c>
      <c r="C45" s="3" t="s">
        <v>103</v>
      </c>
      <c r="D45" s="4" t="s">
        <v>104</v>
      </c>
      <c r="E45" s="3">
        <v>2</v>
      </c>
      <c r="F45" s="5">
        <f>INDEX([1]products!$A$1:$G$49,MATCH([1]orders!$D45,[1]products!$A$1:$A$49,0),MATCH([1]orders!K$1,[1]products!$A$1:$G$1,0))</f>
        <v>2.5</v>
      </c>
      <c r="G45" s="6">
        <f>INDEX([1]products!$A$1:$G$49,MATCH([1]orders!$D45,[1]products!$A$1:$A$49,0),MATCH([1]orders!L$1,[1]products!$A$1:$G$1,0))</f>
        <v>36.454999999999998</v>
      </c>
      <c r="H45" s="6">
        <f t="shared" si="0"/>
        <v>72.91</v>
      </c>
    </row>
    <row r="46" spans="1:8" x14ac:dyDescent="0.2">
      <c r="A46" s="1" t="s">
        <v>105</v>
      </c>
      <c r="B46" s="2">
        <v>43932</v>
      </c>
      <c r="C46" s="3" t="s">
        <v>106</v>
      </c>
      <c r="D46" s="4" t="s">
        <v>3</v>
      </c>
      <c r="E46" s="3">
        <v>2</v>
      </c>
      <c r="F46" s="5">
        <f>INDEX([1]products!$A$1:$G$49,MATCH([1]orders!$D46,[1]products!$A$1:$A$49,0),MATCH([1]orders!K$1,[1]products!$A$1:$G$1,0))</f>
        <v>0.5</v>
      </c>
      <c r="G46" s="6">
        <f>INDEX([1]products!$A$1:$G$49,MATCH([1]orders!$D46,[1]products!$A$1:$A$49,0),MATCH([1]orders!L$1,[1]products!$A$1:$G$1,0))</f>
        <v>8.25</v>
      </c>
      <c r="H46" s="6">
        <f t="shared" si="0"/>
        <v>16.5</v>
      </c>
    </row>
    <row r="47" spans="1:8" x14ac:dyDescent="0.2">
      <c r="A47" s="1" t="s">
        <v>107</v>
      </c>
      <c r="B47" s="2">
        <v>44592</v>
      </c>
      <c r="C47" s="3" t="s">
        <v>108</v>
      </c>
      <c r="D47" s="4" t="s">
        <v>109</v>
      </c>
      <c r="E47" s="3">
        <v>6</v>
      </c>
      <c r="F47" s="5">
        <f>INDEX([1]products!$A$1:$G$49,MATCH([1]orders!$D47,[1]products!$A$1:$A$49,0),MATCH([1]orders!K$1,[1]products!$A$1:$G$1,0))</f>
        <v>2.5</v>
      </c>
      <c r="G47" s="6">
        <f>INDEX([1]products!$A$1:$G$49,MATCH([1]orders!$D47,[1]products!$A$1:$A$49,0),MATCH([1]orders!L$1,[1]products!$A$1:$G$1,0))</f>
        <v>29.784999999999997</v>
      </c>
      <c r="H47" s="6">
        <f t="shared" si="0"/>
        <v>178.70999999999998</v>
      </c>
    </row>
    <row r="48" spans="1:8" x14ac:dyDescent="0.2">
      <c r="A48" s="1" t="s">
        <v>110</v>
      </c>
      <c r="B48" s="2">
        <v>43776</v>
      </c>
      <c r="C48" s="3" t="s">
        <v>111</v>
      </c>
      <c r="D48" s="4" t="s">
        <v>112</v>
      </c>
      <c r="E48" s="3">
        <v>2</v>
      </c>
      <c r="F48" s="5">
        <f>INDEX([1]products!$A$1:$G$49,MATCH([1]orders!$D48,[1]products!$A$1:$A$49,0),MATCH([1]orders!K$1,[1]products!$A$1:$G$1,0))</f>
        <v>2.5</v>
      </c>
      <c r="G48" s="6">
        <f>INDEX([1]products!$A$1:$G$49,MATCH([1]orders!$D48,[1]products!$A$1:$A$49,0),MATCH([1]orders!L$1,[1]products!$A$1:$G$1,0))</f>
        <v>31.624999999999996</v>
      </c>
      <c r="H48" s="6">
        <f t="shared" si="0"/>
        <v>63.249999999999993</v>
      </c>
    </row>
    <row r="49" spans="1:8" x14ac:dyDescent="0.2">
      <c r="A49" s="1" t="s">
        <v>113</v>
      </c>
      <c r="B49" s="2">
        <v>43644</v>
      </c>
      <c r="C49" s="3" t="s">
        <v>114</v>
      </c>
      <c r="D49" s="4" t="s">
        <v>115</v>
      </c>
      <c r="E49" s="3">
        <v>2</v>
      </c>
      <c r="F49" s="5">
        <f>INDEX([1]products!$A$1:$G$49,MATCH([1]orders!$D49,[1]products!$A$1:$A$49,0),MATCH([1]orders!K$1,[1]products!$A$1:$G$1,0))</f>
        <v>0.2</v>
      </c>
      <c r="G49" s="6">
        <f>INDEX([1]products!$A$1:$G$49,MATCH([1]orders!$D49,[1]products!$A$1:$A$49,0),MATCH([1]orders!L$1,[1]products!$A$1:$G$1,0))</f>
        <v>3.8849999999999998</v>
      </c>
      <c r="H49" s="6">
        <f t="shared" si="0"/>
        <v>7.77</v>
      </c>
    </row>
    <row r="50" spans="1:8" x14ac:dyDescent="0.2">
      <c r="A50" s="1" t="s">
        <v>116</v>
      </c>
      <c r="B50" s="2">
        <v>44085</v>
      </c>
      <c r="C50" s="3" t="s">
        <v>117</v>
      </c>
      <c r="D50" s="4" t="s">
        <v>118</v>
      </c>
      <c r="E50" s="3">
        <v>4</v>
      </c>
      <c r="F50" s="5">
        <f>INDEX([1]products!$A$1:$G$49,MATCH([1]orders!$D50,[1]products!$A$1:$A$49,0),MATCH([1]orders!K$1,[1]products!$A$1:$G$1,0))</f>
        <v>2.5</v>
      </c>
      <c r="G50" s="6">
        <f>INDEX([1]products!$A$1:$G$49,MATCH([1]orders!$D50,[1]products!$A$1:$A$49,0),MATCH([1]orders!L$1,[1]products!$A$1:$G$1,0))</f>
        <v>22.884999999999998</v>
      </c>
      <c r="H50" s="6">
        <f t="shared" si="0"/>
        <v>91.539999999999992</v>
      </c>
    </row>
    <row r="51" spans="1:8" x14ac:dyDescent="0.2">
      <c r="A51" s="1" t="s">
        <v>119</v>
      </c>
      <c r="B51" s="2">
        <v>44790</v>
      </c>
      <c r="C51" s="3" t="s">
        <v>120</v>
      </c>
      <c r="D51" s="4" t="s">
        <v>6</v>
      </c>
      <c r="E51" s="3">
        <v>3</v>
      </c>
      <c r="F51" s="5">
        <f>INDEX([1]products!$A$1:$G$49,MATCH([1]orders!$D51,[1]products!$A$1:$A$49,0),MATCH([1]orders!K$1,[1]products!$A$1:$G$1,0))</f>
        <v>1</v>
      </c>
      <c r="G51" s="6">
        <f>INDEX([1]products!$A$1:$G$49,MATCH([1]orders!$D51,[1]products!$A$1:$A$49,0),MATCH([1]orders!L$1,[1]products!$A$1:$G$1,0))</f>
        <v>12.95</v>
      </c>
      <c r="H51" s="6">
        <f t="shared" si="0"/>
        <v>38.849999999999994</v>
      </c>
    </row>
    <row r="52" spans="1:8" x14ac:dyDescent="0.2">
      <c r="A52" s="1" t="s">
        <v>121</v>
      </c>
      <c r="B52" s="2">
        <v>44792</v>
      </c>
      <c r="C52" s="3" t="s">
        <v>122</v>
      </c>
      <c r="D52" s="4" t="s">
        <v>123</v>
      </c>
      <c r="E52" s="3">
        <v>2</v>
      </c>
      <c r="F52" s="5">
        <f>INDEX([1]products!$A$1:$G$49,MATCH([1]orders!$D52,[1]products!$A$1:$A$49,0),MATCH([1]orders!K$1,[1]products!$A$1:$G$1,0))</f>
        <v>0.5</v>
      </c>
      <c r="G52" s="6">
        <f>INDEX([1]products!$A$1:$G$49,MATCH([1]orders!$D52,[1]products!$A$1:$A$49,0),MATCH([1]orders!L$1,[1]products!$A$1:$G$1,0))</f>
        <v>7.77</v>
      </c>
      <c r="H52" s="6">
        <f t="shared" si="0"/>
        <v>15.54</v>
      </c>
    </row>
    <row r="53" spans="1:8" x14ac:dyDescent="0.2">
      <c r="A53" s="1" t="s">
        <v>124</v>
      </c>
      <c r="B53" s="2">
        <v>43600</v>
      </c>
      <c r="C53" s="3" t="s">
        <v>125</v>
      </c>
      <c r="D53" s="4" t="s">
        <v>104</v>
      </c>
      <c r="E53" s="3">
        <v>4</v>
      </c>
      <c r="F53" s="5">
        <f>INDEX([1]products!$A$1:$G$49,MATCH([1]orders!$D53,[1]products!$A$1:$A$49,0),MATCH([1]orders!K$1,[1]products!$A$1:$G$1,0))</f>
        <v>2.5</v>
      </c>
      <c r="G53" s="6">
        <f>INDEX([1]products!$A$1:$G$49,MATCH([1]orders!$D53,[1]products!$A$1:$A$49,0),MATCH([1]orders!L$1,[1]products!$A$1:$G$1,0))</f>
        <v>36.454999999999998</v>
      </c>
      <c r="H53" s="6">
        <f t="shared" si="0"/>
        <v>145.82</v>
      </c>
    </row>
    <row r="54" spans="1:8" x14ac:dyDescent="0.2">
      <c r="A54" s="1" t="s">
        <v>126</v>
      </c>
      <c r="B54" s="2">
        <v>43719</v>
      </c>
      <c r="C54" s="3" t="s">
        <v>127</v>
      </c>
      <c r="D54" s="4" t="s">
        <v>22</v>
      </c>
      <c r="E54" s="3">
        <v>5</v>
      </c>
      <c r="F54" s="5">
        <f>INDEX([1]products!$A$1:$G$49,MATCH([1]orders!$D54,[1]products!$A$1:$A$49,0),MATCH([1]orders!K$1,[1]products!$A$1:$G$1,0))</f>
        <v>0.5</v>
      </c>
      <c r="G54" s="6">
        <f>INDEX([1]products!$A$1:$G$49,MATCH([1]orders!$D54,[1]products!$A$1:$A$49,0),MATCH([1]orders!L$1,[1]products!$A$1:$G$1,0))</f>
        <v>5.97</v>
      </c>
      <c r="H54" s="6">
        <f t="shared" si="0"/>
        <v>29.849999999999998</v>
      </c>
    </row>
    <row r="55" spans="1:8" x14ac:dyDescent="0.2">
      <c r="A55" s="1" t="s">
        <v>126</v>
      </c>
      <c r="B55" s="2">
        <v>43719</v>
      </c>
      <c r="C55" s="3" t="s">
        <v>127</v>
      </c>
      <c r="D55" s="4" t="s">
        <v>104</v>
      </c>
      <c r="E55" s="3">
        <v>2</v>
      </c>
      <c r="F55" s="5">
        <f>INDEX([1]products!$A$1:$G$49,MATCH([1]orders!$D55,[1]products!$A$1:$A$49,0),MATCH([1]orders!K$1,[1]products!$A$1:$G$1,0))</f>
        <v>2.5</v>
      </c>
      <c r="G55" s="6">
        <f>INDEX([1]products!$A$1:$G$49,MATCH([1]orders!$D55,[1]products!$A$1:$A$49,0),MATCH([1]orders!L$1,[1]products!$A$1:$G$1,0))</f>
        <v>36.454999999999998</v>
      </c>
      <c r="H55" s="6">
        <f t="shared" si="0"/>
        <v>72.91</v>
      </c>
    </row>
    <row r="56" spans="1:8" x14ac:dyDescent="0.2">
      <c r="A56" s="1" t="s">
        <v>128</v>
      </c>
      <c r="B56" s="2">
        <v>44271</v>
      </c>
      <c r="C56" s="3" t="s">
        <v>129</v>
      </c>
      <c r="D56" s="4" t="s">
        <v>96</v>
      </c>
      <c r="E56" s="3">
        <v>5</v>
      </c>
      <c r="F56" s="5">
        <f>INDEX([1]products!$A$1:$G$49,MATCH([1]orders!$D56,[1]products!$A$1:$A$49,0),MATCH([1]orders!K$1,[1]products!$A$1:$G$1,0))</f>
        <v>1</v>
      </c>
      <c r="G56" s="6">
        <f>INDEX([1]products!$A$1:$G$49,MATCH([1]orders!$D56,[1]products!$A$1:$A$49,0),MATCH([1]orders!L$1,[1]products!$A$1:$G$1,0))</f>
        <v>14.55</v>
      </c>
      <c r="H56" s="6">
        <f t="shared" si="0"/>
        <v>72.75</v>
      </c>
    </row>
    <row r="57" spans="1:8" x14ac:dyDescent="0.2">
      <c r="A57" s="1" t="s">
        <v>130</v>
      </c>
      <c r="B57" s="2">
        <v>44168</v>
      </c>
      <c r="C57" s="3" t="s">
        <v>131</v>
      </c>
      <c r="D57" s="4" t="s">
        <v>132</v>
      </c>
      <c r="E57" s="3">
        <v>3</v>
      </c>
      <c r="F57" s="5">
        <f>INDEX([1]products!$A$1:$G$49,MATCH([1]orders!$D57,[1]products!$A$1:$A$49,0),MATCH([1]orders!K$1,[1]products!$A$1:$G$1,0))</f>
        <v>1</v>
      </c>
      <c r="G57" s="6">
        <f>INDEX([1]products!$A$1:$G$49,MATCH([1]orders!$D57,[1]products!$A$1:$A$49,0),MATCH([1]orders!L$1,[1]products!$A$1:$G$1,0))</f>
        <v>15.85</v>
      </c>
      <c r="H57" s="6">
        <f t="shared" si="0"/>
        <v>47.55</v>
      </c>
    </row>
    <row r="58" spans="1:8" x14ac:dyDescent="0.2">
      <c r="A58" s="1" t="s">
        <v>133</v>
      </c>
      <c r="B58" s="2">
        <v>43857</v>
      </c>
      <c r="C58" s="3" t="s">
        <v>134</v>
      </c>
      <c r="D58" s="4" t="s">
        <v>51</v>
      </c>
      <c r="E58" s="3">
        <v>3</v>
      </c>
      <c r="F58" s="5">
        <f>INDEX([1]products!$A$1:$G$49,MATCH([1]orders!$D58,[1]products!$A$1:$A$49,0),MATCH([1]orders!K$1,[1]products!$A$1:$G$1,0))</f>
        <v>0.2</v>
      </c>
      <c r="G58" s="6">
        <f>INDEX([1]products!$A$1:$G$49,MATCH([1]orders!$D58,[1]products!$A$1:$A$49,0),MATCH([1]orders!L$1,[1]products!$A$1:$G$1,0))</f>
        <v>3.645</v>
      </c>
      <c r="H58" s="6">
        <f t="shared" si="0"/>
        <v>10.935</v>
      </c>
    </row>
    <row r="59" spans="1:8" x14ac:dyDescent="0.2">
      <c r="A59" s="1" t="s">
        <v>135</v>
      </c>
      <c r="B59" s="2">
        <v>44759</v>
      </c>
      <c r="C59" s="3" t="s">
        <v>136</v>
      </c>
      <c r="D59" s="4" t="s">
        <v>137</v>
      </c>
      <c r="E59" s="3">
        <v>4</v>
      </c>
      <c r="F59" s="5">
        <f>INDEX([1]products!$A$1:$G$49,MATCH([1]orders!$D59,[1]products!$A$1:$A$49,0),MATCH([1]orders!K$1,[1]products!$A$1:$G$1,0))</f>
        <v>1</v>
      </c>
      <c r="G59" s="6">
        <f>INDEX([1]products!$A$1:$G$49,MATCH([1]orders!$D59,[1]products!$A$1:$A$49,0),MATCH([1]orders!L$1,[1]products!$A$1:$G$1,0))</f>
        <v>14.85</v>
      </c>
      <c r="H59" s="6">
        <f t="shared" si="0"/>
        <v>59.4</v>
      </c>
    </row>
    <row r="60" spans="1:8" x14ac:dyDescent="0.2">
      <c r="A60" s="1" t="s">
        <v>138</v>
      </c>
      <c r="B60" s="2">
        <v>44624</v>
      </c>
      <c r="C60" s="3" t="s">
        <v>139</v>
      </c>
      <c r="D60" s="4" t="s">
        <v>109</v>
      </c>
      <c r="E60" s="3">
        <v>3</v>
      </c>
      <c r="F60" s="5">
        <f>INDEX([1]products!$A$1:$G$49,MATCH([1]orders!$D60,[1]products!$A$1:$A$49,0),MATCH([1]orders!K$1,[1]products!$A$1:$G$1,0))</f>
        <v>2.5</v>
      </c>
      <c r="G60" s="6">
        <f>INDEX([1]products!$A$1:$G$49,MATCH([1]orders!$D60,[1]products!$A$1:$A$49,0),MATCH([1]orders!L$1,[1]products!$A$1:$G$1,0))</f>
        <v>29.784999999999997</v>
      </c>
      <c r="H60" s="6">
        <f t="shared" si="0"/>
        <v>89.35499999999999</v>
      </c>
    </row>
    <row r="61" spans="1:8" x14ac:dyDescent="0.2">
      <c r="A61" s="1" t="s">
        <v>140</v>
      </c>
      <c r="B61" s="2">
        <v>44537</v>
      </c>
      <c r="C61" s="3" t="s">
        <v>141</v>
      </c>
      <c r="D61" s="4" t="s">
        <v>78</v>
      </c>
      <c r="E61" s="3">
        <v>3</v>
      </c>
      <c r="F61" s="5">
        <f>INDEX([1]products!$A$1:$G$49,MATCH([1]orders!$D61,[1]products!$A$1:$A$49,0),MATCH([1]orders!K$1,[1]products!$A$1:$G$1,0))</f>
        <v>0.5</v>
      </c>
      <c r="G61" s="6">
        <f>INDEX([1]products!$A$1:$G$49,MATCH([1]orders!$D61,[1]products!$A$1:$A$49,0),MATCH([1]orders!L$1,[1]products!$A$1:$G$1,0))</f>
        <v>8.73</v>
      </c>
      <c r="H61" s="6">
        <f t="shared" si="0"/>
        <v>26.19</v>
      </c>
    </row>
    <row r="62" spans="1:8" x14ac:dyDescent="0.2">
      <c r="A62" s="1" t="s">
        <v>142</v>
      </c>
      <c r="B62" s="2">
        <v>44252</v>
      </c>
      <c r="C62" s="3" t="s">
        <v>143</v>
      </c>
      <c r="D62" s="4" t="s">
        <v>118</v>
      </c>
      <c r="E62" s="3">
        <v>5</v>
      </c>
      <c r="F62" s="5">
        <f>INDEX([1]products!$A$1:$G$49,MATCH([1]orders!$D62,[1]products!$A$1:$A$49,0),MATCH([1]orders!K$1,[1]products!$A$1:$G$1,0))</f>
        <v>2.5</v>
      </c>
      <c r="G62" s="6">
        <f>INDEX([1]products!$A$1:$G$49,MATCH([1]orders!$D62,[1]products!$A$1:$A$49,0),MATCH([1]orders!L$1,[1]products!$A$1:$G$1,0))</f>
        <v>22.884999999999998</v>
      </c>
      <c r="H62" s="6">
        <f t="shared" si="0"/>
        <v>114.42499999999998</v>
      </c>
    </row>
    <row r="63" spans="1:8" x14ac:dyDescent="0.2">
      <c r="A63" s="1" t="s">
        <v>144</v>
      </c>
      <c r="B63" s="2">
        <v>43521</v>
      </c>
      <c r="C63" s="3" t="s">
        <v>145</v>
      </c>
      <c r="D63" s="4" t="s">
        <v>146</v>
      </c>
      <c r="E63" s="3">
        <v>5</v>
      </c>
      <c r="F63" s="5">
        <f>INDEX([1]products!$A$1:$G$49,MATCH([1]orders!$D63,[1]products!$A$1:$A$49,0),MATCH([1]orders!K$1,[1]products!$A$1:$G$1,0))</f>
        <v>0.5</v>
      </c>
      <c r="G63" s="6">
        <f>INDEX([1]products!$A$1:$G$49,MATCH([1]orders!$D63,[1]products!$A$1:$A$49,0),MATCH([1]orders!L$1,[1]products!$A$1:$G$1,0))</f>
        <v>5.3699999999999992</v>
      </c>
      <c r="H63" s="6">
        <f t="shared" si="0"/>
        <v>26.849999999999994</v>
      </c>
    </row>
    <row r="64" spans="1:8" x14ac:dyDescent="0.2">
      <c r="A64" s="1" t="s">
        <v>147</v>
      </c>
      <c r="B64" s="2">
        <v>43505</v>
      </c>
      <c r="C64" s="3" t="s">
        <v>148</v>
      </c>
      <c r="D64" s="4" t="s">
        <v>19</v>
      </c>
      <c r="E64" s="3">
        <v>5</v>
      </c>
      <c r="F64" s="5">
        <f>INDEX([1]products!$A$1:$G$49,MATCH([1]orders!$D64,[1]products!$A$1:$A$49,0),MATCH([1]orders!K$1,[1]products!$A$1:$G$1,0))</f>
        <v>0.2</v>
      </c>
      <c r="G64" s="6">
        <f>INDEX([1]products!$A$1:$G$49,MATCH([1]orders!$D64,[1]products!$A$1:$A$49,0),MATCH([1]orders!L$1,[1]products!$A$1:$G$1,0))</f>
        <v>4.7549999999999999</v>
      </c>
      <c r="H64" s="6">
        <f t="shared" si="0"/>
        <v>23.774999999999999</v>
      </c>
    </row>
    <row r="65" spans="1:8" x14ac:dyDescent="0.2">
      <c r="A65" s="1" t="s">
        <v>149</v>
      </c>
      <c r="B65" s="2">
        <v>43868</v>
      </c>
      <c r="C65" s="3" t="s">
        <v>150</v>
      </c>
      <c r="D65" s="4" t="s">
        <v>67</v>
      </c>
      <c r="E65" s="3">
        <v>1</v>
      </c>
      <c r="F65" s="5">
        <f>INDEX([1]products!$A$1:$G$49,MATCH([1]orders!$D65,[1]products!$A$1:$A$49,0),MATCH([1]orders!K$1,[1]products!$A$1:$G$1,0))</f>
        <v>0.5</v>
      </c>
      <c r="G65" s="6">
        <f>INDEX([1]products!$A$1:$G$49,MATCH([1]orders!$D65,[1]products!$A$1:$A$49,0),MATCH([1]orders!L$1,[1]products!$A$1:$G$1,0))</f>
        <v>6.75</v>
      </c>
      <c r="H65" s="6">
        <f t="shared" si="0"/>
        <v>6.75</v>
      </c>
    </row>
    <row r="66" spans="1:8" x14ac:dyDescent="0.2">
      <c r="A66" s="1" t="s">
        <v>151</v>
      </c>
      <c r="B66" s="2">
        <v>43913</v>
      </c>
      <c r="C66" s="3" t="s">
        <v>152</v>
      </c>
      <c r="D66" s="4" t="s">
        <v>22</v>
      </c>
      <c r="E66" s="3">
        <v>6</v>
      </c>
      <c r="F66" s="5">
        <f>INDEX([1]products!$A$1:$G$49,MATCH([1]orders!$D66,[1]products!$A$1:$A$49,0),MATCH([1]orders!K$1,[1]products!$A$1:$G$1,0))</f>
        <v>0.5</v>
      </c>
      <c r="G66" s="6">
        <f>INDEX([1]products!$A$1:$G$49,MATCH([1]orders!$D66,[1]products!$A$1:$A$49,0),MATCH([1]orders!L$1,[1]products!$A$1:$G$1,0))</f>
        <v>5.97</v>
      </c>
      <c r="H66" s="6">
        <f t="shared" ref="H66:H129" si="1">E66*G66</f>
        <v>35.82</v>
      </c>
    </row>
    <row r="67" spans="1:8" x14ac:dyDescent="0.2">
      <c r="A67" s="1" t="s">
        <v>153</v>
      </c>
      <c r="B67" s="2">
        <v>44626</v>
      </c>
      <c r="C67" s="3" t="s">
        <v>154</v>
      </c>
      <c r="D67" s="4" t="s">
        <v>35</v>
      </c>
      <c r="E67" s="3">
        <v>4</v>
      </c>
      <c r="F67" s="5">
        <f>INDEX([1]products!$A$1:$G$49,MATCH([1]orders!$D67,[1]products!$A$1:$A$49,0),MATCH([1]orders!K$1,[1]products!$A$1:$G$1,0))</f>
        <v>2.5</v>
      </c>
      <c r="G67" s="6">
        <f>INDEX([1]products!$A$1:$G$49,MATCH([1]orders!$D67,[1]products!$A$1:$A$49,0),MATCH([1]orders!L$1,[1]products!$A$1:$G$1,0))</f>
        <v>20.584999999999997</v>
      </c>
      <c r="H67" s="6">
        <f t="shared" si="1"/>
        <v>82.339999999999989</v>
      </c>
    </row>
    <row r="68" spans="1:8" x14ac:dyDescent="0.2">
      <c r="A68" s="1" t="s">
        <v>155</v>
      </c>
      <c r="B68" s="2">
        <v>44666</v>
      </c>
      <c r="C68" s="3" t="s">
        <v>156</v>
      </c>
      <c r="D68" s="4" t="s">
        <v>157</v>
      </c>
      <c r="E68" s="3">
        <v>1</v>
      </c>
      <c r="F68" s="5">
        <f>INDEX([1]products!$A$1:$G$49,MATCH([1]orders!$D68,[1]products!$A$1:$A$49,0),MATCH([1]orders!K$1,[1]products!$A$1:$G$1,0))</f>
        <v>0.5</v>
      </c>
      <c r="G68" s="6">
        <f>INDEX([1]products!$A$1:$G$49,MATCH([1]orders!$D68,[1]products!$A$1:$A$49,0),MATCH([1]orders!L$1,[1]products!$A$1:$G$1,0))</f>
        <v>7.169999999999999</v>
      </c>
      <c r="H68" s="6">
        <f t="shared" si="1"/>
        <v>7.169999999999999</v>
      </c>
    </row>
    <row r="69" spans="1:8" x14ac:dyDescent="0.2">
      <c r="A69" s="1" t="s">
        <v>158</v>
      </c>
      <c r="B69" s="2">
        <v>44519</v>
      </c>
      <c r="C69" s="3" t="s">
        <v>159</v>
      </c>
      <c r="D69" s="4" t="s">
        <v>19</v>
      </c>
      <c r="E69" s="3">
        <v>2</v>
      </c>
      <c r="F69" s="5">
        <f>INDEX([1]products!$A$1:$G$49,MATCH([1]orders!$D69,[1]products!$A$1:$A$49,0),MATCH([1]orders!K$1,[1]products!$A$1:$G$1,0))</f>
        <v>0.2</v>
      </c>
      <c r="G69" s="6">
        <f>INDEX([1]products!$A$1:$G$49,MATCH([1]orders!$D69,[1]products!$A$1:$A$49,0),MATCH([1]orders!L$1,[1]products!$A$1:$G$1,0))</f>
        <v>4.7549999999999999</v>
      </c>
      <c r="H69" s="6">
        <f t="shared" si="1"/>
        <v>9.51</v>
      </c>
    </row>
    <row r="70" spans="1:8" x14ac:dyDescent="0.2">
      <c r="A70" s="1" t="s">
        <v>160</v>
      </c>
      <c r="B70" s="2">
        <v>43754</v>
      </c>
      <c r="C70" s="3" t="s">
        <v>161</v>
      </c>
      <c r="D70" s="4" t="s">
        <v>162</v>
      </c>
      <c r="E70" s="3">
        <v>1</v>
      </c>
      <c r="F70" s="5">
        <f>INDEX([1]products!$A$1:$G$49,MATCH([1]orders!$D70,[1]products!$A$1:$A$49,0),MATCH([1]orders!K$1,[1]products!$A$1:$G$1,0))</f>
        <v>0.2</v>
      </c>
      <c r="G70" s="6">
        <f>INDEX([1]products!$A$1:$G$49,MATCH([1]orders!$D70,[1]products!$A$1:$A$49,0),MATCH([1]orders!L$1,[1]products!$A$1:$G$1,0))</f>
        <v>2.9849999999999999</v>
      </c>
      <c r="H70" s="6">
        <f t="shared" si="1"/>
        <v>2.9849999999999999</v>
      </c>
    </row>
    <row r="71" spans="1:8" x14ac:dyDescent="0.2">
      <c r="A71" s="1" t="s">
        <v>163</v>
      </c>
      <c r="B71" s="2">
        <v>43795</v>
      </c>
      <c r="C71" s="3" t="s">
        <v>164</v>
      </c>
      <c r="D71" s="4" t="s">
        <v>2</v>
      </c>
      <c r="E71" s="3">
        <v>6</v>
      </c>
      <c r="F71" s="5">
        <f>INDEX([1]products!$A$1:$G$49,MATCH([1]orders!$D71,[1]products!$A$1:$A$49,0),MATCH([1]orders!K$1,[1]products!$A$1:$G$1,0))</f>
        <v>1</v>
      </c>
      <c r="G71" s="6">
        <f>INDEX([1]products!$A$1:$G$49,MATCH([1]orders!$D71,[1]products!$A$1:$A$49,0),MATCH([1]orders!L$1,[1]products!$A$1:$G$1,0))</f>
        <v>9.9499999999999993</v>
      </c>
      <c r="H71" s="6">
        <f t="shared" si="1"/>
        <v>59.699999999999996</v>
      </c>
    </row>
    <row r="72" spans="1:8" x14ac:dyDescent="0.2">
      <c r="A72" s="1" t="s">
        <v>165</v>
      </c>
      <c r="B72" s="2">
        <v>43646</v>
      </c>
      <c r="C72" s="3" t="s">
        <v>166</v>
      </c>
      <c r="D72" s="4" t="s">
        <v>30</v>
      </c>
      <c r="E72" s="3">
        <v>4</v>
      </c>
      <c r="F72" s="5">
        <f>INDEX([1]products!$A$1:$G$49,MATCH([1]orders!$D72,[1]products!$A$1:$A$49,0),MATCH([1]orders!K$1,[1]products!$A$1:$G$1,0))</f>
        <v>2.5</v>
      </c>
      <c r="G72" s="6">
        <f>INDEX([1]products!$A$1:$G$49,MATCH([1]orders!$D72,[1]products!$A$1:$A$49,0),MATCH([1]orders!L$1,[1]products!$A$1:$G$1,0))</f>
        <v>34.154999999999994</v>
      </c>
      <c r="H72" s="6">
        <f t="shared" si="1"/>
        <v>136.61999999999998</v>
      </c>
    </row>
    <row r="73" spans="1:8" x14ac:dyDescent="0.2">
      <c r="A73" s="1" t="s">
        <v>167</v>
      </c>
      <c r="B73" s="2">
        <v>44200</v>
      </c>
      <c r="C73" s="3" t="s">
        <v>168</v>
      </c>
      <c r="D73" s="4" t="s">
        <v>19</v>
      </c>
      <c r="E73" s="3">
        <v>2</v>
      </c>
      <c r="F73" s="5">
        <f>INDEX([1]products!$A$1:$G$49,MATCH([1]orders!$D73,[1]products!$A$1:$A$49,0),MATCH([1]orders!K$1,[1]products!$A$1:$G$1,0))</f>
        <v>0.2</v>
      </c>
      <c r="G73" s="6">
        <f>INDEX([1]products!$A$1:$G$49,MATCH([1]orders!$D73,[1]products!$A$1:$A$49,0),MATCH([1]orders!L$1,[1]products!$A$1:$G$1,0))</f>
        <v>4.7549999999999999</v>
      </c>
      <c r="H73" s="6">
        <f t="shared" si="1"/>
        <v>9.51</v>
      </c>
    </row>
    <row r="74" spans="1:8" x14ac:dyDescent="0.2">
      <c r="A74" s="1" t="s">
        <v>169</v>
      </c>
      <c r="B74" s="2">
        <v>44131</v>
      </c>
      <c r="C74" s="3" t="s">
        <v>170</v>
      </c>
      <c r="D74" s="4" t="s">
        <v>171</v>
      </c>
      <c r="E74" s="3">
        <v>3</v>
      </c>
      <c r="F74" s="5">
        <f>INDEX([1]products!$A$1:$G$49,MATCH([1]orders!$D74,[1]products!$A$1:$A$49,0),MATCH([1]orders!K$1,[1]products!$A$1:$G$1,0))</f>
        <v>2.5</v>
      </c>
      <c r="G74" s="6">
        <f>INDEX([1]products!$A$1:$G$49,MATCH([1]orders!$D74,[1]products!$A$1:$A$49,0),MATCH([1]orders!L$1,[1]products!$A$1:$G$1,0))</f>
        <v>25.874999999999996</v>
      </c>
      <c r="H74" s="6">
        <f t="shared" si="1"/>
        <v>77.624999999999986</v>
      </c>
    </row>
    <row r="75" spans="1:8" x14ac:dyDescent="0.2">
      <c r="A75" s="1" t="s">
        <v>172</v>
      </c>
      <c r="B75" s="2">
        <v>44362</v>
      </c>
      <c r="C75" s="3" t="s">
        <v>173</v>
      </c>
      <c r="D75" s="4" t="s">
        <v>77</v>
      </c>
      <c r="E75" s="3">
        <v>5</v>
      </c>
      <c r="F75" s="5">
        <f>INDEX([1]products!$A$1:$G$49,MATCH([1]orders!$D75,[1]products!$A$1:$A$49,0),MATCH([1]orders!K$1,[1]products!$A$1:$G$1,0))</f>
        <v>0.2</v>
      </c>
      <c r="G75" s="6">
        <f>INDEX([1]products!$A$1:$G$49,MATCH([1]orders!$D75,[1]products!$A$1:$A$49,0),MATCH([1]orders!L$1,[1]products!$A$1:$G$1,0))</f>
        <v>4.3650000000000002</v>
      </c>
      <c r="H75" s="6">
        <f t="shared" si="1"/>
        <v>21.825000000000003</v>
      </c>
    </row>
    <row r="76" spans="1:8" x14ac:dyDescent="0.2">
      <c r="A76" s="1" t="s">
        <v>174</v>
      </c>
      <c r="B76" s="2">
        <v>44396</v>
      </c>
      <c r="C76" s="3" t="s">
        <v>175</v>
      </c>
      <c r="D76" s="4" t="s">
        <v>176</v>
      </c>
      <c r="E76" s="3">
        <v>2</v>
      </c>
      <c r="F76" s="5">
        <f>INDEX([1]products!$A$1:$G$49,MATCH([1]orders!$D76,[1]products!$A$1:$A$49,0),MATCH([1]orders!K$1,[1]products!$A$1:$G$1,0))</f>
        <v>0.5</v>
      </c>
      <c r="G76" s="6">
        <f>INDEX([1]products!$A$1:$G$49,MATCH([1]orders!$D76,[1]products!$A$1:$A$49,0),MATCH([1]orders!L$1,[1]products!$A$1:$G$1,0))</f>
        <v>8.91</v>
      </c>
      <c r="H76" s="6">
        <f t="shared" si="1"/>
        <v>17.82</v>
      </c>
    </row>
    <row r="77" spans="1:8" x14ac:dyDescent="0.2">
      <c r="A77" s="1" t="s">
        <v>177</v>
      </c>
      <c r="B77" s="2">
        <v>44400</v>
      </c>
      <c r="C77" s="3" t="s">
        <v>178</v>
      </c>
      <c r="D77" s="4" t="s">
        <v>179</v>
      </c>
      <c r="E77" s="3">
        <v>6</v>
      </c>
      <c r="F77" s="5">
        <f>INDEX([1]products!$A$1:$G$49,MATCH([1]orders!$D77,[1]products!$A$1:$A$49,0),MATCH([1]orders!K$1,[1]products!$A$1:$G$1,0))</f>
        <v>1</v>
      </c>
      <c r="G77" s="6">
        <f>INDEX([1]products!$A$1:$G$49,MATCH([1]orders!$D77,[1]products!$A$1:$A$49,0),MATCH([1]orders!L$1,[1]products!$A$1:$G$1,0))</f>
        <v>8.9499999999999993</v>
      </c>
      <c r="H77" s="6">
        <f t="shared" si="1"/>
        <v>53.699999999999996</v>
      </c>
    </row>
    <row r="78" spans="1:8" x14ac:dyDescent="0.2">
      <c r="A78" s="1" t="s">
        <v>180</v>
      </c>
      <c r="B78" s="2">
        <v>43855</v>
      </c>
      <c r="C78" s="3" t="s">
        <v>181</v>
      </c>
      <c r="D78" s="4" t="s">
        <v>182</v>
      </c>
      <c r="E78" s="3">
        <v>1</v>
      </c>
      <c r="F78" s="5">
        <f>INDEX([1]products!$A$1:$G$49,MATCH([1]orders!$D78,[1]products!$A$1:$A$49,0),MATCH([1]orders!K$1,[1]products!$A$1:$G$1,0))</f>
        <v>0.2</v>
      </c>
      <c r="G78" s="6">
        <f>INDEX([1]products!$A$1:$G$49,MATCH([1]orders!$D78,[1]products!$A$1:$A$49,0),MATCH([1]orders!L$1,[1]products!$A$1:$G$1,0))</f>
        <v>3.5849999999999995</v>
      </c>
      <c r="H78" s="6">
        <f t="shared" si="1"/>
        <v>3.5849999999999995</v>
      </c>
    </row>
    <row r="79" spans="1:8" x14ac:dyDescent="0.2">
      <c r="A79" s="1" t="s">
        <v>183</v>
      </c>
      <c r="B79" s="2">
        <v>43594</v>
      </c>
      <c r="C79" s="3" t="s">
        <v>184</v>
      </c>
      <c r="D79" s="4" t="s">
        <v>51</v>
      </c>
      <c r="E79" s="3">
        <v>2</v>
      </c>
      <c r="F79" s="5">
        <f>INDEX([1]products!$A$1:$G$49,MATCH([1]orders!$D79,[1]products!$A$1:$A$49,0),MATCH([1]orders!K$1,[1]products!$A$1:$G$1,0))</f>
        <v>0.2</v>
      </c>
      <c r="G79" s="6">
        <f>INDEX([1]products!$A$1:$G$49,MATCH([1]orders!$D79,[1]products!$A$1:$A$49,0),MATCH([1]orders!L$1,[1]products!$A$1:$G$1,0))</f>
        <v>3.645</v>
      </c>
      <c r="H79" s="6">
        <f t="shared" si="1"/>
        <v>7.29</v>
      </c>
    </row>
    <row r="80" spans="1:8" x14ac:dyDescent="0.2">
      <c r="A80" s="1" t="s">
        <v>185</v>
      </c>
      <c r="B80" s="2">
        <v>43920</v>
      </c>
      <c r="C80" s="3" t="s">
        <v>186</v>
      </c>
      <c r="D80" s="4" t="s">
        <v>67</v>
      </c>
      <c r="E80" s="3">
        <v>6</v>
      </c>
      <c r="F80" s="5">
        <f>INDEX([1]products!$A$1:$G$49,MATCH([1]orders!$D80,[1]products!$A$1:$A$49,0),MATCH([1]orders!K$1,[1]products!$A$1:$G$1,0))</f>
        <v>0.5</v>
      </c>
      <c r="G80" s="6">
        <f>INDEX([1]products!$A$1:$G$49,MATCH([1]orders!$D80,[1]products!$A$1:$A$49,0),MATCH([1]orders!L$1,[1]products!$A$1:$G$1,0))</f>
        <v>6.75</v>
      </c>
      <c r="H80" s="6">
        <f t="shared" si="1"/>
        <v>40.5</v>
      </c>
    </row>
    <row r="81" spans="1:8" x14ac:dyDescent="0.2">
      <c r="A81" s="1" t="s">
        <v>187</v>
      </c>
      <c r="B81" s="2">
        <v>44633</v>
      </c>
      <c r="C81" s="3" t="s">
        <v>188</v>
      </c>
      <c r="D81" s="4" t="s">
        <v>189</v>
      </c>
      <c r="E81" s="3">
        <v>4</v>
      </c>
      <c r="F81" s="5">
        <f>INDEX([1]products!$A$1:$G$49,MATCH([1]orders!$D81,[1]products!$A$1:$A$49,0),MATCH([1]orders!K$1,[1]products!$A$1:$G$1,0))</f>
        <v>1</v>
      </c>
      <c r="G81" s="6">
        <f>INDEX([1]products!$A$1:$G$49,MATCH([1]orders!$D81,[1]products!$A$1:$A$49,0),MATCH([1]orders!L$1,[1]products!$A$1:$G$1,0))</f>
        <v>11.95</v>
      </c>
      <c r="H81" s="6">
        <f t="shared" si="1"/>
        <v>47.8</v>
      </c>
    </row>
    <row r="82" spans="1:8" x14ac:dyDescent="0.2">
      <c r="A82" s="1" t="s">
        <v>190</v>
      </c>
      <c r="B82" s="2">
        <v>43572</v>
      </c>
      <c r="C82" s="3" t="s">
        <v>191</v>
      </c>
      <c r="D82" s="4" t="s">
        <v>192</v>
      </c>
      <c r="E82" s="3">
        <v>5</v>
      </c>
      <c r="F82" s="5">
        <f>INDEX([1]products!$A$1:$G$49,MATCH([1]orders!$D82,[1]products!$A$1:$A$49,0),MATCH([1]orders!K$1,[1]products!$A$1:$G$1,0))</f>
        <v>0.5</v>
      </c>
      <c r="G82" s="6">
        <f>INDEX([1]products!$A$1:$G$49,MATCH([1]orders!$D82,[1]products!$A$1:$A$49,0),MATCH([1]orders!L$1,[1]products!$A$1:$G$1,0))</f>
        <v>7.77</v>
      </c>
      <c r="H82" s="6">
        <f t="shared" si="1"/>
        <v>38.849999999999994</v>
      </c>
    </row>
    <row r="83" spans="1:8" x14ac:dyDescent="0.2">
      <c r="A83" s="1" t="s">
        <v>193</v>
      </c>
      <c r="B83" s="2">
        <v>43763</v>
      </c>
      <c r="C83" s="3" t="s">
        <v>194</v>
      </c>
      <c r="D83" s="4" t="s">
        <v>104</v>
      </c>
      <c r="E83" s="3">
        <v>3</v>
      </c>
      <c r="F83" s="5">
        <f>INDEX([1]products!$A$1:$G$49,MATCH([1]orders!$D83,[1]products!$A$1:$A$49,0),MATCH([1]orders!K$1,[1]products!$A$1:$G$1,0))</f>
        <v>2.5</v>
      </c>
      <c r="G83" s="6">
        <f>INDEX([1]products!$A$1:$G$49,MATCH([1]orders!$D83,[1]products!$A$1:$A$49,0),MATCH([1]orders!L$1,[1]products!$A$1:$G$1,0))</f>
        <v>36.454999999999998</v>
      </c>
      <c r="H83" s="6">
        <f t="shared" si="1"/>
        <v>109.36499999999999</v>
      </c>
    </row>
    <row r="84" spans="1:8" x14ac:dyDescent="0.2">
      <c r="A84" s="1" t="s">
        <v>195</v>
      </c>
      <c r="B84" s="2">
        <v>43721</v>
      </c>
      <c r="C84" s="3" t="s">
        <v>196</v>
      </c>
      <c r="D84" s="4" t="s">
        <v>197</v>
      </c>
      <c r="E84" s="3">
        <v>3</v>
      </c>
      <c r="F84" s="5">
        <f>INDEX([1]products!$A$1:$G$49,MATCH([1]orders!$D84,[1]products!$A$1:$A$49,0),MATCH([1]orders!K$1,[1]products!$A$1:$G$1,0))</f>
        <v>2.5</v>
      </c>
      <c r="G84" s="6">
        <f>INDEX([1]products!$A$1:$G$49,MATCH([1]orders!$D84,[1]products!$A$1:$A$49,0),MATCH([1]orders!L$1,[1]products!$A$1:$G$1,0))</f>
        <v>33.464999999999996</v>
      </c>
      <c r="H84" s="6">
        <f t="shared" si="1"/>
        <v>100.39499999999998</v>
      </c>
    </row>
    <row r="85" spans="1:8" x14ac:dyDescent="0.2">
      <c r="A85" s="1" t="s">
        <v>198</v>
      </c>
      <c r="B85" s="2">
        <v>43933</v>
      </c>
      <c r="C85" s="3" t="s">
        <v>199</v>
      </c>
      <c r="D85" s="4" t="s">
        <v>35</v>
      </c>
      <c r="E85" s="3">
        <v>4</v>
      </c>
      <c r="F85" s="5">
        <f>INDEX([1]products!$A$1:$G$49,MATCH([1]orders!$D85,[1]products!$A$1:$A$49,0),MATCH([1]orders!K$1,[1]products!$A$1:$G$1,0))</f>
        <v>2.5</v>
      </c>
      <c r="G85" s="6">
        <f>INDEX([1]products!$A$1:$G$49,MATCH([1]orders!$D85,[1]products!$A$1:$A$49,0),MATCH([1]orders!L$1,[1]products!$A$1:$G$1,0))</f>
        <v>20.584999999999997</v>
      </c>
      <c r="H85" s="6">
        <f t="shared" si="1"/>
        <v>82.339999999999989</v>
      </c>
    </row>
    <row r="86" spans="1:8" x14ac:dyDescent="0.2">
      <c r="A86" s="1" t="s">
        <v>200</v>
      </c>
      <c r="B86" s="2">
        <v>43783</v>
      </c>
      <c r="C86" s="3" t="s">
        <v>201</v>
      </c>
      <c r="D86" s="4" t="s">
        <v>83</v>
      </c>
      <c r="E86" s="3">
        <v>1</v>
      </c>
      <c r="F86" s="5">
        <f>INDEX([1]products!$A$1:$G$49,MATCH([1]orders!$D86,[1]products!$A$1:$A$49,0),MATCH([1]orders!K$1,[1]products!$A$1:$G$1,0))</f>
        <v>0.5</v>
      </c>
      <c r="G86" s="6">
        <f>INDEX([1]products!$A$1:$G$49,MATCH([1]orders!$D86,[1]products!$A$1:$A$49,0),MATCH([1]orders!L$1,[1]products!$A$1:$G$1,0))</f>
        <v>9.51</v>
      </c>
      <c r="H86" s="6">
        <f t="shared" si="1"/>
        <v>9.51</v>
      </c>
    </row>
    <row r="87" spans="1:8" x14ac:dyDescent="0.2">
      <c r="A87" s="1" t="s">
        <v>202</v>
      </c>
      <c r="B87" s="2">
        <v>43664</v>
      </c>
      <c r="C87" s="3" t="s">
        <v>203</v>
      </c>
      <c r="D87" s="4" t="s">
        <v>204</v>
      </c>
      <c r="E87" s="3">
        <v>3</v>
      </c>
      <c r="F87" s="5">
        <f>INDEX([1]products!$A$1:$G$49,MATCH([1]orders!$D87,[1]products!$A$1:$A$49,0),MATCH([1]orders!K$1,[1]products!$A$1:$G$1,0))</f>
        <v>2.5</v>
      </c>
      <c r="G87" s="6">
        <f>INDEX([1]products!$A$1:$G$49,MATCH([1]orders!$D87,[1]products!$A$1:$A$49,0),MATCH([1]orders!L$1,[1]products!$A$1:$G$1,0))</f>
        <v>29.784999999999997</v>
      </c>
      <c r="H87" s="6">
        <f t="shared" si="1"/>
        <v>89.35499999999999</v>
      </c>
    </row>
    <row r="88" spans="1:8" x14ac:dyDescent="0.2">
      <c r="A88" s="1" t="s">
        <v>202</v>
      </c>
      <c r="B88" s="2">
        <v>43664</v>
      </c>
      <c r="C88" s="3" t="s">
        <v>203</v>
      </c>
      <c r="D88" s="4" t="s">
        <v>54</v>
      </c>
      <c r="E88" s="3">
        <v>4</v>
      </c>
      <c r="F88" s="5">
        <f>INDEX([1]products!$A$1:$G$49,MATCH([1]orders!$D88,[1]products!$A$1:$A$49,0),MATCH([1]orders!K$1,[1]products!$A$1:$G$1,0))</f>
        <v>0.2</v>
      </c>
      <c r="G88" s="6">
        <f>INDEX([1]products!$A$1:$G$49,MATCH([1]orders!$D88,[1]products!$A$1:$A$49,0),MATCH([1]orders!L$1,[1]products!$A$1:$G$1,0))</f>
        <v>2.9849999999999999</v>
      </c>
      <c r="H88" s="6">
        <f t="shared" si="1"/>
        <v>11.94</v>
      </c>
    </row>
    <row r="89" spans="1:8" x14ac:dyDescent="0.2">
      <c r="A89" s="1" t="s">
        <v>205</v>
      </c>
      <c r="B89" s="2">
        <v>44289</v>
      </c>
      <c r="C89" s="3" t="s">
        <v>206</v>
      </c>
      <c r="D89" s="4" t="s">
        <v>61</v>
      </c>
      <c r="E89" s="3">
        <v>3</v>
      </c>
      <c r="F89" s="5">
        <f>INDEX([1]products!$A$1:$G$49,MATCH([1]orders!$D89,[1]products!$A$1:$A$49,0),MATCH([1]orders!K$1,[1]products!$A$1:$G$1,0))</f>
        <v>1</v>
      </c>
      <c r="G89" s="6">
        <f>INDEX([1]products!$A$1:$G$49,MATCH([1]orders!$D89,[1]products!$A$1:$A$49,0),MATCH([1]orders!L$1,[1]products!$A$1:$G$1,0))</f>
        <v>11.25</v>
      </c>
      <c r="H89" s="6">
        <f t="shared" si="1"/>
        <v>33.75</v>
      </c>
    </row>
    <row r="90" spans="1:8" x14ac:dyDescent="0.2">
      <c r="A90" s="1" t="s">
        <v>207</v>
      </c>
      <c r="B90" s="2">
        <v>44284</v>
      </c>
      <c r="C90" s="3" t="s">
        <v>208</v>
      </c>
      <c r="D90" s="4" t="s">
        <v>189</v>
      </c>
      <c r="E90" s="3">
        <v>3</v>
      </c>
      <c r="F90" s="5">
        <f>INDEX([1]products!$A$1:$G$49,MATCH([1]orders!$D90,[1]products!$A$1:$A$49,0),MATCH([1]orders!K$1,[1]products!$A$1:$G$1,0))</f>
        <v>1</v>
      </c>
      <c r="G90" s="6">
        <f>INDEX([1]products!$A$1:$G$49,MATCH([1]orders!$D90,[1]products!$A$1:$A$49,0),MATCH([1]orders!L$1,[1]products!$A$1:$G$1,0))</f>
        <v>11.95</v>
      </c>
      <c r="H90" s="6">
        <f t="shared" si="1"/>
        <v>35.849999999999994</v>
      </c>
    </row>
    <row r="91" spans="1:8" x14ac:dyDescent="0.2">
      <c r="A91" s="1" t="s">
        <v>209</v>
      </c>
      <c r="B91" s="2">
        <v>44545</v>
      </c>
      <c r="C91" s="3" t="s">
        <v>210</v>
      </c>
      <c r="D91" s="4" t="s">
        <v>6</v>
      </c>
      <c r="E91" s="3">
        <v>6</v>
      </c>
      <c r="F91" s="5">
        <f>INDEX([1]products!$A$1:$G$49,MATCH([1]orders!$D91,[1]products!$A$1:$A$49,0),MATCH([1]orders!K$1,[1]products!$A$1:$G$1,0))</f>
        <v>1</v>
      </c>
      <c r="G91" s="6">
        <f>INDEX([1]products!$A$1:$G$49,MATCH([1]orders!$D91,[1]products!$A$1:$A$49,0),MATCH([1]orders!L$1,[1]products!$A$1:$G$1,0))</f>
        <v>12.95</v>
      </c>
      <c r="H91" s="6">
        <f t="shared" si="1"/>
        <v>77.699999999999989</v>
      </c>
    </row>
    <row r="92" spans="1:8" x14ac:dyDescent="0.2">
      <c r="A92" s="1" t="s">
        <v>211</v>
      </c>
      <c r="B92" s="2">
        <v>43971</v>
      </c>
      <c r="C92" s="3" t="s">
        <v>212</v>
      </c>
      <c r="D92" s="4" t="s">
        <v>6</v>
      </c>
      <c r="E92" s="3">
        <v>4</v>
      </c>
      <c r="F92" s="5">
        <f>INDEX([1]products!$A$1:$G$49,MATCH([1]orders!$D92,[1]products!$A$1:$A$49,0),MATCH([1]orders!K$1,[1]products!$A$1:$G$1,0))</f>
        <v>1</v>
      </c>
      <c r="G92" s="6">
        <f>INDEX([1]products!$A$1:$G$49,MATCH([1]orders!$D92,[1]products!$A$1:$A$49,0),MATCH([1]orders!L$1,[1]products!$A$1:$G$1,0))</f>
        <v>12.95</v>
      </c>
      <c r="H92" s="6">
        <f t="shared" si="1"/>
        <v>51.8</v>
      </c>
    </row>
    <row r="93" spans="1:8" x14ac:dyDescent="0.2">
      <c r="A93" s="1" t="s">
        <v>213</v>
      </c>
      <c r="B93" s="2">
        <v>44137</v>
      </c>
      <c r="C93" s="3" t="s">
        <v>214</v>
      </c>
      <c r="D93" s="4" t="s">
        <v>171</v>
      </c>
      <c r="E93" s="3">
        <v>4</v>
      </c>
      <c r="F93" s="5">
        <f>INDEX([1]products!$A$1:$G$49,MATCH([1]orders!$D93,[1]products!$A$1:$A$49,0),MATCH([1]orders!K$1,[1]products!$A$1:$G$1,0))</f>
        <v>2.5</v>
      </c>
      <c r="G93" s="6">
        <f>INDEX([1]products!$A$1:$G$49,MATCH([1]orders!$D93,[1]products!$A$1:$A$49,0),MATCH([1]orders!L$1,[1]products!$A$1:$G$1,0))</f>
        <v>25.874999999999996</v>
      </c>
      <c r="H93" s="6">
        <f t="shared" si="1"/>
        <v>103.49999999999999</v>
      </c>
    </row>
    <row r="94" spans="1:8" x14ac:dyDescent="0.2">
      <c r="A94" s="1" t="s">
        <v>215</v>
      </c>
      <c r="B94" s="2">
        <v>44037</v>
      </c>
      <c r="C94" s="3" t="s">
        <v>216</v>
      </c>
      <c r="D94" s="4" t="s">
        <v>137</v>
      </c>
      <c r="E94" s="3">
        <v>3</v>
      </c>
      <c r="F94" s="5">
        <f>INDEX([1]products!$A$1:$G$49,MATCH([1]orders!$D94,[1]products!$A$1:$A$49,0),MATCH([1]orders!K$1,[1]products!$A$1:$G$1,0))</f>
        <v>1</v>
      </c>
      <c r="G94" s="6">
        <f>INDEX([1]products!$A$1:$G$49,MATCH([1]orders!$D94,[1]products!$A$1:$A$49,0),MATCH([1]orders!L$1,[1]products!$A$1:$G$1,0))</f>
        <v>14.85</v>
      </c>
      <c r="H94" s="6">
        <f t="shared" si="1"/>
        <v>44.55</v>
      </c>
    </row>
    <row r="95" spans="1:8" x14ac:dyDescent="0.2">
      <c r="A95" s="1" t="s">
        <v>217</v>
      </c>
      <c r="B95" s="2">
        <v>43538</v>
      </c>
      <c r="C95" s="3" t="s">
        <v>218</v>
      </c>
      <c r="D95" s="4" t="s">
        <v>176</v>
      </c>
      <c r="E95" s="3">
        <v>4</v>
      </c>
      <c r="F95" s="5">
        <f>INDEX([1]products!$A$1:$G$49,MATCH([1]orders!$D95,[1]products!$A$1:$A$49,0),MATCH([1]orders!K$1,[1]products!$A$1:$G$1,0))</f>
        <v>0.5</v>
      </c>
      <c r="G95" s="6">
        <f>INDEX([1]products!$A$1:$G$49,MATCH([1]orders!$D95,[1]products!$A$1:$A$49,0),MATCH([1]orders!L$1,[1]products!$A$1:$G$1,0))</f>
        <v>8.91</v>
      </c>
      <c r="H95" s="6">
        <f t="shared" si="1"/>
        <v>35.64</v>
      </c>
    </row>
    <row r="96" spans="1:8" x14ac:dyDescent="0.2">
      <c r="A96" s="1" t="s">
        <v>219</v>
      </c>
      <c r="B96" s="2">
        <v>44014</v>
      </c>
      <c r="C96" s="3" t="s">
        <v>220</v>
      </c>
      <c r="D96" s="4" t="s">
        <v>54</v>
      </c>
      <c r="E96" s="3">
        <v>6</v>
      </c>
      <c r="F96" s="5">
        <f>INDEX([1]products!$A$1:$G$49,MATCH([1]orders!$D96,[1]products!$A$1:$A$49,0),MATCH([1]orders!K$1,[1]products!$A$1:$G$1,0))</f>
        <v>0.2</v>
      </c>
      <c r="G96" s="6">
        <f>INDEX([1]products!$A$1:$G$49,MATCH([1]orders!$D96,[1]products!$A$1:$A$49,0),MATCH([1]orders!L$1,[1]products!$A$1:$G$1,0))</f>
        <v>2.9849999999999999</v>
      </c>
      <c r="H96" s="6">
        <f t="shared" si="1"/>
        <v>17.91</v>
      </c>
    </row>
    <row r="97" spans="1:8" x14ac:dyDescent="0.2">
      <c r="A97" s="1" t="s">
        <v>221</v>
      </c>
      <c r="B97" s="2">
        <v>43816</v>
      </c>
      <c r="C97" s="3" t="s">
        <v>222</v>
      </c>
      <c r="D97" s="4" t="s">
        <v>171</v>
      </c>
      <c r="E97" s="3">
        <v>6</v>
      </c>
      <c r="F97" s="5">
        <f>INDEX([1]products!$A$1:$G$49,MATCH([1]orders!$D97,[1]products!$A$1:$A$49,0),MATCH([1]orders!K$1,[1]products!$A$1:$G$1,0))</f>
        <v>2.5</v>
      </c>
      <c r="G97" s="6">
        <f>INDEX([1]products!$A$1:$G$49,MATCH([1]orders!$D97,[1]products!$A$1:$A$49,0),MATCH([1]orders!L$1,[1]products!$A$1:$G$1,0))</f>
        <v>25.874999999999996</v>
      </c>
      <c r="H97" s="6">
        <f t="shared" si="1"/>
        <v>155.24999999999997</v>
      </c>
    </row>
    <row r="98" spans="1:8" x14ac:dyDescent="0.2">
      <c r="A98" s="1" t="s">
        <v>223</v>
      </c>
      <c r="B98" s="2">
        <v>44171</v>
      </c>
      <c r="C98" s="3" t="s">
        <v>224</v>
      </c>
      <c r="D98" s="4" t="s">
        <v>54</v>
      </c>
      <c r="E98" s="3">
        <v>2</v>
      </c>
      <c r="F98" s="5">
        <f>INDEX([1]products!$A$1:$G$49,MATCH([1]orders!$D98,[1]products!$A$1:$A$49,0),MATCH([1]orders!K$1,[1]products!$A$1:$G$1,0))</f>
        <v>0.2</v>
      </c>
      <c r="G98" s="6">
        <f>INDEX([1]products!$A$1:$G$49,MATCH([1]orders!$D98,[1]products!$A$1:$A$49,0),MATCH([1]orders!L$1,[1]products!$A$1:$G$1,0))</f>
        <v>2.9849999999999999</v>
      </c>
      <c r="H98" s="6">
        <f t="shared" si="1"/>
        <v>5.97</v>
      </c>
    </row>
    <row r="99" spans="1:8" x14ac:dyDescent="0.2">
      <c r="A99" s="1" t="s">
        <v>225</v>
      </c>
      <c r="B99" s="2">
        <v>44259</v>
      </c>
      <c r="C99" s="3" t="s">
        <v>226</v>
      </c>
      <c r="D99" s="4" t="s">
        <v>67</v>
      </c>
      <c r="E99" s="3">
        <v>2</v>
      </c>
      <c r="F99" s="5">
        <f>INDEX([1]products!$A$1:$G$49,MATCH([1]orders!$D99,[1]products!$A$1:$A$49,0),MATCH([1]orders!K$1,[1]products!$A$1:$G$1,0))</f>
        <v>0.5</v>
      </c>
      <c r="G99" s="6">
        <f>INDEX([1]products!$A$1:$G$49,MATCH([1]orders!$D99,[1]products!$A$1:$A$49,0),MATCH([1]orders!L$1,[1]products!$A$1:$G$1,0))</f>
        <v>6.75</v>
      </c>
      <c r="H99" s="6">
        <f t="shared" si="1"/>
        <v>13.5</v>
      </c>
    </row>
    <row r="100" spans="1:8" x14ac:dyDescent="0.2">
      <c r="A100" s="1" t="s">
        <v>227</v>
      </c>
      <c r="B100" s="2">
        <v>44394</v>
      </c>
      <c r="C100" s="3" t="s">
        <v>228</v>
      </c>
      <c r="D100" s="4" t="s">
        <v>54</v>
      </c>
      <c r="E100" s="3">
        <v>1</v>
      </c>
      <c r="F100" s="5">
        <f>INDEX([1]products!$A$1:$G$49,MATCH([1]orders!$D100,[1]products!$A$1:$A$49,0),MATCH([1]orders!K$1,[1]products!$A$1:$G$1,0))</f>
        <v>0.2</v>
      </c>
      <c r="G100" s="6">
        <f>INDEX([1]products!$A$1:$G$49,MATCH([1]orders!$D100,[1]products!$A$1:$A$49,0),MATCH([1]orders!L$1,[1]products!$A$1:$G$1,0))</f>
        <v>2.9849999999999999</v>
      </c>
      <c r="H100" s="6">
        <f t="shared" si="1"/>
        <v>2.9849999999999999</v>
      </c>
    </row>
    <row r="101" spans="1:8" x14ac:dyDescent="0.2">
      <c r="A101" s="1" t="s">
        <v>229</v>
      </c>
      <c r="B101" s="2">
        <v>44139</v>
      </c>
      <c r="C101" s="3" t="s">
        <v>230</v>
      </c>
      <c r="D101" s="4" t="s">
        <v>77</v>
      </c>
      <c r="E101" s="3">
        <v>3</v>
      </c>
      <c r="F101" s="5">
        <f>INDEX([1]products!$A$1:$G$49,MATCH([1]orders!$D101,[1]products!$A$1:$A$49,0),MATCH([1]orders!K$1,[1]products!$A$1:$G$1,0))</f>
        <v>0.2</v>
      </c>
      <c r="G101" s="6">
        <f>INDEX([1]products!$A$1:$G$49,MATCH([1]orders!$D101,[1]products!$A$1:$A$49,0),MATCH([1]orders!L$1,[1]products!$A$1:$G$1,0))</f>
        <v>4.3650000000000002</v>
      </c>
      <c r="H101" s="6">
        <f t="shared" si="1"/>
        <v>13.095000000000001</v>
      </c>
    </row>
    <row r="102" spans="1:8" x14ac:dyDescent="0.2">
      <c r="A102" s="1" t="s">
        <v>231</v>
      </c>
      <c r="B102" s="2">
        <v>44291</v>
      </c>
      <c r="C102" s="3" t="s">
        <v>232</v>
      </c>
      <c r="D102" s="4" t="s">
        <v>115</v>
      </c>
      <c r="E102" s="3">
        <v>2</v>
      </c>
      <c r="F102" s="5">
        <f>INDEX([1]products!$A$1:$G$49,MATCH([1]orders!$D102,[1]products!$A$1:$A$49,0),MATCH([1]orders!K$1,[1]products!$A$1:$G$1,0))</f>
        <v>0.2</v>
      </c>
      <c r="G102" s="6">
        <f>INDEX([1]products!$A$1:$G$49,MATCH([1]orders!$D102,[1]products!$A$1:$A$49,0),MATCH([1]orders!L$1,[1]products!$A$1:$G$1,0))</f>
        <v>3.8849999999999998</v>
      </c>
      <c r="H102" s="6">
        <f t="shared" si="1"/>
        <v>7.77</v>
      </c>
    </row>
    <row r="103" spans="1:8" x14ac:dyDescent="0.2">
      <c r="A103" s="1" t="s">
        <v>233</v>
      </c>
      <c r="B103" s="2">
        <v>43891</v>
      </c>
      <c r="C103" s="3" t="s">
        <v>234</v>
      </c>
      <c r="D103" s="4" t="s">
        <v>109</v>
      </c>
      <c r="E103" s="3">
        <v>5</v>
      </c>
      <c r="F103" s="5">
        <f>INDEX([1]products!$A$1:$G$49,MATCH([1]orders!$D103,[1]products!$A$1:$A$49,0),MATCH([1]orders!K$1,[1]products!$A$1:$G$1,0))</f>
        <v>2.5</v>
      </c>
      <c r="G103" s="6">
        <f>INDEX([1]products!$A$1:$G$49,MATCH([1]orders!$D103,[1]products!$A$1:$A$49,0),MATCH([1]orders!L$1,[1]products!$A$1:$G$1,0))</f>
        <v>29.784999999999997</v>
      </c>
      <c r="H103" s="6">
        <f t="shared" si="1"/>
        <v>148.92499999999998</v>
      </c>
    </row>
    <row r="104" spans="1:8" x14ac:dyDescent="0.2">
      <c r="A104" s="1" t="s">
        <v>235</v>
      </c>
      <c r="B104" s="2">
        <v>44488</v>
      </c>
      <c r="C104" s="3" t="s">
        <v>236</v>
      </c>
      <c r="D104" s="4" t="s">
        <v>13</v>
      </c>
      <c r="E104" s="3">
        <v>3</v>
      </c>
      <c r="F104" s="5">
        <f>INDEX([1]products!$A$1:$G$49,MATCH([1]orders!$D104,[1]products!$A$1:$A$49,0),MATCH([1]orders!K$1,[1]products!$A$1:$G$1,0))</f>
        <v>1</v>
      </c>
      <c r="G104" s="6">
        <f>INDEX([1]products!$A$1:$G$49,MATCH([1]orders!$D104,[1]products!$A$1:$A$49,0),MATCH([1]orders!L$1,[1]products!$A$1:$G$1,0))</f>
        <v>12.95</v>
      </c>
      <c r="H104" s="6">
        <f t="shared" si="1"/>
        <v>38.849999999999994</v>
      </c>
    </row>
    <row r="105" spans="1:8" x14ac:dyDescent="0.2">
      <c r="A105" s="1" t="s">
        <v>237</v>
      </c>
      <c r="B105" s="2">
        <v>44750</v>
      </c>
      <c r="C105" s="3" t="s">
        <v>238</v>
      </c>
      <c r="D105" s="4" t="s">
        <v>162</v>
      </c>
      <c r="E105" s="3">
        <v>4</v>
      </c>
      <c r="F105" s="5">
        <f>INDEX([1]products!$A$1:$G$49,MATCH([1]orders!$D105,[1]products!$A$1:$A$49,0),MATCH([1]orders!K$1,[1]products!$A$1:$G$1,0))</f>
        <v>0.2</v>
      </c>
      <c r="G105" s="6">
        <f>INDEX([1]products!$A$1:$G$49,MATCH([1]orders!$D105,[1]products!$A$1:$A$49,0),MATCH([1]orders!L$1,[1]products!$A$1:$G$1,0))</f>
        <v>2.9849999999999999</v>
      </c>
      <c r="H105" s="6">
        <f t="shared" si="1"/>
        <v>11.94</v>
      </c>
    </row>
    <row r="106" spans="1:8" x14ac:dyDescent="0.2">
      <c r="A106" s="1" t="s">
        <v>239</v>
      </c>
      <c r="B106" s="2">
        <v>43694</v>
      </c>
      <c r="C106" s="3" t="s">
        <v>240</v>
      </c>
      <c r="D106" s="4" t="s">
        <v>96</v>
      </c>
      <c r="E106" s="3">
        <v>6</v>
      </c>
      <c r="F106" s="5">
        <f>INDEX([1]products!$A$1:$G$49,MATCH([1]orders!$D106,[1]products!$A$1:$A$49,0),MATCH([1]orders!K$1,[1]products!$A$1:$G$1,0))</f>
        <v>1</v>
      </c>
      <c r="G106" s="6">
        <f>INDEX([1]products!$A$1:$G$49,MATCH([1]orders!$D106,[1]products!$A$1:$A$49,0),MATCH([1]orders!L$1,[1]products!$A$1:$G$1,0))</f>
        <v>14.55</v>
      </c>
      <c r="H106" s="6">
        <f t="shared" si="1"/>
        <v>87.300000000000011</v>
      </c>
    </row>
    <row r="107" spans="1:8" x14ac:dyDescent="0.2">
      <c r="A107" s="1" t="s">
        <v>241</v>
      </c>
      <c r="B107" s="2">
        <v>43982</v>
      </c>
      <c r="C107" s="3" t="s">
        <v>242</v>
      </c>
      <c r="D107" s="4" t="s">
        <v>67</v>
      </c>
      <c r="E107" s="3">
        <v>6</v>
      </c>
      <c r="F107" s="5">
        <f>INDEX([1]products!$A$1:$G$49,MATCH([1]orders!$D107,[1]products!$A$1:$A$49,0),MATCH([1]orders!K$1,[1]products!$A$1:$G$1,0))</f>
        <v>0.5</v>
      </c>
      <c r="G107" s="6">
        <f>INDEX([1]products!$A$1:$G$49,MATCH([1]orders!$D107,[1]products!$A$1:$A$49,0),MATCH([1]orders!L$1,[1]products!$A$1:$G$1,0))</f>
        <v>6.75</v>
      </c>
      <c r="H107" s="6">
        <f t="shared" si="1"/>
        <v>40.5</v>
      </c>
    </row>
    <row r="108" spans="1:8" x14ac:dyDescent="0.2">
      <c r="A108" s="1" t="s">
        <v>243</v>
      </c>
      <c r="B108" s="2">
        <v>43956</v>
      </c>
      <c r="C108" s="3" t="s">
        <v>244</v>
      </c>
      <c r="D108" s="4" t="s">
        <v>245</v>
      </c>
      <c r="E108" s="3">
        <v>2</v>
      </c>
      <c r="F108" s="5">
        <f>INDEX([1]products!$A$1:$G$49,MATCH([1]orders!$D108,[1]products!$A$1:$A$49,0),MATCH([1]orders!K$1,[1]products!$A$1:$G$1,0))</f>
        <v>1</v>
      </c>
      <c r="G108" s="6">
        <f>INDEX([1]products!$A$1:$G$49,MATCH([1]orders!$D108,[1]products!$A$1:$A$49,0),MATCH([1]orders!L$1,[1]products!$A$1:$G$1,0))</f>
        <v>12.15</v>
      </c>
      <c r="H108" s="6">
        <f t="shared" si="1"/>
        <v>24.3</v>
      </c>
    </row>
    <row r="109" spans="1:8" x14ac:dyDescent="0.2">
      <c r="A109" s="1" t="s">
        <v>246</v>
      </c>
      <c r="B109" s="2">
        <v>43569</v>
      </c>
      <c r="C109" s="3" t="s">
        <v>247</v>
      </c>
      <c r="D109" s="4" t="s">
        <v>22</v>
      </c>
      <c r="E109" s="3">
        <v>3</v>
      </c>
      <c r="F109" s="5">
        <f>INDEX([1]products!$A$1:$G$49,MATCH([1]orders!$D109,[1]products!$A$1:$A$49,0),MATCH([1]orders!K$1,[1]products!$A$1:$G$1,0))</f>
        <v>0.5</v>
      </c>
      <c r="G109" s="6">
        <f>INDEX([1]products!$A$1:$G$49,MATCH([1]orders!$D109,[1]products!$A$1:$A$49,0),MATCH([1]orders!L$1,[1]products!$A$1:$G$1,0))</f>
        <v>5.97</v>
      </c>
      <c r="H109" s="6">
        <f t="shared" si="1"/>
        <v>17.91</v>
      </c>
    </row>
    <row r="110" spans="1:8" x14ac:dyDescent="0.2">
      <c r="A110" s="1" t="s">
        <v>248</v>
      </c>
      <c r="B110" s="2">
        <v>44041</v>
      </c>
      <c r="C110" s="3" t="s">
        <v>249</v>
      </c>
      <c r="D110" s="4" t="s">
        <v>67</v>
      </c>
      <c r="E110" s="3">
        <v>4</v>
      </c>
      <c r="F110" s="5">
        <f>INDEX([1]products!$A$1:$G$49,MATCH([1]orders!$D110,[1]products!$A$1:$A$49,0),MATCH([1]orders!K$1,[1]products!$A$1:$G$1,0))</f>
        <v>0.5</v>
      </c>
      <c r="G110" s="6">
        <f>INDEX([1]products!$A$1:$G$49,MATCH([1]orders!$D110,[1]products!$A$1:$A$49,0),MATCH([1]orders!L$1,[1]products!$A$1:$G$1,0))</f>
        <v>6.75</v>
      </c>
      <c r="H110" s="6">
        <f t="shared" si="1"/>
        <v>27</v>
      </c>
    </row>
    <row r="111" spans="1:8" x14ac:dyDescent="0.2">
      <c r="A111" s="1" t="s">
        <v>250</v>
      </c>
      <c r="B111" s="2">
        <v>43811</v>
      </c>
      <c r="C111" s="3" t="s">
        <v>251</v>
      </c>
      <c r="D111" s="4" t="s">
        <v>123</v>
      </c>
      <c r="E111" s="3">
        <v>1</v>
      </c>
      <c r="F111" s="5">
        <f>INDEX([1]products!$A$1:$G$49,MATCH([1]orders!$D111,[1]products!$A$1:$A$49,0),MATCH([1]orders!K$1,[1]products!$A$1:$G$1,0))</f>
        <v>0.5</v>
      </c>
      <c r="G111" s="6">
        <f>INDEX([1]products!$A$1:$G$49,MATCH([1]orders!$D111,[1]products!$A$1:$A$49,0),MATCH([1]orders!L$1,[1]products!$A$1:$G$1,0))</f>
        <v>7.77</v>
      </c>
      <c r="H111" s="6">
        <f t="shared" si="1"/>
        <v>7.77</v>
      </c>
    </row>
    <row r="112" spans="1:8" x14ac:dyDescent="0.2">
      <c r="A112" s="1" t="s">
        <v>252</v>
      </c>
      <c r="B112" s="2">
        <v>44727</v>
      </c>
      <c r="C112" s="3" t="s">
        <v>253</v>
      </c>
      <c r="D112" s="4" t="s">
        <v>254</v>
      </c>
      <c r="E112" s="3">
        <v>3</v>
      </c>
      <c r="F112" s="5">
        <f>INDEX([1]products!$A$1:$G$49,MATCH([1]orders!$D112,[1]products!$A$1:$A$49,0),MATCH([1]orders!K$1,[1]products!$A$1:$G$1,0))</f>
        <v>0.2</v>
      </c>
      <c r="G112" s="6">
        <f>INDEX([1]products!$A$1:$G$49,MATCH([1]orders!$D112,[1]products!$A$1:$A$49,0),MATCH([1]orders!L$1,[1]products!$A$1:$G$1,0))</f>
        <v>4.4550000000000001</v>
      </c>
      <c r="H112" s="6">
        <f t="shared" si="1"/>
        <v>13.365</v>
      </c>
    </row>
    <row r="113" spans="1:8" x14ac:dyDescent="0.2">
      <c r="A113" s="1" t="s">
        <v>255</v>
      </c>
      <c r="B113" s="2">
        <v>43642</v>
      </c>
      <c r="C113" s="3" t="s">
        <v>256</v>
      </c>
      <c r="D113" s="4" t="s">
        <v>146</v>
      </c>
      <c r="E113" s="3">
        <v>5</v>
      </c>
      <c r="F113" s="5">
        <f>INDEX([1]products!$A$1:$G$49,MATCH([1]orders!$D113,[1]products!$A$1:$A$49,0),MATCH([1]orders!K$1,[1]products!$A$1:$G$1,0))</f>
        <v>0.5</v>
      </c>
      <c r="G113" s="6">
        <f>INDEX([1]products!$A$1:$G$49,MATCH([1]orders!$D113,[1]products!$A$1:$A$49,0),MATCH([1]orders!L$1,[1]products!$A$1:$G$1,0))</f>
        <v>5.3699999999999992</v>
      </c>
      <c r="H113" s="6">
        <f t="shared" si="1"/>
        <v>26.849999999999994</v>
      </c>
    </row>
    <row r="114" spans="1:8" x14ac:dyDescent="0.2">
      <c r="A114" s="1" t="s">
        <v>257</v>
      </c>
      <c r="B114" s="2">
        <v>44481</v>
      </c>
      <c r="C114" s="3" t="s">
        <v>258</v>
      </c>
      <c r="D114" s="4" t="s">
        <v>61</v>
      </c>
      <c r="E114" s="3">
        <v>1</v>
      </c>
      <c r="F114" s="5">
        <f>INDEX([1]products!$A$1:$G$49,MATCH([1]orders!$D114,[1]products!$A$1:$A$49,0),MATCH([1]orders!K$1,[1]products!$A$1:$G$1,0))</f>
        <v>1</v>
      </c>
      <c r="G114" s="6">
        <f>INDEX([1]products!$A$1:$G$49,MATCH([1]orders!$D114,[1]products!$A$1:$A$49,0),MATCH([1]orders!L$1,[1]products!$A$1:$G$1,0))</f>
        <v>11.25</v>
      </c>
      <c r="H114" s="6">
        <f t="shared" si="1"/>
        <v>11.25</v>
      </c>
    </row>
    <row r="115" spans="1:8" x14ac:dyDescent="0.2">
      <c r="A115" s="1" t="s">
        <v>259</v>
      </c>
      <c r="B115" s="2">
        <v>43556</v>
      </c>
      <c r="C115" s="3" t="s">
        <v>260</v>
      </c>
      <c r="D115" s="4" t="s">
        <v>96</v>
      </c>
      <c r="E115" s="3">
        <v>1</v>
      </c>
      <c r="F115" s="5">
        <f>INDEX([1]products!$A$1:$G$49,MATCH([1]orders!$D115,[1]products!$A$1:$A$49,0),MATCH([1]orders!K$1,[1]products!$A$1:$G$1,0))</f>
        <v>1</v>
      </c>
      <c r="G115" s="6">
        <f>INDEX([1]products!$A$1:$G$49,MATCH([1]orders!$D115,[1]products!$A$1:$A$49,0),MATCH([1]orders!L$1,[1]products!$A$1:$G$1,0))</f>
        <v>14.55</v>
      </c>
      <c r="H115" s="6">
        <f t="shared" si="1"/>
        <v>14.55</v>
      </c>
    </row>
    <row r="116" spans="1:8" x14ac:dyDescent="0.2">
      <c r="A116" s="1" t="s">
        <v>261</v>
      </c>
      <c r="B116" s="2">
        <v>44265</v>
      </c>
      <c r="C116" s="3" t="s">
        <v>262</v>
      </c>
      <c r="D116" s="4" t="s">
        <v>182</v>
      </c>
      <c r="E116" s="3">
        <v>4</v>
      </c>
      <c r="F116" s="5">
        <f>INDEX([1]products!$A$1:$G$49,MATCH([1]orders!$D116,[1]products!$A$1:$A$49,0),MATCH([1]orders!K$1,[1]products!$A$1:$G$1,0))</f>
        <v>0.2</v>
      </c>
      <c r="G116" s="6">
        <f>INDEX([1]products!$A$1:$G$49,MATCH([1]orders!$D116,[1]products!$A$1:$A$49,0),MATCH([1]orders!L$1,[1]products!$A$1:$G$1,0))</f>
        <v>3.5849999999999995</v>
      </c>
      <c r="H116" s="6">
        <f t="shared" si="1"/>
        <v>14.339999999999998</v>
      </c>
    </row>
    <row r="117" spans="1:8" x14ac:dyDescent="0.2">
      <c r="A117" s="1" t="s">
        <v>263</v>
      </c>
      <c r="B117" s="2">
        <v>43693</v>
      </c>
      <c r="C117" s="3" t="s">
        <v>264</v>
      </c>
      <c r="D117" s="4" t="s">
        <v>132</v>
      </c>
      <c r="E117" s="3">
        <v>1</v>
      </c>
      <c r="F117" s="5">
        <f>INDEX([1]products!$A$1:$G$49,MATCH([1]orders!$D117,[1]products!$A$1:$A$49,0),MATCH([1]orders!K$1,[1]products!$A$1:$G$1,0))</f>
        <v>1</v>
      </c>
      <c r="G117" s="6">
        <f>INDEX([1]products!$A$1:$G$49,MATCH([1]orders!$D117,[1]products!$A$1:$A$49,0),MATCH([1]orders!L$1,[1]products!$A$1:$G$1,0))</f>
        <v>15.85</v>
      </c>
      <c r="H117" s="6">
        <f t="shared" si="1"/>
        <v>15.85</v>
      </c>
    </row>
    <row r="118" spans="1:8" x14ac:dyDescent="0.2">
      <c r="A118" s="1" t="s">
        <v>265</v>
      </c>
      <c r="B118" s="2">
        <v>44054</v>
      </c>
      <c r="C118" s="3" t="s">
        <v>266</v>
      </c>
      <c r="D118" s="4" t="s">
        <v>19</v>
      </c>
      <c r="E118" s="3">
        <v>4</v>
      </c>
      <c r="F118" s="5">
        <f>INDEX([1]products!$A$1:$G$49,MATCH([1]orders!$D118,[1]products!$A$1:$A$49,0),MATCH([1]orders!K$1,[1]products!$A$1:$G$1,0))</f>
        <v>0.2</v>
      </c>
      <c r="G118" s="6">
        <f>INDEX([1]products!$A$1:$G$49,MATCH([1]orders!$D118,[1]products!$A$1:$A$49,0),MATCH([1]orders!L$1,[1]products!$A$1:$G$1,0))</f>
        <v>4.7549999999999999</v>
      </c>
      <c r="H118" s="6">
        <f t="shared" si="1"/>
        <v>19.02</v>
      </c>
    </row>
    <row r="119" spans="1:8" x14ac:dyDescent="0.2">
      <c r="A119" s="1" t="s">
        <v>267</v>
      </c>
      <c r="B119" s="2">
        <v>44656</v>
      </c>
      <c r="C119" s="3" t="s">
        <v>268</v>
      </c>
      <c r="D119" s="4" t="s">
        <v>83</v>
      </c>
      <c r="E119" s="3">
        <v>4</v>
      </c>
      <c r="F119" s="5">
        <f>INDEX([1]products!$A$1:$G$49,MATCH([1]orders!$D119,[1]products!$A$1:$A$49,0),MATCH([1]orders!K$1,[1]products!$A$1:$G$1,0))</f>
        <v>0.5</v>
      </c>
      <c r="G119" s="6">
        <f>INDEX([1]products!$A$1:$G$49,MATCH([1]orders!$D119,[1]products!$A$1:$A$49,0),MATCH([1]orders!L$1,[1]products!$A$1:$G$1,0))</f>
        <v>9.51</v>
      </c>
      <c r="H119" s="6">
        <f t="shared" si="1"/>
        <v>38.04</v>
      </c>
    </row>
    <row r="120" spans="1:8" x14ac:dyDescent="0.2">
      <c r="A120" s="1" t="s">
        <v>269</v>
      </c>
      <c r="B120" s="2">
        <v>43760</v>
      </c>
      <c r="C120" s="3" t="s">
        <v>270</v>
      </c>
      <c r="D120" s="4" t="s">
        <v>16</v>
      </c>
      <c r="E120" s="3">
        <v>3</v>
      </c>
      <c r="F120" s="5">
        <f>INDEX([1]products!$A$1:$G$49,MATCH([1]orders!$D120,[1]products!$A$1:$A$49,0),MATCH([1]orders!K$1,[1]products!$A$1:$G$1,0))</f>
        <v>0.5</v>
      </c>
      <c r="G120" s="6">
        <f>INDEX([1]products!$A$1:$G$49,MATCH([1]orders!$D120,[1]products!$A$1:$A$49,0),MATCH([1]orders!L$1,[1]products!$A$1:$G$1,0))</f>
        <v>7.29</v>
      </c>
      <c r="H120" s="6">
        <f t="shared" si="1"/>
        <v>21.87</v>
      </c>
    </row>
    <row r="121" spans="1:8" x14ac:dyDescent="0.2">
      <c r="A121" s="1" t="s">
        <v>271</v>
      </c>
      <c r="B121" s="2">
        <v>44471</v>
      </c>
      <c r="C121" s="3" t="s">
        <v>272</v>
      </c>
      <c r="D121" s="4" t="s">
        <v>64</v>
      </c>
      <c r="E121" s="3">
        <v>1</v>
      </c>
      <c r="F121" s="5">
        <f>INDEX([1]products!$A$1:$G$49,MATCH([1]orders!$D121,[1]products!$A$1:$A$49,0),MATCH([1]orders!K$1,[1]products!$A$1:$G$1,0))</f>
        <v>0.2</v>
      </c>
      <c r="G121" s="6">
        <f>INDEX([1]products!$A$1:$G$49,MATCH([1]orders!$D121,[1]products!$A$1:$A$49,0),MATCH([1]orders!L$1,[1]products!$A$1:$G$1,0))</f>
        <v>4.125</v>
      </c>
      <c r="H121" s="6">
        <f t="shared" si="1"/>
        <v>4.125</v>
      </c>
    </row>
    <row r="122" spans="1:8" x14ac:dyDescent="0.2">
      <c r="A122" s="1" t="s">
        <v>271</v>
      </c>
      <c r="B122" s="2">
        <v>44471</v>
      </c>
      <c r="C122" s="3" t="s">
        <v>272</v>
      </c>
      <c r="D122" s="4" t="s">
        <v>115</v>
      </c>
      <c r="E122" s="3">
        <v>1</v>
      </c>
      <c r="F122" s="5">
        <f>INDEX([1]products!$A$1:$G$49,MATCH([1]orders!$D122,[1]products!$A$1:$A$49,0),MATCH([1]orders!K$1,[1]products!$A$1:$G$1,0))</f>
        <v>0.2</v>
      </c>
      <c r="G122" s="6">
        <f>INDEX([1]products!$A$1:$G$49,MATCH([1]orders!$D122,[1]products!$A$1:$A$49,0),MATCH([1]orders!L$1,[1]products!$A$1:$G$1,0))</f>
        <v>3.8849999999999998</v>
      </c>
      <c r="H122" s="6">
        <f t="shared" si="1"/>
        <v>3.8849999999999998</v>
      </c>
    </row>
    <row r="123" spans="1:8" x14ac:dyDescent="0.2">
      <c r="A123" s="1" t="s">
        <v>271</v>
      </c>
      <c r="B123" s="2">
        <v>44471</v>
      </c>
      <c r="C123" s="3" t="s">
        <v>272</v>
      </c>
      <c r="D123" s="4" t="s">
        <v>9</v>
      </c>
      <c r="E123" s="3">
        <v>5</v>
      </c>
      <c r="F123" s="5">
        <f>INDEX([1]products!$A$1:$G$49,MATCH([1]orders!$D123,[1]products!$A$1:$A$49,0),MATCH([1]orders!K$1,[1]products!$A$1:$G$1,0))</f>
        <v>1</v>
      </c>
      <c r="G123" s="6">
        <f>INDEX([1]products!$A$1:$G$49,MATCH([1]orders!$D123,[1]products!$A$1:$A$49,0),MATCH([1]orders!L$1,[1]products!$A$1:$G$1,0))</f>
        <v>13.75</v>
      </c>
      <c r="H123" s="6">
        <f t="shared" si="1"/>
        <v>68.75</v>
      </c>
    </row>
    <row r="124" spans="1:8" x14ac:dyDescent="0.2">
      <c r="A124" s="1" t="s">
        <v>273</v>
      </c>
      <c r="B124" s="2">
        <v>44268</v>
      </c>
      <c r="C124" s="3" t="s">
        <v>274</v>
      </c>
      <c r="D124" s="4" t="s">
        <v>72</v>
      </c>
      <c r="E124" s="3">
        <v>4</v>
      </c>
      <c r="F124" s="5">
        <f>INDEX([1]products!$A$1:$G$49,MATCH([1]orders!$D124,[1]products!$A$1:$A$49,0),MATCH([1]orders!K$1,[1]products!$A$1:$G$1,0))</f>
        <v>0.5</v>
      </c>
      <c r="G124" s="6">
        <f>INDEX([1]products!$A$1:$G$49,MATCH([1]orders!$D124,[1]products!$A$1:$A$49,0),MATCH([1]orders!L$1,[1]products!$A$1:$G$1,0))</f>
        <v>5.97</v>
      </c>
      <c r="H124" s="6">
        <f t="shared" si="1"/>
        <v>23.88</v>
      </c>
    </row>
    <row r="125" spans="1:8" x14ac:dyDescent="0.2">
      <c r="A125" s="1" t="s">
        <v>275</v>
      </c>
      <c r="B125" s="2">
        <v>44724</v>
      </c>
      <c r="C125" s="3" t="s">
        <v>276</v>
      </c>
      <c r="D125" s="4" t="s">
        <v>104</v>
      </c>
      <c r="E125" s="3">
        <v>4</v>
      </c>
      <c r="F125" s="5">
        <f>INDEX([1]products!$A$1:$G$49,MATCH([1]orders!$D125,[1]products!$A$1:$A$49,0),MATCH([1]orders!K$1,[1]products!$A$1:$G$1,0))</f>
        <v>2.5</v>
      </c>
      <c r="G125" s="6">
        <f>INDEX([1]products!$A$1:$G$49,MATCH([1]orders!$D125,[1]products!$A$1:$A$49,0),MATCH([1]orders!L$1,[1]products!$A$1:$G$1,0))</f>
        <v>36.454999999999998</v>
      </c>
      <c r="H125" s="6">
        <f t="shared" si="1"/>
        <v>145.82</v>
      </c>
    </row>
    <row r="126" spans="1:8" x14ac:dyDescent="0.2">
      <c r="A126" s="1" t="s">
        <v>277</v>
      </c>
      <c r="B126" s="2">
        <v>43582</v>
      </c>
      <c r="C126" s="3" t="s">
        <v>278</v>
      </c>
      <c r="D126" s="4" t="s">
        <v>77</v>
      </c>
      <c r="E126" s="3">
        <v>5</v>
      </c>
      <c r="F126" s="5">
        <f>INDEX([1]products!$A$1:$G$49,MATCH([1]orders!$D126,[1]products!$A$1:$A$49,0),MATCH([1]orders!K$1,[1]products!$A$1:$G$1,0))</f>
        <v>0.2</v>
      </c>
      <c r="G126" s="6">
        <f>INDEX([1]products!$A$1:$G$49,MATCH([1]orders!$D126,[1]products!$A$1:$A$49,0),MATCH([1]orders!L$1,[1]products!$A$1:$G$1,0))</f>
        <v>4.3650000000000002</v>
      </c>
      <c r="H126" s="6">
        <f t="shared" si="1"/>
        <v>21.825000000000003</v>
      </c>
    </row>
    <row r="127" spans="1:8" x14ac:dyDescent="0.2">
      <c r="A127" s="1" t="s">
        <v>279</v>
      </c>
      <c r="B127" s="2">
        <v>43608</v>
      </c>
      <c r="C127" s="3" t="s">
        <v>280</v>
      </c>
      <c r="D127" s="4" t="s">
        <v>78</v>
      </c>
      <c r="E127" s="3">
        <v>3</v>
      </c>
      <c r="F127" s="5">
        <f>INDEX([1]products!$A$1:$G$49,MATCH([1]orders!$D127,[1]products!$A$1:$A$49,0),MATCH([1]orders!K$1,[1]products!$A$1:$G$1,0))</f>
        <v>0.5</v>
      </c>
      <c r="G127" s="6">
        <f>INDEX([1]products!$A$1:$G$49,MATCH([1]orders!$D127,[1]products!$A$1:$A$49,0),MATCH([1]orders!L$1,[1]products!$A$1:$G$1,0))</f>
        <v>8.73</v>
      </c>
      <c r="H127" s="6">
        <f t="shared" si="1"/>
        <v>26.19</v>
      </c>
    </row>
    <row r="128" spans="1:8" x14ac:dyDescent="0.2">
      <c r="A128" s="1" t="s">
        <v>281</v>
      </c>
      <c r="B128" s="2">
        <v>44026</v>
      </c>
      <c r="C128" s="3" t="s">
        <v>282</v>
      </c>
      <c r="D128" s="4" t="s">
        <v>61</v>
      </c>
      <c r="E128" s="3">
        <v>1</v>
      </c>
      <c r="F128" s="5">
        <f>INDEX([1]products!$A$1:$G$49,MATCH([1]orders!$D128,[1]products!$A$1:$A$49,0),MATCH([1]orders!K$1,[1]products!$A$1:$G$1,0))</f>
        <v>1</v>
      </c>
      <c r="G128" s="6">
        <f>INDEX([1]products!$A$1:$G$49,MATCH([1]orders!$D128,[1]products!$A$1:$A$49,0),MATCH([1]orders!L$1,[1]products!$A$1:$G$1,0))</f>
        <v>11.25</v>
      </c>
      <c r="H128" s="6">
        <f t="shared" si="1"/>
        <v>11.25</v>
      </c>
    </row>
    <row r="129" spans="1:8" x14ac:dyDescent="0.2">
      <c r="A129" s="1" t="s">
        <v>283</v>
      </c>
      <c r="B129" s="2">
        <v>44510</v>
      </c>
      <c r="C129" s="3" t="s">
        <v>284</v>
      </c>
      <c r="D129" s="4" t="s">
        <v>13</v>
      </c>
      <c r="E129" s="3">
        <v>6</v>
      </c>
      <c r="F129" s="5">
        <f>INDEX([1]products!$A$1:$G$49,MATCH([1]orders!$D129,[1]products!$A$1:$A$49,0),MATCH([1]orders!K$1,[1]products!$A$1:$G$1,0))</f>
        <v>1</v>
      </c>
      <c r="G129" s="6">
        <f>INDEX([1]products!$A$1:$G$49,MATCH([1]orders!$D129,[1]products!$A$1:$A$49,0),MATCH([1]orders!L$1,[1]products!$A$1:$G$1,0))</f>
        <v>12.95</v>
      </c>
      <c r="H129" s="6">
        <f t="shared" si="1"/>
        <v>77.699999999999989</v>
      </c>
    </row>
    <row r="130" spans="1:8" x14ac:dyDescent="0.2">
      <c r="A130" s="1" t="s">
        <v>285</v>
      </c>
      <c r="B130" s="2">
        <v>44439</v>
      </c>
      <c r="C130" s="3" t="s">
        <v>286</v>
      </c>
      <c r="D130" s="4" t="s">
        <v>67</v>
      </c>
      <c r="E130" s="3">
        <v>1</v>
      </c>
      <c r="F130" s="5">
        <f>INDEX([1]products!$A$1:$G$49,MATCH([1]orders!$D130,[1]products!$A$1:$A$49,0),MATCH([1]orders!K$1,[1]products!$A$1:$G$1,0))</f>
        <v>0.5</v>
      </c>
      <c r="G130" s="6">
        <f>INDEX([1]products!$A$1:$G$49,MATCH([1]orders!$D130,[1]products!$A$1:$A$49,0),MATCH([1]orders!L$1,[1]products!$A$1:$G$1,0))</f>
        <v>6.75</v>
      </c>
      <c r="H130" s="6">
        <f t="shared" ref="H130:H193" si="2">E130*G130</f>
        <v>6.75</v>
      </c>
    </row>
    <row r="131" spans="1:8" x14ac:dyDescent="0.2">
      <c r="A131" s="1" t="s">
        <v>287</v>
      </c>
      <c r="B131" s="2">
        <v>43652</v>
      </c>
      <c r="C131" s="3" t="s">
        <v>288</v>
      </c>
      <c r="D131" s="4" t="s">
        <v>245</v>
      </c>
      <c r="E131" s="3">
        <v>1</v>
      </c>
      <c r="F131" s="5">
        <f>INDEX([1]products!$A$1:$G$49,MATCH([1]orders!$D131,[1]products!$A$1:$A$49,0),MATCH([1]orders!K$1,[1]products!$A$1:$G$1,0))</f>
        <v>1</v>
      </c>
      <c r="G131" s="6">
        <f>INDEX([1]products!$A$1:$G$49,MATCH([1]orders!$D131,[1]products!$A$1:$A$49,0),MATCH([1]orders!L$1,[1]products!$A$1:$G$1,0))</f>
        <v>12.15</v>
      </c>
      <c r="H131" s="6">
        <f t="shared" si="2"/>
        <v>12.15</v>
      </c>
    </row>
    <row r="132" spans="1:8" x14ac:dyDescent="0.2">
      <c r="A132" s="1" t="s">
        <v>289</v>
      </c>
      <c r="B132" s="2">
        <v>44624</v>
      </c>
      <c r="C132" s="3" t="s">
        <v>290</v>
      </c>
      <c r="D132" s="4" t="s">
        <v>204</v>
      </c>
      <c r="E132" s="3">
        <v>5</v>
      </c>
      <c r="F132" s="5">
        <f>INDEX([1]products!$A$1:$G$49,MATCH([1]orders!$D132,[1]products!$A$1:$A$49,0),MATCH([1]orders!K$1,[1]products!$A$1:$G$1,0))</f>
        <v>2.5</v>
      </c>
      <c r="G132" s="6">
        <f>INDEX([1]products!$A$1:$G$49,MATCH([1]orders!$D132,[1]products!$A$1:$A$49,0),MATCH([1]orders!L$1,[1]products!$A$1:$G$1,0))</f>
        <v>29.784999999999997</v>
      </c>
      <c r="H132" s="6">
        <f t="shared" si="2"/>
        <v>148.92499999999998</v>
      </c>
    </row>
    <row r="133" spans="1:8" x14ac:dyDescent="0.2">
      <c r="A133" s="1" t="s">
        <v>291</v>
      </c>
      <c r="B133" s="2">
        <v>44196</v>
      </c>
      <c r="C133" s="3" t="s">
        <v>292</v>
      </c>
      <c r="D133" s="4" t="s">
        <v>16</v>
      </c>
      <c r="E133" s="3">
        <v>2</v>
      </c>
      <c r="F133" s="5">
        <f>INDEX([1]products!$A$1:$G$49,MATCH([1]orders!$D133,[1]products!$A$1:$A$49,0),MATCH([1]orders!K$1,[1]products!$A$1:$G$1,0))</f>
        <v>0.5</v>
      </c>
      <c r="G133" s="6">
        <f>INDEX([1]products!$A$1:$G$49,MATCH([1]orders!$D133,[1]products!$A$1:$A$49,0),MATCH([1]orders!L$1,[1]products!$A$1:$G$1,0))</f>
        <v>7.29</v>
      </c>
      <c r="H133" s="6">
        <f t="shared" si="2"/>
        <v>14.58</v>
      </c>
    </row>
    <row r="134" spans="1:8" x14ac:dyDescent="0.2">
      <c r="A134" s="1" t="s">
        <v>293</v>
      </c>
      <c r="B134" s="2">
        <v>44043</v>
      </c>
      <c r="C134" s="3" t="s">
        <v>294</v>
      </c>
      <c r="D134" s="4" t="s">
        <v>204</v>
      </c>
      <c r="E134" s="3">
        <v>5</v>
      </c>
      <c r="F134" s="5">
        <f>INDEX([1]products!$A$1:$G$49,MATCH([1]orders!$D134,[1]products!$A$1:$A$49,0),MATCH([1]orders!K$1,[1]products!$A$1:$G$1,0))</f>
        <v>2.5</v>
      </c>
      <c r="G134" s="6">
        <f>INDEX([1]products!$A$1:$G$49,MATCH([1]orders!$D134,[1]products!$A$1:$A$49,0),MATCH([1]orders!L$1,[1]products!$A$1:$G$1,0))</f>
        <v>29.784999999999997</v>
      </c>
      <c r="H134" s="6">
        <f t="shared" si="2"/>
        <v>148.92499999999998</v>
      </c>
    </row>
    <row r="135" spans="1:8" x14ac:dyDescent="0.2">
      <c r="A135" s="1" t="s">
        <v>295</v>
      </c>
      <c r="B135" s="2">
        <v>44340</v>
      </c>
      <c r="C135" s="3" t="s">
        <v>296</v>
      </c>
      <c r="D135" s="4" t="s">
        <v>13</v>
      </c>
      <c r="E135" s="3">
        <v>1</v>
      </c>
      <c r="F135" s="5">
        <f>INDEX([1]products!$A$1:$G$49,MATCH([1]orders!$D135,[1]products!$A$1:$A$49,0),MATCH([1]orders!K$1,[1]products!$A$1:$G$1,0))</f>
        <v>1</v>
      </c>
      <c r="G135" s="6">
        <f>INDEX([1]products!$A$1:$G$49,MATCH([1]orders!$D135,[1]products!$A$1:$A$49,0),MATCH([1]orders!L$1,[1]products!$A$1:$G$1,0))</f>
        <v>12.95</v>
      </c>
      <c r="H135" s="6">
        <f t="shared" si="2"/>
        <v>12.95</v>
      </c>
    </row>
    <row r="136" spans="1:8" x14ac:dyDescent="0.2">
      <c r="A136" s="1" t="s">
        <v>297</v>
      </c>
      <c r="B136" s="2">
        <v>44758</v>
      </c>
      <c r="C136" s="3" t="s">
        <v>298</v>
      </c>
      <c r="D136" s="4" t="s">
        <v>112</v>
      </c>
      <c r="E136" s="3">
        <v>3</v>
      </c>
      <c r="F136" s="5">
        <f>INDEX([1]products!$A$1:$G$49,MATCH([1]orders!$D136,[1]products!$A$1:$A$49,0),MATCH([1]orders!K$1,[1]products!$A$1:$G$1,0))</f>
        <v>2.5</v>
      </c>
      <c r="G136" s="6">
        <f>INDEX([1]products!$A$1:$G$49,MATCH([1]orders!$D136,[1]products!$A$1:$A$49,0),MATCH([1]orders!L$1,[1]products!$A$1:$G$1,0))</f>
        <v>31.624999999999996</v>
      </c>
      <c r="H136" s="6">
        <f t="shared" si="2"/>
        <v>94.874999999999986</v>
      </c>
    </row>
    <row r="137" spans="1:8" x14ac:dyDescent="0.2">
      <c r="A137" s="1" t="s">
        <v>299</v>
      </c>
      <c r="B137" s="2">
        <v>44232</v>
      </c>
      <c r="C137" s="3" t="s">
        <v>300</v>
      </c>
      <c r="D137" s="4" t="s">
        <v>192</v>
      </c>
      <c r="E137" s="3">
        <v>5</v>
      </c>
      <c r="F137" s="5">
        <f>INDEX([1]products!$A$1:$G$49,MATCH([1]orders!$D137,[1]products!$A$1:$A$49,0),MATCH([1]orders!K$1,[1]products!$A$1:$G$1,0))</f>
        <v>0.5</v>
      </c>
      <c r="G137" s="6">
        <f>INDEX([1]products!$A$1:$G$49,MATCH([1]orders!$D137,[1]products!$A$1:$A$49,0),MATCH([1]orders!L$1,[1]products!$A$1:$G$1,0))</f>
        <v>7.77</v>
      </c>
      <c r="H137" s="6">
        <f t="shared" si="2"/>
        <v>38.849999999999994</v>
      </c>
    </row>
    <row r="138" spans="1:8" x14ac:dyDescent="0.2">
      <c r="A138" s="1" t="s">
        <v>301</v>
      </c>
      <c r="B138" s="2">
        <v>44406</v>
      </c>
      <c r="C138" s="3" t="s">
        <v>302</v>
      </c>
      <c r="D138" s="4" t="s">
        <v>54</v>
      </c>
      <c r="E138" s="3">
        <v>4</v>
      </c>
      <c r="F138" s="5">
        <f>INDEX([1]products!$A$1:$G$49,MATCH([1]orders!$D138,[1]products!$A$1:$A$49,0),MATCH([1]orders!K$1,[1]products!$A$1:$G$1,0))</f>
        <v>0.2</v>
      </c>
      <c r="G138" s="6">
        <f>INDEX([1]products!$A$1:$G$49,MATCH([1]orders!$D138,[1]products!$A$1:$A$49,0),MATCH([1]orders!L$1,[1]products!$A$1:$G$1,0))</f>
        <v>2.9849999999999999</v>
      </c>
      <c r="H138" s="6">
        <f t="shared" si="2"/>
        <v>11.94</v>
      </c>
    </row>
    <row r="139" spans="1:8" x14ac:dyDescent="0.2">
      <c r="A139" s="1" t="s">
        <v>303</v>
      </c>
      <c r="B139" s="2">
        <v>44637</v>
      </c>
      <c r="C139" s="3" t="s">
        <v>304</v>
      </c>
      <c r="D139" s="4" t="s">
        <v>30</v>
      </c>
      <c r="E139" s="3">
        <v>3</v>
      </c>
      <c r="F139" s="5">
        <f>INDEX([1]products!$A$1:$G$49,MATCH([1]orders!$D139,[1]products!$A$1:$A$49,0),MATCH([1]orders!K$1,[1]products!$A$1:$G$1,0))</f>
        <v>2.5</v>
      </c>
      <c r="G139" s="6">
        <f>INDEX([1]products!$A$1:$G$49,MATCH([1]orders!$D139,[1]products!$A$1:$A$49,0),MATCH([1]orders!L$1,[1]products!$A$1:$G$1,0))</f>
        <v>34.154999999999994</v>
      </c>
      <c r="H139" s="6">
        <f t="shared" si="2"/>
        <v>102.46499999999997</v>
      </c>
    </row>
    <row r="140" spans="1:8" x14ac:dyDescent="0.2">
      <c r="A140" s="1" t="s">
        <v>305</v>
      </c>
      <c r="B140" s="2">
        <v>44238</v>
      </c>
      <c r="C140" s="3" t="s">
        <v>306</v>
      </c>
      <c r="D140" s="4" t="s">
        <v>245</v>
      </c>
      <c r="E140" s="3">
        <v>4</v>
      </c>
      <c r="F140" s="5">
        <f>INDEX([1]products!$A$1:$G$49,MATCH([1]orders!$D140,[1]products!$A$1:$A$49,0),MATCH([1]orders!K$1,[1]products!$A$1:$G$1,0))</f>
        <v>1</v>
      </c>
      <c r="G140" s="6">
        <f>INDEX([1]products!$A$1:$G$49,MATCH([1]orders!$D140,[1]products!$A$1:$A$49,0),MATCH([1]orders!L$1,[1]products!$A$1:$G$1,0))</f>
        <v>12.15</v>
      </c>
      <c r="H140" s="6">
        <f t="shared" si="2"/>
        <v>48.6</v>
      </c>
    </row>
    <row r="141" spans="1:8" x14ac:dyDescent="0.2">
      <c r="A141" s="1" t="s">
        <v>307</v>
      </c>
      <c r="B141" s="2">
        <v>43509</v>
      </c>
      <c r="C141" s="3" t="s">
        <v>308</v>
      </c>
      <c r="D141" s="4" t="s">
        <v>13</v>
      </c>
      <c r="E141" s="3">
        <v>6</v>
      </c>
      <c r="F141" s="5">
        <f>INDEX([1]products!$A$1:$G$49,MATCH([1]orders!$D141,[1]products!$A$1:$A$49,0),MATCH([1]orders!K$1,[1]products!$A$1:$G$1,0))</f>
        <v>1</v>
      </c>
      <c r="G141" s="6">
        <f>INDEX([1]products!$A$1:$G$49,MATCH([1]orders!$D141,[1]products!$A$1:$A$49,0),MATCH([1]orders!L$1,[1]products!$A$1:$G$1,0))</f>
        <v>12.95</v>
      </c>
      <c r="H141" s="6">
        <f t="shared" si="2"/>
        <v>77.699999999999989</v>
      </c>
    </row>
    <row r="142" spans="1:8" x14ac:dyDescent="0.2">
      <c r="A142" s="1" t="s">
        <v>309</v>
      </c>
      <c r="B142" s="2">
        <v>44694</v>
      </c>
      <c r="C142" s="3" t="s">
        <v>310</v>
      </c>
      <c r="D142" s="4" t="s">
        <v>109</v>
      </c>
      <c r="E142" s="3">
        <v>1</v>
      </c>
      <c r="F142" s="5">
        <f>INDEX([1]products!$A$1:$G$49,MATCH([1]orders!$D142,[1]products!$A$1:$A$49,0),MATCH([1]orders!K$1,[1]products!$A$1:$G$1,0))</f>
        <v>2.5</v>
      </c>
      <c r="G142" s="6">
        <f>INDEX([1]products!$A$1:$G$49,MATCH([1]orders!$D142,[1]products!$A$1:$A$49,0),MATCH([1]orders!L$1,[1]products!$A$1:$G$1,0))</f>
        <v>29.784999999999997</v>
      </c>
      <c r="H142" s="6">
        <f t="shared" si="2"/>
        <v>29.784999999999997</v>
      </c>
    </row>
    <row r="143" spans="1:8" x14ac:dyDescent="0.2">
      <c r="A143" s="1" t="s">
        <v>311</v>
      </c>
      <c r="B143" s="2">
        <v>43970</v>
      </c>
      <c r="C143" s="3" t="s">
        <v>312</v>
      </c>
      <c r="D143" s="4" t="s">
        <v>115</v>
      </c>
      <c r="E143" s="3">
        <v>4</v>
      </c>
      <c r="F143" s="5">
        <f>INDEX([1]products!$A$1:$G$49,MATCH([1]orders!$D143,[1]products!$A$1:$A$49,0),MATCH([1]orders!K$1,[1]products!$A$1:$G$1,0))</f>
        <v>0.2</v>
      </c>
      <c r="G143" s="6">
        <f>INDEX([1]products!$A$1:$G$49,MATCH([1]orders!$D143,[1]products!$A$1:$A$49,0),MATCH([1]orders!L$1,[1]products!$A$1:$G$1,0))</f>
        <v>3.8849999999999998</v>
      </c>
      <c r="H143" s="6">
        <f t="shared" si="2"/>
        <v>15.54</v>
      </c>
    </row>
    <row r="144" spans="1:8" x14ac:dyDescent="0.2">
      <c r="A144" s="1" t="s">
        <v>313</v>
      </c>
      <c r="B144" s="2">
        <v>44678</v>
      </c>
      <c r="C144" s="3" t="s">
        <v>314</v>
      </c>
      <c r="D144" s="4" t="s">
        <v>30</v>
      </c>
      <c r="E144" s="3">
        <v>4</v>
      </c>
      <c r="F144" s="5">
        <f>INDEX([1]products!$A$1:$G$49,MATCH([1]orders!$D144,[1]products!$A$1:$A$49,0),MATCH([1]orders!K$1,[1]products!$A$1:$G$1,0))</f>
        <v>2.5</v>
      </c>
      <c r="G144" s="6">
        <f>INDEX([1]products!$A$1:$G$49,MATCH([1]orders!$D144,[1]products!$A$1:$A$49,0),MATCH([1]orders!L$1,[1]products!$A$1:$G$1,0))</f>
        <v>34.154999999999994</v>
      </c>
      <c r="H144" s="6">
        <f t="shared" si="2"/>
        <v>136.61999999999998</v>
      </c>
    </row>
    <row r="145" spans="1:8" x14ac:dyDescent="0.2">
      <c r="A145" s="1" t="s">
        <v>315</v>
      </c>
      <c r="B145" s="2">
        <v>44083</v>
      </c>
      <c r="C145" s="3" t="s">
        <v>316</v>
      </c>
      <c r="D145" s="4" t="s">
        <v>78</v>
      </c>
      <c r="E145" s="3">
        <v>2</v>
      </c>
      <c r="F145" s="5">
        <f>INDEX([1]products!$A$1:$G$49,MATCH([1]orders!$D145,[1]products!$A$1:$A$49,0),MATCH([1]orders!K$1,[1]products!$A$1:$G$1,0))</f>
        <v>0.5</v>
      </c>
      <c r="G145" s="6">
        <f>INDEX([1]products!$A$1:$G$49,MATCH([1]orders!$D145,[1]products!$A$1:$A$49,0),MATCH([1]orders!L$1,[1]products!$A$1:$G$1,0))</f>
        <v>8.73</v>
      </c>
      <c r="H145" s="6">
        <f t="shared" si="2"/>
        <v>17.46</v>
      </c>
    </row>
    <row r="146" spans="1:8" x14ac:dyDescent="0.2">
      <c r="A146" s="1" t="s">
        <v>317</v>
      </c>
      <c r="B146" s="2">
        <v>44265</v>
      </c>
      <c r="C146" s="3" t="s">
        <v>318</v>
      </c>
      <c r="D146" s="4" t="s">
        <v>30</v>
      </c>
      <c r="E146" s="3">
        <v>2</v>
      </c>
      <c r="F146" s="5">
        <f>INDEX([1]products!$A$1:$G$49,MATCH([1]orders!$D146,[1]products!$A$1:$A$49,0),MATCH([1]orders!K$1,[1]products!$A$1:$G$1,0))</f>
        <v>2.5</v>
      </c>
      <c r="G146" s="6">
        <f>INDEX([1]products!$A$1:$G$49,MATCH([1]orders!$D146,[1]products!$A$1:$A$49,0),MATCH([1]orders!L$1,[1]products!$A$1:$G$1,0))</f>
        <v>34.154999999999994</v>
      </c>
      <c r="H146" s="6">
        <f t="shared" si="2"/>
        <v>68.309999999999988</v>
      </c>
    </row>
    <row r="147" spans="1:8" x14ac:dyDescent="0.2">
      <c r="A147" s="1" t="s">
        <v>319</v>
      </c>
      <c r="B147" s="2">
        <v>43562</v>
      </c>
      <c r="C147" s="3" t="s">
        <v>320</v>
      </c>
      <c r="D147" s="4" t="s">
        <v>77</v>
      </c>
      <c r="E147" s="3">
        <v>4</v>
      </c>
      <c r="F147" s="5">
        <f>INDEX([1]products!$A$1:$G$49,MATCH([1]orders!$D147,[1]products!$A$1:$A$49,0),MATCH([1]orders!K$1,[1]products!$A$1:$G$1,0))</f>
        <v>0.2</v>
      </c>
      <c r="G147" s="6">
        <f>INDEX([1]products!$A$1:$G$49,MATCH([1]orders!$D147,[1]products!$A$1:$A$49,0),MATCH([1]orders!L$1,[1]products!$A$1:$G$1,0))</f>
        <v>4.3650000000000002</v>
      </c>
      <c r="H147" s="6">
        <f t="shared" si="2"/>
        <v>17.46</v>
      </c>
    </row>
    <row r="148" spans="1:8" x14ac:dyDescent="0.2">
      <c r="A148" s="1" t="s">
        <v>321</v>
      </c>
      <c r="B148" s="2">
        <v>44024</v>
      </c>
      <c r="C148" s="3" t="s">
        <v>322</v>
      </c>
      <c r="D148" s="4" t="s">
        <v>96</v>
      </c>
      <c r="E148" s="3">
        <v>3</v>
      </c>
      <c r="F148" s="5">
        <f>INDEX([1]products!$A$1:$G$49,MATCH([1]orders!$D148,[1]products!$A$1:$A$49,0),MATCH([1]orders!K$1,[1]products!$A$1:$G$1,0))</f>
        <v>1</v>
      </c>
      <c r="G148" s="6">
        <f>INDEX([1]products!$A$1:$G$49,MATCH([1]orders!$D148,[1]products!$A$1:$A$49,0),MATCH([1]orders!L$1,[1]products!$A$1:$G$1,0))</f>
        <v>14.55</v>
      </c>
      <c r="H148" s="6">
        <f t="shared" si="2"/>
        <v>43.650000000000006</v>
      </c>
    </row>
    <row r="149" spans="1:8" x14ac:dyDescent="0.2">
      <c r="A149" s="1" t="s">
        <v>321</v>
      </c>
      <c r="B149" s="2">
        <v>44024</v>
      </c>
      <c r="C149" s="3" t="s">
        <v>322</v>
      </c>
      <c r="D149" s="4" t="s">
        <v>9</v>
      </c>
      <c r="E149" s="3">
        <v>2</v>
      </c>
      <c r="F149" s="5">
        <f>INDEX([1]products!$A$1:$G$49,MATCH([1]orders!$D149,[1]products!$A$1:$A$49,0),MATCH([1]orders!K$1,[1]products!$A$1:$G$1,0))</f>
        <v>1</v>
      </c>
      <c r="G149" s="6">
        <f>INDEX([1]products!$A$1:$G$49,MATCH([1]orders!$D149,[1]products!$A$1:$A$49,0),MATCH([1]orders!L$1,[1]products!$A$1:$G$1,0))</f>
        <v>13.75</v>
      </c>
      <c r="H149" s="6">
        <f t="shared" si="2"/>
        <v>27.5</v>
      </c>
    </row>
    <row r="150" spans="1:8" x14ac:dyDescent="0.2">
      <c r="A150" s="1" t="s">
        <v>323</v>
      </c>
      <c r="B150" s="2">
        <v>44551</v>
      </c>
      <c r="C150" s="3" t="s">
        <v>324</v>
      </c>
      <c r="D150" s="4" t="s">
        <v>51</v>
      </c>
      <c r="E150" s="3">
        <v>5</v>
      </c>
      <c r="F150" s="5">
        <f>INDEX([1]products!$A$1:$G$49,MATCH([1]orders!$D150,[1]products!$A$1:$A$49,0),MATCH([1]orders!K$1,[1]products!$A$1:$G$1,0))</f>
        <v>0.2</v>
      </c>
      <c r="G150" s="6">
        <f>INDEX([1]products!$A$1:$G$49,MATCH([1]orders!$D150,[1]products!$A$1:$A$49,0),MATCH([1]orders!L$1,[1]products!$A$1:$G$1,0))</f>
        <v>3.645</v>
      </c>
      <c r="H150" s="6">
        <f t="shared" si="2"/>
        <v>18.225000000000001</v>
      </c>
    </row>
    <row r="151" spans="1:8" x14ac:dyDescent="0.2">
      <c r="A151" s="1" t="s">
        <v>325</v>
      </c>
      <c r="B151" s="2">
        <v>44108</v>
      </c>
      <c r="C151" s="3" t="s">
        <v>326</v>
      </c>
      <c r="D151" s="4" t="s">
        <v>171</v>
      </c>
      <c r="E151" s="3">
        <v>2</v>
      </c>
      <c r="F151" s="5">
        <f>INDEX([1]products!$A$1:$G$49,MATCH([1]orders!$D151,[1]products!$A$1:$A$49,0),MATCH([1]orders!K$1,[1]products!$A$1:$G$1,0))</f>
        <v>2.5</v>
      </c>
      <c r="G151" s="6">
        <f>INDEX([1]products!$A$1:$G$49,MATCH([1]orders!$D151,[1]products!$A$1:$A$49,0),MATCH([1]orders!L$1,[1]products!$A$1:$G$1,0))</f>
        <v>25.874999999999996</v>
      </c>
      <c r="H151" s="6">
        <f t="shared" si="2"/>
        <v>51.749999999999993</v>
      </c>
    </row>
    <row r="152" spans="1:8" x14ac:dyDescent="0.2">
      <c r="A152" s="1" t="s">
        <v>327</v>
      </c>
      <c r="B152" s="2">
        <v>44051</v>
      </c>
      <c r="C152" s="3" t="s">
        <v>328</v>
      </c>
      <c r="D152" s="4" t="s">
        <v>13</v>
      </c>
      <c r="E152" s="3">
        <v>1</v>
      </c>
      <c r="F152" s="5">
        <f>INDEX([1]products!$A$1:$G$49,MATCH([1]orders!$D152,[1]products!$A$1:$A$49,0),MATCH([1]orders!K$1,[1]products!$A$1:$G$1,0))</f>
        <v>1</v>
      </c>
      <c r="G152" s="6">
        <f>INDEX([1]products!$A$1:$G$49,MATCH([1]orders!$D152,[1]products!$A$1:$A$49,0),MATCH([1]orders!L$1,[1]products!$A$1:$G$1,0))</f>
        <v>12.95</v>
      </c>
      <c r="H152" s="6">
        <f t="shared" si="2"/>
        <v>12.95</v>
      </c>
    </row>
    <row r="153" spans="1:8" x14ac:dyDescent="0.2">
      <c r="A153" s="1" t="s">
        <v>329</v>
      </c>
      <c r="B153" s="2">
        <v>44115</v>
      </c>
      <c r="C153" s="3" t="s">
        <v>330</v>
      </c>
      <c r="D153" s="4" t="s">
        <v>61</v>
      </c>
      <c r="E153" s="3">
        <v>3</v>
      </c>
      <c r="F153" s="5">
        <f>INDEX([1]products!$A$1:$G$49,MATCH([1]orders!$D153,[1]products!$A$1:$A$49,0),MATCH([1]orders!K$1,[1]products!$A$1:$G$1,0))</f>
        <v>1</v>
      </c>
      <c r="G153" s="6">
        <f>INDEX([1]products!$A$1:$G$49,MATCH([1]orders!$D153,[1]products!$A$1:$A$49,0),MATCH([1]orders!L$1,[1]products!$A$1:$G$1,0))</f>
        <v>11.25</v>
      </c>
      <c r="H153" s="6">
        <f t="shared" si="2"/>
        <v>33.75</v>
      </c>
    </row>
    <row r="154" spans="1:8" x14ac:dyDescent="0.2">
      <c r="A154" s="1" t="s">
        <v>331</v>
      </c>
      <c r="B154" s="2">
        <v>44510</v>
      </c>
      <c r="C154" s="3" t="s">
        <v>332</v>
      </c>
      <c r="D154" s="4" t="s">
        <v>41</v>
      </c>
      <c r="E154" s="3">
        <v>3</v>
      </c>
      <c r="F154" s="5">
        <f>INDEX([1]products!$A$1:$G$49,MATCH([1]orders!$D154,[1]products!$A$1:$A$49,0),MATCH([1]orders!K$1,[1]products!$A$1:$G$1,0))</f>
        <v>2.5</v>
      </c>
      <c r="G154" s="6">
        <f>INDEX([1]products!$A$1:$G$49,MATCH([1]orders!$D154,[1]products!$A$1:$A$49,0),MATCH([1]orders!L$1,[1]products!$A$1:$G$1,0))</f>
        <v>22.884999999999998</v>
      </c>
      <c r="H154" s="6">
        <f t="shared" si="2"/>
        <v>68.655000000000001</v>
      </c>
    </row>
    <row r="155" spans="1:8" x14ac:dyDescent="0.2">
      <c r="A155" s="1" t="s">
        <v>333</v>
      </c>
      <c r="B155" s="2">
        <v>44367</v>
      </c>
      <c r="C155" s="3" t="s">
        <v>334</v>
      </c>
      <c r="D155" s="4" t="s">
        <v>101</v>
      </c>
      <c r="E155" s="3">
        <v>1</v>
      </c>
      <c r="F155" s="5">
        <f>INDEX([1]products!$A$1:$G$49,MATCH([1]orders!$D155,[1]products!$A$1:$A$49,0),MATCH([1]orders!K$1,[1]products!$A$1:$G$1,0))</f>
        <v>0.2</v>
      </c>
      <c r="G155" s="6">
        <f>INDEX([1]products!$A$1:$G$49,MATCH([1]orders!$D155,[1]products!$A$1:$A$49,0),MATCH([1]orders!L$1,[1]products!$A$1:$G$1,0))</f>
        <v>2.6849999999999996</v>
      </c>
      <c r="H155" s="6">
        <f t="shared" si="2"/>
        <v>2.6849999999999996</v>
      </c>
    </row>
    <row r="156" spans="1:8" x14ac:dyDescent="0.2">
      <c r="A156" s="1" t="s">
        <v>335</v>
      </c>
      <c r="B156" s="2">
        <v>44473</v>
      </c>
      <c r="C156" s="3" t="s">
        <v>336</v>
      </c>
      <c r="D156" s="4" t="s">
        <v>118</v>
      </c>
      <c r="E156" s="3">
        <v>5</v>
      </c>
      <c r="F156" s="5">
        <f>INDEX([1]products!$A$1:$G$49,MATCH([1]orders!$D156,[1]products!$A$1:$A$49,0),MATCH([1]orders!K$1,[1]products!$A$1:$G$1,0))</f>
        <v>2.5</v>
      </c>
      <c r="G156" s="6">
        <f>INDEX([1]products!$A$1:$G$49,MATCH([1]orders!$D156,[1]products!$A$1:$A$49,0),MATCH([1]orders!L$1,[1]products!$A$1:$G$1,0))</f>
        <v>22.884999999999998</v>
      </c>
      <c r="H156" s="6">
        <f t="shared" si="2"/>
        <v>114.42499999999998</v>
      </c>
    </row>
    <row r="157" spans="1:8" x14ac:dyDescent="0.2">
      <c r="A157" s="1" t="s">
        <v>337</v>
      </c>
      <c r="B157" s="2">
        <v>43640</v>
      </c>
      <c r="C157" s="3" t="s">
        <v>338</v>
      </c>
      <c r="D157" s="4" t="s">
        <v>171</v>
      </c>
      <c r="E157" s="3">
        <v>6</v>
      </c>
      <c r="F157" s="5">
        <f>INDEX([1]products!$A$1:$G$49,MATCH([1]orders!$D157,[1]products!$A$1:$A$49,0),MATCH([1]orders!K$1,[1]products!$A$1:$G$1,0))</f>
        <v>2.5</v>
      </c>
      <c r="G157" s="6">
        <f>INDEX([1]products!$A$1:$G$49,MATCH([1]orders!$D157,[1]products!$A$1:$A$49,0),MATCH([1]orders!L$1,[1]products!$A$1:$G$1,0))</f>
        <v>25.874999999999996</v>
      </c>
      <c r="H157" s="6">
        <f t="shared" si="2"/>
        <v>155.24999999999997</v>
      </c>
    </row>
    <row r="158" spans="1:8" x14ac:dyDescent="0.2">
      <c r="A158" s="1" t="s">
        <v>339</v>
      </c>
      <c r="B158" s="2">
        <v>43764</v>
      </c>
      <c r="C158" s="3" t="s">
        <v>340</v>
      </c>
      <c r="D158" s="4" t="s">
        <v>171</v>
      </c>
      <c r="E158" s="3">
        <v>3</v>
      </c>
      <c r="F158" s="5">
        <f>INDEX([1]products!$A$1:$G$49,MATCH([1]orders!$D158,[1]products!$A$1:$A$49,0),MATCH([1]orders!K$1,[1]products!$A$1:$G$1,0))</f>
        <v>2.5</v>
      </c>
      <c r="G158" s="6">
        <f>INDEX([1]products!$A$1:$G$49,MATCH([1]orders!$D158,[1]products!$A$1:$A$49,0),MATCH([1]orders!L$1,[1]products!$A$1:$G$1,0))</f>
        <v>25.874999999999996</v>
      </c>
      <c r="H158" s="6">
        <f t="shared" si="2"/>
        <v>77.624999999999986</v>
      </c>
    </row>
    <row r="159" spans="1:8" x14ac:dyDescent="0.2">
      <c r="A159" s="1" t="s">
        <v>341</v>
      </c>
      <c r="B159" s="2">
        <v>44374</v>
      </c>
      <c r="C159" s="3" t="s">
        <v>342</v>
      </c>
      <c r="D159" s="4" t="s">
        <v>35</v>
      </c>
      <c r="E159" s="3">
        <v>3</v>
      </c>
      <c r="F159" s="5">
        <f>INDEX([1]products!$A$1:$G$49,MATCH([1]orders!$D159,[1]products!$A$1:$A$49,0),MATCH([1]orders!K$1,[1]products!$A$1:$G$1,0))</f>
        <v>2.5</v>
      </c>
      <c r="G159" s="6">
        <f>INDEX([1]products!$A$1:$G$49,MATCH([1]orders!$D159,[1]products!$A$1:$A$49,0),MATCH([1]orders!L$1,[1]products!$A$1:$G$1,0))</f>
        <v>20.584999999999997</v>
      </c>
      <c r="H159" s="6">
        <f t="shared" si="2"/>
        <v>61.754999999999995</v>
      </c>
    </row>
    <row r="160" spans="1:8" x14ac:dyDescent="0.2">
      <c r="A160" s="1" t="s">
        <v>343</v>
      </c>
      <c r="B160" s="2">
        <v>43714</v>
      </c>
      <c r="C160" s="3" t="s">
        <v>344</v>
      </c>
      <c r="D160" s="4" t="s">
        <v>35</v>
      </c>
      <c r="E160" s="3">
        <v>6</v>
      </c>
      <c r="F160" s="5">
        <f>INDEX([1]products!$A$1:$G$49,MATCH([1]orders!$D160,[1]products!$A$1:$A$49,0),MATCH([1]orders!K$1,[1]products!$A$1:$G$1,0))</f>
        <v>2.5</v>
      </c>
      <c r="G160" s="6">
        <f>INDEX([1]products!$A$1:$G$49,MATCH([1]orders!$D160,[1]products!$A$1:$A$49,0),MATCH([1]orders!L$1,[1]products!$A$1:$G$1,0))</f>
        <v>20.584999999999997</v>
      </c>
      <c r="H160" s="6">
        <f t="shared" si="2"/>
        <v>123.50999999999999</v>
      </c>
    </row>
    <row r="161" spans="1:8" x14ac:dyDescent="0.2">
      <c r="A161" s="1" t="s">
        <v>345</v>
      </c>
      <c r="B161" s="2">
        <v>44316</v>
      </c>
      <c r="C161" s="3" t="s">
        <v>346</v>
      </c>
      <c r="D161" s="4" t="s">
        <v>104</v>
      </c>
      <c r="E161" s="3">
        <v>6</v>
      </c>
      <c r="F161" s="5">
        <f>INDEX([1]products!$A$1:$G$49,MATCH([1]orders!$D161,[1]products!$A$1:$A$49,0),MATCH([1]orders!K$1,[1]products!$A$1:$G$1,0))</f>
        <v>2.5</v>
      </c>
      <c r="G161" s="6">
        <f>INDEX([1]products!$A$1:$G$49,MATCH([1]orders!$D161,[1]products!$A$1:$A$49,0),MATCH([1]orders!L$1,[1]products!$A$1:$G$1,0))</f>
        <v>36.454999999999998</v>
      </c>
      <c r="H161" s="6">
        <f t="shared" si="2"/>
        <v>218.73</v>
      </c>
    </row>
    <row r="162" spans="1:8" x14ac:dyDescent="0.2">
      <c r="A162" s="1" t="s">
        <v>347</v>
      </c>
      <c r="B162" s="2">
        <v>43837</v>
      </c>
      <c r="C162" s="3" t="s">
        <v>348</v>
      </c>
      <c r="D162" s="4" t="s">
        <v>3</v>
      </c>
      <c r="E162" s="3">
        <v>4</v>
      </c>
      <c r="F162" s="5">
        <f>INDEX([1]products!$A$1:$G$49,MATCH([1]orders!$D162,[1]products!$A$1:$A$49,0),MATCH([1]orders!K$1,[1]products!$A$1:$G$1,0))</f>
        <v>0.5</v>
      </c>
      <c r="G162" s="6">
        <f>INDEX([1]products!$A$1:$G$49,MATCH([1]orders!$D162,[1]products!$A$1:$A$49,0),MATCH([1]orders!L$1,[1]products!$A$1:$G$1,0))</f>
        <v>8.25</v>
      </c>
      <c r="H162" s="6">
        <f t="shared" si="2"/>
        <v>33</v>
      </c>
    </row>
    <row r="163" spans="1:8" x14ac:dyDescent="0.2">
      <c r="A163" s="1" t="s">
        <v>349</v>
      </c>
      <c r="B163" s="2">
        <v>44207</v>
      </c>
      <c r="C163" s="3" t="s">
        <v>350</v>
      </c>
      <c r="D163" s="4" t="s">
        <v>192</v>
      </c>
      <c r="E163" s="3">
        <v>3</v>
      </c>
      <c r="F163" s="5">
        <f>INDEX([1]products!$A$1:$G$49,MATCH([1]orders!$D163,[1]products!$A$1:$A$49,0),MATCH([1]orders!K$1,[1]products!$A$1:$G$1,0))</f>
        <v>0.5</v>
      </c>
      <c r="G163" s="6">
        <f>INDEX([1]products!$A$1:$G$49,MATCH([1]orders!$D163,[1]products!$A$1:$A$49,0),MATCH([1]orders!L$1,[1]products!$A$1:$G$1,0))</f>
        <v>7.77</v>
      </c>
      <c r="H163" s="6">
        <f t="shared" si="2"/>
        <v>23.31</v>
      </c>
    </row>
    <row r="164" spans="1:8" x14ac:dyDescent="0.2">
      <c r="A164" s="1" t="s">
        <v>351</v>
      </c>
      <c r="B164" s="2">
        <v>44515</v>
      </c>
      <c r="C164" s="3" t="s">
        <v>352</v>
      </c>
      <c r="D164" s="4" t="s">
        <v>16</v>
      </c>
      <c r="E164" s="3">
        <v>3</v>
      </c>
      <c r="F164" s="5">
        <f>INDEX([1]products!$A$1:$G$49,MATCH([1]orders!$D164,[1]products!$A$1:$A$49,0),MATCH([1]orders!K$1,[1]products!$A$1:$G$1,0))</f>
        <v>0.5</v>
      </c>
      <c r="G164" s="6">
        <f>INDEX([1]products!$A$1:$G$49,MATCH([1]orders!$D164,[1]products!$A$1:$A$49,0),MATCH([1]orders!L$1,[1]products!$A$1:$G$1,0))</f>
        <v>7.29</v>
      </c>
      <c r="H164" s="6">
        <f t="shared" si="2"/>
        <v>21.87</v>
      </c>
    </row>
    <row r="165" spans="1:8" x14ac:dyDescent="0.2">
      <c r="A165" s="1" t="s">
        <v>353</v>
      </c>
      <c r="B165" s="2">
        <v>43619</v>
      </c>
      <c r="C165" s="3" t="s">
        <v>354</v>
      </c>
      <c r="D165" s="4" t="s">
        <v>101</v>
      </c>
      <c r="E165" s="3">
        <v>6</v>
      </c>
      <c r="F165" s="5">
        <f>INDEX([1]products!$A$1:$G$49,MATCH([1]orders!$D165,[1]products!$A$1:$A$49,0),MATCH([1]orders!K$1,[1]products!$A$1:$G$1,0))</f>
        <v>0.2</v>
      </c>
      <c r="G165" s="6">
        <f>INDEX([1]products!$A$1:$G$49,MATCH([1]orders!$D165,[1]products!$A$1:$A$49,0),MATCH([1]orders!L$1,[1]products!$A$1:$G$1,0))</f>
        <v>2.6849999999999996</v>
      </c>
      <c r="H165" s="6">
        <f t="shared" si="2"/>
        <v>16.11</v>
      </c>
    </row>
    <row r="166" spans="1:8" x14ac:dyDescent="0.2">
      <c r="A166" s="1" t="s">
        <v>355</v>
      </c>
      <c r="B166" s="2">
        <v>44182</v>
      </c>
      <c r="C166" s="3" t="s">
        <v>356</v>
      </c>
      <c r="D166" s="4" t="s">
        <v>16</v>
      </c>
      <c r="E166" s="3">
        <v>4</v>
      </c>
      <c r="F166" s="5">
        <f>INDEX([1]products!$A$1:$G$49,MATCH([1]orders!$D166,[1]products!$A$1:$A$49,0),MATCH([1]orders!K$1,[1]products!$A$1:$G$1,0))</f>
        <v>0.5</v>
      </c>
      <c r="G166" s="6">
        <f>INDEX([1]products!$A$1:$G$49,MATCH([1]orders!$D166,[1]products!$A$1:$A$49,0),MATCH([1]orders!L$1,[1]products!$A$1:$G$1,0))</f>
        <v>7.29</v>
      </c>
      <c r="H166" s="6">
        <f t="shared" si="2"/>
        <v>29.16</v>
      </c>
    </row>
    <row r="167" spans="1:8" x14ac:dyDescent="0.2">
      <c r="A167" s="1" t="s">
        <v>357</v>
      </c>
      <c r="B167" s="2">
        <v>44234</v>
      </c>
      <c r="C167" s="3" t="s">
        <v>358</v>
      </c>
      <c r="D167" s="4" t="s">
        <v>179</v>
      </c>
      <c r="E167" s="3">
        <v>6</v>
      </c>
      <c r="F167" s="5">
        <f>INDEX([1]products!$A$1:$G$49,MATCH([1]orders!$D167,[1]products!$A$1:$A$49,0),MATCH([1]orders!K$1,[1]products!$A$1:$G$1,0))</f>
        <v>1</v>
      </c>
      <c r="G167" s="6">
        <f>INDEX([1]products!$A$1:$G$49,MATCH([1]orders!$D167,[1]products!$A$1:$A$49,0),MATCH([1]orders!L$1,[1]products!$A$1:$G$1,0))</f>
        <v>8.9499999999999993</v>
      </c>
      <c r="H167" s="6">
        <f t="shared" si="2"/>
        <v>53.699999999999996</v>
      </c>
    </row>
    <row r="168" spans="1:8" x14ac:dyDescent="0.2">
      <c r="A168" s="1" t="s">
        <v>359</v>
      </c>
      <c r="B168" s="2">
        <v>44270</v>
      </c>
      <c r="C168" s="3" t="s">
        <v>360</v>
      </c>
      <c r="D168" s="4" t="s">
        <v>146</v>
      </c>
      <c r="E168" s="3">
        <v>5</v>
      </c>
      <c r="F168" s="5">
        <f>INDEX([1]products!$A$1:$G$49,MATCH([1]orders!$D168,[1]products!$A$1:$A$49,0),MATCH([1]orders!K$1,[1]products!$A$1:$G$1,0))</f>
        <v>0.5</v>
      </c>
      <c r="G168" s="6">
        <f>INDEX([1]products!$A$1:$G$49,MATCH([1]orders!$D168,[1]products!$A$1:$A$49,0),MATCH([1]orders!L$1,[1]products!$A$1:$G$1,0))</f>
        <v>5.3699999999999992</v>
      </c>
      <c r="H168" s="6">
        <f t="shared" si="2"/>
        <v>26.849999999999994</v>
      </c>
    </row>
    <row r="169" spans="1:8" x14ac:dyDescent="0.2">
      <c r="A169" s="1" t="s">
        <v>361</v>
      </c>
      <c r="B169" s="2">
        <v>44777</v>
      </c>
      <c r="C169" s="3" t="s">
        <v>362</v>
      </c>
      <c r="D169" s="4" t="s">
        <v>3</v>
      </c>
      <c r="E169" s="3">
        <v>5</v>
      </c>
      <c r="F169" s="5">
        <f>INDEX([1]products!$A$1:$G$49,MATCH([1]orders!$D169,[1]products!$A$1:$A$49,0),MATCH([1]orders!K$1,[1]products!$A$1:$G$1,0))</f>
        <v>0.5</v>
      </c>
      <c r="G169" s="6">
        <f>INDEX([1]products!$A$1:$G$49,MATCH([1]orders!$D169,[1]products!$A$1:$A$49,0),MATCH([1]orders!L$1,[1]products!$A$1:$G$1,0))</f>
        <v>8.25</v>
      </c>
      <c r="H169" s="6">
        <f t="shared" si="2"/>
        <v>41.25</v>
      </c>
    </row>
    <row r="170" spans="1:8" x14ac:dyDescent="0.2">
      <c r="A170" s="1" t="s">
        <v>363</v>
      </c>
      <c r="B170" s="2">
        <v>43484</v>
      </c>
      <c r="C170" s="3" t="s">
        <v>364</v>
      </c>
      <c r="D170" s="4" t="s">
        <v>67</v>
      </c>
      <c r="E170" s="3">
        <v>6</v>
      </c>
      <c r="F170" s="5">
        <f>INDEX([1]products!$A$1:$G$49,MATCH([1]orders!$D170,[1]products!$A$1:$A$49,0),MATCH([1]orders!K$1,[1]products!$A$1:$G$1,0))</f>
        <v>0.5</v>
      </c>
      <c r="G170" s="6">
        <f>INDEX([1]products!$A$1:$G$49,MATCH([1]orders!$D170,[1]products!$A$1:$A$49,0),MATCH([1]orders!L$1,[1]products!$A$1:$G$1,0))</f>
        <v>6.75</v>
      </c>
      <c r="H170" s="6">
        <f t="shared" si="2"/>
        <v>40.5</v>
      </c>
    </row>
    <row r="171" spans="1:8" x14ac:dyDescent="0.2">
      <c r="A171" s="1" t="s">
        <v>365</v>
      </c>
      <c r="B171" s="2">
        <v>44643</v>
      </c>
      <c r="C171" s="3" t="s">
        <v>366</v>
      </c>
      <c r="D171" s="4" t="s">
        <v>179</v>
      </c>
      <c r="E171" s="3">
        <v>2</v>
      </c>
      <c r="F171" s="5">
        <f>INDEX([1]products!$A$1:$G$49,MATCH([1]orders!$D171,[1]products!$A$1:$A$49,0),MATCH([1]orders!K$1,[1]products!$A$1:$G$1,0))</f>
        <v>1</v>
      </c>
      <c r="G171" s="6">
        <f>INDEX([1]products!$A$1:$G$49,MATCH([1]orders!$D171,[1]products!$A$1:$A$49,0),MATCH([1]orders!L$1,[1]products!$A$1:$G$1,0))</f>
        <v>8.9499999999999993</v>
      </c>
      <c r="H171" s="6">
        <f t="shared" si="2"/>
        <v>17.899999999999999</v>
      </c>
    </row>
    <row r="172" spans="1:8" x14ac:dyDescent="0.2">
      <c r="A172" s="1" t="s">
        <v>367</v>
      </c>
      <c r="B172" s="2">
        <v>44476</v>
      </c>
      <c r="C172" s="3" t="s">
        <v>368</v>
      </c>
      <c r="D172" s="4" t="s">
        <v>30</v>
      </c>
      <c r="E172" s="3">
        <v>2</v>
      </c>
      <c r="F172" s="5">
        <f>INDEX([1]products!$A$1:$G$49,MATCH([1]orders!$D172,[1]products!$A$1:$A$49,0),MATCH([1]orders!K$1,[1]products!$A$1:$G$1,0))</f>
        <v>2.5</v>
      </c>
      <c r="G172" s="6">
        <f>INDEX([1]products!$A$1:$G$49,MATCH([1]orders!$D172,[1]products!$A$1:$A$49,0),MATCH([1]orders!L$1,[1]products!$A$1:$G$1,0))</f>
        <v>34.154999999999994</v>
      </c>
      <c r="H172" s="6">
        <f t="shared" si="2"/>
        <v>68.309999999999988</v>
      </c>
    </row>
    <row r="173" spans="1:8" x14ac:dyDescent="0.2">
      <c r="A173" s="1" t="s">
        <v>369</v>
      </c>
      <c r="B173" s="2">
        <v>43544</v>
      </c>
      <c r="C173" s="3" t="s">
        <v>370</v>
      </c>
      <c r="D173" s="4" t="s">
        <v>112</v>
      </c>
      <c r="E173" s="3">
        <v>2</v>
      </c>
      <c r="F173" s="5">
        <f>INDEX([1]products!$A$1:$G$49,MATCH([1]orders!$D173,[1]products!$A$1:$A$49,0),MATCH([1]orders!K$1,[1]products!$A$1:$G$1,0))</f>
        <v>2.5</v>
      </c>
      <c r="G173" s="6">
        <f>INDEX([1]products!$A$1:$G$49,MATCH([1]orders!$D173,[1]products!$A$1:$A$49,0),MATCH([1]orders!L$1,[1]products!$A$1:$G$1,0))</f>
        <v>31.624999999999996</v>
      </c>
      <c r="H173" s="6">
        <f t="shared" si="2"/>
        <v>63.249999999999993</v>
      </c>
    </row>
    <row r="174" spans="1:8" x14ac:dyDescent="0.2">
      <c r="A174" s="1" t="s">
        <v>371</v>
      </c>
      <c r="B174" s="2">
        <v>44545</v>
      </c>
      <c r="C174" s="3" t="s">
        <v>372</v>
      </c>
      <c r="D174" s="4" t="s">
        <v>16</v>
      </c>
      <c r="E174" s="3">
        <v>3</v>
      </c>
      <c r="F174" s="5">
        <f>INDEX([1]products!$A$1:$G$49,MATCH([1]orders!$D174,[1]products!$A$1:$A$49,0),MATCH([1]orders!K$1,[1]products!$A$1:$G$1,0))</f>
        <v>0.5</v>
      </c>
      <c r="G174" s="6">
        <f>INDEX([1]products!$A$1:$G$49,MATCH([1]orders!$D174,[1]products!$A$1:$A$49,0),MATCH([1]orders!L$1,[1]products!$A$1:$G$1,0))</f>
        <v>7.29</v>
      </c>
      <c r="H174" s="6">
        <f t="shared" si="2"/>
        <v>21.87</v>
      </c>
    </row>
    <row r="175" spans="1:8" x14ac:dyDescent="0.2">
      <c r="A175" s="1" t="s">
        <v>373</v>
      </c>
      <c r="B175" s="2">
        <v>44720</v>
      </c>
      <c r="C175" s="3" t="s">
        <v>374</v>
      </c>
      <c r="D175" s="4" t="s">
        <v>41</v>
      </c>
      <c r="E175" s="3">
        <v>4</v>
      </c>
      <c r="F175" s="5">
        <f>INDEX([1]products!$A$1:$G$49,MATCH([1]orders!$D175,[1]products!$A$1:$A$49,0),MATCH([1]orders!K$1,[1]products!$A$1:$G$1,0))</f>
        <v>2.5</v>
      </c>
      <c r="G175" s="6">
        <f>INDEX([1]products!$A$1:$G$49,MATCH([1]orders!$D175,[1]products!$A$1:$A$49,0),MATCH([1]orders!L$1,[1]products!$A$1:$G$1,0))</f>
        <v>22.884999999999998</v>
      </c>
      <c r="H175" s="6">
        <f t="shared" si="2"/>
        <v>91.539999999999992</v>
      </c>
    </row>
    <row r="176" spans="1:8" x14ac:dyDescent="0.2">
      <c r="A176" s="1" t="s">
        <v>375</v>
      </c>
      <c r="B176" s="2">
        <v>43813</v>
      </c>
      <c r="C176" s="3" t="s">
        <v>376</v>
      </c>
      <c r="D176" s="4" t="s">
        <v>30</v>
      </c>
      <c r="E176" s="3">
        <v>6</v>
      </c>
      <c r="F176" s="5">
        <f>INDEX([1]products!$A$1:$G$49,MATCH([1]orders!$D176,[1]products!$A$1:$A$49,0),MATCH([1]orders!K$1,[1]products!$A$1:$G$1,0))</f>
        <v>2.5</v>
      </c>
      <c r="G176" s="6">
        <f>INDEX([1]products!$A$1:$G$49,MATCH([1]orders!$D176,[1]products!$A$1:$A$49,0),MATCH([1]orders!L$1,[1]products!$A$1:$G$1,0))</f>
        <v>34.154999999999994</v>
      </c>
      <c r="H176" s="6">
        <f t="shared" si="2"/>
        <v>204.92999999999995</v>
      </c>
    </row>
    <row r="177" spans="1:8" x14ac:dyDescent="0.2">
      <c r="A177" s="1" t="s">
        <v>377</v>
      </c>
      <c r="B177" s="2">
        <v>44296</v>
      </c>
      <c r="C177" s="3" t="s">
        <v>378</v>
      </c>
      <c r="D177" s="4" t="s">
        <v>112</v>
      </c>
      <c r="E177" s="3">
        <v>2</v>
      </c>
      <c r="F177" s="5">
        <f>INDEX([1]products!$A$1:$G$49,MATCH([1]orders!$D177,[1]products!$A$1:$A$49,0),MATCH([1]orders!K$1,[1]products!$A$1:$G$1,0))</f>
        <v>2.5</v>
      </c>
      <c r="G177" s="6">
        <f>INDEX([1]products!$A$1:$G$49,MATCH([1]orders!$D177,[1]products!$A$1:$A$49,0),MATCH([1]orders!L$1,[1]products!$A$1:$G$1,0))</f>
        <v>31.624999999999996</v>
      </c>
      <c r="H177" s="6">
        <f t="shared" si="2"/>
        <v>63.249999999999993</v>
      </c>
    </row>
    <row r="178" spans="1:8" x14ac:dyDescent="0.2">
      <c r="A178" s="1" t="s">
        <v>379</v>
      </c>
      <c r="B178" s="2">
        <v>43900</v>
      </c>
      <c r="C178" s="3" t="s">
        <v>380</v>
      </c>
      <c r="D178" s="4" t="s">
        <v>30</v>
      </c>
      <c r="E178" s="3">
        <v>1</v>
      </c>
      <c r="F178" s="5">
        <f>INDEX([1]products!$A$1:$G$49,MATCH([1]orders!$D178,[1]products!$A$1:$A$49,0),MATCH([1]orders!K$1,[1]products!$A$1:$G$1,0))</f>
        <v>2.5</v>
      </c>
      <c r="G178" s="6">
        <f>INDEX([1]products!$A$1:$G$49,MATCH([1]orders!$D178,[1]products!$A$1:$A$49,0),MATCH([1]orders!L$1,[1]products!$A$1:$G$1,0))</f>
        <v>34.154999999999994</v>
      </c>
      <c r="H178" s="6">
        <f t="shared" si="2"/>
        <v>34.154999999999994</v>
      </c>
    </row>
    <row r="179" spans="1:8" x14ac:dyDescent="0.2">
      <c r="A179" s="1" t="s">
        <v>381</v>
      </c>
      <c r="B179" s="2">
        <v>44120</v>
      </c>
      <c r="C179" s="3" t="s">
        <v>382</v>
      </c>
      <c r="D179" s="4" t="s">
        <v>10</v>
      </c>
      <c r="E179" s="3">
        <v>4</v>
      </c>
      <c r="F179" s="5">
        <f>INDEX([1]products!$A$1:$G$49,MATCH([1]orders!$D179,[1]products!$A$1:$A$49,0),MATCH([1]orders!K$1,[1]products!$A$1:$G$1,0))</f>
        <v>2.5</v>
      </c>
      <c r="G179" s="6">
        <f>INDEX([1]products!$A$1:$G$49,MATCH([1]orders!$D179,[1]products!$A$1:$A$49,0),MATCH([1]orders!L$1,[1]products!$A$1:$G$1,0))</f>
        <v>27.484999999999996</v>
      </c>
      <c r="H179" s="6">
        <f t="shared" si="2"/>
        <v>109.93999999999998</v>
      </c>
    </row>
    <row r="180" spans="1:8" x14ac:dyDescent="0.2">
      <c r="A180" s="1" t="s">
        <v>383</v>
      </c>
      <c r="B180" s="2">
        <v>43746</v>
      </c>
      <c r="C180" s="3" t="s">
        <v>384</v>
      </c>
      <c r="D180" s="4" t="s">
        <v>6</v>
      </c>
      <c r="E180" s="3">
        <v>2</v>
      </c>
      <c r="F180" s="5">
        <f>INDEX([1]products!$A$1:$G$49,MATCH([1]orders!$D180,[1]products!$A$1:$A$49,0),MATCH([1]orders!K$1,[1]products!$A$1:$G$1,0))</f>
        <v>1</v>
      </c>
      <c r="G180" s="6">
        <f>INDEX([1]products!$A$1:$G$49,MATCH([1]orders!$D180,[1]products!$A$1:$A$49,0),MATCH([1]orders!L$1,[1]products!$A$1:$G$1,0))</f>
        <v>12.95</v>
      </c>
      <c r="H180" s="6">
        <f t="shared" si="2"/>
        <v>25.9</v>
      </c>
    </row>
    <row r="181" spans="1:8" x14ac:dyDescent="0.2">
      <c r="A181" s="1" t="s">
        <v>385</v>
      </c>
      <c r="B181" s="2">
        <v>43830</v>
      </c>
      <c r="C181" s="3" t="s">
        <v>386</v>
      </c>
      <c r="D181" s="4" t="s">
        <v>54</v>
      </c>
      <c r="E181" s="3">
        <v>1</v>
      </c>
      <c r="F181" s="5">
        <f>INDEX([1]products!$A$1:$G$49,MATCH([1]orders!$D181,[1]products!$A$1:$A$49,0),MATCH([1]orders!K$1,[1]products!$A$1:$G$1,0))</f>
        <v>0.2</v>
      </c>
      <c r="G181" s="6">
        <f>INDEX([1]products!$A$1:$G$49,MATCH([1]orders!$D181,[1]products!$A$1:$A$49,0),MATCH([1]orders!L$1,[1]products!$A$1:$G$1,0))</f>
        <v>2.9849999999999999</v>
      </c>
      <c r="H181" s="6">
        <f t="shared" si="2"/>
        <v>2.9849999999999999</v>
      </c>
    </row>
    <row r="182" spans="1:8" x14ac:dyDescent="0.2">
      <c r="A182" s="1" t="s">
        <v>387</v>
      </c>
      <c r="B182" s="2">
        <v>43910</v>
      </c>
      <c r="C182" s="3" t="s">
        <v>388</v>
      </c>
      <c r="D182" s="4" t="s">
        <v>254</v>
      </c>
      <c r="E182" s="3">
        <v>5</v>
      </c>
      <c r="F182" s="5">
        <f>INDEX([1]products!$A$1:$G$49,MATCH([1]orders!$D182,[1]products!$A$1:$A$49,0),MATCH([1]orders!K$1,[1]products!$A$1:$G$1,0))</f>
        <v>0.2</v>
      </c>
      <c r="G182" s="6">
        <f>INDEX([1]products!$A$1:$G$49,MATCH([1]orders!$D182,[1]products!$A$1:$A$49,0),MATCH([1]orders!L$1,[1]products!$A$1:$G$1,0))</f>
        <v>4.4550000000000001</v>
      </c>
      <c r="H182" s="6">
        <f t="shared" si="2"/>
        <v>22.274999999999999</v>
      </c>
    </row>
    <row r="183" spans="1:8" x14ac:dyDescent="0.2">
      <c r="A183" s="1" t="s">
        <v>387</v>
      </c>
      <c r="B183" s="2">
        <v>43910</v>
      </c>
      <c r="C183" s="3" t="s">
        <v>388</v>
      </c>
      <c r="D183" s="4" t="s">
        <v>72</v>
      </c>
      <c r="E183" s="3">
        <v>5</v>
      </c>
      <c r="F183" s="5">
        <f>INDEX([1]products!$A$1:$G$49,MATCH([1]orders!$D183,[1]products!$A$1:$A$49,0),MATCH([1]orders!K$1,[1]products!$A$1:$G$1,0))</f>
        <v>0.5</v>
      </c>
      <c r="G183" s="6">
        <f>INDEX([1]products!$A$1:$G$49,MATCH([1]orders!$D183,[1]products!$A$1:$A$49,0),MATCH([1]orders!L$1,[1]products!$A$1:$G$1,0))</f>
        <v>5.97</v>
      </c>
      <c r="H183" s="6">
        <f t="shared" si="2"/>
        <v>29.849999999999998</v>
      </c>
    </row>
    <row r="184" spans="1:8" x14ac:dyDescent="0.2">
      <c r="A184" s="1" t="s">
        <v>389</v>
      </c>
      <c r="B184" s="2">
        <v>44284</v>
      </c>
      <c r="C184" s="3" t="s">
        <v>390</v>
      </c>
      <c r="D184" s="4" t="s">
        <v>146</v>
      </c>
      <c r="E184" s="3">
        <v>6</v>
      </c>
      <c r="F184" s="5">
        <f>INDEX([1]products!$A$1:$G$49,MATCH([1]orders!$D184,[1]products!$A$1:$A$49,0),MATCH([1]orders!K$1,[1]products!$A$1:$G$1,0))</f>
        <v>0.5</v>
      </c>
      <c r="G184" s="6">
        <f>INDEX([1]products!$A$1:$G$49,MATCH([1]orders!$D184,[1]products!$A$1:$A$49,0),MATCH([1]orders!L$1,[1]products!$A$1:$G$1,0))</f>
        <v>5.3699999999999992</v>
      </c>
      <c r="H184" s="6">
        <f t="shared" si="2"/>
        <v>32.22</v>
      </c>
    </row>
    <row r="185" spans="1:8" x14ac:dyDescent="0.2">
      <c r="A185" s="1" t="s">
        <v>391</v>
      </c>
      <c r="B185" s="2">
        <v>44512</v>
      </c>
      <c r="C185" s="3" t="s">
        <v>392</v>
      </c>
      <c r="D185" s="4" t="s">
        <v>64</v>
      </c>
      <c r="E185" s="3">
        <v>2</v>
      </c>
      <c r="F185" s="5">
        <f>INDEX([1]products!$A$1:$G$49,MATCH([1]orders!$D185,[1]products!$A$1:$A$49,0),MATCH([1]orders!K$1,[1]products!$A$1:$G$1,0))</f>
        <v>0.2</v>
      </c>
      <c r="G185" s="6">
        <f>INDEX([1]products!$A$1:$G$49,MATCH([1]orders!$D185,[1]products!$A$1:$A$49,0),MATCH([1]orders!L$1,[1]products!$A$1:$G$1,0))</f>
        <v>4.125</v>
      </c>
      <c r="H185" s="6">
        <f t="shared" si="2"/>
        <v>8.25</v>
      </c>
    </row>
    <row r="186" spans="1:8" x14ac:dyDescent="0.2">
      <c r="A186" s="1" t="s">
        <v>393</v>
      </c>
      <c r="B186" s="2">
        <v>44397</v>
      </c>
      <c r="C186" s="3" t="s">
        <v>394</v>
      </c>
      <c r="D186" s="4" t="s">
        <v>192</v>
      </c>
      <c r="E186" s="3">
        <v>4</v>
      </c>
      <c r="F186" s="5">
        <f>INDEX([1]products!$A$1:$G$49,MATCH([1]orders!$D186,[1]products!$A$1:$A$49,0),MATCH([1]orders!K$1,[1]products!$A$1:$G$1,0))</f>
        <v>0.5</v>
      </c>
      <c r="G186" s="6">
        <f>INDEX([1]products!$A$1:$G$49,MATCH([1]orders!$D186,[1]products!$A$1:$A$49,0),MATCH([1]orders!L$1,[1]products!$A$1:$G$1,0))</f>
        <v>7.77</v>
      </c>
      <c r="H186" s="6">
        <f t="shared" si="2"/>
        <v>31.08</v>
      </c>
    </row>
    <row r="187" spans="1:8" x14ac:dyDescent="0.2">
      <c r="A187" s="1" t="s">
        <v>395</v>
      </c>
      <c r="B187" s="2">
        <v>43483</v>
      </c>
      <c r="C187" s="3" t="s">
        <v>396</v>
      </c>
      <c r="D187" s="4" t="s">
        <v>16</v>
      </c>
      <c r="E187" s="3">
        <v>5</v>
      </c>
      <c r="F187" s="5">
        <f>INDEX([1]products!$A$1:$G$49,MATCH([1]orders!$D187,[1]products!$A$1:$A$49,0),MATCH([1]orders!K$1,[1]products!$A$1:$G$1,0))</f>
        <v>0.5</v>
      </c>
      <c r="G187" s="6">
        <f>INDEX([1]products!$A$1:$G$49,MATCH([1]orders!$D187,[1]products!$A$1:$A$49,0),MATCH([1]orders!L$1,[1]products!$A$1:$G$1,0))</f>
        <v>7.29</v>
      </c>
      <c r="H187" s="6">
        <f t="shared" si="2"/>
        <v>36.450000000000003</v>
      </c>
    </row>
    <row r="188" spans="1:8" x14ac:dyDescent="0.2">
      <c r="A188" s="1" t="s">
        <v>397</v>
      </c>
      <c r="B188" s="2">
        <v>43684</v>
      </c>
      <c r="C188" s="3" t="s">
        <v>398</v>
      </c>
      <c r="D188" s="4" t="s">
        <v>41</v>
      </c>
      <c r="E188" s="3">
        <v>3</v>
      </c>
      <c r="F188" s="5">
        <f>INDEX([1]products!$A$1:$G$49,MATCH([1]orders!$D188,[1]products!$A$1:$A$49,0),MATCH([1]orders!K$1,[1]products!$A$1:$G$1,0))</f>
        <v>2.5</v>
      </c>
      <c r="G188" s="6">
        <f>INDEX([1]products!$A$1:$G$49,MATCH([1]orders!$D188,[1]products!$A$1:$A$49,0),MATCH([1]orders!L$1,[1]products!$A$1:$G$1,0))</f>
        <v>22.884999999999998</v>
      </c>
      <c r="H188" s="6">
        <f t="shared" si="2"/>
        <v>68.655000000000001</v>
      </c>
    </row>
    <row r="189" spans="1:8" x14ac:dyDescent="0.2">
      <c r="A189" s="1" t="s">
        <v>399</v>
      </c>
      <c r="B189" s="2">
        <v>44633</v>
      </c>
      <c r="C189" s="3" t="s">
        <v>400</v>
      </c>
      <c r="D189" s="4" t="s">
        <v>78</v>
      </c>
      <c r="E189" s="3">
        <v>5</v>
      </c>
      <c r="F189" s="5">
        <f>INDEX([1]products!$A$1:$G$49,MATCH([1]orders!$D189,[1]products!$A$1:$A$49,0),MATCH([1]orders!K$1,[1]products!$A$1:$G$1,0))</f>
        <v>0.5</v>
      </c>
      <c r="G189" s="6">
        <f>INDEX([1]products!$A$1:$G$49,MATCH([1]orders!$D189,[1]products!$A$1:$A$49,0),MATCH([1]orders!L$1,[1]products!$A$1:$G$1,0))</f>
        <v>8.73</v>
      </c>
      <c r="H189" s="6">
        <f t="shared" si="2"/>
        <v>43.650000000000006</v>
      </c>
    </row>
    <row r="190" spans="1:8" x14ac:dyDescent="0.2">
      <c r="A190" s="1" t="s">
        <v>401</v>
      </c>
      <c r="B190" s="2">
        <v>44698</v>
      </c>
      <c r="C190" s="3" t="s">
        <v>402</v>
      </c>
      <c r="D190" s="4" t="s">
        <v>254</v>
      </c>
      <c r="E190" s="3">
        <v>1</v>
      </c>
      <c r="F190" s="5">
        <f>INDEX([1]products!$A$1:$G$49,MATCH([1]orders!$D190,[1]products!$A$1:$A$49,0),MATCH([1]orders!K$1,[1]products!$A$1:$G$1,0))</f>
        <v>0.2</v>
      </c>
      <c r="G190" s="6">
        <f>INDEX([1]products!$A$1:$G$49,MATCH([1]orders!$D190,[1]products!$A$1:$A$49,0),MATCH([1]orders!L$1,[1]products!$A$1:$G$1,0))</f>
        <v>4.4550000000000001</v>
      </c>
      <c r="H190" s="6">
        <f t="shared" si="2"/>
        <v>4.4550000000000001</v>
      </c>
    </row>
    <row r="191" spans="1:8" x14ac:dyDescent="0.2">
      <c r="A191" s="1" t="s">
        <v>403</v>
      </c>
      <c r="B191" s="2">
        <v>43813</v>
      </c>
      <c r="C191" s="3" t="s">
        <v>404</v>
      </c>
      <c r="D191" s="4" t="s">
        <v>96</v>
      </c>
      <c r="E191" s="3">
        <v>3</v>
      </c>
      <c r="F191" s="5">
        <f>INDEX([1]products!$A$1:$G$49,MATCH([1]orders!$D191,[1]products!$A$1:$A$49,0),MATCH([1]orders!K$1,[1]products!$A$1:$G$1,0))</f>
        <v>1</v>
      </c>
      <c r="G191" s="6">
        <f>INDEX([1]products!$A$1:$G$49,MATCH([1]orders!$D191,[1]products!$A$1:$A$49,0),MATCH([1]orders!L$1,[1]products!$A$1:$G$1,0))</f>
        <v>14.55</v>
      </c>
      <c r="H191" s="6">
        <f t="shared" si="2"/>
        <v>43.650000000000006</v>
      </c>
    </row>
    <row r="192" spans="1:8" x14ac:dyDescent="0.2">
      <c r="A192" s="1" t="s">
        <v>405</v>
      </c>
      <c r="B192" s="2">
        <v>43845</v>
      </c>
      <c r="C192" s="3" t="s">
        <v>406</v>
      </c>
      <c r="D192" s="4" t="s">
        <v>197</v>
      </c>
      <c r="E192" s="3">
        <v>1</v>
      </c>
      <c r="F192" s="5">
        <f>INDEX([1]products!$A$1:$G$49,MATCH([1]orders!$D192,[1]products!$A$1:$A$49,0),MATCH([1]orders!K$1,[1]products!$A$1:$G$1,0))</f>
        <v>2.5</v>
      </c>
      <c r="G192" s="6">
        <f>INDEX([1]products!$A$1:$G$49,MATCH([1]orders!$D192,[1]products!$A$1:$A$49,0),MATCH([1]orders!L$1,[1]products!$A$1:$G$1,0))</f>
        <v>33.464999999999996</v>
      </c>
      <c r="H192" s="6">
        <f t="shared" si="2"/>
        <v>33.464999999999996</v>
      </c>
    </row>
    <row r="193" spans="1:8" x14ac:dyDescent="0.2">
      <c r="A193" s="1" t="s">
        <v>407</v>
      </c>
      <c r="B193" s="2">
        <v>43567</v>
      </c>
      <c r="C193" s="3" t="s">
        <v>408</v>
      </c>
      <c r="D193" s="4" t="s">
        <v>38</v>
      </c>
      <c r="E193" s="3">
        <v>5</v>
      </c>
      <c r="F193" s="5">
        <f>INDEX([1]products!$A$1:$G$49,MATCH([1]orders!$D193,[1]products!$A$1:$A$49,0),MATCH([1]orders!K$1,[1]products!$A$1:$G$1,0))</f>
        <v>0.2</v>
      </c>
      <c r="G193" s="6">
        <f>INDEX([1]products!$A$1:$G$49,MATCH([1]orders!$D193,[1]products!$A$1:$A$49,0),MATCH([1]orders!L$1,[1]products!$A$1:$G$1,0))</f>
        <v>3.8849999999999998</v>
      </c>
      <c r="H193" s="6">
        <f t="shared" si="2"/>
        <v>19.424999999999997</v>
      </c>
    </row>
    <row r="194" spans="1:8" x14ac:dyDescent="0.2">
      <c r="A194" s="1" t="s">
        <v>409</v>
      </c>
      <c r="B194" s="2">
        <v>43919</v>
      </c>
      <c r="C194" s="3" t="s">
        <v>410</v>
      </c>
      <c r="D194" s="4" t="s">
        <v>245</v>
      </c>
      <c r="E194" s="3">
        <v>6</v>
      </c>
      <c r="F194" s="5">
        <f>INDEX([1]products!$A$1:$G$49,MATCH([1]orders!$D194,[1]products!$A$1:$A$49,0),MATCH([1]orders!K$1,[1]products!$A$1:$G$1,0))</f>
        <v>1</v>
      </c>
      <c r="G194" s="6">
        <f>INDEX([1]products!$A$1:$G$49,MATCH([1]orders!$D194,[1]products!$A$1:$A$49,0),MATCH([1]orders!L$1,[1]products!$A$1:$G$1,0))</f>
        <v>12.15</v>
      </c>
      <c r="H194" s="6">
        <f t="shared" ref="H194:H257" si="3">E194*G194</f>
        <v>72.900000000000006</v>
      </c>
    </row>
    <row r="195" spans="1:8" x14ac:dyDescent="0.2">
      <c r="A195" s="1" t="s">
        <v>411</v>
      </c>
      <c r="B195" s="2">
        <v>44644</v>
      </c>
      <c r="C195" s="3" t="s">
        <v>412</v>
      </c>
      <c r="D195" s="4" t="s">
        <v>137</v>
      </c>
      <c r="E195" s="3">
        <v>3</v>
      </c>
      <c r="F195" s="5">
        <f>INDEX([1]products!$A$1:$G$49,MATCH([1]orders!$D195,[1]products!$A$1:$A$49,0),MATCH([1]orders!K$1,[1]products!$A$1:$G$1,0))</f>
        <v>1</v>
      </c>
      <c r="G195" s="6">
        <f>INDEX([1]products!$A$1:$G$49,MATCH([1]orders!$D195,[1]products!$A$1:$A$49,0),MATCH([1]orders!L$1,[1]products!$A$1:$G$1,0))</f>
        <v>14.85</v>
      </c>
      <c r="H195" s="6">
        <f t="shared" si="3"/>
        <v>44.55</v>
      </c>
    </row>
    <row r="196" spans="1:8" x14ac:dyDescent="0.2">
      <c r="A196" s="1" t="s">
        <v>413</v>
      </c>
      <c r="B196" s="2">
        <v>44398</v>
      </c>
      <c r="C196" s="3" t="s">
        <v>414</v>
      </c>
      <c r="D196" s="4" t="s">
        <v>16</v>
      </c>
      <c r="E196" s="3">
        <v>5</v>
      </c>
      <c r="F196" s="5">
        <f>INDEX([1]products!$A$1:$G$49,MATCH([1]orders!$D196,[1]products!$A$1:$A$49,0),MATCH([1]orders!K$1,[1]products!$A$1:$G$1,0))</f>
        <v>0.5</v>
      </c>
      <c r="G196" s="6">
        <f>INDEX([1]products!$A$1:$G$49,MATCH([1]orders!$D196,[1]products!$A$1:$A$49,0),MATCH([1]orders!L$1,[1]products!$A$1:$G$1,0))</f>
        <v>7.29</v>
      </c>
      <c r="H196" s="6">
        <f t="shared" si="3"/>
        <v>36.450000000000003</v>
      </c>
    </row>
    <row r="197" spans="1:8" x14ac:dyDescent="0.2">
      <c r="A197" s="1" t="s">
        <v>415</v>
      </c>
      <c r="B197" s="2">
        <v>43683</v>
      </c>
      <c r="C197" s="3" t="s">
        <v>416</v>
      </c>
      <c r="D197" s="4" t="s">
        <v>6</v>
      </c>
      <c r="E197" s="3">
        <v>3</v>
      </c>
      <c r="F197" s="5">
        <f>INDEX([1]products!$A$1:$G$49,MATCH([1]orders!$D197,[1]products!$A$1:$A$49,0),MATCH([1]orders!K$1,[1]products!$A$1:$G$1,0))</f>
        <v>1</v>
      </c>
      <c r="G197" s="6">
        <f>INDEX([1]products!$A$1:$G$49,MATCH([1]orders!$D197,[1]products!$A$1:$A$49,0),MATCH([1]orders!L$1,[1]products!$A$1:$G$1,0))</f>
        <v>12.95</v>
      </c>
      <c r="H197" s="6">
        <f t="shared" si="3"/>
        <v>38.849999999999994</v>
      </c>
    </row>
    <row r="198" spans="1:8" x14ac:dyDescent="0.2">
      <c r="A198" s="1" t="s">
        <v>417</v>
      </c>
      <c r="B198" s="2">
        <v>44339</v>
      </c>
      <c r="C198" s="3" t="s">
        <v>418</v>
      </c>
      <c r="D198" s="4" t="s">
        <v>176</v>
      </c>
      <c r="E198" s="3">
        <v>6</v>
      </c>
      <c r="F198" s="5">
        <f>INDEX([1]products!$A$1:$G$49,MATCH([1]orders!$D198,[1]products!$A$1:$A$49,0),MATCH([1]orders!K$1,[1]products!$A$1:$G$1,0))</f>
        <v>0.5</v>
      </c>
      <c r="G198" s="6">
        <f>INDEX([1]products!$A$1:$G$49,MATCH([1]orders!$D198,[1]products!$A$1:$A$49,0),MATCH([1]orders!L$1,[1]products!$A$1:$G$1,0))</f>
        <v>8.91</v>
      </c>
      <c r="H198" s="6">
        <f t="shared" si="3"/>
        <v>53.46</v>
      </c>
    </row>
    <row r="199" spans="1:8" x14ac:dyDescent="0.2">
      <c r="A199" s="1" t="s">
        <v>417</v>
      </c>
      <c r="B199" s="2">
        <v>44339</v>
      </c>
      <c r="C199" s="3" t="s">
        <v>418</v>
      </c>
      <c r="D199" s="4" t="s">
        <v>109</v>
      </c>
      <c r="E199" s="3">
        <v>2</v>
      </c>
      <c r="F199" s="5">
        <f>INDEX([1]products!$A$1:$G$49,MATCH([1]orders!$D199,[1]products!$A$1:$A$49,0),MATCH([1]orders!K$1,[1]products!$A$1:$G$1,0))</f>
        <v>2.5</v>
      </c>
      <c r="G199" s="6">
        <f>INDEX([1]products!$A$1:$G$49,MATCH([1]orders!$D199,[1]products!$A$1:$A$49,0),MATCH([1]orders!L$1,[1]products!$A$1:$G$1,0))</f>
        <v>29.784999999999997</v>
      </c>
      <c r="H199" s="6">
        <f t="shared" si="3"/>
        <v>59.569999999999993</v>
      </c>
    </row>
    <row r="200" spans="1:8" x14ac:dyDescent="0.2">
      <c r="A200" s="1" t="s">
        <v>417</v>
      </c>
      <c r="B200" s="2">
        <v>44339</v>
      </c>
      <c r="C200" s="3" t="s">
        <v>418</v>
      </c>
      <c r="D200" s="4" t="s">
        <v>109</v>
      </c>
      <c r="E200" s="3">
        <v>3</v>
      </c>
      <c r="F200" s="5">
        <f>INDEX([1]products!$A$1:$G$49,MATCH([1]orders!$D200,[1]products!$A$1:$A$49,0),MATCH([1]orders!K$1,[1]products!$A$1:$G$1,0))</f>
        <v>2.5</v>
      </c>
      <c r="G200" s="6">
        <f>INDEX([1]products!$A$1:$G$49,MATCH([1]orders!$D200,[1]products!$A$1:$A$49,0),MATCH([1]orders!L$1,[1]products!$A$1:$G$1,0))</f>
        <v>29.784999999999997</v>
      </c>
      <c r="H200" s="6">
        <f t="shared" si="3"/>
        <v>89.35499999999999</v>
      </c>
    </row>
    <row r="201" spans="1:8" x14ac:dyDescent="0.2">
      <c r="A201" s="1" t="s">
        <v>417</v>
      </c>
      <c r="B201" s="2">
        <v>44339</v>
      </c>
      <c r="C201" s="3" t="s">
        <v>418</v>
      </c>
      <c r="D201" s="4" t="s">
        <v>83</v>
      </c>
      <c r="E201" s="3">
        <v>4</v>
      </c>
      <c r="F201" s="5">
        <f>INDEX([1]products!$A$1:$G$49,MATCH([1]orders!$D201,[1]products!$A$1:$A$49,0),MATCH([1]orders!K$1,[1]products!$A$1:$G$1,0))</f>
        <v>0.5</v>
      </c>
      <c r="G201" s="6">
        <f>INDEX([1]products!$A$1:$G$49,MATCH([1]orders!$D201,[1]products!$A$1:$A$49,0),MATCH([1]orders!L$1,[1]products!$A$1:$G$1,0))</f>
        <v>9.51</v>
      </c>
      <c r="H201" s="6">
        <f t="shared" si="3"/>
        <v>38.04</v>
      </c>
    </row>
    <row r="202" spans="1:8" x14ac:dyDescent="0.2">
      <c r="A202" s="1" t="s">
        <v>417</v>
      </c>
      <c r="B202" s="2">
        <v>44339</v>
      </c>
      <c r="C202" s="3" t="s">
        <v>418</v>
      </c>
      <c r="D202" s="4" t="s">
        <v>9</v>
      </c>
      <c r="E202" s="3">
        <v>3</v>
      </c>
      <c r="F202" s="5">
        <f>INDEX([1]products!$A$1:$G$49,MATCH([1]orders!$D202,[1]products!$A$1:$A$49,0),MATCH([1]orders!K$1,[1]products!$A$1:$G$1,0))</f>
        <v>1</v>
      </c>
      <c r="G202" s="6">
        <f>INDEX([1]products!$A$1:$G$49,MATCH([1]orders!$D202,[1]products!$A$1:$A$49,0),MATCH([1]orders!L$1,[1]products!$A$1:$G$1,0))</f>
        <v>13.75</v>
      </c>
      <c r="H202" s="6">
        <f t="shared" si="3"/>
        <v>41.25</v>
      </c>
    </row>
    <row r="203" spans="1:8" x14ac:dyDescent="0.2">
      <c r="A203" s="1" t="s">
        <v>419</v>
      </c>
      <c r="B203" s="2">
        <v>44294</v>
      </c>
      <c r="C203" s="3" t="s">
        <v>420</v>
      </c>
      <c r="D203" s="4" t="s">
        <v>83</v>
      </c>
      <c r="E203" s="3">
        <v>6</v>
      </c>
      <c r="F203" s="5">
        <f>INDEX([1]products!$A$1:$G$49,MATCH([1]orders!$D203,[1]products!$A$1:$A$49,0),MATCH([1]orders!K$1,[1]products!$A$1:$G$1,0))</f>
        <v>0.5</v>
      </c>
      <c r="G203" s="6">
        <f>INDEX([1]products!$A$1:$G$49,MATCH([1]orders!$D203,[1]products!$A$1:$A$49,0),MATCH([1]orders!L$1,[1]products!$A$1:$G$1,0))</f>
        <v>9.51</v>
      </c>
      <c r="H203" s="6">
        <f t="shared" si="3"/>
        <v>57.06</v>
      </c>
    </row>
    <row r="204" spans="1:8" x14ac:dyDescent="0.2">
      <c r="A204" s="1" t="s">
        <v>421</v>
      </c>
      <c r="B204" s="2">
        <v>44486</v>
      </c>
      <c r="C204" s="3" t="s">
        <v>422</v>
      </c>
      <c r="D204" s="4" t="s">
        <v>109</v>
      </c>
      <c r="E204" s="3">
        <v>6</v>
      </c>
      <c r="F204" s="5">
        <f>INDEX([1]products!$A$1:$G$49,MATCH([1]orders!$D204,[1]products!$A$1:$A$49,0),MATCH([1]orders!K$1,[1]products!$A$1:$G$1,0))</f>
        <v>2.5</v>
      </c>
      <c r="G204" s="6">
        <f>INDEX([1]products!$A$1:$G$49,MATCH([1]orders!$D204,[1]products!$A$1:$A$49,0),MATCH([1]orders!L$1,[1]products!$A$1:$G$1,0))</f>
        <v>29.784999999999997</v>
      </c>
      <c r="H204" s="6">
        <f t="shared" si="3"/>
        <v>178.70999999999998</v>
      </c>
    </row>
    <row r="205" spans="1:8" x14ac:dyDescent="0.2">
      <c r="A205" s="1" t="s">
        <v>423</v>
      </c>
      <c r="B205" s="2">
        <v>44608</v>
      </c>
      <c r="C205" s="3" t="s">
        <v>424</v>
      </c>
      <c r="D205" s="4" t="s">
        <v>19</v>
      </c>
      <c r="E205" s="3">
        <v>1</v>
      </c>
      <c r="F205" s="5">
        <f>INDEX([1]products!$A$1:$G$49,MATCH([1]orders!$D205,[1]products!$A$1:$A$49,0),MATCH([1]orders!K$1,[1]products!$A$1:$G$1,0))</f>
        <v>0.2</v>
      </c>
      <c r="G205" s="6">
        <f>INDEX([1]products!$A$1:$G$49,MATCH([1]orders!$D205,[1]products!$A$1:$A$49,0),MATCH([1]orders!L$1,[1]products!$A$1:$G$1,0))</f>
        <v>4.7549999999999999</v>
      </c>
      <c r="H205" s="6">
        <f t="shared" si="3"/>
        <v>4.7549999999999999</v>
      </c>
    </row>
    <row r="206" spans="1:8" x14ac:dyDescent="0.2">
      <c r="A206" s="1" t="s">
        <v>425</v>
      </c>
      <c r="B206" s="2">
        <v>44027</v>
      </c>
      <c r="C206" s="3" t="s">
        <v>426</v>
      </c>
      <c r="D206" s="4" t="s">
        <v>9</v>
      </c>
      <c r="E206" s="3">
        <v>6</v>
      </c>
      <c r="F206" s="5">
        <f>INDEX([1]products!$A$1:$G$49,MATCH([1]orders!$D206,[1]products!$A$1:$A$49,0),MATCH([1]orders!K$1,[1]products!$A$1:$G$1,0))</f>
        <v>1</v>
      </c>
      <c r="G206" s="6">
        <f>INDEX([1]products!$A$1:$G$49,MATCH([1]orders!$D206,[1]products!$A$1:$A$49,0),MATCH([1]orders!L$1,[1]products!$A$1:$G$1,0))</f>
        <v>13.75</v>
      </c>
      <c r="H206" s="6">
        <f t="shared" si="3"/>
        <v>82.5</v>
      </c>
    </row>
    <row r="207" spans="1:8" x14ac:dyDescent="0.2">
      <c r="A207" s="1" t="s">
        <v>427</v>
      </c>
      <c r="B207" s="2">
        <v>43883</v>
      </c>
      <c r="C207" s="3" t="s">
        <v>428</v>
      </c>
      <c r="D207" s="4" t="s">
        <v>101</v>
      </c>
      <c r="E207" s="3">
        <v>3</v>
      </c>
      <c r="F207" s="5">
        <f>INDEX([1]products!$A$1:$G$49,MATCH([1]orders!$D207,[1]products!$A$1:$A$49,0),MATCH([1]orders!K$1,[1]products!$A$1:$G$1,0))</f>
        <v>0.2</v>
      </c>
      <c r="G207" s="6">
        <f>INDEX([1]products!$A$1:$G$49,MATCH([1]orders!$D207,[1]products!$A$1:$A$49,0),MATCH([1]orders!L$1,[1]products!$A$1:$G$1,0))</f>
        <v>2.6849999999999996</v>
      </c>
      <c r="H207" s="6">
        <f t="shared" si="3"/>
        <v>8.0549999999999997</v>
      </c>
    </row>
    <row r="208" spans="1:8" x14ac:dyDescent="0.2">
      <c r="A208" s="1" t="s">
        <v>429</v>
      </c>
      <c r="B208" s="2">
        <v>44211</v>
      </c>
      <c r="C208" s="3" t="s">
        <v>430</v>
      </c>
      <c r="D208" s="4" t="s">
        <v>61</v>
      </c>
      <c r="E208" s="3">
        <v>2</v>
      </c>
      <c r="F208" s="5">
        <f>INDEX([1]products!$A$1:$G$49,MATCH([1]orders!$D208,[1]products!$A$1:$A$49,0),MATCH([1]orders!K$1,[1]products!$A$1:$G$1,0))</f>
        <v>1</v>
      </c>
      <c r="G208" s="6">
        <f>INDEX([1]products!$A$1:$G$49,MATCH([1]orders!$D208,[1]products!$A$1:$A$49,0),MATCH([1]orders!L$1,[1]products!$A$1:$G$1,0))</f>
        <v>11.25</v>
      </c>
      <c r="H208" s="6">
        <f t="shared" si="3"/>
        <v>22.5</v>
      </c>
    </row>
    <row r="209" spans="1:8" x14ac:dyDescent="0.2">
      <c r="A209" s="1" t="s">
        <v>431</v>
      </c>
      <c r="B209" s="2">
        <v>44207</v>
      </c>
      <c r="C209" s="3" t="s">
        <v>432</v>
      </c>
      <c r="D209" s="4" t="s">
        <v>67</v>
      </c>
      <c r="E209" s="3">
        <v>6</v>
      </c>
      <c r="F209" s="5">
        <f>INDEX([1]products!$A$1:$G$49,MATCH([1]orders!$D209,[1]products!$A$1:$A$49,0),MATCH([1]orders!K$1,[1]products!$A$1:$G$1,0))</f>
        <v>0.5</v>
      </c>
      <c r="G209" s="6">
        <f>INDEX([1]products!$A$1:$G$49,MATCH([1]orders!$D209,[1]products!$A$1:$A$49,0),MATCH([1]orders!L$1,[1]products!$A$1:$G$1,0))</f>
        <v>6.75</v>
      </c>
      <c r="H209" s="6">
        <f t="shared" si="3"/>
        <v>40.5</v>
      </c>
    </row>
    <row r="210" spans="1:8" x14ac:dyDescent="0.2">
      <c r="A210" s="1" t="s">
        <v>433</v>
      </c>
      <c r="B210" s="2">
        <v>44659</v>
      </c>
      <c r="C210" s="3" t="s">
        <v>434</v>
      </c>
      <c r="D210" s="4" t="s">
        <v>16</v>
      </c>
      <c r="E210" s="3">
        <v>4</v>
      </c>
      <c r="F210" s="5">
        <f>INDEX([1]products!$A$1:$G$49,MATCH([1]orders!$D210,[1]products!$A$1:$A$49,0),MATCH([1]orders!K$1,[1]products!$A$1:$G$1,0))</f>
        <v>0.5</v>
      </c>
      <c r="G210" s="6">
        <f>INDEX([1]products!$A$1:$G$49,MATCH([1]orders!$D210,[1]products!$A$1:$A$49,0),MATCH([1]orders!L$1,[1]products!$A$1:$G$1,0))</f>
        <v>7.29</v>
      </c>
      <c r="H210" s="6">
        <f t="shared" si="3"/>
        <v>29.16</v>
      </c>
    </row>
    <row r="211" spans="1:8" x14ac:dyDescent="0.2">
      <c r="A211" s="1" t="s">
        <v>435</v>
      </c>
      <c r="B211" s="2">
        <v>44105</v>
      </c>
      <c r="C211" s="3" t="s">
        <v>436</v>
      </c>
      <c r="D211" s="4" t="s">
        <v>67</v>
      </c>
      <c r="E211" s="3">
        <v>1</v>
      </c>
      <c r="F211" s="5">
        <f>INDEX([1]products!$A$1:$G$49,MATCH([1]orders!$D211,[1]products!$A$1:$A$49,0),MATCH([1]orders!K$1,[1]products!$A$1:$G$1,0))</f>
        <v>0.5</v>
      </c>
      <c r="G211" s="6">
        <f>INDEX([1]products!$A$1:$G$49,MATCH([1]orders!$D211,[1]products!$A$1:$A$49,0),MATCH([1]orders!L$1,[1]products!$A$1:$G$1,0))</f>
        <v>6.75</v>
      </c>
      <c r="H211" s="6">
        <f t="shared" si="3"/>
        <v>6.75</v>
      </c>
    </row>
    <row r="212" spans="1:8" x14ac:dyDescent="0.2">
      <c r="A212" s="1" t="s">
        <v>437</v>
      </c>
      <c r="B212" s="2">
        <v>43766</v>
      </c>
      <c r="C212" s="3" t="s">
        <v>438</v>
      </c>
      <c r="D212" s="4" t="s">
        <v>13</v>
      </c>
      <c r="E212" s="3">
        <v>4</v>
      </c>
      <c r="F212" s="5">
        <f>INDEX([1]products!$A$1:$G$49,MATCH([1]orders!$D212,[1]products!$A$1:$A$49,0),MATCH([1]orders!K$1,[1]products!$A$1:$G$1,0))</f>
        <v>1</v>
      </c>
      <c r="G212" s="6">
        <f>INDEX([1]products!$A$1:$G$49,MATCH([1]orders!$D212,[1]products!$A$1:$A$49,0),MATCH([1]orders!L$1,[1]products!$A$1:$G$1,0))</f>
        <v>12.95</v>
      </c>
      <c r="H212" s="6">
        <f t="shared" si="3"/>
        <v>51.8</v>
      </c>
    </row>
    <row r="213" spans="1:8" x14ac:dyDescent="0.2">
      <c r="A213" s="1" t="s">
        <v>439</v>
      </c>
      <c r="B213" s="2">
        <v>44283</v>
      </c>
      <c r="C213" s="3" t="s">
        <v>440</v>
      </c>
      <c r="D213" s="4" t="s">
        <v>176</v>
      </c>
      <c r="E213" s="3">
        <v>6</v>
      </c>
      <c r="F213" s="5">
        <f>INDEX([1]products!$A$1:$G$49,MATCH([1]orders!$D213,[1]products!$A$1:$A$49,0),MATCH([1]orders!K$1,[1]products!$A$1:$G$1,0))</f>
        <v>0.5</v>
      </c>
      <c r="G213" s="6">
        <f>INDEX([1]products!$A$1:$G$49,MATCH([1]orders!$D213,[1]products!$A$1:$A$49,0),MATCH([1]orders!L$1,[1]products!$A$1:$G$1,0))</f>
        <v>8.91</v>
      </c>
      <c r="H213" s="6">
        <f t="shared" si="3"/>
        <v>53.46</v>
      </c>
    </row>
    <row r="214" spans="1:8" x14ac:dyDescent="0.2">
      <c r="A214" s="1" t="s">
        <v>441</v>
      </c>
      <c r="B214" s="2">
        <v>43921</v>
      </c>
      <c r="C214" s="3" t="s">
        <v>442</v>
      </c>
      <c r="D214" s="4" t="s">
        <v>51</v>
      </c>
      <c r="E214" s="3">
        <v>4</v>
      </c>
      <c r="F214" s="5">
        <f>INDEX([1]products!$A$1:$G$49,MATCH([1]orders!$D214,[1]products!$A$1:$A$49,0),MATCH([1]orders!K$1,[1]products!$A$1:$G$1,0))</f>
        <v>0.2</v>
      </c>
      <c r="G214" s="6">
        <f>INDEX([1]products!$A$1:$G$49,MATCH([1]orders!$D214,[1]products!$A$1:$A$49,0),MATCH([1]orders!L$1,[1]products!$A$1:$G$1,0))</f>
        <v>3.645</v>
      </c>
      <c r="H214" s="6">
        <f t="shared" si="3"/>
        <v>14.58</v>
      </c>
    </row>
    <row r="215" spans="1:8" x14ac:dyDescent="0.2">
      <c r="A215" s="1" t="s">
        <v>443</v>
      </c>
      <c r="B215" s="2">
        <v>44646</v>
      </c>
      <c r="C215" s="3" t="s">
        <v>444</v>
      </c>
      <c r="D215" s="4" t="s">
        <v>35</v>
      </c>
      <c r="E215" s="3">
        <v>1</v>
      </c>
      <c r="F215" s="5">
        <f>INDEX([1]products!$A$1:$G$49,MATCH([1]orders!$D215,[1]products!$A$1:$A$49,0),MATCH([1]orders!K$1,[1]products!$A$1:$G$1,0))</f>
        <v>2.5</v>
      </c>
      <c r="G215" s="6">
        <f>INDEX([1]products!$A$1:$G$49,MATCH([1]orders!$D215,[1]products!$A$1:$A$49,0),MATCH([1]orders!L$1,[1]products!$A$1:$G$1,0))</f>
        <v>20.584999999999997</v>
      </c>
      <c r="H215" s="6">
        <f t="shared" si="3"/>
        <v>20.584999999999997</v>
      </c>
    </row>
    <row r="216" spans="1:8" x14ac:dyDescent="0.2">
      <c r="A216" s="1" t="s">
        <v>445</v>
      </c>
      <c r="B216" s="2">
        <v>43775</v>
      </c>
      <c r="C216" s="3" t="s">
        <v>446</v>
      </c>
      <c r="D216" s="4" t="s">
        <v>132</v>
      </c>
      <c r="E216" s="3">
        <v>2</v>
      </c>
      <c r="F216" s="5">
        <f>INDEX([1]products!$A$1:$G$49,MATCH([1]orders!$D216,[1]products!$A$1:$A$49,0),MATCH([1]orders!K$1,[1]products!$A$1:$G$1,0))</f>
        <v>1</v>
      </c>
      <c r="G216" s="6">
        <f>INDEX([1]products!$A$1:$G$49,MATCH([1]orders!$D216,[1]products!$A$1:$A$49,0),MATCH([1]orders!L$1,[1]products!$A$1:$G$1,0))</f>
        <v>15.85</v>
      </c>
      <c r="H216" s="6">
        <f t="shared" si="3"/>
        <v>31.7</v>
      </c>
    </row>
    <row r="217" spans="1:8" x14ac:dyDescent="0.2">
      <c r="A217" s="1" t="s">
        <v>447</v>
      </c>
      <c r="B217" s="2">
        <v>43829</v>
      </c>
      <c r="C217" s="3" t="s">
        <v>448</v>
      </c>
      <c r="D217" s="4" t="s">
        <v>38</v>
      </c>
      <c r="E217" s="3">
        <v>6</v>
      </c>
      <c r="F217" s="5">
        <f>INDEX([1]products!$A$1:$G$49,MATCH([1]orders!$D217,[1]products!$A$1:$A$49,0),MATCH([1]orders!K$1,[1]products!$A$1:$G$1,0))</f>
        <v>0.2</v>
      </c>
      <c r="G217" s="6">
        <f>INDEX([1]products!$A$1:$G$49,MATCH([1]orders!$D217,[1]products!$A$1:$A$49,0),MATCH([1]orders!L$1,[1]products!$A$1:$G$1,0))</f>
        <v>3.8849999999999998</v>
      </c>
      <c r="H217" s="6">
        <f t="shared" si="3"/>
        <v>23.31</v>
      </c>
    </row>
    <row r="218" spans="1:8" x14ac:dyDescent="0.2">
      <c r="A218" s="1" t="s">
        <v>449</v>
      </c>
      <c r="B218" s="2">
        <v>44470</v>
      </c>
      <c r="C218" s="3" t="s">
        <v>450</v>
      </c>
      <c r="D218" s="4" t="s">
        <v>96</v>
      </c>
      <c r="E218" s="3">
        <v>4</v>
      </c>
      <c r="F218" s="5">
        <f>INDEX([1]products!$A$1:$G$49,MATCH([1]orders!$D218,[1]products!$A$1:$A$49,0),MATCH([1]orders!K$1,[1]products!$A$1:$G$1,0))</f>
        <v>1</v>
      </c>
      <c r="G218" s="6">
        <f>INDEX([1]products!$A$1:$G$49,MATCH([1]orders!$D218,[1]products!$A$1:$A$49,0),MATCH([1]orders!L$1,[1]products!$A$1:$G$1,0))</f>
        <v>14.55</v>
      </c>
      <c r="H218" s="6">
        <f t="shared" si="3"/>
        <v>58.2</v>
      </c>
    </row>
    <row r="219" spans="1:8" x14ac:dyDescent="0.2">
      <c r="A219" s="1" t="s">
        <v>451</v>
      </c>
      <c r="B219" s="2">
        <v>44174</v>
      </c>
      <c r="C219" s="3" t="s">
        <v>452</v>
      </c>
      <c r="D219" s="4" t="s">
        <v>176</v>
      </c>
      <c r="E219" s="3">
        <v>4</v>
      </c>
      <c r="F219" s="5">
        <f>INDEX([1]products!$A$1:$G$49,MATCH([1]orders!$D219,[1]products!$A$1:$A$49,0),MATCH([1]orders!K$1,[1]products!$A$1:$G$1,0))</f>
        <v>0.5</v>
      </c>
      <c r="G219" s="6">
        <f>INDEX([1]products!$A$1:$G$49,MATCH([1]orders!$D219,[1]products!$A$1:$A$49,0),MATCH([1]orders!L$1,[1]products!$A$1:$G$1,0))</f>
        <v>8.91</v>
      </c>
      <c r="H219" s="6">
        <f t="shared" si="3"/>
        <v>35.64</v>
      </c>
    </row>
    <row r="220" spans="1:8" x14ac:dyDescent="0.2">
      <c r="A220" s="1" t="s">
        <v>453</v>
      </c>
      <c r="B220" s="2">
        <v>44317</v>
      </c>
      <c r="C220" s="3" t="s">
        <v>454</v>
      </c>
      <c r="D220" s="4" t="s">
        <v>61</v>
      </c>
      <c r="E220" s="3">
        <v>5</v>
      </c>
      <c r="F220" s="5">
        <f>INDEX([1]products!$A$1:$G$49,MATCH([1]orders!$D220,[1]products!$A$1:$A$49,0),MATCH([1]orders!K$1,[1]products!$A$1:$G$1,0))</f>
        <v>1</v>
      </c>
      <c r="G220" s="6">
        <f>INDEX([1]products!$A$1:$G$49,MATCH([1]orders!$D220,[1]products!$A$1:$A$49,0),MATCH([1]orders!L$1,[1]products!$A$1:$G$1,0))</f>
        <v>11.25</v>
      </c>
      <c r="H220" s="6">
        <f t="shared" si="3"/>
        <v>56.25</v>
      </c>
    </row>
    <row r="221" spans="1:8" x14ac:dyDescent="0.2">
      <c r="A221" s="1" t="s">
        <v>455</v>
      </c>
      <c r="B221" s="2">
        <v>44777</v>
      </c>
      <c r="C221" s="3" t="s">
        <v>456</v>
      </c>
      <c r="D221" s="4" t="s">
        <v>182</v>
      </c>
      <c r="E221" s="3">
        <v>3</v>
      </c>
      <c r="F221" s="5">
        <f>INDEX([1]products!$A$1:$G$49,MATCH([1]orders!$D221,[1]products!$A$1:$A$49,0),MATCH([1]orders!K$1,[1]products!$A$1:$G$1,0))</f>
        <v>0.2</v>
      </c>
      <c r="G221" s="6">
        <f>INDEX([1]products!$A$1:$G$49,MATCH([1]orders!$D221,[1]products!$A$1:$A$49,0),MATCH([1]orders!L$1,[1]products!$A$1:$G$1,0))</f>
        <v>3.5849999999999995</v>
      </c>
      <c r="H221" s="6">
        <f t="shared" si="3"/>
        <v>10.754999999999999</v>
      </c>
    </row>
    <row r="222" spans="1:8" x14ac:dyDescent="0.2">
      <c r="A222" s="1" t="s">
        <v>455</v>
      </c>
      <c r="B222" s="2">
        <v>44777</v>
      </c>
      <c r="C222" s="3" t="s">
        <v>456</v>
      </c>
      <c r="D222" s="4" t="s">
        <v>162</v>
      </c>
      <c r="E222" s="3">
        <v>5</v>
      </c>
      <c r="F222" s="5">
        <f>INDEX([1]products!$A$1:$G$49,MATCH([1]orders!$D222,[1]products!$A$1:$A$49,0),MATCH([1]orders!K$1,[1]products!$A$1:$G$1,0))</f>
        <v>0.2</v>
      </c>
      <c r="G222" s="6">
        <f>INDEX([1]products!$A$1:$G$49,MATCH([1]orders!$D222,[1]products!$A$1:$A$49,0),MATCH([1]orders!L$1,[1]products!$A$1:$G$1,0))</f>
        <v>2.9849999999999999</v>
      </c>
      <c r="H222" s="6">
        <f t="shared" si="3"/>
        <v>14.924999999999999</v>
      </c>
    </row>
    <row r="223" spans="1:8" x14ac:dyDescent="0.2">
      <c r="A223" s="1" t="s">
        <v>457</v>
      </c>
      <c r="B223" s="2">
        <v>44513</v>
      </c>
      <c r="C223" s="3" t="s">
        <v>458</v>
      </c>
      <c r="D223" s="4" t="s">
        <v>6</v>
      </c>
      <c r="E223" s="3">
        <v>6</v>
      </c>
      <c r="F223" s="5">
        <f>INDEX([1]products!$A$1:$G$49,MATCH([1]orders!$D223,[1]products!$A$1:$A$49,0),MATCH([1]orders!K$1,[1]products!$A$1:$G$1,0))</f>
        <v>1</v>
      </c>
      <c r="G223" s="6">
        <f>INDEX([1]products!$A$1:$G$49,MATCH([1]orders!$D223,[1]products!$A$1:$A$49,0),MATCH([1]orders!L$1,[1]products!$A$1:$G$1,0))</f>
        <v>12.95</v>
      </c>
      <c r="H223" s="6">
        <f t="shared" si="3"/>
        <v>77.699999999999989</v>
      </c>
    </row>
    <row r="224" spans="1:8" x14ac:dyDescent="0.2">
      <c r="A224" s="1" t="s">
        <v>459</v>
      </c>
      <c r="B224" s="2">
        <v>44090</v>
      </c>
      <c r="C224" s="3" t="s">
        <v>460</v>
      </c>
      <c r="D224" s="4" t="s">
        <v>123</v>
      </c>
      <c r="E224" s="3">
        <v>3</v>
      </c>
      <c r="F224" s="5">
        <f>INDEX([1]products!$A$1:$G$49,MATCH([1]orders!$D224,[1]products!$A$1:$A$49,0),MATCH([1]orders!K$1,[1]products!$A$1:$G$1,0))</f>
        <v>0.5</v>
      </c>
      <c r="G224" s="6">
        <f>INDEX([1]products!$A$1:$G$49,MATCH([1]orders!$D224,[1]products!$A$1:$A$49,0),MATCH([1]orders!L$1,[1]products!$A$1:$G$1,0))</f>
        <v>7.77</v>
      </c>
      <c r="H224" s="6">
        <f t="shared" si="3"/>
        <v>23.31</v>
      </c>
    </row>
    <row r="225" spans="1:8" x14ac:dyDescent="0.2">
      <c r="A225" s="1" t="s">
        <v>461</v>
      </c>
      <c r="B225" s="2">
        <v>44109</v>
      </c>
      <c r="C225" s="3" t="s">
        <v>462</v>
      </c>
      <c r="D225" s="4" t="s">
        <v>137</v>
      </c>
      <c r="E225" s="3">
        <v>4</v>
      </c>
      <c r="F225" s="5">
        <f>INDEX([1]products!$A$1:$G$49,MATCH([1]orders!$D225,[1]products!$A$1:$A$49,0),MATCH([1]orders!K$1,[1]products!$A$1:$G$1,0))</f>
        <v>1</v>
      </c>
      <c r="G225" s="6">
        <f>INDEX([1]products!$A$1:$G$49,MATCH([1]orders!$D225,[1]products!$A$1:$A$49,0),MATCH([1]orders!L$1,[1]products!$A$1:$G$1,0))</f>
        <v>14.85</v>
      </c>
      <c r="H225" s="6">
        <f t="shared" si="3"/>
        <v>59.4</v>
      </c>
    </row>
    <row r="226" spans="1:8" x14ac:dyDescent="0.2">
      <c r="A226" s="1" t="s">
        <v>463</v>
      </c>
      <c r="B226" s="2">
        <v>43836</v>
      </c>
      <c r="C226" s="3" t="s">
        <v>464</v>
      </c>
      <c r="D226" s="4" t="s">
        <v>109</v>
      </c>
      <c r="E226" s="3">
        <v>4</v>
      </c>
      <c r="F226" s="5">
        <f>INDEX([1]products!$A$1:$G$49,MATCH([1]orders!$D226,[1]products!$A$1:$A$49,0),MATCH([1]orders!K$1,[1]products!$A$1:$G$1,0))</f>
        <v>2.5</v>
      </c>
      <c r="G226" s="6">
        <f>INDEX([1]products!$A$1:$G$49,MATCH([1]orders!$D226,[1]products!$A$1:$A$49,0),MATCH([1]orders!L$1,[1]products!$A$1:$G$1,0))</f>
        <v>29.784999999999997</v>
      </c>
      <c r="H226" s="6">
        <f t="shared" si="3"/>
        <v>119.13999999999999</v>
      </c>
    </row>
    <row r="227" spans="1:8" x14ac:dyDescent="0.2">
      <c r="A227" s="1" t="s">
        <v>465</v>
      </c>
      <c r="B227" s="2">
        <v>44337</v>
      </c>
      <c r="C227" s="3" t="s">
        <v>466</v>
      </c>
      <c r="D227" s="4" t="s">
        <v>182</v>
      </c>
      <c r="E227" s="3">
        <v>4</v>
      </c>
      <c r="F227" s="5">
        <f>INDEX([1]products!$A$1:$G$49,MATCH([1]orders!$D227,[1]products!$A$1:$A$49,0),MATCH([1]orders!K$1,[1]products!$A$1:$G$1,0))</f>
        <v>0.2</v>
      </c>
      <c r="G227" s="6">
        <f>INDEX([1]products!$A$1:$G$49,MATCH([1]orders!$D227,[1]products!$A$1:$A$49,0),MATCH([1]orders!L$1,[1]products!$A$1:$G$1,0))</f>
        <v>3.5849999999999995</v>
      </c>
      <c r="H227" s="6">
        <f t="shared" si="3"/>
        <v>14.339999999999998</v>
      </c>
    </row>
    <row r="228" spans="1:8" x14ac:dyDescent="0.2">
      <c r="A228" s="1" t="s">
        <v>467</v>
      </c>
      <c r="B228" s="2">
        <v>43887</v>
      </c>
      <c r="C228" s="3" t="s">
        <v>468</v>
      </c>
      <c r="D228" s="4" t="s">
        <v>171</v>
      </c>
      <c r="E228" s="3">
        <v>5</v>
      </c>
      <c r="F228" s="5">
        <f>INDEX([1]products!$A$1:$G$49,MATCH([1]orders!$D228,[1]products!$A$1:$A$49,0),MATCH([1]orders!K$1,[1]products!$A$1:$G$1,0))</f>
        <v>2.5</v>
      </c>
      <c r="G228" s="6">
        <f>INDEX([1]products!$A$1:$G$49,MATCH([1]orders!$D228,[1]products!$A$1:$A$49,0),MATCH([1]orders!L$1,[1]products!$A$1:$G$1,0))</f>
        <v>25.874999999999996</v>
      </c>
      <c r="H228" s="6">
        <f t="shared" si="3"/>
        <v>129.37499999999997</v>
      </c>
    </row>
    <row r="229" spans="1:8" x14ac:dyDescent="0.2">
      <c r="A229" s="1" t="s">
        <v>469</v>
      </c>
      <c r="B229" s="2">
        <v>43880</v>
      </c>
      <c r="C229" s="3" t="s">
        <v>470</v>
      </c>
      <c r="D229" s="4" t="s">
        <v>101</v>
      </c>
      <c r="E229" s="3">
        <v>6</v>
      </c>
      <c r="F229" s="5">
        <f>INDEX([1]products!$A$1:$G$49,MATCH([1]orders!$D229,[1]products!$A$1:$A$49,0),MATCH([1]orders!K$1,[1]products!$A$1:$G$1,0))</f>
        <v>0.2</v>
      </c>
      <c r="G229" s="6">
        <f>INDEX([1]products!$A$1:$G$49,MATCH([1]orders!$D229,[1]products!$A$1:$A$49,0),MATCH([1]orders!L$1,[1]products!$A$1:$G$1,0))</f>
        <v>2.6849999999999996</v>
      </c>
      <c r="H229" s="6">
        <f t="shared" si="3"/>
        <v>16.11</v>
      </c>
    </row>
    <row r="230" spans="1:8" x14ac:dyDescent="0.2">
      <c r="A230" s="1" t="s">
        <v>471</v>
      </c>
      <c r="B230" s="2">
        <v>44376</v>
      </c>
      <c r="C230" s="3" t="s">
        <v>472</v>
      </c>
      <c r="D230" s="4" t="s">
        <v>182</v>
      </c>
      <c r="E230" s="3">
        <v>5</v>
      </c>
      <c r="F230" s="5">
        <f>INDEX([1]products!$A$1:$G$49,MATCH([1]orders!$D230,[1]products!$A$1:$A$49,0),MATCH([1]orders!K$1,[1]products!$A$1:$G$1,0))</f>
        <v>0.2</v>
      </c>
      <c r="G230" s="6">
        <f>INDEX([1]products!$A$1:$G$49,MATCH([1]orders!$D230,[1]products!$A$1:$A$49,0),MATCH([1]orders!L$1,[1]products!$A$1:$G$1,0))</f>
        <v>3.5849999999999995</v>
      </c>
      <c r="H230" s="6">
        <f t="shared" si="3"/>
        <v>17.924999999999997</v>
      </c>
    </row>
    <row r="231" spans="1:8" x14ac:dyDescent="0.2">
      <c r="A231" s="1" t="s">
        <v>473</v>
      </c>
      <c r="B231" s="2">
        <v>44282</v>
      </c>
      <c r="C231" s="3" t="s">
        <v>474</v>
      </c>
      <c r="D231" s="4" t="s">
        <v>77</v>
      </c>
      <c r="E231" s="3">
        <v>2</v>
      </c>
      <c r="F231" s="5">
        <f>INDEX([1]products!$A$1:$G$49,MATCH([1]orders!$D231,[1]products!$A$1:$A$49,0),MATCH([1]orders!K$1,[1]products!$A$1:$G$1,0))</f>
        <v>0.2</v>
      </c>
      <c r="G231" s="6">
        <f>INDEX([1]products!$A$1:$G$49,MATCH([1]orders!$D231,[1]products!$A$1:$A$49,0),MATCH([1]orders!L$1,[1]products!$A$1:$G$1,0))</f>
        <v>4.3650000000000002</v>
      </c>
      <c r="H231" s="6">
        <f t="shared" si="3"/>
        <v>8.73</v>
      </c>
    </row>
    <row r="232" spans="1:8" x14ac:dyDescent="0.2">
      <c r="A232" s="1" t="s">
        <v>475</v>
      </c>
      <c r="B232" s="2">
        <v>44496</v>
      </c>
      <c r="C232" s="3" t="s">
        <v>476</v>
      </c>
      <c r="D232" s="4" t="s">
        <v>171</v>
      </c>
      <c r="E232" s="3">
        <v>2</v>
      </c>
      <c r="F232" s="5">
        <f>INDEX([1]products!$A$1:$G$49,MATCH([1]orders!$D232,[1]products!$A$1:$A$49,0),MATCH([1]orders!K$1,[1]products!$A$1:$G$1,0))</f>
        <v>2.5</v>
      </c>
      <c r="G232" s="6">
        <f>INDEX([1]products!$A$1:$G$49,MATCH([1]orders!$D232,[1]products!$A$1:$A$49,0),MATCH([1]orders!L$1,[1]products!$A$1:$G$1,0))</f>
        <v>25.874999999999996</v>
      </c>
      <c r="H232" s="6">
        <f t="shared" si="3"/>
        <v>51.749999999999993</v>
      </c>
    </row>
    <row r="233" spans="1:8" x14ac:dyDescent="0.2">
      <c r="A233" s="1" t="s">
        <v>477</v>
      </c>
      <c r="B233" s="2">
        <v>43628</v>
      </c>
      <c r="C233" s="3" t="s">
        <v>478</v>
      </c>
      <c r="D233" s="4" t="s">
        <v>77</v>
      </c>
      <c r="E233" s="3">
        <v>2</v>
      </c>
      <c r="F233" s="5">
        <f>INDEX([1]products!$A$1:$G$49,MATCH([1]orders!$D233,[1]products!$A$1:$A$49,0),MATCH([1]orders!K$1,[1]products!$A$1:$G$1,0))</f>
        <v>0.2</v>
      </c>
      <c r="G233" s="6">
        <f>INDEX([1]products!$A$1:$G$49,MATCH([1]orders!$D233,[1]products!$A$1:$A$49,0),MATCH([1]orders!L$1,[1]products!$A$1:$G$1,0))</f>
        <v>4.3650000000000002</v>
      </c>
      <c r="H233" s="6">
        <f t="shared" si="3"/>
        <v>8.73</v>
      </c>
    </row>
    <row r="234" spans="1:8" x14ac:dyDescent="0.2">
      <c r="A234" s="1" t="s">
        <v>479</v>
      </c>
      <c r="B234" s="2">
        <v>44010</v>
      </c>
      <c r="C234" s="3" t="s">
        <v>480</v>
      </c>
      <c r="D234" s="4" t="s">
        <v>19</v>
      </c>
      <c r="E234" s="3">
        <v>5</v>
      </c>
      <c r="F234" s="5">
        <f>INDEX([1]products!$A$1:$G$49,MATCH([1]orders!$D234,[1]products!$A$1:$A$49,0),MATCH([1]orders!K$1,[1]products!$A$1:$G$1,0))</f>
        <v>0.2</v>
      </c>
      <c r="G234" s="6">
        <f>INDEX([1]products!$A$1:$G$49,MATCH([1]orders!$D234,[1]products!$A$1:$A$49,0),MATCH([1]orders!L$1,[1]products!$A$1:$G$1,0))</f>
        <v>4.7549999999999999</v>
      </c>
      <c r="H234" s="6">
        <f t="shared" si="3"/>
        <v>23.774999999999999</v>
      </c>
    </row>
    <row r="235" spans="1:8" x14ac:dyDescent="0.2">
      <c r="A235" s="1" t="s">
        <v>481</v>
      </c>
      <c r="B235" s="2">
        <v>44278</v>
      </c>
      <c r="C235" s="3" t="s">
        <v>482</v>
      </c>
      <c r="D235" s="4" t="s">
        <v>64</v>
      </c>
      <c r="E235" s="3">
        <v>5</v>
      </c>
      <c r="F235" s="5">
        <f>INDEX([1]products!$A$1:$G$49,MATCH([1]orders!$D235,[1]products!$A$1:$A$49,0),MATCH([1]orders!K$1,[1]products!$A$1:$G$1,0))</f>
        <v>0.2</v>
      </c>
      <c r="G235" s="6">
        <f>INDEX([1]products!$A$1:$G$49,MATCH([1]orders!$D235,[1]products!$A$1:$A$49,0),MATCH([1]orders!L$1,[1]products!$A$1:$G$1,0))</f>
        <v>4.125</v>
      </c>
      <c r="H235" s="6">
        <f t="shared" si="3"/>
        <v>20.625</v>
      </c>
    </row>
    <row r="236" spans="1:8" x14ac:dyDescent="0.2">
      <c r="A236" s="1" t="s">
        <v>483</v>
      </c>
      <c r="B236" s="2">
        <v>44602</v>
      </c>
      <c r="C236" s="3" t="s">
        <v>484</v>
      </c>
      <c r="D236" s="4" t="s">
        <v>104</v>
      </c>
      <c r="E236" s="3">
        <v>1</v>
      </c>
      <c r="F236" s="5">
        <f>INDEX([1]products!$A$1:$G$49,MATCH([1]orders!$D236,[1]products!$A$1:$A$49,0),MATCH([1]orders!K$1,[1]products!$A$1:$G$1,0))</f>
        <v>2.5</v>
      </c>
      <c r="G236" s="6">
        <f>INDEX([1]products!$A$1:$G$49,MATCH([1]orders!$D236,[1]products!$A$1:$A$49,0),MATCH([1]orders!L$1,[1]products!$A$1:$G$1,0))</f>
        <v>36.454999999999998</v>
      </c>
      <c r="H236" s="6">
        <f t="shared" si="3"/>
        <v>36.454999999999998</v>
      </c>
    </row>
    <row r="237" spans="1:8" x14ac:dyDescent="0.2">
      <c r="A237" s="1" t="s">
        <v>485</v>
      </c>
      <c r="B237" s="2">
        <v>43571</v>
      </c>
      <c r="C237" s="3" t="s">
        <v>486</v>
      </c>
      <c r="D237" s="4" t="s">
        <v>104</v>
      </c>
      <c r="E237" s="3">
        <v>5</v>
      </c>
      <c r="F237" s="5">
        <f>INDEX([1]products!$A$1:$G$49,MATCH([1]orders!$D237,[1]products!$A$1:$A$49,0),MATCH([1]orders!K$1,[1]products!$A$1:$G$1,0))</f>
        <v>2.5</v>
      </c>
      <c r="G237" s="6">
        <f>INDEX([1]products!$A$1:$G$49,MATCH([1]orders!$D237,[1]products!$A$1:$A$49,0),MATCH([1]orders!L$1,[1]products!$A$1:$G$1,0))</f>
        <v>36.454999999999998</v>
      </c>
      <c r="H237" s="6">
        <f t="shared" si="3"/>
        <v>182.27499999999998</v>
      </c>
    </row>
    <row r="238" spans="1:8" x14ac:dyDescent="0.2">
      <c r="A238" s="1" t="s">
        <v>487</v>
      </c>
      <c r="B238" s="2">
        <v>43873</v>
      </c>
      <c r="C238" s="3" t="s">
        <v>488</v>
      </c>
      <c r="D238" s="4" t="s">
        <v>109</v>
      </c>
      <c r="E238" s="3">
        <v>3</v>
      </c>
      <c r="F238" s="5">
        <f>INDEX([1]products!$A$1:$G$49,MATCH([1]orders!$D238,[1]products!$A$1:$A$49,0),MATCH([1]orders!K$1,[1]products!$A$1:$G$1,0))</f>
        <v>2.5</v>
      </c>
      <c r="G238" s="6">
        <f>INDEX([1]products!$A$1:$G$49,MATCH([1]orders!$D238,[1]products!$A$1:$A$49,0),MATCH([1]orders!L$1,[1]products!$A$1:$G$1,0))</f>
        <v>29.784999999999997</v>
      </c>
      <c r="H238" s="6">
        <f t="shared" si="3"/>
        <v>89.35499999999999</v>
      </c>
    </row>
    <row r="239" spans="1:8" x14ac:dyDescent="0.2">
      <c r="A239" s="1" t="s">
        <v>489</v>
      </c>
      <c r="B239" s="2">
        <v>44563</v>
      </c>
      <c r="C239" s="3" t="s">
        <v>490</v>
      </c>
      <c r="D239" s="4" t="s">
        <v>182</v>
      </c>
      <c r="E239" s="3">
        <v>1</v>
      </c>
      <c r="F239" s="5">
        <f>INDEX([1]products!$A$1:$G$49,MATCH([1]orders!$D239,[1]products!$A$1:$A$49,0),MATCH([1]orders!K$1,[1]products!$A$1:$G$1,0))</f>
        <v>0.2</v>
      </c>
      <c r="G239" s="6">
        <f>INDEX([1]products!$A$1:$G$49,MATCH([1]orders!$D239,[1]products!$A$1:$A$49,0),MATCH([1]orders!L$1,[1]products!$A$1:$G$1,0))</f>
        <v>3.5849999999999995</v>
      </c>
      <c r="H239" s="6">
        <f t="shared" si="3"/>
        <v>3.5849999999999995</v>
      </c>
    </row>
    <row r="240" spans="1:8" x14ac:dyDescent="0.2">
      <c r="A240" s="1" t="s">
        <v>491</v>
      </c>
      <c r="B240" s="2">
        <v>44172</v>
      </c>
      <c r="C240" s="3" t="s">
        <v>492</v>
      </c>
      <c r="D240" s="4" t="s">
        <v>41</v>
      </c>
      <c r="E240" s="3">
        <v>2</v>
      </c>
      <c r="F240" s="5">
        <f>INDEX([1]products!$A$1:$G$49,MATCH([1]orders!$D240,[1]products!$A$1:$A$49,0),MATCH([1]orders!K$1,[1]products!$A$1:$G$1,0))</f>
        <v>2.5</v>
      </c>
      <c r="G240" s="6">
        <f>INDEX([1]products!$A$1:$G$49,MATCH([1]orders!$D240,[1]products!$A$1:$A$49,0),MATCH([1]orders!L$1,[1]products!$A$1:$G$1,0))</f>
        <v>22.884999999999998</v>
      </c>
      <c r="H240" s="6">
        <f t="shared" si="3"/>
        <v>45.769999999999996</v>
      </c>
    </row>
    <row r="241" spans="1:8" x14ac:dyDescent="0.2">
      <c r="A241" s="1" t="s">
        <v>493</v>
      </c>
      <c r="B241" s="2">
        <v>43881</v>
      </c>
      <c r="C241" s="3" t="s">
        <v>494</v>
      </c>
      <c r="D241" s="4" t="s">
        <v>137</v>
      </c>
      <c r="E241" s="3">
        <v>4</v>
      </c>
      <c r="F241" s="5">
        <f>INDEX([1]products!$A$1:$G$49,MATCH([1]orders!$D241,[1]products!$A$1:$A$49,0),MATCH([1]orders!K$1,[1]products!$A$1:$G$1,0))</f>
        <v>1</v>
      </c>
      <c r="G241" s="6">
        <f>INDEX([1]products!$A$1:$G$49,MATCH([1]orders!$D241,[1]products!$A$1:$A$49,0),MATCH([1]orders!L$1,[1]products!$A$1:$G$1,0))</f>
        <v>14.85</v>
      </c>
      <c r="H241" s="6">
        <f t="shared" si="3"/>
        <v>59.4</v>
      </c>
    </row>
    <row r="242" spans="1:8" x14ac:dyDescent="0.2">
      <c r="A242" s="1" t="s">
        <v>495</v>
      </c>
      <c r="B242" s="2">
        <v>43993</v>
      </c>
      <c r="C242" s="3" t="s">
        <v>496</v>
      </c>
      <c r="D242" s="4" t="s">
        <v>171</v>
      </c>
      <c r="E242" s="3">
        <v>6</v>
      </c>
      <c r="F242" s="5">
        <f>INDEX([1]products!$A$1:$G$49,MATCH([1]orders!$D242,[1]products!$A$1:$A$49,0),MATCH([1]orders!K$1,[1]products!$A$1:$G$1,0))</f>
        <v>2.5</v>
      </c>
      <c r="G242" s="6">
        <f>INDEX([1]products!$A$1:$G$49,MATCH([1]orders!$D242,[1]products!$A$1:$A$49,0),MATCH([1]orders!L$1,[1]products!$A$1:$G$1,0))</f>
        <v>25.874999999999996</v>
      </c>
      <c r="H242" s="6">
        <f t="shared" si="3"/>
        <v>155.24999999999997</v>
      </c>
    </row>
    <row r="243" spans="1:8" x14ac:dyDescent="0.2">
      <c r="A243" s="1" t="s">
        <v>497</v>
      </c>
      <c r="B243" s="2">
        <v>44082</v>
      </c>
      <c r="C243" s="3" t="s">
        <v>498</v>
      </c>
      <c r="D243" s="4" t="s">
        <v>41</v>
      </c>
      <c r="E243" s="3">
        <v>2</v>
      </c>
      <c r="F243" s="5">
        <f>INDEX([1]products!$A$1:$G$49,MATCH([1]orders!$D243,[1]products!$A$1:$A$49,0),MATCH([1]orders!K$1,[1]products!$A$1:$G$1,0))</f>
        <v>2.5</v>
      </c>
      <c r="G243" s="6">
        <f>INDEX([1]products!$A$1:$G$49,MATCH([1]orders!$D243,[1]products!$A$1:$A$49,0),MATCH([1]orders!L$1,[1]products!$A$1:$G$1,0))</f>
        <v>22.884999999999998</v>
      </c>
      <c r="H243" s="6">
        <f t="shared" si="3"/>
        <v>45.769999999999996</v>
      </c>
    </row>
    <row r="244" spans="1:8" x14ac:dyDescent="0.2">
      <c r="A244" s="1" t="s">
        <v>499</v>
      </c>
      <c r="B244" s="2">
        <v>43918</v>
      </c>
      <c r="C244" s="3" t="s">
        <v>500</v>
      </c>
      <c r="D244" s="4" t="s">
        <v>245</v>
      </c>
      <c r="E244" s="3">
        <v>3</v>
      </c>
      <c r="F244" s="5">
        <f>INDEX([1]products!$A$1:$G$49,MATCH([1]orders!$D244,[1]products!$A$1:$A$49,0),MATCH([1]orders!K$1,[1]products!$A$1:$G$1,0))</f>
        <v>1</v>
      </c>
      <c r="G244" s="6">
        <f>INDEX([1]products!$A$1:$G$49,MATCH([1]orders!$D244,[1]products!$A$1:$A$49,0),MATCH([1]orders!L$1,[1]products!$A$1:$G$1,0))</f>
        <v>12.15</v>
      </c>
      <c r="H244" s="6">
        <f t="shared" si="3"/>
        <v>36.450000000000003</v>
      </c>
    </row>
    <row r="245" spans="1:8" x14ac:dyDescent="0.2">
      <c r="A245" s="1" t="s">
        <v>501</v>
      </c>
      <c r="B245" s="2">
        <v>44114</v>
      </c>
      <c r="C245" s="3" t="s">
        <v>502</v>
      </c>
      <c r="D245" s="4" t="s">
        <v>16</v>
      </c>
      <c r="E245" s="3">
        <v>4</v>
      </c>
      <c r="F245" s="5">
        <f>INDEX([1]products!$A$1:$G$49,MATCH([1]orders!$D245,[1]products!$A$1:$A$49,0),MATCH([1]orders!K$1,[1]products!$A$1:$G$1,0))</f>
        <v>0.5</v>
      </c>
      <c r="G245" s="6">
        <f>INDEX([1]products!$A$1:$G$49,MATCH([1]orders!$D245,[1]products!$A$1:$A$49,0),MATCH([1]orders!L$1,[1]products!$A$1:$G$1,0))</f>
        <v>7.29</v>
      </c>
      <c r="H245" s="6">
        <f t="shared" si="3"/>
        <v>29.16</v>
      </c>
    </row>
    <row r="246" spans="1:8" x14ac:dyDescent="0.2">
      <c r="A246" s="1" t="s">
        <v>503</v>
      </c>
      <c r="B246" s="2">
        <v>44702</v>
      </c>
      <c r="C246" s="3" t="s">
        <v>504</v>
      </c>
      <c r="D246" s="4" t="s">
        <v>197</v>
      </c>
      <c r="E246" s="3">
        <v>4</v>
      </c>
      <c r="F246" s="5">
        <f>INDEX([1]products!$A$1:$G$49,MATCH([1]orders!$D246,[1]products!$A$1:$A$49,0),MATCH([1]orders!K$1,[1]products!$A$1:$G$1,0))</f>
        <v>2.5</v>
      </c>
      <c r="G246" s="6">
        <f>INDEX([1]products!$A$1:$G$49,MATCH([1]orders!$D246,[1]products!$A$1:$A$49,0),MATCH([1]orders!L$1,[1]products!$A$1:$G$1,0))</f>
        <v>33.464999999999996</v>
      </c>
      <c r="H246" s="6">
        <f t="shared" si="3"/>
        <v>133.85999999999999</v>
      </c>
    </row>
    <row r="247" spans="1:8" x14ac:dyDescent="0.2">
      <c r="A247" s="1" t="s">
        <v>505</v>
      </c>
      <c r="B247" s="2">
        <v>43951</v>
      </c>
      <c r="C247" s="3" t="s">
        <v>506</v>
      </c>
      <c r="D247" s="4" t="s">
        <v>19</v>
      </c>
      <c r="E247" s="3">
        <v>5</v>
      </c>
      <c r="F247" s="5">
        <f>INDEX([1]products!$A$1:$G$49,MATCH([1]orders!$D247,[1]products!$A$1:$A$49,0),MATCH([1]orders!K$1,[1]products!$A$1:$G$1,0))</f>
        <v>0.2</v>
      </c>
      <c r="G247" s="6">
        <f>INDEX([1]products!$A$1:$G$49,MATCH([1]orders!$D247,[1]products!$A$1:$A$49,0),MATCH([1]orders!L$1,[1]products!$A$1:$G$1,0))</f>
        <v>4.7549999999999999</v>
      </c>
      <c r="H247" s="6">
        <f t="shared" si="3"/>
        <v>23.774999999999999</v>
      </c>
    </row>
    <row r="248" spans="1:8" x14ac:dyDescent="0.2">
      <c r="A248" s="1" t="s">
        <v>507</v>
      </c>
      <c r="B248" s="2">
        <v>44542</v>
      </c>
      <c r="C248" s="3" t="s">
        <v>508</v>
      </c>
      <c r="D248" s="4" t="s">
        <v>13</v>
      </c>
      <c r="E248" s="3">
        <v>3</v>
      </c>
      <c r="F248" s="5">
        <f>INDEX([1]products!$A$1:$G$49,MATCH([1]orders!$D248,[1]products!$A$1:$A$49,0),MATCH([1]orders!K$1,[1]products!$A$1:$G$1,0))</f>
        <v>1</v>
      </c>
      <c r="G248" s="6">
        <f>INDEX([1]products!$A$1:$G$49,MATCH([1]orders!$D248,[1]products!$A$1:$A$49,0),MATCH([1]orders!L$1,[1]products!$A$1:$G$1,0))</f>
        <v>12.95</v>
      </c>
      <c r="H248" s="6">
        <f t="shared" si="3"/>
        <v>38.849999999999994</v>
      </c>
    </row>
    <row r="249" spans="1:8" x14ac:dyDescent="0.2">
      <c r="A249" s="1" t="s">
        <v>509</v>
      </c>
      <c r="B249" s="2">
        <v>44131</v>
      </c>
      <c r="C249" s="3" t="s">
        <v>510</v>
      </c>
      <c r="D249" s="4" t="s">
        <v>182</v>
      </c>
      <c r="E249" s="3">
        <v>6</v>
      </c>
      <c r="F249" s="5">
        <f>INDEX([1]products!$A$1:$G$49,MATCH([1]orders!$D249,[1]products!$A$1:$A$49,0),MATCH([1]orders!K$1,[1]products!$A$1:$G$1,0))</f>
        <v>0.2</v>
      </c>
      <c r="G249" s="6">
        <f>INDEX([1]products!$A$1:$G$49,MATCH([1]orders!$D249,[1]products!$A$1:$A$49,0),MATCH([1]orders!L$1,[1]products!$A$1:$G$1,0))</f>
        <v>3.5849999999999995</v>
      </c>
      <c r="H249" s="6">
        <f t="shared" si="3"/>
        <v>21.509999999999998</v>
      </c>
    </row>
    <row r="250" spans="1:8" x14ac:dyDescent="0.2">
      <c r="A250" s="1" t="s">
        <v>511</v>
      </c>
      <c r="B250" s="2">
        <v>44019</v>
      </c>
      <c r="C250" s="3" t="s">
        <v>512</v>
      </c>
      <c r="D250" s="4" t="s">
        <v>27</v>
      </c>
      <c r="E250" s="3">
        <v>1</v>
      </c>
      <c r="F250" s="5">
        <f>INDEX([1]products!$A$1:$G$49,MATCH([1]orders!$D250,[1]products!$A$1:$A$49,0),MATCH([1]orders!K$1,[1]products!$A$1:$G$1,0))</f>
        <v>1</v>
      </c>
      <c r="G250" s="6">
        <f>INDEX([1]products!$A$1:$G$49,MATCH([1]orders!$D250,[1]products!$A$1:$A$49,0),MATCH([1]orders!L$1,[1]products!$A$1:$G$1,0))</f>
        <v>9.9499999999999993</v>
      </c>
      <c r="H250" s="6">
        <f t="shared" si="3"/>
        <v>9.9499999999999993</v>
      </c>
    </row>
    <row r="251" spans="1:8" x14ac:dyDescent="0.2">
      <c r="A251" s="1" t="s">
        <v>513</v>
      </c>
      <c r="B251" s="2">
        <v>43861</v>
      </c>
      <c r="C251" s="3" t="s">
        <v>514</v>
      </c>
      <c r="D251" s="4" t="s">
        <v>132</v>
      </c>
      <c r="E251" s="3">
        <v>1</v>
      </c>
      <c r="F251" s="5">
        <f>INDEX([1]products!$A$1:$G$49,MATCH([1]orders!$D251,[1]products!$A$1:$A$49,0),MATCH([1]orders!K$1,[1]products!$A$1:$G$1,0))</f>
        <v>1</v>
      </c>
      <c r="G251" s="6">
        <f>INDEX([1]products!$A$1:$G$49,MATCH([1]orders!$D251,[1]products!$A$1:$A$49,0),MATCH([1]orders!L$1,[1]products!$A$1:$G$1,0))</f>
        <v>15.85</v>
      </c>
      <c r="H251" s="6">
        <f t="shared" si="3"/>
        <v>15.85</v>
      </c>
    </row>
    <row r="252" spans="1:8" x14ac:dyDescent="0.2">
      <c r="A252" s="1" t="s">
        <v>515</v>
      </c>
      <c r="B252" s="2">
        <v>43879</v>
      </c>
      <c r="C252" s="3" t="s">
        <v>516</v>
      </c>
      <c r="D252" s="4" t="s">
        <v>162</v>
      </c>
      <c r="E252" s="3">
        <v>1</v>
      </c>
      <c r="F252" s="5">
        <f>INDEX([1]products!$A$1:$G$49,MATCH([1]orders!$D252,[1]products!$A$1:$A$49,0),MATCH([1]orders!K$1,[1]products!$A$1:$G$1,0))</f>
        <v>0.2</v>
      </c>
      <c r="G252" s="6">
        <f>INDEX([1]products!$A$1:$G$49,MATCH([1]orders!$D252,[1]products!$A$1:$A$49,0),MATCH([1]orders!L$1,[1]products!$A$1:$G$1,0))</f>
        <v>2.9849999999999999</v>
      </c>
      <c r="H252" s="6">
        <f t="shared" si="3"/>
        <v>2.9849999999999999</v>
      </c>
    </row>
    <row r="253" spans="1:8" x14ac:dyDescent="0.2">
      <c r="A253" s="1" t="s">
        <v>517</v>
      </c>
      <c r="B253" s="2">
        <v>44360</v>
      </c>
      <c r="C253" s="3" t="s">
        <v>518</v>
      </c>
      <c r="D253" s="4" t="s">
        <v>9</v>
      </c>
      <c r="E253" s="3">
        <v>5</v>
      </c>
      <c r="F253" s="5">
        <f>INDEX([1]products!$A$1:$G$49,MATCH([1]orders!$D253,[1]products!$A$1:$A$49,0),MATCH([1]orders!K$1,[1]products!$A$1:$G$1,0))</f>
        <v>1</v>
      </c>
      <c r="G253" s="6">
        <f>INDEX([1]products!$A$1:$G$49,MATCH([1]orders!$D253,[1]products!$A$1:$A$49,0),MATCH([1]orders!L$1,[1]products!$A$1:$G$1,0))</f>
        <v>13.75</v>
      </c>
      <c r="H253" s="6">
        <f t="shared" si="3"/>
        <v>68.75</v>
      </c>
    </row>
    <row r="254" spans="1:8" x14ac:dyDescent="0.2">
      <c r="A254" s="1" t="s">
        <v>519</v>
      </c>
      <c r="B254" s="2">
        <v>44779</v>
      </c>
      <c r="C254" s="3" t="s">
        <v>520</v>
      </c>
      <c r="D254" s="4" t="s">
        <v>27</v>
      </c>
      <c r="E254" s="3">
        <v>3</v>
      </c>
      <c r="F254" s="5">
        <f>INDEX([1]products!$A$1:$G$49,MATCH([1]orders!$D254,[1]products!$A$1:$A$49,0),MATCH([1]orders!K$1,[1]products!$A$1:$G$1,0))</f>
        <v>1</v>
      </c>
      <c r="G254" s="6">
        <f>INDEX([1]products!$A$1:$G$49,MATCH([1]orders!$D254,[1]products!$A$1:$A$49,0),MATCH([1]orders!L$1,[1]products!$A$1:$G$1,0))</f>
        <v>9.9499999999999993</v>
      </c>
      <c r="H254" s="6">
        <f t="shared" si="3"/>
        <v>29.849999999999998</v>
      </c>
    </row>
    <row r="255" spans="1:8" x14ac:dyDescent="0.2">
      <c r="A255" s="1" t="s">
        <v>521</v>
      </c>
      <c r="B255" s="2">
        <v>44523</v>
      </c>
      <c r="C255" s="3" t="s">
        <v>522</v>
      </c>
      <c r="D255" s="4" t="s">
        <v>96</v>
      </c>
      <c r="E255" s="3">
        <v>4</v>
      </c>
      <c r="F255" s="5">
        <f>INDEX([1]products!$A$1:$G$49,MATCH([1]orders!$D255,[1]products!$A$1:$A$49,0),MATCH([1]orders!K$1,[1]products!$A$1:$G$1,0))</f>
        <v>1</v>
      </c>
      <c r="G255" s="6">
        <f>INDEX([1]products!$A$1:$G$49,MATCH([1]orders!$D255,[1]products!$A$1:$A$49,0),MATCH([1]orders!L$1,[1]products!$A$1:$G$1,0))</f>
        <v>14.55</v>
      </c>
      <c r="H255" s="6">
        <f t="shared" si="3"/>
        <v>58.2</v>
      </c>
    </row>
    <row r="256" spans="1:8" x14ac:dyDescent="0.2">
      <c r="A256" s="1" t="s">
        <v>523</v>
      </c>
      <c r="B256" s="2">
        <v>44482</v>
      </c>
      <c r="C256" s="3" t="s">
        <v>524</v>
      </c>
      <c r="D256" s="4" t="s">
        <v>157</v>
      </c>
      <c r="E256" s="3">
        <v>4</v>
      </c>
      <c r="F256" s="5">
        <f>INDEX([1]products!$A$1:$G$49,MATCH([1]orders!$D256,[1]products!$A$1:$A$49,0),MATCH([1]orders!K$1,[1]products!$A$1:$G$1,0))</f>
        <v>0.5</v>
      </c>
      <c r="G256" s="6">
        <f>INDEX([1]products!$A$1:$G$49,MATCH([1]orders!$D256,[1]products!$A$1:$A$49,0),MATCH([1]orders!L$1,[1]products!$A$1:$G$1,0))</f>
        <v>7.169999999999999</v>
      </c>
      <c r="H256" s="6">
        <f t="shared" si="3"/>
        <v>28.679999999999996</v>
      </c>
    </row>
    <row r="257" spans="1:8" x14ac:dyDescent="0.2">
      <c r="A257" s="1" t="s">
        <v>525</v>
      </c>
      <c r="B257" s="2">
        <v>44439</v>
      </c>
      <c r="C257" s="3" t="s">
        <v>526</v>
      </c>
      <c r="D257" s="4" t="s">
        <v>157</v>
      </c>
      <c r="E257" s="3">
        <v>3</v>
      </c>
      <c r="F257" s="5">
        <f>INDEX([1]products!$A$1:$G$49,MATCH([1]orders!$D257,[1]products!$A$1:$A$49,0),MATCH([1]orders!K$1,[1]products!$A$1:$G$1,0))</f>
        <v>0.5</v>
      </c>
      <c r="G257" s="6">
        <f>INDEX([1]products!$A$1:$G$49,MATCH([1]orders!$D257,[1]products!$A$1:$A$49,0),MATCH([1]orders!L$1,[1]products!$A$1:$G$1,0))</f>
        <v>7.169999999999999</v>
      </c>
      <c r="H257" s="6">
        <f t="shared" si="3"/>
        <v>21.509999999999998</v>
      </c>
    </row>
    <row r="258" spans="1:8" x14ac:dyDescent="0.2">
      <c r="A258" s="1" t="s">
        <v>527</v>
      </c>
      <c r="B258" s="2">
        <v>43846</v>
      </c>
      <c r="C258" s="3" t="s">
        <v>514</v>
      </c>
      <c r="D258" s="4" t="s">
        <v>78</v>
      </c>
      <c r="E258" s="3">
        <v>2</v>
      </c>
      <c r="F258" s="5">
        <f>INDEX([1]products!$A$1:$G$49,MATCH([1]orders!$D258,[1]products!$A$1:$A$49,0),MATCH([1]orders!K$1,[1]products!$A$1:$G$1,0))</f>
        <v>0.5</v>
      </c>
      <c r="G258" s="6">
        <f>INDEX([1]products!$A$1:$G$49,MATCH([1]orders!$D258,[1]products!$A$1:$A$49,0),MATCH([1]orders!L$1,[1]products!$A$1:$G$1,0))</f>
        <v>8.73</v>
      </c>
      <c r="H258" s="6">
        <f t="shared" ref="H258:H321" si="4">E258*G258</f>
        <v>17.46</v>
      </c>
    </row>
    <row r="259" spans="1:8" x14ac:dyDescent="0.2">
      <c r="A259" s="1" t="s">
        <v>528</v>
      </c>
      <c r="B259" s="2">
        <v>44676</v>
      </c>
      <c r="C259" s="3" t="s">
        <v>529</v>
      </c>
      <c r="D259" s="4" t="s">
        <v>530</v>
      </c>
      <c r="E259" s="3">
        <v>1</v>
      </c>
      <c r="F259" s="5">
        <f>INDEX([1]products!$A$1:$G$49,MATCH([1]orders!$D259,[1]products!$A$1:$A$49,0),MATCH([1]orders!K$1,[1]products!$A$1:$G$1,0))</f>
        <v>2.5</v>
      </c>
      <c r="G259" s="6">
        <f>INDEX([1]products!$A$1:$G$49,MATCH([1]orders!$D259,[1]products!$A$1:$A$49,0),MATCH([1]orders!L$1,[1]products!$A$1:$G$1,0))</f>
        <v>27.945</v>
      </c>
      <c r="H259" s="6">
        <f t="shared" si="4"/>
        <v>27.945</v>
      </c>
    </row>
    <row r="260" spans="1:8" x14ac:dyDescent="0.2">
      <c r="A260" s="1" t="s">
        <v>531</v>
      </c>
      <c r="B260" s="2">
        <v>44513</v>
      </c>
      <c r="C260" s="3" t="s">
        <v>532</v>
      </c>
      <c r="D260" s="4" t="s">
        <v>530</v>
      </c>
      <c r="E260" s="3">
        <v>5</v>
      </c>
      <c r="F260" s="5">
        <f>INDEX([1]products!$A$1:$G$49,MATCH([1]orders!$D260,[1]products!$A$1:$A$49,0),MATCH([1]orders!K$1,[1]products!$A$1:$G$1,0))</f>
        <v>2.5</v>
      </c>
      <c r="G260" s="6">
        <f>INDEX([1]products!$A$1:$G$49,MATCH([1]orders!$D260,[1]products!$A$1:$A$49,0),MATCH([1]orders!L$1,[1]products!$A$1:$G$1,0))</f>
        <v>27.945</v>
      </c>
      <c r="H260" s="6">
        <f t="shared" si="4"/>
        <v>139.72499999999999</v>
      </c>
    </row>
    <row r="261" spans="1:8" x14ac:dyDescent="0.2">
      <c r="A261" s="1" t="s">
        <v>533</v>
      </c>
      <c r="B261" s="2">
        <v>44355</v>
      </c>
      <c r="C261" s="3" t="s">
        <v>534</v>
      </c>
      <c r="D261" s="4" t="s">
        <v>162</v>
      </c>
      <c r="E261" s="3">
        <v>2</v>
      </c>
      <c r="F261" s="5">
        <f>INDEX([1]products!$A$1:$G$49,MATCH([1]orders!$D261,[1]products!$A$1:$A$49,0),MATCH([1]orders!K$1,[1]products!$A$1:$G$1,0))</f>
        <v>0.2</v>
      </c>
      <c r="G261" s="6">
        <f>INDEX([1]products!$A$1:$G$49,MATCH([1]orders!$D261,[1]products!$A$1:$A$49,0),MATCH([1]orders!L$1,[1]products!$A$1:$G$1,0))</f>
        <v>2.9849999999999999</v>
      </c>
      <c r="H261" s="6">
        <f t="shared" si="4"/>
        <v>5.97</v>
      </c>
    </row>
    <row r="262" spans="1:8" x14ac:dyDescent="0.2">
      <c r="A262" s="1" t="s">
        <v>535</v>
      </c>
      <c r="B262" s="2">
        <v>44156</v>
      </c>
      <c r="C262" s="3" t="s">
        <v>536</v>
      </c>
      <c r="D262" s="4" t="s">
        <v>10</v>
      </c>
      <c r="E262" s="3">
        <v>1</v>
      </c>
      <c r="F262" s="5">
        <f>INDEX([1]products!$A$1:$G$49,MATCH([1]orders!$D262,[1]products!$A$1:$A$49,0),MATCH([1]orders!K$1,[1]products!$A$1:$G$1,0))</f>
        <v>2.5</v>
      </c>
      <c r="G262" s="6">
        <f>INDEX([1]products!$A$1:$G$49,MATCH([1]orders!$D262,[1]products!$A$1:$A$49,0),MATCH([1]orders!L$1,[1]products!$A$1:$G$1,0))</f>
        <v>27.484999999999996</v>
      </c>
      <c r="H262" s="6">
        <f t="shared" si="4"/>
        <v>27.484999999999996</v>
      </c>
    </row>
    <row r="263" spans="1:8" x14ac:dyDescent="0.2">
      <c r="A263" s="1" t="s">
        <v>537</v>
      </c>
      <c r="B263" s="2">
        <v>43538</v>
      </c>
      <c r="C263" s="3" t="s">
        <v>538</v>
      </c>
      <c r="D263" s="4" t="s">
        <v>189</v>
      </c>
      <c r="E263" s="3">
        <v>5</v>
      </c>
      <c r="F263" s="5">
        <f>INDEX([1]products!$A$1:$G$49,MATCH([1]orders!$D263,[1]products!$A$1:$A$49,0),MATCH([1]orders!K$1,[1]products!$A$1:$G$1,0))</f>
        <v>1</v>
      </c>
      <c r="G263" s="6">
        <f>INDEX([1]products!$A$1:$G$49,MATCH([1]orders!$D263,[1]products!$A$1:$A$49,0),MATCH([1]orders!L$1,[1]products!$A$1:$G$1,0))</f>
        <v>11.95</v>
      </c>
      <c r="H263" s="6">
        <f t="shared" si="4"/>
        <v>59.75</v>
      </c>
    </row>
    <row r="264" spans="1:8" x14ac:dyDescent="0.2">
      <c r="A264" s="1" t="s">
        <v>539</v>
      </c>
      <c r="B264" s="2">
        <v>43693</v>
      </c>
      <c r="C264" s="3" t="s">
        <v>540</v>
      </c>
      <c r="D264" s="4" t="s">
        <v>9</v>
      </c>
      <c r="E264" s="3">
        <v>3</v>
      </c>
      <c r="F264" s="5">
        <f>INDEX([1]products!$A$1:$G$49,MATCH([1]orders!$D264,[1]products!$A$1:$A$49,0),MATCH([1]orders!K$1,[1]products!$A$1:$G$1,0))</f>
        <v>1</v>
      </c>
      <c r="G264" s="6">
        <f>INDEX([1]products!$A$1:$G$49,MATCH([1]orders!$D264,[1]products!$A$1:$A$49,0),MATCH([1]orders!L$1,[1]products!$A$1:$G$1,0))</f>
        <v>13.75</v>
      </c>
      <c r="H264" s="6">
        <f t="shared" si="4"/>
        <v>41.25</v>
      </c>
    </row>
    <row r="265" spans="1:8" x14ac:dyDescent="0.2">
      <c r="A265" s="1" t="s">
        <v>541</v>
      </c>
      <c r="B265" s="2">
        <v>43577</v>
      </c>
      <c r="C265" s="3" t="s">
        <v>542</v>
      </c>
      <c r="D265" s="4" t="s">
        <v>197</v>
      </c>
      <c r="E265" s="3">
        <v>4</v>
      </c>
      <c r="F265" s="5">
        <f>INDEX([1]products!$A$1:$G$49,MATCH([1]orders!$D265,[1]products!$A$1:$A$49,0),MATCH([1]orders!K$1,[1]products!$A$1:$G$1,0))</f>
        <v>2.5</v>
      </c>
      <c r="G265" s="6">
        <f>INDEX([1]products!$A$1:$G$49,MATCH([1]orders!$D265,[1]products!$A$1:$A$49,0),MATCH([1]orders!L$1,[1]products!$A$1:$G$1,0))</f>
        <v>33.464999999999996</v>
      </c>
      <c r="H265" s="6">
        <f t="shared" si="4"/>
        <v>133.85999999999999</v>
      </c>
    </row>
    <row r="266" spans="1:8" x14ac:dyDescent="0.2">
      <c r="A266" s="1" t="s">
        <v>543</v>
      </c>
      <c r="B266" s="2">
        <v>44683</v>
      </c>
      <c r="C266" s="3" t="s">
        <v>544</v>
      </c>
      <c r="D266" s="4" t="s">
        <v>189</v>
      </c>
      <c r="E266" s="3">
        <v>5</v>
      </c>
      <c r="F266" s="5">
        <f>INDEX([1]products!$A$1:$G$49,MATCH([1]orders!$D266,[1]products!$A$1:$A$49,0),MATCH([1]orders!K$1,[1]products!$A$1:$G$1,0))</f>
        <v>1</v>
      </c>
      <c r="G266" s="6">
        <f>INDEX([1]products!$A$1:$G$49,MATCH([1]orders!$D266,[1]products!$A$1:$A$49,0),MATCH([1]orders!L$1,[1]products!$A$1:$G$1,0))</f>
        <v>11.95</v>
      </c>
      <c r="H266" s="6">
        <f t="shared" si="4"/>
        <v>59.75</v>
      </c>
    </row>
    <row r="267" spans="1:8" x14ac:dyDescent="0.2">
      <c r="A267" s="1" t="s">
        <v>545</v>
      </c>
      <c r="B267" s="2">
        <v>43872</v>
      </c>
      <c r="C267" s="3" t="s">
        <v>546</v>
      </c>
      <c r="D267" s="4" t="s">
        <v>72</v>
      </c>
      <c r="E267" s="3">
        <v>1</v>
      </c>
      <c r="F267" s="5">
        <f>INDEX([1]products!$A$1:$G$49,MATCH([1]orders!$D267,[1]products!$A$1:$A$49,0),MATCH([1]orders!K$1,[1]products!$A$1:$G$1,0))</f>
        <v>0.5</v>
      </c>
      <c r="G267" s="6">
        <f>INDEX([1]products!$A$1:$G$49,MATCH([1]orders!$D267,[1]products!$A$1:$A$49,0),MATCH([1]orders!L$1,[1]products!$A$1:$G$1,0))</f>
        <v>5.97</v>
      </c>
      <c r="H267" s="6">
        <f t="shared" si="4"/>
        <v>5.97</v>
      </c>
    </row>
    <row r="268" spans="1:8" x14ac:dyDescent="0.2">
      <c r="A268" s="1" t="s">
        <v>547</v>
      </c>
      <c r="B268" s="2">
        <v>44283</v>
      </c>
      <c r="C268" s="3" t="s">
        <v>548</v>
      </c>
      <c r="D268" s="4" t="s">
        <v>245</v>
      </c>
      <c r="E268" s="3">
        <v>2</v>
      </c>
      <c r="F268" s="5">
        <f>INDEX([1]products!$A$1:$G$49,MATCH([1]orders!$D268,[1]products!$A$1:$A$49,0),MATCH([1]orders!K$1,[1]products!$A$1:$G$1,0))</f>
        <v>1</v>
      </c>
      <c r="G268" s="6">
        <f>INDEX([1]products!$A$1:$G$49,MATCH([1]orders!$D268,[1]products!$A$1:$A$49,0),MATCH([1]orders!L$1,[1]products!$A$1:$G$1,0))</f>
        <v>12.15</v>
      </c>
      <c r="H268" s="6">
        <f t="shared" si="4"/>
        <v>24.3</v>
      </c>
    </row>
    <row r="269" spans="1:8" x14ac:dyDescent="0.2">
      <c r="A269" s="1" t="s">
        <v>549</v>
      </c>
      <c r="B269" s="2">
        <v>44324</v>
      </c>
      <c r="C269" s="3" t="s">
        <v>550</v>
      </c>
      <c r="D269" s="4" t="s">
        <v>51</v>
      </c>
      <c r="E269" s="3">
        <v>6</v>
      </c>
      <c r="F269" s="5">
        <f>INDEX([1]products!$A$1:$G$49,MATCH([1]orders!$D269,[1]products!$A$1:$A$49,0),MATCH([1]orders!K$1,[1]products!$A$1:$G$1,0))</f>
        <v>0.2</v>
      </c>
      <c r="G269" s="6">
        <f>INDEX([1]products!$A$1:$G$49,MATCH([1]orders!$D269,[1]products!$A$1:$A$49,0),MATCH([1]orders!L$1,[1]products!$A$1:$G$1,0))</f>
        <v>3.645</v>
      </c>
      <c r="H269" s="6">
        <f t="shared" si="4"/>
        <v>21.87</v>
      </c>
    </row>
    <row r="270" spans="1:8" x14ac:dyDescent="0.2">
      <c r="A270" s="1" t="s">
        <v>551</v>
      </c>
      <c r="B270" s="2">
        <v>43790</v>
      </c>
      <c r="C270" s="3" t="s">
        <v>438</v>
      </c>
      <c r="D270" s="4" t="s">
        <v>27</v>
      </c>
      <c r="E270" s="3">
        <v>2</v>
      </c>
      <c r="F270" s="5">
        <f>INDEX([1]products!$A$1:$G$49,MATCH([1]orders!$D270,[1]products!$A$1:$A$49,0),MATCH([1]orders!K$1,[1]products!$A$1:$G$1,0))</f>
        <v>1</v>
      </c>
      <c r="G270" s="6">
        <f>INDEX([1]products!$A$1:$G$49,MATCH([1]orders!$D270,[1]products!$A$1:$A$49,0),MATCH([1]orders!L$1,[1]products!$A$1:$G$1,0))</f>
        <v>9.9499999999999993</v>
      </c>
      <c r="H270" s="6">
        <f t="shared" si="4"/>
        <v>19.899999999999999</v>
      </c>
    </row>
    <row r="271" spans="1:8" x14ac:dyDescent="0.2">
      <c r="A271" s="1" t="s">
        <v>552</v>
      </c>
      <c r="B271" s="2">
        <v>44333</v>
      </c>
      <c r="C271" s="3" t="s">
        <v>553</v>
      </c>
      <c r="D271" s="4" t="s">
        <v>54</v>
      </c>
      <c r="E271" s="3">
        <v>2</v>
      </c>
      <c r="F271" s="5">
        <f>INDEX([1]products!$A$1:$G$49,MATCH([1]orders!$D271,[1]products!$A$1:$A$49,0),MATCH([1]orders!K$1,[1]products!$A$1:$G$1,0))</f>
        <v>0.2</v>
      </c>
      <c r="G271" s="6">
        <f>INDEX([1]products!$A$1:$G$49,MATCH([1]orders!$D271,[1]products!$A$1:$A$49,0),MATCH([1]orders!L$1,[1]products!$A$1:$G$1,0))</f>
        <v>2.9849999999999999</v>
      </c>
      <c r="H271" s="6">
        <f t="shared" si="4"/>
        <v>5.97</v>
      </c>
    </row>
    <row r="272" spans="1:8" x14ac:dyDescent="0.2">
      <c r="A272" s="1" t="s">
        <v>554</v>
      </c>
      <c r="B272" s="2">
        <v>43655</v>
      </c>
      <c r="C272" s="3" t="s">
        <v>555</v>
      </c>
      <c r="D272" s="4" t="s">
        <v>16</v>
      </c>
      <c r="E272" s="3">
        <v>1</v>
      </c>
      <c r="F272" s="5">
        <f>INDEX([1]products!$A$1:$G$49,MATCH([1]orders!$D272,[1]products!$A$1:$A$49,0),MATCH([1]orders!K$1,[1]products!$A$1:$G$1,0))</f>
        <v>0.5</v>
      </c>
      <c r="G272" s="6">
        <f>INDEX([1]products!$A$1:$G$49,MATCH([1]orders!$D272,[1]products!$A$1:$A$49,0),MATCH([1]orders!L$1,[1]products!$A$1:$G$1,0))</f>
        <v>7.29</v>
      </c>
      <c r="H272" s="6">
        <f t="shared" si="4"/>
        <v>7.29</v>
      </c>
    </row>
    <row r="273" spans="1:8" x14ac:dyDescent="0.2">
      <c r="A273" s="1" t="s">
        <v>556</v>
      </c>
      <c r="B273" s="2">
        <v>43971</v>
      </c>
      <c r="C273" s="3" t="s">
        <v>557</v>
      </c>
      <c r="D273" s="4" t="s">
        <v>54</v>
      </c>
      <c r="E273" s="3">
        <v>4</v>
      </c>
      <c r="F273" s="5">
        <f>INDEX([1]products!$A$1:$G$49,MATCH([1]orders!$D273,[1]products!$A$1:$A$49,0),MATCH([1]orders!K$1,[1]products!$A$1:$G$1,0))</f>
        <v>0.2</v>
      </c>
      <c r="G273" s="6">
        <f>INDEX([1]products!$A$1:$G$49,MATCH([1]orders!$D273,[1]products!$A$1:$A$49,0),MATCH([1]orders!L$1,[1]products!$A$1:$G$1,0))</f>
        <v>2.9849999999999999</v>
      </c>
      <c r="H273" s="6">
        <f t="shared" si="4"/>
        <v>11.94</v>
      </c>
    </row>
    <row r="274" spans="1:8" x14ac:dyDescent="0.2">
      <c r="A274" s="1" t="s">
        <v>558</v>
      </c>
      <c r="B274" s="2">
        <v>44435</v>
      </c>
      <c r="C274" s="3" t="s">
        <v>559</v>
      </c>
      <c r="D274" s="4" t="s">
        <v>189</v>
      </c>
      <c r="E274" s="3">
        <v>6</v>
      </c>
      <c r="F274" s="5">
        <f>INDEX([1]products!$A$1:$G$49,MATCH([1]orders!$D274,[1]products!$A$1:$A$49,0),MATCH([1]orders!K$1,[1]products!$A$1:$G$1,0))</f>
        <v>1</v>
      </c>
      <c r="G274" s="6">
        <f>INDEX([1]products!$A$1:$G$49,MATCH([1]orders!$D274,[1]products!$A$1:$A$49,0),MATCH([1]orders!L$1,[1]products!$A$1:$G$1,0))</f>
        <v>11.95</v>
      </c>
      <c r="H274" s="6">
        <f t="shared" si="4"/>
        <v>71.699999999999989</v>
      </c>
    </row>
    <row r="275" spans="1:8" x14ac:dyDescent="0.2">
      <c r="A275" s="1" t="s">
        <v>560</v>
      </c>
      <c r="B275" s="2">
        <v>44681</v>
      </c>
      <c r="C275" s="3" t="s">
        <v>561</v>
      </c>
      <c r="D275" s="4" t="s">
        <v>115</v>
      </c>
      <c r="E275" s="3">
        <v>2</v>
      </c>
      <c r="F275" s="5">
        <f>INDEX([1]products!$A$1:$G$49,MATCH([1]orders!$D275,[1]products!$A$1:$A$49,0),MATCH([1]orders!K$1,[1]products!$A$1:$G$1,0))</f>
        <v>0.2</v>
      </c>
      <c r="G275" s="6">
        <f>INDEX([1]products!$A$1:$G$49,MATCH([1]orders!$D275,[1]products!$A$1:$A$49,0),MATCH([1]orders!L$1,[1]products!$A$1:$G$1,0))</f>
        <v>3.8849999999999998</v>
      </c>
      <c r="H275" s="6">
        <f t="shared" si="4"/>
        <v>7.77</v>
      </c>
    </row>
    <row r="276" spans="1:8" x14ac:dyDescent="0.2">
      <c r="A276" s="1" t="s">
        <v>562</v>
      </c>
      <c r="B276" s="2">
        <v>43985</v>
      </c>
      <c r="C276" s="3" t="s">
        <v>563</v>
      </c>
      <c r="D276" s="4" t="s">
        <v>171</v>
      </c>
      <c r="E276" s="3">
        <v>1</v>
      </c>
      <c r="F276" s="5">
        <f>INDEX([1]products!$A$1:$G$49,MATCH([1]orders!$D276,[1]products!$A$1:$A$49,0),MATCH([1]orders!K$1,[1]products!$A$1:$G$1,0))</f>
        <v>2.5</v>
      </c>
      <c r="G276" s="6">
        <f>INDEX([1]products!$A$1:$G$49,MATCH([1]orders!$D276,[1]products!$A$1:$A$49,0),MATCH([1]orders!L$1,[1]products!$A$1:$G$1,0))</f>
        <v>25.874999999999996</v>
      </c>
      <c r="H276" s="6">
        <f t="shared" si="4"/>
        <v>25.874999999999996</v>
      </c>
    </row>
    <row r="277" spans="1:8" x14ac:dyDescent="0.2">
      <c r="A277" s="1" t="s">
        <v>564</v>
      </c>
      <c r="B277" s="2">
        <v>44725</v>
      </c>
      <c r="C277" s="3" t="s">
        <v>565</v>
      </c>
      <c r="D277" s="4" t="s">
        <v>30</v>
      </c>
      <c r="E277" s="3">
        <v>6</v>
      </c>
      <c r="F277" s="5">
        <f>INDEX([1]products!$A$1:$G$49,MATCH([1]orders!$D277,[1]products!$A$1:$A$49,0),MATCH([1]orders!K$1,[1]products!$A$1:$G$1,0))</f>
        <v>2.5</v>
      </c>
      <c r="G277" s="6">
        <f>INDEX([1]products!$A$1:$G$49,MATCH([1]orders!$D277,[1]products!$A$1:$A$49,0),MATCH([1]orders!L$1,[1]products!$A$1:$G$1,0))</f>
        <v>34.154999999999994</v>
      </c>
      <c r="H277" s="6">
        <f t="shared" si="4"/>
        <v>204.92999999999995</v>
      </c>
    </row>
    <row r="278" spans="1:8" x14ac:dyDescent="0.2">
      <c r="A278" s="1" t="s">
        <v>566</v>
      </c>
      <c r="B278" s="2">
        <v>43992</v>
      </c>
      <c r="C278" s="3" t="s">
        <v>567</v>
      </c>
      <c r="D278" s="4" t="s">
        <v>10</v>
      </c>
      <c r="E278" s="3">
        <v>4</v>
      </c>
      <c r="F278" s="5">
        <f>INDEX([1]products!$A$1:$G$49,MATCH([1]orders!$D278,[1]products!$A$1:$A$49,0),MATCH([1]orders!K$1,[1]products!$A$1:$G$1,0))</f>
        <v>2.5</v>
      </c>
      <c r="G278" s="6">
        <f>INDEX([1]products!$A$1:$G$49,MATCH([1]orders!$D278,[1]products!$A$1:$A$49,0),MATCH([1]orders!L$1,[1]products!$A$1:$G$1,0))</f>
        <v>27.484999999999996</v>
      </c>
      <c r="H278" s="6">
        <f t="shared" si="4"/>
        <v>109.93999999999998</v>
      </c>
    </row>
    <row r="279" spans="1:8" x14ac:dyDescent="0.2">
      <c r="A279" s="1" t="s">
        <v>568</v>
      </c>
      <c r="B279" s="2">
        <v>44183</v>
      </c>
      <c r="C279" s="3" t="s">
        <v>569</v>
      </c>
      <c r="D279" s="4" t="s">
        <v>137</v>
      </c>
      <c r="E279" s="3">
        <v>6</v>
      </c>
      <c r="F279" s="5">
        <f>INDEX([1]products!$A$1:$G$49,MATCH([1]orders!$D279,[1]products!$A$1:$A$49,0),MATCH([1]orders!K$1,[1]products!$A$1:$G$1,0))</f>
        <v>1</v>
      </c>
      <c r="G279" s="6">
        <f>INDEX([1]products!$A$1:$G$49,MATCH([1]orders!$D279,[1]products!$A$1:$A$49,0),MATCH([1]orders!L$1,[1]products!$A$1:$G$1,0))</f>
        <v>14.85</v>
      </c>
      <c r="H279" s="6">
        <f t="shared" si="4"/>
        <v>89.1</v>
      </c>
    </row>
    <row r="280" spans="1:8" x14ac:dyDescent="0.2">
      <c r="A280" s="1" t="s">
        <v>570</v>
      </c>
      <c r="B280" s="2">
        <v>43708</v>
      </c>
      <c r="C280" s="3" t="s">
        <v>571</v>
      </c>
      <c r="D280" s="4" t="s">
        <v>115</v>
      </c>
      <c r="E280" s="3">
        <v>2</v>
      </c>
      <c r="F280" s="5">
        <f>INDEX([1]products!$A$1:$G$49,MATCH([1]orders!$D280,[1]products!$A$1:$A$49,0),MATCH([1]orders!K$1,[1]products!$A$1:$G$1,0))</f>
        <v>0.2</v>
      </c>
      <c r="G280" s="6">
        <f>INDEX([1]products!$A$1:$G$49,MATCH([1]orders!$D280,[1]products!$A$1:$A$49,0),MATCH([1]orders!L$1,[1]products!$A$1:$G$1,0))</f>
        <v>3.8849999999999998</v>
      </c>
      <c r="H280" s="6">
        <f t="shared" si="4"/>
        <v>7.77</v>
      </c>
    </row>
    <row r="281" spans="1:8" x14ac:dyDescent="0.2">
      <c r="A281" s="1" t="s">
        <v>572</v>
      </c>
      <c r="B281" s="2">
        <v>43521</v>
      </c>
      <c r="C281" s="3" t="s">
        <v>573</v>
      </c>
      <c r="D281" s="4" t="s">
        <v>197</v>
      </c>
      <c r="E281" s="3">
        <v>1</v>
      </c>
      <c r="F281" s="5">
        <f>INDEX([1]products!$A$1:$G$49,MATCH([1]orders!$D281,[1]products!$A$1:$A$49,0),MATCH([1]orders!K$1,[1]products!$A$1:$G$1,0))</f>
        <v>2.5</v>
      </c>
      <c r="G281" s="6">
        <f>INDEX([1]products!$A$1:$G$49,MATCH([1]orders!$D281,[1]products!$A$1:$A$49,0),MATCH([1]orders!L$1,[1]products!$A$1:$G$1,0))</f>
        <v>33.464999999999996</v>
      </c>
      <c r="H281" s="6">
        <f t="shared" si="4"/>
        <v>33.464999999999996</v>
      </c>
    </row>
    <row r="282" spans="1:8" x14ac:dyDescent="0.2">
      <c r="A282" s="1" t="s">
        <v>574</v>
      </c>
      <c r="B282" s="2">
        <v>44234</v>
      </c>
      <c r="C282" s="3" t="s">
        <v>575</v>
      </c>
      <c r="D282" s="4" t="s">
        <v>3</v>
      </c>
      <c r="E282" s="3">
        <v>5</v>
      </c>
      <c r="F282" s="5">
        <f>INDEX([1]products!$A$1:$G$49,MATCH([1]orders!$D282,[1]products!$A$1:$A$49,0),MATCH([1]orders!K$1,[1]products!$A$1:$G$1,0))</f>
        <v>0.5</v>
      </c>
      <c r="G282" s="6">
        <f>INDEX([1]products!$A$1:$G$49,MATCH([1]orders!$D282,[1]products!$A$1:$A$49,0),MATCH([1]orders!L$1,[1]products!$A$1:$G$1,0))</f>
        <v>8.25</v>
      </c>
      <c r="H282" s="6">
        <f t="shared" si="4"/>
        <v>41.25</v>
      </c>
    </row>
    <row r="283" spans="1:8" x14ac:dyDescent="0.2">
      <c r="A283" s="1" t="s">
        <v>576</v>
      </c>
      <c r="B283" s="2">
        <v>44210</v>
      </c>
      <c r="C283" s="3" t="s">
        <v>577</v>
      </c>
      <c r="D283" s="4" t="s">
        <v>137</v>
      </c>
      <c r="E283" s="3">
        <v>4</v>
      </c>
      <c r="F283" s="5">
        <f>INDEX([1]products!$A$1:$G$49,MATCH([1]orders!$D283,[1]products!$A$1:$A$49,0),MATCH([1]orders!K$1,[1]products!$A$1:$G$1,0))</f>
        <v>1</v>
      </c>
      <c r="G283" s="6">
        <f>INDEX([1]products!$A$1:$G$49,MATCH([1]orders!$D283,[1]products!$A$1:$A$49,0),MATCH([1]orders!L$1,[1]products!$A$1:$G$1,0))</f>
        <v>14.85</v>
      </c>
      <c r="H283" s="6">
        <f t="shared" si="4"/>
        <v>59.4</v>
      </c>
    </row>
    <row r="284" spans="1:8" x14ac:dyDescent="0.2">
      <c r="A284" s="1" t="s">
        <v>578</v>
      </c>
      <c r="B284" s="2">
        <v>43520</v>
      </c>
      <c r="C284" s="3" t="s">
        <v>579</v>
      </c>
      <c r="D284" s="4" t="s">
        <v>192</v>
      </c>
      <c r="E284" s="3">
        <v>1</v>
      </c>
      <c r="F284" s="5">
        <f>INDEX([1]products!$A$1:$G$49,MATCH([1]orders!$D284,[1]products!$A$1:$A$49,0),MATCH([1]orders!K$1,[1]products!$A$1:$G$1,0))</f>
        <v>0.5</v>
      </c>
      <c r="G284" s="6">
        <f>INDEX([1]products!$A$1:$G$49,MATCH([1]orders!$D284,[1]products!$A$1:$A$49,0),MATCH([1]orders!L$1,[1]products!$A$1:$G$1,0))</f>
        <v>7.77</v>
      </c>
      <c r="H284" s="6">
        <f t="shared" si="4"/>
        <v>7.77</v>
      </c>
    </row>
    <row r="285" spans="1:8" x14ac:dyDescent="0.2">
      <c r="A285" s="1" t="s">
        <v>580</v>
      </c>
      <c r="B285" s="2">
        <v>43639</v>
      </c>
      <c r="C285" s="3" t="s">
        <v>581</v>
      </c>
      <c r="D285" s="4" t="s">
        <v>146</v>
      </c>
      <c r="E285" s="3">
        <v>1</v>
      </c>
      <c r="F285" s="5">
        <f>INDEX([1]products!$A$1:$G$49,MATCH([1]orders!$D285,[1]products!$A$1:$A$49,0),MATCH([1]orders!K$1,[1]products!$A$1:$G$1,0))</f>
        <v>0.5</v>
      </c>
      <c r="G285" s="6">
        <f>INDEX([1]products!$A$1:$G$49,MATCH([1]orders!$D285,[1]products!$A$1:$A$49,0),MATCH([1]orders!L$1,[1]products!$A$1:$G$1,0))</f>
        <v>5.3699999999999992</v>
      </c>
      <c r="H285" s="6">
        <f t="shared" si="4"/>
        <v>5.3699999999999992</v>
      </c>
    </row>
    <row r="286" spans="1:8" x14ac:dyDescent="0.2">
      <c r="A286" s="1" t="s">
        <v>582</v>
      </c>
      <c r="B286" s="2">
        <v>43960</v>
      </c>
      <c r="C286" s="3" t="s">
        <v>583</v>
      </c>
      <c r="D286" s="4" t="s">
        <v>112</v>
      </c>
      <c r="E286" s="3">
        <v>3</v>
      </c>
      <c r="F286" s="5">
        <f>INDEX([1]products!$A$1:$G$49,MATCH([1]orders!$D286,[1]products!$A$1:$A$49,0),MATCH([1]orders!K$1,[1]products!$A$1:$G$1,0))</f>
        <v>2.5</v>
      </c>
      <c r="G286" s="6">
        <f>INDEX([1]products!$A$1:$G$49,MATCH([1]orders!$D286,[1]products!$A$1:$A$49,0),MATCH([1]orders!L$1,[1]products!$A$1:$G$1,0))</f>
        <v>31.624999999999996</v>
      </c>
      <c r="H286" s="6">
        <f t="shared" si="4"/>
        <v>94.874999999999986</v>
      </c>
    </row>
    <row r="287" spans="1:8" x14ac:dyDescent="0.2">
      <c r="A287" s="1" t="s">
        <v>584</v>
      </c>
      <c r="B287" s="2">
        <v>44030</v>
      </c>
      <c r="C287" s="3" t="s">
        <v>585</v>
      </c>
      <c r="D287" s="4" t="s">
        <v>104</v>
      </c>
      <c r="E287" s="3">
        <v>1</v>
      </c>
      <c r="F287" s="5">
        <f>INDEX([1]products!$A$1:$G$49,MATCH([1]orders!$D287,[1]products!$A$1:$A$49,0),MATCH([1]orders!K$1,[1]products!$A$1:$G$1,0))</f>
        <v>2.5</v>
      </c>
      <c r="G287" s="6">
        <f>INDEX([1]products!$A$1:$G$49,MATCH([1]orders!$D287,[1]products!$A$1:$A$49,0),MATCH([1]orders!L$1,[1]products!$A$1:$G$1,0))</f>
        <v>36.454999999999998</v>
      </c>
      <c r="H287" s="6">
        <f t="shared" si="4"/>
        <v>36.454999999999998</v>
      </c>
    </row>
    <row r="288" spans="1:8" x14ac:dyDescent="0.2">
      <c r="A288" s="1" t="s">
        <v>586</v>
      </c>
      <c r="B288" s="2">
        <v>43755</v>
      </c>
      <c r="C288" s="3" t="s">
        <v>587</v>
      </c>
      <c r="D288" s="4" t="s">
        <v>44</v>
      </c>
      <c r="E288" s="3">
        <v>4</v>
      </c>
      <c r="F288" s="5">
        <f>INDEX([1]products!$A$1:$G$49,MATCH([1]orders!$D288,[1]products!$A$1:$A$49,0),MATCH([1]orders!K$1,[1]products!$A$1:$G$1,0))</f>
        <v>0.2</v>
      </c>
      <c r="G288" s="6">
        <f>INDEX([1]products!$A$1:$G$49,MATCH([1]orders!$D288,[1]products!$A$1:$A$49,0),MATCH([1]orders!L$1,[1]products!$A$1:$G$1,0))</f>
        <v>3.375</v>
      </c>
      <c r="H288" s="6">
        <f t="shared" si="4"/>
        <v>13.5</v>
      </c>
    </row>
    <row r="289" spans="1:8" x14ac:dyDescent="0.2">
      <c r="A289" s="1" t="s">
        <v>588</v>
      </c>
      <c r="B289" s="2">
        <v>44697</v>
      </c>
      <c r="C289" s="3" t="s">
        <v>589</v>
      </c>
      <c r="D289" s="4" t="s">
        <v>182</v>
      </c>
      <c r="E289" s="3">
        <v>4</v>
      </c>
      <c r="F289" s="5">
        <f>INDEX([1]products!$A$1:$G$49,MATCH([1]orders!$D289,[1]products!$A$1:$A$49,0),MATCH([1]orders!K$1,[1]products!$A$1:$G$1,0))</f>
        <v>0.2</v>
      </c>
      <c r="G289" s="6">
        <f>INDEX([1]products!$A$1:$G$49,MATCH([1]orders!$D289,[1]products!$A$1:$A$49,0),MATCH([1]orders!L$1,[1]products!$A$1:$G$1,0))</f>
        <v>3.5849999999999995</v>
      </c>
      <c r="H289" s="6">
        <f t="shared" si="4"/>
        <v>14.339999999999998</v>
      </c>
    </row>
    <row r="290" spans="1:8" x14ac:dyDescent="0.2">
      <c r="A290" s="1" t="s">
        <v>590</v>
      </c>
      <c r="B290" s="2">
        <v>44279</v>
      </c>
      <c r="C290" s="3" t="s">
        <v>591</v>
      </c>
      <c r="D290" s="4" t="s">
        <v>3</v>
      </c>
      <c r="E290" s="3">
        <v>1</v>
      </c>
      <c r="F290" s="5">
        <f>INDEX([1]products!$A$1:$G$49,MATCH([1]orders!$D290,[1]products!$A$1:$A$49,0),MATCH([1]orders!K$1,[1]products!$A$1:$G$1,0))</f>
        <v>0.5</v>
      </c>
      <c r="G290" s="6">
        <f>INDEX([1]products!$A$1:$G$49,MATCH([1]orders!$D290,[1]products!$A$1:$A$49,0),MATCH([1]orders!L$1,[1]products!$A$1:$G$1,0))</f>
        <v>8.25</v>
      </c>
      <c r="H290" s="6">
        <f t="shared" si="4"/>
        <v>8.25</v>
      </c>
    </row>
    <row r="291" spans="1:8" x14ac:dyDescent="0.2">
      <c r="A291" s="1" t="s">
        <v>592</v>
      </c>
      <c r="B291" s="2">
        <v>43772</v>
      </c>
      <c r="C291" s="3" t="s">
        <v>593</v>
      </c>
      <c r="D291" s="4" t="s">
        <v>101</v>
      </c>
      <c r="E291" s="3">
        <v>5</v>
      </c>
      <c r="F291" s="5">
        <f>INDEX([1]products!$A$1:$G$49,MATCH([1]orders!$D291,[1]products!$A$1:$A$49,0),MATCH([1]orders!K$1,[1]products!$A$1:$G$1,0))</f>
        <v>0.2</v>
      </c>
      <c r="G291" s="6">
        <f>INDEX([1]products!$A$1:$G$49,MATCH([1]orders!$D291,[1]products!$A$1:$A$49,0),MATCH([1]orders!L$1,[1]products!$A$1:$G$1,0))</f>
        <v>2.6849999999999996</v>
      </c>
      <c r="H291" s="6">
        <f t="shared" si="4"/>
        <v>13.424999999999997</v>
      </c>
    </row>
    <row r="292" spans="1:8" x14ac:dyDescent="0.2">
      <c r="A292" s="1" t="s">
        <v>594</v>
      </c>
      <c r="B292" s="2">
        <v>44497</v>
      </c>
      <c r="C292" s="3" t="s">
        <v>595</v>
      </c>
      <c r="D292" s="4" t="s">
        <v>27</v>
      </c>
      <c r="E292" s="3">
        <v>5</v>
      </c>
      <c r="F292" s="5">
        <f>INDEX([1]products!$A$1:$G$49,MATCH([1]orders!$D292,[1]products!$A$1:$A$49,0),MATCH([1]orders!K$1,[1]products!$A$1:$G$1,0))</f>
        <v>1</v>
      </c>
      <c r="G292" s="6">
        <f>INDEX([1]products!$A$1:$G$49,MATCH([1]orders!$D292,[1]products!$A$1:$A$49,0),MATCH([1]orders!L$1,[1]products!$A$1:$G$1,0))</f>
        <v>9.9499999999999993</v>
      </c>
      <c r="H292" s="6">
        <f t="shared" si="4"/>
        <v>49.75</v>
      </c>
    </row>
    <row r="293" spans="1:8" x14ac:dyDescent="0.2">
      <c r="A293" s="1" t="s">
        <v>596</v>
      </c>
      <c r="B293" s="2">
        <v>44181</v>
      </c>
      <c r="C293" s="3" t="s">
        <v>597</v>
      </c>
      <c r="D293" s="4" t="s">
        <v>3</v>
      </c>
      <c r="E293" s="3">
        <v>2</v>
      </c>
      <c r="F293" s="5">
        <f>INDEX([1]products!$A$1:$G$49,MATCH([1]orders!$D293,[1]products!$A$1:$A$49,0),MATCH([1]orders!K$1,[1]products!$A$1:$G$1,0))</f>
        <v>0.5</v>
      </c>
      <c r="G293" s="6">
        <f>INDEX([1]products!$A$1:$G$49,MATCH([1]orders!$D293,[1]products!$A$1:$A$49,0),MATCH([1]orders!L$1,[1]products!$A$1:$G$1,0))</f>
        <v>8.25</v>
      </c>
      <c r="H293" s="6">
        <f t="shared" si="4"/>
        <v>16.5</v>
      </c>
    </row>
    <row r="294" spans="1:8" x14ac:dyDescent="0.2">
      <c r="A294" s="1" t="s">
        <v>598</v>
      </c>
      <c r="B294" s="2">
        <v>44529</v>
      </c>
      <c r="C294" s="3" t="s">
        <v>599</v>
      </c>
      <c r="D294" s="4" t="s">
        <v>72</v>
      </c>
      <c r="E294" s="3">
        <v>3</v>
      </c>
      <c r="F294" s="5">
        <f>INDEX([1]products!$A$1:$G$49,MATCH([1]orders!$D294,[1]products!$A$1:$A$49,0),MATCH([1]orders!K$1,[1]products!$A$1:$G$1,0))</f>
        <v>0.5</v>
      </c>
      <c r="G294" s="6">
        <f>INDEX([1]products!$A$1:$G$49,MATCH([1]orders!$D294,[1]products!$A$1:$A$49,0),MATCH([1]orders!L$1,[1]products!$A$1:$G$1,0))</f>
        <v>5.97</v>
      </c>
      <c r="H294" s="6">
        <f t="shared" si="4"/>
        <v>17.91</v>
      </c>
    </row>
    <row r="295" spans="1:8" x14ac:dyDescent="0.2">
      <c r="A295" s="1" t="s">
        <v>600</v>
      </c>
      <c r="B295" s="2">
        <v>44275</v>
      </c>
      <c r="C295" s="3" t="s">
        <v>601</v>
      </c>
      <c r="D295" s="4" t="s">
        <v>72</v>
      </c>
      <c r="E295" s="3">
        <v>5</v>
      </c>
      <c r="F295" s="5">
        <f>INDEX([1]products!$A$1:$G$49,MATCH([1]orders!$D295,[1]products!$A$1:$A$49,0),MATCH([1]orders!K$1,[1]products!$A$1:$G$1,0))</f>
        <v>0.5</v>
      </c>
      <c r="G295" s="6">
        <f>INDEX([1]products!$A$1:$G$49,MATCH([1]orders!$D295,[1]products!$A$1:$A$49,0),MATCH([1]orders!L$1,[1]products!$A$1:$G$1,0))</f>
        <v>5.97</v>
      </c>
      <c r="H295" s="6">
        <f t="shared" si="4"/>
        <v>29.849999999999998</v>
      </c>
    </row>
    <row r="296" spans="1:8" x14ac:dyDescent="0.2">
      <c r="A296" s="1" t="s">
        <v>602</v>
      </c>
      <c r="B296" s="2">
        <v>44659</v>
      </c>
      <c r="C296" s="3" t="s">
        <v>603</v>
      </c>
      <c r="D296" s="4" t="s">
        <v>137</v>
      </c>
      <c r="E296" s="3">
        <v>3</v>
      </c>
      <c r="F296" s="5">
        <f>INDEX([1]products!$A$1:$G$49,MATCH([1]orders!$D296,[1]products!$A$1:$A$49,0),MATCH([1]orders!K$1,[1]products!$A$1:$G$1,0))</f>
        <v>1</v>
      </c>
      <c r="G296" s="6">
        <f>INDEX([1]products!$A$1:$G$49,MATCH([1]orders!$D296,[1]products!$A$1:$A$49,0),MATCH([1]orders!L$1,[1]products!$A$1:$G$1,0))</f>
        <v>14.85</v>
      </c>
      <c r="H296" s="6">
        <f t="shared" si="4"/>
        <v>44.55</v>
      </c>
    </row>
    <row r="297" spans="1:8" x14ac:dyDescent="0.2">
      <c r="A297" s="1" t="s">
        <v>604</v>
      </c>
      <c r="B297" s="2">
        <v>44057</v>
      </c>
      <c r="C297" s="3" t="s">
        <v>605</v>
      </c>
      <c r="D297" s="4" t="s">
        <v>9</v>
      </c>
      <c r="E297" s="3">
        <v>2</v>
      </c>
      <c r="F297" s="5">
        <f>INDEX([1]products!$A$1:$G$49,MATCH([1]orders!$D297,[1]products!$A$1:$A$49,0),MATCH([1]orders!K$1,[1]products!$A$1:$G$1,0))</f>
        <v>1</v>
      </c>
      <c r="G297" s="6">
        <f>INDEX([1]products!$A$1:$G$49,MATCH([1]orders!$D297,[1]products!$A$1:$A$49,0),MATCH([1]orders!L$1,[1]products!$A$1:$G$1,0))</f>
        <v>13.75</v>
      </c>
      <c r="H297" s="6">
        <f t="shared" si="4"/>
        <v>27.5</v>
      </c>
    </row>
    <row r="298" spans="1:8" x14ac:dyDescent="0.2">
      <c r="A298" s="1" t="s">
        <v>606</v>
      </c>
      <c r="B298" s="2">
        <v>43597</v>
      </c>
      <c r="C298" s="3" t="s">
        <v>607</v>
      </c>
      <c r="D298" s="4" t="s">
        <v>22</v>
      </c>
      <c r="E298" s="3">
        <v>6</v>
      </c>
      <c r="F298" s="5">
        <f>INDEX([1]products!$A$1:$G$49,MATCH([1]orders!$D298,[1]products!$A$1:$A$49,0),MATCH([1]orders!K$1,[1]products!$A$1:$G$1,0))</f>
        <v>0.5</v>
      </c>
      <c r="G298" s="6">
        <f>INDEX([1]products!$A$1:$G$49,MATCH([1]orders!$D298,[1]products!$A$1:$A$49,0),MATCH([1]orders!L$1,[1]products!$A$1:$G$1,0))</f>
        <v>5.97</v>
      </c>
      <c r="H298" s="6">
        <f t="shared" si="4"/>
        <v>35.82</v>
      </c>
    </row>
    <row r="299" spans="1:8" x14ac:dyDescent="0.2">
      <c r="A299" s="1" t="s">
        <v>608</v>
      </c>
      <c r="B299" s="2">
        <v>44258</v>
      </c>
      <c r="C299" s="3" t="s">
        <v>609</v>
      </c>
      <c r="D299" s="4" t="s">
        <v>146</v>
      </c>
      <c r="E299" s="3">
        <v>3</v>
      </c>
      <c r="F299" s="5">
        <f>INDEX([1]products!$A$1:$G$49,MATCH([1]orders!$D299,[1]products!$A$1:$A$49,0),MATCH([1]orders!K$1,[1]products!$A$1:$G$1,0))</f>
        <v>0.5</v>
      </c>
      <c r="G299" s="6">
        <f>INDEX([1]products!$A$1:$G$49,MATCH([1]orders!$D299,[1]products!$A$1:$A$49,0),MATCH([1]orders!L$1,[1]products!$A$1:$G$1,0))</f>
        <v>5.3699999999999992</v>
      </c>
      <c r="H299" s="6">
        <f t="shared" si="4"/>
        <v>16.11</v>
      </c>
    </row>
    <row r="300" spans="1:8" x14ac:dyDescent="0.2">
      <c r="A300" s="1" t="s">
        <v>610</v>
      </c>
      <c r="B300" s="2">
        <v>43872</v>
      </c>
      <c r="C300" s="3" t="s">
        <v>611</v>
      </c>
      <c r="D300" s="4" t="s">
        <v>254</v>
      </c>
      <c r="E300" s="3">
        <v>6</v>
      </c>
      <c r="F300" s="5">
        <f>INDEX([1]products!$A$1:$G$49,MATCH([1]orders!$D300,[1]products!$A$1:$A$49,0),MATCH([1]orders!K$1,[1]products!$A$1:$G$1,0))</f>
        <v>0.2</v>
      </c>
      <c r="G300" s="6">
        <f>INDEX([1]products!$A$1:$G$49,MATCH([1]orders!$D300,[1]products!$A$1:$A$49,0),MATCH([1]orders!L$1,[1]products!$A$1:$G$1,0))</f>
        <v>4.4550000000000001</v>
      </c>
      <c r="H300" s="6">
        <f t="shared" si="4"/>
        <v>26.73</v>
      </c>
    </row>
    <row r="301" spans="1:8" x14ac:dyDescent="0.2">
      <c r="A301" s="1" t="s">
        <v>612</v>
      </c>
      <c r="B301" s="2">
        <v>43582</v>
      </c>
      <c r="C301" s="3" t="s">
        <v>613</v>
      </c>
      <c r="D301" s="4" t="s">
        <v>30</v>
      </c>
      <c r="E301" s="3">
        <v>6</v>
      </c>
      <c r="F301" s="5">
        <f>INDEX([1]products!$A$1:$G$49,MATCH([1]orders!$D301,[1]products!$A$1:$A$49,0),MATCH([1]orders!K$1,[1]products!$A$1:$G$1,0))</f>
        <v>2.5</v>
      </c>
      <c r="G301" s="6">
        <f>INDEX([1]products!$A$1:$G$49,MATCH([1]orders!$D301,[1]products!$A$1:$A$49,0),MATCH([1]orders!L$1,[1]products!$A$1:$G$1,0))</f>
        <v>34.154999999999994</v>
      </c>
      <c r="H301" s="6">
        <f t="shared" si="4"/>
        <v>204.92999999999995</v>
      </c>
    </row>
    <row r="302" spans="1:8" x14ac:dyDescent="0.2">
      <c r="A302" s="1" t="s">
        <v>614</v>
      </c>
      <c r="B302" s="2">
        <v>44646</v>
      </c>
      <c r="C302" s="3" t="s">
        <v>615</v>
      </c>
      <c r="D302" s="4" t="s">
        <v>6</v>
      </c>
      <c r="E302" s="3">
        <v>3</v>
      </c>
      <c r="F302" s="5">
        <f>INDEX([1]products!$A$1:$G$49,MATCH([1]orders!$D302,[1]products!$A$1:$A$49,0),MATCH([1]orders!K$1,[1]products!$A$1:$G$1,0))</f>
        <v>1</v>
      </c>
      <c r="G302" s="6">
        <f>INDEX([1]products!$A$1:$G$49,MATCH([1]orders!$D302,[1]products!$A$1:$A$49,0),MATCH([1]orders!L$1,[1]products!$A$1:$G$1,0))</f>
        <v>12.95</v>
      </c>
      <c r="H302" s="6">
        <f t="shared" si="4"/>
        <v>38.849999999999994</v>
      </c>
    </row>
    <row r="303" spans="1:8" x14ac:dyDescent="0.2">
      <c r="A303" s="1" t="s">
        <v>616</v>
      </c>
      <c r="B303" s="2">
        <v>44102</v>
      </c>
      <c r="C303" s="3" t="s">
        <v>617</v>
      </c>
      <c r="D303" s="4" t="s">
        <v>38</v>
      </c>
      <c r="E303" s="3">
        <v>4</v>
      </c>
      <c r="F303" s="5">
        <f>INDEX([1]products!$A$1:$G$49,MATCH([1]orders!$D303,[1]products!$A$1:$A$49,0),MATCH([1]orders!K$1,[1]products!$A$1:$G$1,0))</f>
        <v>0.2</v>
      </c>
      <c r="G303" s="6">
        <f>INDEX([1]products!$A$1:$G$49,MATCH([1]orders!$D303,[1]products!$A$1:$A$49,0),MATCH([1]orders!L$1,[1]products!$A$1:$G$1,0))</f>
        <v>3.8849999999999998</v>
      </c>
      <c r="H303" s="6">
        <f t="shared" si="4"/>
        <v>15.54</v>
      </c>
    </row>
    <row r="304" spans="1:8" x14ac:dyDescent="0.2">
      <c r="A304" s="1" t="s">
        <v>618</v>
      </c>
      <c r="B304" s="2">
        <v>43762</v>
      </c>
      <c r="C304" s="3" t="s">
        <v>619</v>
      </c>
      <c r="D304" s="4" t="s">
        <v>67</v>
      </c>
      <c r="E304" s="3">
        <v>1</v>
      </c>
      <c r="F304" s="5">
        <f>INDEX([1]products!$A$1:$G$49,MATCH([1]orders!$D304,[1]products!$A$1:$A$49,0),MATCH([1]orders!K$1,[1]products!$A$1:$G$1,0))</f>
        <v>0.5</v>
      </c>
      <c r="G304" s="6">
        <f>INDEX([1]products!$A$1:$G$49,MATCH([1]orders!$D304,[1]products!$A$1:$A$49,0),MATCH([1]orders!L$1,[1]products!$A$1:$G$1,0))</f>
        <v>6.75</v>
      </c>
      <c r="H304" s="6">
        <f t="shared" si="4"/>
        <v>6.75</v>
      </c>
    </row>
    <row r="305" spans="1:8" x14ac:dyDescent="0.2">
      <c r="A305" s="1" t="s">
        <v>620</v>
      </c>
      <c r="B305" s="2">
        <v>44412</v>
      </c>
      <c r="C305" s="3" t="s">
        <v>621</v>
      </c>
      <c r="D305" s="4" t="s">
        <v>530</v>
      </c>
      <c r="E305" s="3">
        <v>4</v>
      </c>
      <c r="F305" s="5">
        <f>INDEX([1]products!$A$1:$G$49,MATCH([1]orders!$D305,[1]products!$A$1:$A$49,0),MATCH([1]orders!K$1,[1]products!$A$1:$G$1,0))</f>
        <v>2.5</v>
      </c>
      <c r="G305" s="6">
        <f>INDEX([1]products!$A$1:$G$49,MATCH([1]orders!$D305,[1]products!$A$1:$A$49,0),MATCH([1]orders!L$1,[1]products!$A$1:$G$1,0))</f>
        <v>27.945</v>
      </c>
      <c r="H305" s="6">
        <f t="shared" si="4"/>
        <v>111.78</v>
      </c>
    </row>
    <row r="306" spans="1:8" x14ac:dyDescent="0.2">
      <c r="A306" s="1" t="s">
        <v>622</v>
      </c>
      <c r="B306" s="2">
        <v>43828</v>
      </c>
      <c r="C306" s="3" t="s">
        <v>623</v>
      </c>
      <c r="D306" s="4" t="s">
        <v>115</v>
      </c>
      <c r="E306" s="3">
        <v>1</v>
      </c>
      <c r="F306" s="5">
        <f>INDEX([1]products!$A$1:$G$49,MATCH([1]orders!$D306,[1]products!$A$1:$A$49,0),MATCH([1]orders!K$1,[1]products!$A$1:$G$1,0))</f>
        <v>0.2</v>
      </c>
      <c r="G306" s="6">
        <f>INDEX([1]products!$A$1:$G$49,MATCH([1]orders!$D306,[1]products!$A$1:$A$49,0),MATCH([1]orders!L$1,[1]products!$A$1:$G$1,0))</f>
        <v>3.8849999999999998</v>
      </c>
      <c r="H306" s="6">
        <f t="shared" si="4"/>
        <v>3.8849999999999998</v>
      </c>
    </row>
    <row r="307" spans="1:8" x14ac:dyDescent="0.2">
      <c r="A307" s="1" t="s">
        <v>624</v>
      </c>
      <c r="B307" s="2">
        <v>43796</v>
      </c>
      <c r="C307" s="3" t="s">
        <v>625</v>
      </c>
      <c r="D307" s="4" t="s">
        <v>77</v>
      </c>
      <c r="E307" s="3">
        <v>5</v>
      </c>
      <c r="F307" s="5">
        <f>INDEX([1]products!$A$1:$G$49,MATCH([1]orders!$D307,[1]products!$A$1:$A$49,0),MATCH([1]orders!K$1,[1]products!$A$1:$G$1,0))</f>
        <v>0.2</v>
      </c>
      <c r="G307" s="6">
        <f>INDEX([1]products!$A$1:$G$49,MATCH([1]orders!$D307,[1]products!$A$1:$A$49,0),MATCH([1]orders!L$1,[1]products!$A$1:$G$1,0))</f>
        <v>4.3650000000000002</v>
      </c>
      <c r="H307" s="6">
        <f t="shared" si="4"/>
        <v>21.825000000000003</v>
      </c>
    </row>
    <row r="308" spans="1:8" x14ac:dyDescent="0.2">
      <c r="A308" s="1" t="s">
        <v>626</v>
      </c>
      <c r="B308" s="2">
        <v>43890</v>
      </c>
      <c r="C308" s="3" t="s">
        <v>627</v>
      </c>
      <c r="D308" s="4" t="s">
        <v>162</v>
      </c>
      <c r="E308" s="3">
        <v>5</v>
      </c>
      <c r="F308" s="5">
        <f>INDEX([1]products!$A$1:$G$49,MATCH([1]orders!$D308,[1]products!$A$1:$A$49,0),MATCH([1]orders!K$1,[1]products!$A$1:$G$1,0))</f>
        <v>0.2</v>
      </c>
      <c r="G308" s="6">
        <f>INDEX([1]products!$A$1:$G$49,MATCH([1]orders!$D308,[1]products!$A$1:$A$49,0),MATCH([1]orders!L$1,[1]products!$A$1:$G$1,0))</f>
        <v>2.9849999999999999</v>
      </c>
      <c r="H308" s="6">
        <f t="shared" si="4"/>
        <v>14.924999999999999</v>
      </c>
    </row>
    <row r="309" spans="1:8" x14ac:dyDescent="0.2">
      <c r="A309" s="1" t="s">
        <v>628</v>
      </c>
      <c r="B309" s="2">
        <v>44227</v>
      </c>
      <c r="C309" s="3" t="s">
        <v>629</v>
      </c>
      <c r="D309" s="4" t="s">
        <v>61</v>
      </c>
      <c r="E309" s="3">
        <v>3</v>
      </c>
      <c r="F309" s="5">
        <f>INDEX([1]products!$A$1:$G$49,MATCH([1]orders!$D309,[1]products!$A$1:$A$49,0),MATCH([1]orders!K$1,[1]products!$A$1:$G$1,0))</f>
        <v>1</v>
      </c>
      <c r="G309" s="6">
        <f>INDEX([1]products!$A$1:$G$49,MATCH([1]orders!$D309,[1]products!$A$1:$A$49,0),MATCH([1]orders!L$1,[1]products!$A$1:$G$1,0))</f>
        <v>11.25</v>
      </c>
      <c r="H309" s="6">
        <f t="shared" si="4"/>
        <v>33.75</v>
      </c>
    </row>
    <row r="310" spans="1:8" x14ac:dyDescent="0.2">
      <c r="A310" s="1" t="s">
        <v>630</v>
      </c>
      <c r="B310" s="2">
        <v>44729</v>
      </c>
      <c r="C310" s="3" t="s">
        <v>631</v>
      </c>
      <c r="D310" s="4" t="s">
        <v>61</v>
      </c>
      <c r="E310" s="3">
        <v>3</v>
      </c>
      <c r="F310" s="5">
        <f>INDEX([1]products!$A$1:$G$49,MATCH([1]orders!$D310,[1]products!$A$1:$A$49,0),MATCH([1]orders!K$1,[1]products!$A$1:$G$1,0))</f>
        <v>1</v>
      </c>
      <c r="G310" s="6">
        <f>INDEX([1]products!$A$1:$G$49,MATCH([1]orders!$D310,[1]products!$A$1:$A$49,0),MATCH([1]orders!L$1,[1]products!$A$1:$G$1,0))</f>
        <v>11.25</v>
      </c>
      <c r="H310" s="6">
        <f t="shared" si="4"/>
        <v>33.75</v>
      </c>
    </row>
    <row r="311" spans="1:8" x14ac:dyDescent="0.2">
      <c r="A311" s="1" t="s">
        <v>632</v>
      </c>
      <c r="B311" s="2">
        <v>43864</v>
      </c>
      <c r="C311" s="3" t="s">
        <v>633</v>
      </c>
      <c r="D311" s="4" t="s">
        <v>77</v>
      </c>
      <c r="E311" s="3">
        <v>6</v>
      </c>
      <c r="F311" s="5">
        <f>INDEX([1]products!$A$1:$G$49,MATCH([1]orders!$D311,[1]products!$A$1:$A$49,0),MATCH([1]orders!K$1,[1]products!$A$1:$G$1,0))</f>
        <v>0.2</v>
      </c>
      <c r="G311" s="6">
        <f>INDEX([1]products!$A$1:$G$49,MATCH([1]orders!$D311,[1]products!$A$1:$A$49,0),MATCH([1]orders!L$1,[1]products!$A$1:$G$1,0))</f>
        <v>4.3650000000000002</v>
      </c>
      <c r="H311" s="6">
        <f t="shared" si="4"/>
        <v>26.19</v>
      </c>
    </row>
    <row r="312" spans="1:8" x14ac:dyDescent="0.2">
      <c r="A312" s="1" t="s">
        <v>634</v>
      </c>
      <c r="B312" s="2">
        <v>44586</v>
      </c>
      <c r="C312" s="3" t="s">
        <v>635</v>
      </c>
      <c r="D312" s="4" t="s">
        <v>137</v>
      </c>
      <c r="E312" s="3">
        <v>1</v>
      </c>
      <c r="F312" s="5">
        <f>INDEX([1]products!$A$1:$G$49,MATCH([1]orders!$D312,[1]products!$A$1:$A$49,0),MATCH([1]orders!K$1,[1]products!$A$1:$G$1,0))</f>
        <v>1</v>
      </c>
      <c r="G312" s="6">
        <f>INDEX([1]products!$A$1:$G$49,MATCH([1]orders!$D312,[1]products!$A$1:$A$49,0),MATCH([1]orders!L$1,[1]products!$A$1:$G$1,0))</f>
        <v>14.85</v>
      </c>
      <c r="H312" s="6">
        <f t="shared" si="4"/>
        <v>14.85</v>
      </c>
    </row>
    <row r="313" spans="1:8" x14ac:dyDescent="0.2">
      <c r="A313" s="1" t="s">
        <v>636</v>
      </c>
      <c r="B313" s="2">
        <v>43951</v>
      </c>
      <c r="C313" s="3" t="s">
        <v>623</v>
      </c>
      <c r="D313" s="4" t="s">
        <v>112</v>
      </c>
      <c r="E313" s="3">
        <v>6</v>
      </c>
      <c r="F313" s="5">
        <f>INDEX([1]products!$A$1:$G$49,MATCH([1]orders!$D313,[1]products!$A$1:$A$49,0),MATCH([1]orders!K$1,[1]products!$A$1:$G$1,0))</f>
        <v>2.5</v>
      </c>
      <c r="G313" s="6">
        <f>INDEX([1]products!$A$1:$G$49,MATCH([1]orders!$D313,[1]products!$A$1:$A$49,0),MATCH([1]orders!L$1,[1]products!$A$1:$G$1,0))</f>
        <v>31.624999999999996</v>
      </c>
      <c r="H313" s="6">
        <f t="shared" si="4"/>
        <v>189.74999999999997</v>
      </c>
    </row>
    <row r="314" spans="1:8" x14ac:dyDescent="0.2">
      <c r="A314" s="1" t="s">
        <v>637</v>
      </c>
      <c r="B314" s="2">
        <v>44317</v>
      </c>
      <c r="C314" s="3" t="s">
        <v>638</v>
      </c>
      <c r="D314" s="4" t="s">
        <v>22</v>
      </c>
      <c r="E314" s="3">
        <v>1</v>
      </c>
      <c r="F314" s="5">
        <f>INDEX([1]products!$A$1:$G$49,MATCH([1]orders!$D314,[1]products!$A$1:$A$49,0),MATCH([1]orders!K$1,[1]products!$A$1:$G$1,0))</f>
        <v>0.5</v>
      </c>
      <c r="G314" s="6">
        <f>INDEX([1]products!$A$1:$G$49,MATCH([1]orders!$D314,[1]products!$A$1:$A$49,0),MATCH([1]orders!L$1,[1]products!$A$1:$G$1,0))</f>
        <v>5.97</v>
      </c>
      <c r="H314" s="6">
        <f t="shared" si="4"/>
        <v>5.97</v>
      </c>
    </row>
    <row r="315" spans="1:8" x14ac:dyDescent="0.2">
      <c r="A315" s="1" t="s">
        <v>639</v>
      </c>
      <c r="B315" s="2">
        <v>44497</v>
      </c>
      <c r="C315" s="3" t="s">
        <v>640</v>
      </c>
      <c r="D315" s="4" t="s">
        <v>2</v>
      </c>
      <c r="E315" s="3">
        <v>3</v>
      </c>
      <c r="F315" s="5">
        <f>INDEX([1]products!$A$1:$G$49,MATCH([1]orders!$D315,[1]products!$A$1:$A$49,0),MATCH([1]orders!K$1,[1]products!$A$1:$G$1,0))</f>
        <v>1</v>
      </c>
      <c r="G315" s="6">
        <f>INDEX([1]products!$A$1:$G$49,MATCH([1]orders!$D315,[1]products!$A$1:$A$49,0),MATCH([1]orders!L$1,[1]products!$A$1:$G$1,0))</f>
        <v>9.9499999999999993</v>
      </c>
      <c r="H315" s="6">
        <f t="shared" si="4"/>
        <v>29.849999999999998</v>
      </c>
    </row>
    <row r="316" spans="1:8" x14ac:dyDescent="0.2">
      <c r="A316" s="1" t="s">
        <v>641</v>
      </c>
      <c r="B316" s="2">
        <v>44437</v>
      </c>
      <c r="C316" s="3" t="s">
        <v>642</v>
      </c>
      <c r="D316" s="4" t="s">
        <v>179</v>
      </c>
      <c r="E316" s="3">
        <v>5</v>
      </c>
      <c r="F316" s="5">
        <f>INDEX([1]products!$A$1:$G$49,MATCH([1]orders!$D316,[1]products!$A$1:$A$49,0),MATCH([1]orders!K$1,[1]products!$A$1:$G$1,0))</f>
        <v>1</v>
      </c>
      <c r="G316" s="6">
        <f>INDEX([1]products!$A$1:$G$49,MATCH([1]orders!$D316,[1]products!$A$1:$A$49,0),MATCH([1]orders!L$1,[1]products!$A$1:$G$1,0))</f>
        <v>8.9499999999999993</v>
      </c>
      <c r="H316" s="6">
        <f t="shared" si="4"/>
        <v>44.75</v>
      </c>
    </row>
    <row r="317" spans="1:8" x14ac:dyDescent="0.2">
      <c r="A317" s="1" t="s">
        <v>643</v>
      </c>
      <c r="B317" s="2">
        <v>43826</v>
      </c>
      <c r="C317" s="3" t="s">
        <v>644</v>
      </c>
      <c r="D317" s="4" t="s">
        <v>30</v>
      </c>
      <c r="E317" s="3">
        <v>1</v>
      </c>
      <c r="F317" s="5">
        <f>INDEX([1]products!$A$1:$G$49,MATCH([1]orders!$D317,[1]products!$A$1:$A$49,0),MATCH([1]orders!K$1,[1]products!$A$1:$G$1,0))</f>
        <v>2.5</v>
      </c>
      <c r="G317" s="6">
        <f>INDEX([1]products!$A$1:$G$49,MATCH([1]orders!$D317,[1]products!$A$1:$A$49,0),MATCH([1]orders!L$1,[1]products!$A$1:$G$1,0))</f>
        <v>34.154999999999994</v>
      </c>
      <c r="H317" s="6">
        <f t="shared" si="4"/>
        <v>34.154999999999994</v>
      </c>
    </row>
    <row r="318" spans="1:8" x14ac:dyDescent="0.2">
      <c r="A318" s="1" t="s">
        <v>645</v>
      </c>
      <c r="B318" s="2">
        <v>43641</v>
      </c>
      <c r="C318" s="3" t="s">
        <v>646</v>
      </c>
      <c r="D318" s="4" t="s">
        <v>30</v>
      </c>
      <c r="E318" s="3">
        <v>6</v>
      </c>
      <c r="F318" s="5">
        <f>INDEX([1]products!$A$1:$G$49,MATCH([1]orders!$D318,[1]products!$A$1:$A$49,0),MATCH([1]orders!K$1,[1]products!$A$1:$G$1,0))</f>
        <v>2.5</v>
      </c>
      <c r="G318" s="6">
        <f>INDEX([1]products!$A$1:$G$49,MATCH([1]orders!$D318,[1]products!$A$1:$A$49,0),MATCH([1]orders!L$1,[1]products!$A$1:$G$1,0))</f>
        <v>34.154999999999994</v>
      </c>
      <c r="H318" s="6">
        <f t="shared" si="4"/>
        <v>204.92999999999995</v>
      </c>
    </row>
    <row r="319" spans="1:8" x14ac:dyDescent="0.2">
      <c r="A319" s="1" t="s">
        <v>647</v>
      </c>
      <c r="B319" s="2">
        <v>43526</v>
      </c>
      <c r="C319" s="3" t="s">
        <v>648</v>
      </c>
      <c r="D319" s="4" t="s">
        <v>16</v>
      </c>
      <c r="E319" s="3">
        <v>3</v>
      </c>
      <c r="F319" s="5">
        <f>INDEX([1]products!$A$1:$G$49,MATCH([1]orders!$D319,[1]products!$A$1:$A$49,0),MATCH([1]orders!K$1,[1]products!$A$1:$G$1,0))</f>
        <v>0.5</v>
      </c>
      <c r="G319" s="6">
        <f>INDEX([1]products!$A$1:$G$49,MATCH([1]orders!$D319,[1]products!$A$1:$A$49,0),MATCH([1]orders!L$1,[1]products!$A$1:$G$1,0))</f>
        <v>7.29</v>
      </c>
      <c r="H319" s="6">
        <f t="shared" si="4"/>
        <v>21.87</v>
      </c>
    </row>
    <row r="320" spans="1:8" x14ac:dyDescent="0.2">
      <c r="A320" s="1" t="s">
        <v>649</v>
      </c>
      <c r="B320" s="2">
        <v>44563</v>
      </c>
      <c r="C320" s="3" t="s">
        <v>650</v>
      </c>
      <c r="D320" s="4" t="s">
        <v>171</v>
      </c>
      <c r="E320" s="3">
        <v>2</v>
      </c>
      <c r="F320" s="5">
        <f>INDEX([1]products!$A$1:$G$49,MATCH([1]orders!$D320,[1]products!$A$1:$A$49,0),MATCH([1]orders!K$1,[1]products!$A$1:$G$1,0))</f>
        <v>2.5</v>
      </c>
      <c r="G320" s="6">
        <f>INDEX([1]products!$A$1:$G$49,MATCH([1]orders!$D320,[1]products!$A$1:$A$49,0),MATCH([1]orders!L$1,[1]products!$A$1:$G$1,0))</f>
        <v>25.874999999999996</v>
      </c>
      <c r="H320" s="6">
        <f t="shared" si="4"/>
        <v>51.749999999999993</v>
      </c>
    </row>
    <row r="321" spans="1:8" x14ac:dyDescent="0.2">
      <c r="A321" s="1" t="s">
        <v>651</v>
      </c>
      <c r="B321" s="2">
        <v>43676</v>
      </c>
      <c r="C321" s="3" t="s">
        <v>652</v>
      </c>
      <c r="D321" s="4" t="s">
        <v>64</v>
      </c>
      <c r="E321" s="3">
        <v>2</v>
      </c>
      <c r="F321" s="5">
        <f>INDEX([1]products!$A$1:$G$49,MATCH([1]orders!$D321,[1]products!$A$1:$A$49,0),MATCH([1]orders!K$1,[1]products!$A$1:$G$1,0))</f>
        <v>0.2</v>
      </c>
      <c r="G321" s="6">
        <f>INDEX([1]products!$A$1:$G$49,MATCH([1]orders!$D321,[1]products!$A$1:$A$49,0),MATCH([1]orders!L$1,[1]products!$A$1:$G$1,0))</f>
        <v>4.125</v>
      </c>
      <c r="H321" s="6">
        <f t="shared" si="4"/>
        <v>8.25</v>
      </c>
    </row>
    <row r="322" spans="1:8" x14ac:dyDescent="0.2">
      <c r="A322" s="1" t="s">
        <v>651</v>
      </c>
      <c r="B322" s="2">
        <v>43676</v>
      </c>
      <c r="C322" s="3" t="s">
        <v>652</v>
      </c>
      <c r="D322" s="4" t="s">
        <v>115</v>
      </c>
      <c r="E322" s="3">
        <v>5</v>
      </c>
      <c r="F322" s="5">
        <f>INDEX([1]products!$A$1:$G$49,MATCH([1]orders!$D322,[1]products!$A$1:$A$49,0),MATCH([1]orders!K$1,[1]products!$A$1:$G$1,0))</f>
        <v>0.2</v>
      </c>
      <c r="G322" s="6">
        <f>INDEX([1]products!$A$1:$G$49,MATCH([1]orders!$D322,[1]products!$A$1:$A$49,0),MATCH([1]orders!L$1,[1]products!$A$1:$G$1,0))</f>
        <v>3.8849999999999998</v>
      </c>
      <c r="H322" s="6">
        <f t="shared" ref="H322:H385" si="5">E322*G322</f>
        <v>19.424999999999997</v>
      </c>
    </row>
    <row r="323" spans="1:8" x14ac:dyDescent="0.2">
      <c r="A323" s="1" t="s">
        <v>653</v>
      </c>
      <c r="B323" s="2">
        <v>44170</v>
      </c>
      <c r="C323" s="3" t="s">
        <v>654</v>
      </c>
      <c r="D323" s="4" t="s">
        <v>44</v>
      </c>
      <c r="E323" s="3">
        <v>6</v>
      </c>
      <c r="F323" s="5">
        <f>INDEX([1]products!$A$1:$G$49,MATCH([1]orders!$D323,[1]products!$A$1:$A$49,0),MATCH([1]orders!K$1,[1]products!$A$1:$G$1,0))</f>
        <v>0.2</v>
      </c>
      <c r="G323" s="6">
        <f>INDEX([1]products!$A$1:$G$49,MATCH([1]orders!$D323,[1]products!$A$1:$A$49,0),MATCH([1]orders!L$1,[1]products!$A$1:$G$1,0))</f>
        <v>3.375</v>
      </c>
      <c r="H323" s="6">
        <f t="shared" si="5"/>
        <v>20.25</v>
      </c>
    </row>
    <row r="324" spans="1:8" x14ac:dyDescent="0.2">
      <c r="A324" s="1" t="s">
        <v>655</v>
      </c>
      <c r="B324" s="2">
        <v>44182</v>
      </c>
      <c r="C324" s="3" t="s">
        <v>656</v>
      </c>
      <c r="D324" s="4" t="s">
        <v>123</v>
      </c>
      <c r="E324" s="3">
        <v>3</v>
      </c>
      <c r="F324" s="5">
        <f>INDEX([1]products!$A$1:$G$49,MATCH([1]orders!$D324,[1]products!$A$1:$A$49,0),MATCH([1]orders!K$1,[1]products!$A$1:$G$1,0))</f>
        <v>0.5</v>
      </c>
      <c r="G324" s="6">
        <f>INDEX([1]products!$A$1:$G$49,MATCH([1]orders!$D324,[1]products!$A$1:$A$49,0),MATCH([1]orders!L$1,[1]products!$A$1:$G$1,0))</f>
        <v>7.77</v>
      </c>
      <c r="H324" s="6">
        <f t="shared" si="5"/>
        <v>23.31</v>
      </c>
    </row>
    <row r="325" spans="1:8" x14ac:dyDescent="0.2">
      <c r="A325" s="1" t="s">
        <v>657</v>
      </c>
      <c r="B325" s="2">
        <v>44373</v>
      </c>
      <c r="C325" s="3" t="s">
        <v>658</v>
      </c>
      <c r="D325" s="4" t="s">
        <v>51</v>
      </c>
      <c r="E325" s="3">
        <v>5</v>
      </c>
      <c r="F325" s="5">
        <f>INDEX([1]products!$A$1:$G$49,MATCH([1]orders!$D325,[1]products!$A$1:$A$49,0),MATCH([1]orders!K$1,[1]products!$A$1:$G$1,0))</f>
        <v>0.2</v>
      </c>
      <c r="G325" s="6">
        <f>INDEX([1]products!$A$1:$G$49,MATCH([1]orders!$D325,[1]products!$A$1:$A$49,0),MATCH([1]orders!L$1,[1]products!$A$1:$G$1,0))</f>
        <v>3.645</v>
      </c>
      <c r="H325" s="6">
        <f t="shared" si="5"/>
        <v>18.225000000000001</v>
      </c>
    </row>
    <row r="326" spans="1:8" x14ac:dyDescent="0.2">
      <c r="A326" s="1" t="s">
        <v>659</v>
      </c>
      <c r="B326" s="2">
        <v>43666</v>
      </c>
      <c r="C326" s="3" t="s">
        <v>660</v>
      </c>
      <c r="D326" s="4" t="s">
        <v>9</v>
      </c>
      <c r="E326" s="3">
        <v>1</v>
      </c>
      <c r="F326" s="5">
        <f>INDEX([1]products!$A$1:$G$49,MATCH([1]orders!$D326,[1]products!$A$1:$A$49,0),MATCH([1]orders!K$1,[1]products!$A$1:$G$1,0))</f>
        <v>1</v>
      </c>
      <c r="G326" s="6">
        <f>INDEX([1]products!$A$1:$G$49,MATCH([1]orders!$D326,[1]products!$A$1:$A$49,0),MATCH([1]orders!L$1,[1]products!$A$1:$G$1,0))</f>
        <v>13.75</v>
      </c>
      <c r="H326" s="6">
        <f t="shared" si="5"/>
        <v>13.75</v>
      </c>
    </row>
    <row r="327" spans="1:8" x14ac:dyDescent="0.2">
      <c r="A327" s="1" t="s">
        <v>661</v>
      </c>
      <c r="B327" s="2">
        <v>44756</v>
      </c>
      <c r="C327" s="3" t="s">
        <v>662</v>
      </c>
      <c r="D327" s="4" t="s">
        <v>204</v>
      </c>
      <c r="E327" s="3">
        <v>1</v>
      </c>
      <c r="F327" s="5">
        <f>INDEX([1]products!$A$1:$G$49,MATCH([1]orders!$D327,[1]products!$A$1:$A$49,0),MATCH([1]orders!K$1,[1]products!$A$1:$G$1,0))</f>
        <v>2.5</v>
      </c>
      <c r="G327" s="6">
        <f>INDEX([1]products!$A$1:$G$49,MATCH([1]orders!$D327,[1]products!$A$1:$A$49,0),MATCH([1]orders!L$1,[1]products!$A$1:$G$1,0))</f>
        <v>29.784999999999997</v>
      </c>
      <c r="H327" s="6">
        <f t="shared" si="5"/>
        <v>29.784999999999997</v>
      </c>
    </row>
    <row r="328" spans="1:8" x14ac:dyDescent="0.2">
      <c r="A328" s="1" t="s">
        <v>663</v>
      </c>
      <c r="B328" s="2">
        <v>44057</v>
      </c>
      <c r="C328" s="3" t="s">
        <v>664</v>
      </c>
      <c r="D328" s="4" t="s">
        <v>179</v>
      </c>
      <c r="E328" s="3">
        <v>5</v>
      </c>
      <c r="F328" s="5">
        <f>INDEX([1]products!$A$1:$G$49,MATCH([1]orders!$D328,[1]products!$A$1:$A$49,0),MATCH([1]orders!K$1,[1]products!$A$1:$G$1,0))</f>
        <v>1</v>
      </c>
      <c r="G328" s="6">
        <f>INDEX([1]products!$A$1:$G$49,MATCH([1]orders!$D328,[1]products!$A$1:$A$49,0),MATCH([1]orders!L$1,[1]products!$A$1:$G$1,0))</f>
        <v>8.9499999999999993</v>
      </c>
      <c r="H328" s="6">
        <f t="shared" si="5"/>
        <v>44.75</v>
      </c>
    </row>
    <row r="329" spans="1:8" x14ac:dyDescent="0.2">
      <c r="A329" s="1" t="s">
        <v>665</v>
      </c>
      <c r="B329" s="2">
        <v>43579</v>
      </c>
      <c r="C329" s="3" t="s">
        <v>666</v>
      </c>
      <c r="D329" s="4" t="s">
        <v>179</v>
      </c>
      <c r="E329" s="3">
        <v>5</v>
      </c>
      <c r="F329" s="5">
        <f>INDEX([1]products!$A$1:$G$49,MATCH([1]orders!$D329,[1]products!$A$1:$A$49,0),MATCH([1]orders!K$1,[1]products!$A$1:$G$1,0))</f>
        <v>1</v>
      </c>
      <c r="G329" s="6">
        <f>INDEX([1]products!$A$1:$G$49,MATCH([1]orders!$D329,[1]products!$A$1:$A$49,0),MATCH([1]orders!L$1,[1]products!$A$1:$G$1,0))</f>
        <v>8.9499999999999993</v>
      </c>
      <c r="H329" s="6">
        <f t="shared" si="5"/>
        <v>44.75</v>
      </c>
    </row>
    <row r="330" spans="1:8" x14ac:dyDescent="0.2">
      <c r="A330" s="1" t="s">
        <v>667</v>
      </c>
      <c r="B330" s="2">
        <v>43620</v>
      </c>
      <c r="C330" s="3" t="s">
        <v>668</v>
      </c>
      <c r="D330" s="4" t="s">
        <v>83</v>
      </c>
      <c r="E330" s="3">
        <v>4</v>
      </c>
      <c r="F330" s="5">
        <f>INDEX([1]products!$A$1:$G$49,MATCH([1]orders!$D330,[1]products!$A$1:$A$49,0),MATCH([1]orders!K$1,[1]products!$A$1:$G$1,0))</f>
        <v>0.5</v>
      </c>
      <c r="G330" s="6">
        <f>INDEX([1]products!$A$1:$G$49,MATCH([1]orders!$D330,[1]products!$A$1:$A$49,0),MATCH([1]orders!L$1,[1]products!$A$1:$G$1,0))</f>
        <v>9.51</v>
      </c>
      <c r="H330" s="6">
        <f t="shared" si="5"/>
        <v>38.04</v>
      </c>
    </row>
    <row r="331" spans="1:8" x14ac:dyDescent="0.2">
      <c r="A331" s="1" t="s">
        <v>669</v>
      </c>
      <c r="B331" s="2">
        <v>44781</v>
      </c>
      <c r="C331" s="3" t="s">
        <v>670</v>
      </c>
      <c r="D331" s="4" t="s">
        <v>146</v>
      </c>
      <c r="E331" s="3">
        <v>4</v>
      </c>
      <c r="F331" s="5">
        <f>INDEX([1]products!$A$1:$G$49,MATCH([1]orders!$D331,[1]products!$A$1:$A$49,0),MATCH([1]orders!K$1,[1]products!$A$1:$G$1,0))</f>
        <v>0.5</v>
      </c>
      <c r="G331" s="6">
        <f>INDEX([1]products!$A$1:$G$49,MATCH([1]orders!$D331,[1]products!$A$1:$A$49,0),MATCH([1]orders!L$1,[1]products!$A$1:$G$1,0))</f>
        <v>5.3699999999999992</v>
      </c>
      <c r="H331" s="6">
        <f t="shared" si="5"/>
        <v>21.479999999999997</v>
      </c>
    </row>
    <row r="332" spans="1:8" x14ac:dyDescent="0.2">
      <c r="A332" s="1" t="s">
        <v>671</v>
      </c>
      <c r="B332" s="2">
        <v>43782</v>
      </c>
      <c r="C332" s="3" t="s">
        <v>648</v>
      </c>
      <c r="D332" s="4" t="s">
        <v>146</v>
      </c>
      <c r="E332" s="3">
        <v>3</v>
      </c>
      <c r="F332" s="5">
        <f>INDEX([1]products!$A$1:$G$49,MATCH([1]orders!$D332,[1]products!$A$1:$A$49,0),MATCH([1]orders!K$1,[1]products!$A$1:$G$1,0))</f>
        <v>0.5</v>
      </c>
      <c r="G332" s="6">
        <f>INDEX([1]products!$A$1:$G$49,MATCH([1]orders!$D332,[1]products!$A$1:$A$49,0),MATCH([1]orders!L$1,[1]products!$A$1:$G$1,0))</f>
        <v>5.3699999999999992</v>
      </c>
      <c r="H332" s="6">
        <f t="shared" si="5"/>
        <v>16.11</v>
      </c>
    </row>
    <row r="333" spans="1:8" x14ac:dyDescent="0.2">
      <c r="A333" s="1" t="s">
        <v>672</v>
      </c>
      <c r="B333" s="2">
        <v>43989</v>
      </c>
      <c r="C333" s="3" t="s">
        <v>673</v>
      </c>
      <c r="D333" s="4" t="s">
        <v>41</v>
      </c>
      <c r="E333" s="3">
        <v>1</v>
      </c>
      <c r="F333" s="5">
        <f>INDEX([1]products!$A$1:$G$49,MATCH([1]orders!$D333,[1]products!$A$1:$A$49,0),MATCH([1]orders!K$1,[1]products!$A$1:$G$1,0))</f>
        <v>2.5</v>
      </c>
      <c r="G333" s="6">
        <f>INDEX([1]products!$A$1:$G$49,MATCH([1]orders!$D333,[1]products!$A$1:$A$49,0),MATCH([1]orders!L$1,[1]products!$A$1:$G$1,0))</f>
        <v>22.884999999999998</v>
      </c>
      <c r="H333" s="6">
        <f t="shared" si="5"/>
        <v>22.884999999999998</v>
      </c>
    </row>
    <row r="334" spans="1:8" x14ac:dyDescent="0.2">
      <c r="A334" s="1" t="s">
        <v>674</v>
      </c>
      <c r="B334" s="2">
        <v>43689</v>
      </c>
      <c r="C334" s="3" t="s">
        <v>675</v>
      </c>
      <c r="D334" s="4" t="s">
        <v>72</v>
      </c>
      <c r="E334" s="3">
        <v>3</v>
      </c>
      <c r="F334" s="5">
        <f>INDEX([1]products!$A$1:$G$49,MATCH([1]orders!$D334,[1]products!$A$1:$A$49,0),MATCH([1]orders!K$1,[1]products!$A$1:$G$1,0))</f>
        <v>0.5</v>
      </c>
      <c r="G334" s="6">
        <f>INDEX([1]products!$A$1:$G$49,MATCH([1]orders!$D334,[1]products!$A$1:$A$49,0),MATCH([1]orders!L$1,[1]products!$A$1:$G$1,0))</f>
        <v>5.97</v>
      </c>
      <c r="H334" s="6">
        <f t="shared" si="5"/>
        <v>17.91</v>
      </c>
    </row>
    <row r="335" spans="1:8" x14ac:dyDescent="0.2">
      <c r="A335" s="1" t="s">
        <v>676</v>
      </c>
      <c r="B335" s="2">
        <v>43712</v>
      </c>
      <c r="C335" s="3" t="s">
        <v>677</v>
      </c>
      <c r="D335" s="4" t="s">
        <v>22</v>
      </c>
      <c r="E335" s="3">
        <v>4</v>
      </c>
      <c r="F335" s="5">
        <f>INDEX([1]products!$A$1:$G$49,MATCH([1]orders!$D335,[1]products!$A$1:$A$49,0),MATCH([1]orders!K$1,[1]products!$A$1:$G$1,0))</f>
        <v>0.5</v>
      </c>
      <c r="G335" s="6">
        <f>INDEX([1]products!$A$1:$G$49,MATCH([1]orders!$D335,[1]products!$A$1:$A$49,0),MATCH([1]orders!L$1,[1]products!$A$1:$G$1,0))</f>
        <v>5.97</v>
      </c>
      <c r="H335" s="6">
        <f t="shared" si="5"/>
        <v>23.88</v>
      </c>
    </row>
    <row r="336" spans="1:8" x14ac:dyDescent="0.2">
      <c r="A336" s="1" t="s">
        <v>678</v>
      </c>
      <c r="B336" s="2">
        <v>43742</v>
      </c>
      <c r="C336" s="3" t="s">
        <v>679</v>
      </c>
      <c r="D336" s="4" t="s">
        <v>189</v>
      </c>
      <c r="E336" s="3">
        <v>5</v>
      </c>
      <c r="F336" s="5">
        <f>INDEX([1]products!$A$1:$G$49,MATCH([1]orders!$D336,[1]products!$A$1:$A$49,0),MATCH([1]orders!K$1,[1]products!$A$1:$G$1,0))</f>
        <v>1</v>
      </c>
      <c r="G336" s="6">
        <f>INDEX([1]products!$A$1:$G$49,MATCH([1]orders!$D336,[1]products!$A$1:$A$49,0),MATCH([1]orders!L$1,[1]products!$A$1:$G$1,0))</f>
        <v>11.95</v>
      </c>
      <c r="H336" s="6">
        <f t="shared" si="5"/>
        <v>59.75</v>
      </c>
    </row>
    <row r="337" spans="1:8" x14ac:dyDescent="0.2">
      <c r="A337" s="1" t="s">
        <v>680</v>
      </c>
      <c r="B337" s="2">
        <v>43885</v>
      </c>
      <c r="C337" s="3" t="s">
        <v>681</v>
      </c>
      <c r="D337" s="4" t="s">
        <v>19</v>
      </c>
      <c r="E337" s="3">
        <v>6</v>
      </c>
      <c r="F337" s="5">
        <f>INDEX([1]products!$A$1:$G$49,MATCH([1]orders!$D337,[1]products!$A$1:$A$49,0),MATCH([1]orders!K$1,[1]products!$A$1:$G$1,0))</f>
        <v>0.2</v>
      </c>
      <c r="G337" s="6">
        <f>INDEX([1]products!$A$1:$G$49,MATCH([1]orders!$D337,[1]products!$A$1:$A$49,0),MATCH([1]orders!L$1,[1]products!$A$1:$G$1,0))</f>
        <v>4.7549999999999999</v>
      </c>
      <c r="H337" s="6">
        <f t="shared" si="5"/>
        <v>28.53</v>
      </c>
    </row>
    <row r="338" spans="1:8" x14ac:dyDescent="0.2">
      <c r="A338" s="1" t="s">
        <v>682</v>
      </c>
      <c r="B338" s="2">
        <v>44434</v>
      </c>
      <c r="C338" s="3" t="s">
        <v>683</v>
      </c>
      <c r="D338" s="4" t="s">
        <v>61</v>
      </c>
      <c r="E338" s="3">
        <v>4</v>
      </c>
      <c r="F338" s="5">
        <f>INDEX([1]products!$A$1:$G$49,MATCH([1]orders!$D338,[1]products!$A$1:$A$49,0),MATCH([1]orders!K$1,[1]products!$A$1:$G$1,0))</f>
        <v>1</v>
      </c>
      <c r="G338" s="6">
        <f>INDEX([1]products!$A$1:$G$49,MATCH([1]orders!$D338,[1]products!$A$1:$A$49,0),MATCH([1]orders!L$1,[1]products!$A$1:$G$1,0))</f>
        <v>11.25</v>
      </c>
      <c r="H338" s="6">
        <f t="shared" si="5"/>
        <v>45</v>
      </c>
    </row>
    <row r="339" spans="1:8" x14ac:dyDescent="0.2">
      <c r="A339" s="1" t="s">
        <v>684</v>
      </c>
      <c r="B339" s="2">
        <v>44472</v>
      </c>
      <c r="C339" s="3" t="s">
        <v>664</v>
      </c>
      <c r="D339" s="4" t="s">
        <v>530</v>
      </c>
      <c r="E339" s="3">
        <v>2</v>
      </c>
      <c r="F339" s="5">
        <f>INDEX([1]products!$A$1:$G$49,MATCH([1]orders!$D339,[1]products!$A$1:$A$49,0),MATCH([1]orders!K$1,[1]products!$A$1:$G$1,0))</f>
        <v>2.5</v>
      </c>
      <c r="G339" s="6">
        <f>INDEX([1]products!$A$1:$G$49,MATCH([1]orders!$D339,[1]products!$A$1:$A$49,0),MATCH([1]orders!L$1,[1]products!$A$1:$G$1,0))</f>
        <v>27.945</v>
      </c>
      <c r="H339" s="6">
        <f t="shared" si="5"/>
        <v>55.89</v>
      </c>
    </row>
    <row r="340" spans="1:8" x14ac:dyDescent="0.2">
      <c r="A340" s="1" t="s">
        <v>685</v>
      </c>
      <c r="B340" s="2">
        <v>43995</v>
      </c>
      <c r="C340" s="3" t="s">
        <v>686</v>
      </c>
      <c r="D340" s="4" t="s">
        <v>137</v>
      </c>
      <c r="E340" s="3">
        <v>4</v>
      </c>
      <c r="F340" s="5">
        <f>INDEX([1]products!$A$1:$G$49,MATCH([1]orders!$D340,[1]products!$A$1:$A$49,0),MATCH([1]orders!K$1,[1]products!$A$1:$G$1,0))</f>
        <v>1</v>
      </c>
      <c r="G340" s="6">
        <f>INDEX([1]products!$A$1:$G$49,MATCH([1]orders!$D340,[1]products!$A$1:$A$49,0),MATCH([1]orders!L$1,[1]products!$A$1:$G$1,0))</f>
        <v>14.85</v>
      </c>
      <c r="H340" s="6">
        <f t="shared" si="5"/>
        <v>59.4</v>
      </c>
    </row>
    <row r="341" spans="1:8" x14ac:dyDescent="0.2">
      <c r="A341" s="1" t="s">
        <v>687</v>
      </c>
      <c r="B341" s="2">
        <v>44256</v>
      </c>
      <c r="C341" s="3" t="s">
        <v>688</v>
      </c>
      <c r="D341" s="4" t="s">
        <v>51</v>
      </c>
      <c r="E341" s="3">
        <v>2</v>
      </c>
      <c r="F341" s="5">
        <f>INDEX([1]products!$A$1:$G$49,MATCH([1]orders!$D341,[1]products!$A$1:$A$49,0),MATCH([1]orders!K$1,[1]products!$A$1:$G$1,0))</f>
        <v>0.2</v>
      </c>
      <c r="G341" s="6">
        <f>INDEX([1]products!$A$1:$G$49,MATCH([1]orders!$D341,[1]products!$A$1:$A$49,0),MATCH([1]orders!L$1,[1]products!$A$1:$G$1,0))</f>
        <v>3.645</v>
      </c>
      <c r="H341" s="6">
        <f t="shared" si="5"/>
        <v>7.29</v>
      </c>
    </row>
    <row r="342" spans="1:8" x14ac:dyDescent="0.2">
      <c r="A342" s="1" t="s">
        <v>689</v>
      </c>
      <c r="B342" s="2">
        <v>43528</v>
      </c>
      <c r="C342" s="3" t="s">
        <v>690</v>
      </c>
      <c r="D342" s="4" t="s">
        <v>16</v>
      </c>
      <c r="E342" s="3">
        <v>1</v>
      </c>
      <c r="F342" s="5">
        <f>INDEX([1]products!$A$1:$G$49,MATCH([1]orders!$D342,[1]products!$A$1:$A$49,0),MATCH([1]orders!K$1,[1]products!$A$1:$G$1,0))</f>
        <v>0.5</v>
      </c>
      <c r="G342" s="6">
        <f>INDEX([1]products!$A$1:$G$49,MATCH([1]orders!$D342,[1]products!$A$1:$A$49,0),MATCH([1]orders!L$1,[1]products!$A$1:$G$1,0))</f>
        <v>7.29</v>
      </c>
      <c r="H342" s="6">
        <f t="shared" si="5"/>
        <v>7.29</v>
      </c>
    </row>
    <row r="343" spans="1:8" x14ac:dyDescent="0.2">
      <c r="A343" s="1" t="s">
        <v>691</v>
      </c>
      <c r="B343" s="2">
        <v>43751</v>
      </c>
      <c r="C343" s="3" t="s">
        <v>692</v>
      </c>
      <c r="D343" s="4" t="s">
        <v>176</v>
      </c>
      <c r="E343" s="3">
        <v>2</v>
      </c>
      <c r="F343" s="5">
        <f>INDEX([1]products!$A$1:$G$49,MATCH([1]orders!$D343,[1]products!$A$1:$A$49,0),MATCH([1]orders!K$1,[1]products!$A$1:$G$1,0))</f>
        <v>0.5</v>
      </c>
      <c r="G343" s="6">
        <f>INDEX([1]products!$A$1:$G$49,MATCH([1]orders!$D343,[1]products!$A$1:$A$49,0),MATCH([1]orders!L$1,[1]products!$A$1:$G$1,0))</f>
        <v>8.91</v>
      </c>
      <c r="H343" s="6">
        <f t="shared" si="5"/>
        <v>17.82</v>
      </c>
    </row>
    <row r="344" spans="1:8" x14ac:dyDescent="0.2">
      <c r="A344" s="1" t="s">
        <v>691</v>
      </c>
      <c r="B344" s="2">
        <v>43751</v>
      </c>
      <c r="C344" s="3" t="s">
        <v>692</v>
      </c>
      <c r="D344" s="4" t="s">
        <v>123</v>
      </c>
      <c r="E344" s="3">
        <v>5</v>
      </c>
      <c r="F344" s="5">
        <f>INDEX([1]products!$A$1:$G$49,MATCH([1]orders!$D344,[1]products!$A$1:$A$49,0),MATCH([1]orders!K$1,[1]products!$A$1:$G$1,0))</f>
        <v>0.5</v>
      </c>
      <c r="G344" s="6">
        <f>INDEX([1]products!$A$1:$G$49,MATCH([1]orders!$D344,[1]products!$A$1:$A$49,0),MATCH([1]orders!L$1,[1]products!$A$1:$G$1,0))</f>
        <v>7.77</v>
      </c>
      <c r="H344" s="6">
        <f t="shared" si="5"/>
        <v>38.849999999999994</v>
      </c>
    </row>
    <row r="345" spans="1:8" x14ac:dyDescent="0.2">
      <c r="A345" s="1" t="s">
        <v>693</v>
      </c>
      <c r="B345" s="2">
        <v>43692</v>
      </c>
      <c r="C345" s="3" t="s">
        <v>694</v>
      </c>
      <c r="D345" s="4" t="s">
        <v>146</v>
      </c>
      <c r="E345" s="3">
        <v>6</v>
      </c>
      <c r="F345" s="5">
        <f>INDEX([1]products!$A$1:$G$49,MATCH([1]orders!$D345,[1]products!$A$1:$A$49,0),MATCH([1]orders!K$1,[1]products!$A$1:$G$1,0))</f>
        <v>0.5</v>
      </c>
      <c r="G345" s="6">
        <f>INDEX([1]products!$A$1:$G$49,MATCH([1]orders!$D345,[1]products!$A$1:$A$49,0),MATCH([1]orders!L$1,[1]products!$A$1:$G$1,0))</f>
        <v>5.3699999999999992</v>
      </c>
      <c r="H345" s="6">
        <f t="shared" si="5"/>
        <v>32.22</v>
      </c>
    </row>
    <row r="346" spans="1:8" x14ac:dyDescent="0.2">
      <c r="A346" s="1" t="s">
        <v>695</v>
      </c>
      <c r="B346" s="2">
        <v>44529</v>
      </c>
      <c r="C346" s="3" t="s">
        <v>696</v>
      </c>
      <c r="D346" s="4" t="s">
        <v>2</v>
      </c>
      <c r="E346" s="3">
        <v>2</v>
      </c>
      <c r="F346" s="5">
        <f>INDEX([1]products!$A$1:$G$49,MATCH([1]orders!$D346,[1]products!$A$1:$A$49,0),MATCH([1]orders!K$1,[1]products!$A$1:$G$1,0))</f>
        <v>1</v>
      </c>
      <c r="G346" s="6">
        <f>INDEX([1]products!$A$1:$G$49,MATCH([1]orders!$D346,[1]products!$A$1:$A$49,0),MATCH([1]orders!L$1,[1]products!$A$1:$G$1,0))</f>
        <v>9.9499999999999993</v>
      </c>
      <c r="H346" s="6">
        <f t="shared" si="5"/>
        <v>19.899999999999999</v>
      </c>
    </row>
    <row r="347" spans="1:8" x14ac:dyDescent="0.2">
      <c r="A347" s="1" t="s">
        <v>697</v>
      </c>
      <c r="B347" s="2">
        <v>43849</v>
      </c>
      <c r="C347" s="3" t="s">
        <v>698</v>
      </c>
      <c r="D347" s="4" t="s">
        <v>189</v>
      </c>
      <c r="E347" s="3">
        <v>5</v>
      </c>
      <c r="F347" s="5">
        <f>INDEX([1]products!$A$1:$G$49,MATCH([1]orders!$D347,[1]products!$A$1:$A$49,0),MATCH([1]orders!K$1,[1]products!$A$1:$G$1,0))</f>
        <v>1</v>
      </c>
      <c r="G347" s="6">
        <f>INDEX([1]products!$A$1:$G$49,MATCH([1]orders!$D347,[1]products!$A$1:$A$49,0),MATCH([1]orders!L$1,[1]products!$A$1:$G$1,0))</f>
        <v>11.95</v>
      </c>
      <c r="H347" s="6">
        <f t="shared" si="5"/>
        <v>59.75</v>
      </c>
    </row>
    <row r="348" spans="1:8" x14ac:dyDescent="0.2">
      <c r="A348" s="1" t="s">
        <v>699</v>
      </c>
      <c r="B348" s="2">
        <v>44344</v>
      </c>
      <c r="C348" s="3" t="s">
        <v>700</v>
      </c>
      <c r="D348" s="4" t="s">
        <v>192</v>
      </c>
      <c r="E348" s="3">
        <v>3</v>
      </c>
      <c r="F348" s="5">
        <f>INDEX([1]products!$A$1:$G$49,MATCH([1]orders!$D348,[1]products!$A$1:$A$49,0),MATCH([1]orders!K$1,[1]products!$A$1:$G$1,0))</f>
        <v>0.5</v>
      </c>
      <c r="G348" s="6">
        <f>INDEX([1]products!$A$1:$G$49,MATCH([1]orders!$D348,[1]products!$A$1:$A$49,0),MATCH([1]orders!L$1,[1]products!$A$1:$G$1,0))</f>
        <v>7.77</v>
      </c>
      <c r="H348" s="6">
        <f t="shared" si="5"/>
        <v>23.31</v>
      </c>
    </row>
    <row r="349" spans="1:8" x14ac:dyDescent="0.2">
      <c r="A349" s="1" t="s">
        <v>701</v>
      </c>
      <c r="B349" s="2">
        <v>44576</v>
      </c>
      <c r="C349" s="3" t="s">
        <v>702</v>
      </c>
      <c r="D349" s="4" t="s">
        <v>96</v>
      </c>
      <c r="E349" s="3">
        <v>3</v>
      </c>
      <c r="F349" s="5">
        <f>INDEX([1]products!$A$1:$G$49,MATCH([1]orders!$D349,[1]products!$A$1:$A$49,0),MATCH([1]orders!K$1,[1]products!$A$1:$G$1,0))</f>
        <v>1</v>
      </c>
      <c r="G349" s="6">
        <f>INDEX([1]products!$A$1:$G$49,MATCH([1]orders!$D349,[1]products!$A$1:$A$49,0),MATCH([1]orders!L$1,[1]products!$A$1:$G$1,0))</f>
        <v>14.55</v>
      </c>
      <c r="H349" s="6">
        <f t="shared" si="5"/>
        <v>43.650000000000006</v>
      </c>
    </row>
    <row r="350" spans="1:8" x14ac:dyDescent="0.2">
      <c r="A350" s="1" t="s">
        <v>703</v>
      </c>
      <c r="B350" s="2">
        <v>43803</v>
      </c>
      <c r="C350" s="3" t="s">
        <v>704</v>
      </c>
      <c r="D350" s="4" t="s">
        <v>30</v>
      </c>
      <c r="E350" s="3">
        <v>6</v>
      </c>
      <c r="F350" s="5">
        <f>INDEX([1]products!$A$1:$G$49,MATCH([1]orders!$D350,[1]products!$A$1:$A$49,0),MATCH([1]orders!K$1,[1]products!$A$1:$G$1,0))</f>
        <v>2.5</v>
      </c>
      <c r="G350" s="6">
        <f>INDEX([1]products!$A$1:$G$49,MATCH([1]orders!$D350,[1]products!$A$1:$A$49,0),MATCH([1]orders!L$1,[1]products!$A$1:$G$1,0))</f>
        <v>34.154999999999994</v>
      </c>
      <c r="H350" s="6">
        <f t="shared" si="5"/>
        <v>204.92999999999995</v>
      </c>
    </row>
    <row r="351" spans="1:8" x14ac:dyDescent="0.2">
      <c r="A351" s="1" t="s">
        <v>705</v>
      </c>
      <c r="B351" s="2">
        <v>44743</v>
      </c>
      <c r="C351" s="3" t="s">
        <v>706</v>
      </c>
      <c r="D351" s="4" t="s">
        <v>182</v>
      </c>
      <c r="E351" s="3">
        <v>4</v>
      </c>
      <c r="F351" s="5">
        <f>INDEX([1]products!$A$1:$G$49,MATCH([1]orders!$D351,[1]products!$A$1:$A$49,0),MATCH([1]orders!K$1,[1]products!$A$1:$G$1,0))</f>
        <v>0.2</v>
      </c>
      <c r="G351" s="6">
        <f>INDEX([1]products!$A$1:$G$49,MATCH([1]orders!$D351,[1]products!$A$1:$A$49,0),MATCH([1]orders!L$1,[1]products!$A$1:$G$1,0))</f>
        <v>3.5849999999999995</v>
      </c>
      <c r="H351" s="6">
        <f t="shared" si="5"/>
        <v>14.339999999999998</v>
      </c>
    </row>
    <row r="352" spans="1:8" x14ac:dyDescent="0.2">
      <c r="A352" s="1" t="s">
        <v>707</v>
      </c>
      <c r="B352" s="2">
        <v>43592</v>
      </c>
      <c r="C352" s="3" t="s">
        <v>708</v>
      </c>
      <c r="D352" s="4" t="s">
        <v>72</v>
      </c>
      <c r="E352" s="3">
        <v>4</v>
      </c>
      <c r="F352" s="5">
        <f>INDEX([1]products!$A$1:$G$49,MATCH([1]orders!$D352,[1]products!$A$1:$A$49,0),MATCH([1]orders!K$1,[1]products!$A$1:$G$1,0))</f>
        <v>0.5</v>
      </c>
      <c r="G352" s="6">
        <f>INDEX([1]products!$A$1:$G$49,MATCH([1]orders!$D352,[1]products!$A$1:$A$49,0),MATCH([1]orders!L$1,[1]products!$A$1:$G$1,0))</f>
        <v>5.97</v>
      </c>
      <c r="H352" s="6">
        <f t="shared" si="5"/>
        <v>23.88</v>
      </c>
    </row>
    <row r="353" spans="1:8" x14ac:dyDescent="0.2">
      <c r="A353" s="1" t="s">
        <v>709</v>
      </c>
      <c r="B353" s="2">
        <v>44066</v>
      </c>
      <c r="C353" s="3" t="s">
        <v>710</v>
      </c>
      <c r="D353" s="4" t="s">
        <v>61</v>
      </c>
      <c r="E353" s="3">
        <v>2</v>
      </c>
      <c r="F353" s="5">
        <f>INDEX([1]products!$A$1:$G$49,MATCH([1]orders!$D353,[1]products!$A$1:$A$49,0),MATCH([1]orders!K$1,[1]products!$A$1:$G$1,0))</f>
        <v>1</v>
      </c>
      <c r="G353" s="6">
        <f>INDEX([1]products!$A$1:$G$49,MATCH([1]orders!$D353,[1]products!$A$1:$A$49,0),MATCH([1]orders!L$1,[1]products!$A$1:$G$1,0))</f>
        <v>11.25</v>
      </c>
      <c r="H353" s="6">
        <f t="shared" si="5"/>
        <v>22.5</v>
      </c>
    </row>
    <row r="354" spans="1:8" x14ac:dyDescent="0.2">
      <c r="A354" s="1" t="s">
        <v>711</v>
      </c>
      <c r="B354" s="2">
        <v>43984</v>
      </c>
      <c r="C354" s="3" t="s">
        <v>664</v>
      </c>
      <c r="D354" s="4" t="s">
        <v>16</v>
      </c>
      <c r="E354" s="3">
        <v>5</v>
      </c>
      <c r="F354" s="5">
        <f>INDEX([1]products!$A$1:$G$49,MATCH([1]orders!$D354,[1]products!$A$1:$A$49,0),MATCH([1]orders!K$1,[1]products!$A$1:$G$1,0))</f>
        <v>0.5</v>
      </c>
      <c r="G354" s="6">
        <f>INDEX([1]products!$A$1:$G$49,MATCH([1]orders!$D354,[1]products!$A$1:$A$49,0),MATCH([1]orders!L$1,[1]products!$A$1:$G$1,0))</f>
        <v>7.29</v>
      </c>
      <c r="H354" s="6">
        <f t="shared" si="5"/>
        <v>36.450000000000003</v>
      </c>
    </row>
    <row r="355" spans="1:8" x14ac:dyDescent="0.2">
      <c r="A355" s="1" t="s">
        <v>712</v>
      </c>
      <c r="B355" s="2">
        <v>43860</v>
      </c>
      <c r="C355" s="3" t="s">
        <v>713</v>
      </c>
      <c r="D355" s="4" t="s">
        <v>67</v>
      </c>
      <c r="E355" s="3">
        <v>4</v>
      </c>
      <c r="F355" s="5">
        <f>INDEX([1]products!$A$1:$G$49,MATCH([1]orders!$D355,[1]products!$A$1:$A$49,0),MATCH([1]orders!K$1,[1]products!$A$1:$G$1,0))</f>
        <v>0.5</v>
      </c>
      <c r="G355" s="6">
        <f>INDEX([1]products!$A$1:$G$49,MATCH([1]orders!$D355,[1]products!$A$1:$A$49,0),MATCH([1]orders!L$1,[1]products!$A$1:$G$1,0))</f>
        <v>6.75</v>
      </c>
      <c r="H355" s="6">
        <f t="shared" si="5"/>
        <v>27</v>
      </c>
    </row>
    <row r="356" spans="1:8" x14ac:dyDescent="0.2">
      <c r="A356" s="1" t="s">
        <v>714</v>
      </c>
      <c r="B356" s="2">
        <v>43876</v>
      </c>
      <c r="C356" s="3" t="s">
        <v>715</v>
      </c>
      <c r="D356" s="4" t="s">
        <v>171</v>
      </c>
      <c r="E356" s="3">
        <v>6</v>
      </c>
      <c r="F356" s="5">
        <f>INDEX([1]products!$A$1:$G$49,MATCH([1]orders!$D356,[1]products!$A$1:$A$49,0),MATCH([1]orders!K$1,[1]products!$A$1:$G$1,0))</f>
        <v>2.5</v>
      </c>
      <c r="G356" s="6">
        <f>INDEX([1]products!$A$1:$G$49,MATCH([1]orders!$D356,[1]products!$A$1:$A$49,0),MATCH([1]orders!L$1,[1]products!$A$1:$G$1,0))</f>
        <v>25.874999999999996</v>
      </c>
      <c r="H356" s="6">
        <f t="shared" si="5"/>
        <v>155.24999999999997</v>
      </c>
    </row>
    <row r="357" spans="1:8" x14ac:dyDescent="0.2">
      <c r="A357" s="1" t="s">
        <v>716</v>
      </c>
      <c r="B357" s="2">
        <v>44358</v>
      </c>
      <c r="C357" s="3" t="s">
        <v>717</v>
      </c>
      <c r="D357" s="4" t="s">
        <v>118</v>
      </c>
      <c r="E357" s="3">
        <v>5</v>
      </c>
      <c r="F357" s="5">
        <f>INDEX([1]products!$A$1:$G$49,MATCH([1]orders!$D357,[1]products!$A$1:$A$49,0),MATCH([1]orders!K$1,[1]products!$A$1:$G$1,0))</f>
        <v>2.5</v>
      </c>
      <c r="G357" s="6">
        <f>INDEX([1]products!$A$1:$G$49,MATCH([1]orders!$D357,[1]products!$A$1:$A$49,0),MATCH([1]orders!L$1,[1]products!$A$1:$G$1,0))</f>
        <v>22.884999999999998</v>
      </c>
      <c r="H357" s="6">
        <f t="shared" si="5"/>
        <v>114.42499999999998</v>
      </c>
    </row>
    <row r="358" spans="1:8" x14ac:dyDescent="0.2">
      <c r="A358" s="1" t="s">
        <v>718</v>
      </c>
      <c r="B358" s="2">
        <v>44631</v>
      </c>
      <c r="C358" s="3" t="s">
        <v>719</v>
      </c>
      <c r="D358" s="4" t="s">
        <v>13</v>
      </c>
      <c r="E358" s="3">
        <v>4</v>
      </c>
      <c r="F358" s="5">
        <f>INDEX([1]products!$A$1:$G$49,MATCH([1]orders!$D358,[1]products!$A$1:$A$49,0),MATCH([1]orders!K$1,[1]products!$A$1:$G$1,0))</f>
        <v>1</v>
      </c>
      <c r="G358" s="6">
        <f>INDEX([1]products!$A$1:$G$49,MATCH([1]orders!$D358,[1]products!$A$1:$A$49,0),MATCH([1]orders!L$1,[1]products!$A$1:$G$1,0))</f>
        <v>12.95</v>
      </c>
      <c r="H358" s="6">
        <f t="shared" si="5"/>
        <v>51.8</v>
      </c>
    </row>
    <row r="359" spans="1:8" x14ac:dyDescent="0.2">
      <c r="A359" s="1" t="s">
        <v>720</v>
      </c>
      <c r="B359" s="2">
        <v>44448</v>
      </c>
      <c r="C359" s="3" t="s">
        <v>721</v>
      </c>
      <c r="D359" s="4" t="s">
        <v>171</v>
      </c>
      <c r="E359" s="3">
        <v>6</v>
      </c>
      <c r="F359" s="5">
        <f>INDEX([1]products!$A$1:$G$49,MATCH([1]orders!$D359,[1]products!$A$1:$A$49,0),MATCH([1]orders!K$1,[1]products!$A$1:$G$1,0))</f>
        <v>2.5</v>
      </c>
      <c r="G359" s="6">
        <f>INDEX([1]products!$A$1:$G$49,MATCH([1]orders!$D359,[1]products!$A$1:$A$49,0),MATCH([1]orders!L$1,[1]products!$A$1:$G$1,0))</f>
        <v>25.874999999999996</v>
      </c>
      <c r="H359" s="6">
        <f t="shared" si="5"/>
        <v>155.24999999999997</v>
      </c>
    </row>
    <row r="360" spans="1:8" x14ac:dyDescent="0.2">
      <c r="A360" s="1" t="s">
        <v>722</v>
      </c>
      <c r="B360" s="2">
        <v>43599</v>
      </c>
      <c r="C360" s="3" t="s">
        <v>723</v>
      </c>
      <c r="D360" s="4" t="s">
        <v>204</v>
      </c>
      <c r="E360" s="3">
        <v>1</v>
      </c>
      <c r="F360" s="5">
        <f>INDEX([1]products!$A$1:$G$49,MATCH([1]orders!$D360,[1]products!$A$1:$A$49,0),MATCH([1]orders!K$1,[1]products!$A$1:$G$1,0))</f>
        <v>2.5</v>
      </c>
      <c r="G360" s="6">
        <f>INDEX([1]products!$A$1:$G$49,MATCH([1]orders!$D360,[1]products!$A$1:$A$49,0),MATCH([1]orders!L$1,[1]products!$A$1:$G$1,0))</f>
        <v>29.784999999999997</v>
      </c>
      <c r="H360" s="6">
        <f t="shared" si="5"/>
        <v>29.784999999999997</v>
      </c>
    </row>
    <row r="361" spans="1:8" x14ac:dyDescent="0.2">
      <c r="A361" s="1" t="s">
        <v>724</v>
      </c>
      <c r="B361" s="2">
        <v>43563</v>
      </c>
      <c r="C361" s="3" t="s">
        <v>725</v>
      </c>
      <c r="D361" s="4" t="s">
        <v>182</v>
      </c>
      <c r="E361" s="3">
        <v>6</v>
      </c>
      <c r="F361" s="5">
        <f>INDEX([1]products!$A$1:$G$49,MATCH([1]orders!$D361,[1]products!$A$1:$A$49,0),MATCH([1]orders!K$1,[1]products!$A$1:$G$1,0))</f>
        <v>0.2</v>
      </c>
      <c r="G361" s="6">
        <f>INDEX([1]products!$A$1:$G$49,MATCH([1]orders!$D361,[1]products!$A$1:$A$49,0),MATCH([1]orders!L$1,[1]products!$A$1:$G$1,0))</f>
        <v>3.5849999999999995</v>
      </c>
      <c r="H361" s="6">
        <f t="shared" si="5"/>
        <v>21.509999999999998</v>
      </c>
    </row>
    <row r="362" spans="1:8" x14ac:dyDescent="0.2">
      <c r="A362" s="1" t="s">
        <v>726</v>
      </c>
      <c r="B362" s="2">
        <v>44058</v>
      </c>
      <c r="C362" s="3" t="s">
        <v>727</v>
      </c>
      <c r="D362" s="4" t="s">
        <v>35</v>
      </c>
      <c r="E362" s="3">
        <v>2</v>
      </c>
      <c r="F362" s="5">
        <f>INDEX([1]products!$A$1:$G$49,MATCH([1]orders!$D362,[1]products!$A$1:$A$49,0),MATCH([1]orders!K$1,[1]products!$A$1:$G$1,0))</f>
        <v>2.5</v>
      </c>
      <c r="G362" s="6">
        <f>INDEX([1]products!$A$1:$G$49,MATCH([1]orders!$D362,[1]products!$A$1:$A$49,0),MATCH([1]orders!L$1,[1]products!$A$1:$G$1,0))</f>
        <v>20.584999999999997</v>
      </c>
      <c r="H362" s="6">
        <f t="shared" si="5"/>
        <v>41.169999999999995</v>
      </c>
    </row>
    <row r="363" spans="1:8" x14ac:dyDescent="0.2">
      <c r="A363" s="1" t="s">
        <v>726</v>
      </c>
      <c r="B363" s="2">
        <v>44058</v>
      </c>
      <c r="C363" s="3" t="s">
        <v>727</v>
      </c>
      <c r="D363" s="4" t="s">
        <v>22</v>
      </c>
      <c r="E363" s="3">
        <v>1</v>
      </c>
      <c r="F363" s="5">
        <f>INDEX([1]products!$A$1:$G$49,MATCH([1]orders!$D363,[1]products!$A$1:$A$49,0),MATCH([1]orders!K$1,[1]products!$A$1:$G$1,0))</f>
        <v>0.5</v>
      </c>
      <c r="G363" s="6">
        <f>INDEX([1]products!$A$1:$G$49,MATCH([1]orders!$D363,[1]products!$A$1:$A$49,0),MATCH([1]orders!L$1,[1]products!$A$1:$G$1,0))</f>
        <v>5.97</v>
      </c>
      <c r="H363" s="6">
        <f t="shared" si="5"/>
        <v>5.97</v>
      </c>
    </row>
    <row r="364" spans="1:8" x14ac:dyDescent="0.2">
      <c r="A364" s="1" t="s">
        <v>728</v>
      </c>
      <c r="B364" s="2">
        <v>44686</v>
      </c>
      <c r="C364" s="3" t="s">
        <v>729</v>
      </c>
      <c r="D364" s="4" t="s">
        <v>137</v>
      </c>
      <c r="E364" s="3">
        <v>5</v>
      </c>
      <c r="F364" s="5">
        <f>INDEX([1]products!$A$1:$G$49,MATCH([1]orders!$D364,[1]products!$A$1:$A$49,0),MATCH([1]orders!K$1,[1]products!$A$1:$G$1,0))</f>
        <v>1</v>
      </c>
      <c r="G364" s="6">
        <f>INDEX([1]products!$A$1:$G$49,MATCH([1]orders!$D364,[1]products!$A$1:$A$49,0),MATCH([1]orders!L$1,[1]products!$A$1:$G$1,0))</f>
        <v>14.85</v>
      </c>
      <c r="H364" s="6">
        <f t="shared" si="5"/>
        <v>74.25</v>
      </c>
    </row>
    <row r="365" spans="1:8" x14ac:dyDescent="0.2">
      <c r="A365" s="1" t="s">
        <v>730</v>
      </c>
      <c r="B365" s="2">
        <v>44282</v>
      </c>
      <c r="C365" s="3" t="s">
        <v>731</v>
      </c>
      <c r="D365" s="4" t="s">
        <v>96</v>
      </c>
      <c r="E365" s="3">
        <v>6</v>
      </c>
      <c r="F365" s="5">
        <f>INDEX([1]products!$A$1:$G$49,MATCH([1]orders!$D365,[1]products!$A$1:$A$49,0),MATCH([1]orders!K$1,[1]products!$A$1:$G$1,0))</f>
        <v>1</v>
      </c>
      <c r="G365" s="6">
        <f>INDEX([1]products!$A$1:$G$49,MATCH([1]orders!$D365,[1]products!$A$1:$A$49,0),MATCH([1]orders!L$1,[1]products!$A$1:$G$1,0))</f>
        <v>14.55</v>
      </c>
      <c r="H365" s="6">
        <f t="shared" si="5"/>
        <v>87.300000000000011</v>
      </c>
    </row>
    <row r="366" spans="1:8" x14ac:dyDescent="0.2">
      <c r="A366" s="1" t="s">
        <v>732</v>
      </c>
      <c r="B366" s="2">
        <v>43582</v>
      </c>
      <c r="C366" s="3" t="s">
        <v>733</v>
      </c>
      <c r="D366" s="4" t="s">
        <v>245</v>
      </c>
      <c r="E366" s="3">
        <v>6</v>
      </c>
      <c r="F366" s="5">
        <f>INDEX([1]products!$A$1:$G$49,MATCH([1]orders!$D366,[1]products!$A$1:$A$49,0),MATCH([1]orders!K$1,[1]products!$A$1:$G$1,0))</f>
        <v>1</v>
      </c>
      <c r="G366" s="6">
        <f>INDEX([1]products!$A$1:$G$49,MATCH([1]orders!$D366,[1]products!$A$1:$A$49,0),MATCH([1]orders!L$1,[1]products!$A$1:$G$1,0))</f>
        <v>12.15</v>
      </c>
      <c r="H366" s="6">
        <f t="shared" si="5"/>
        <v>72.900000000000006</v>
      </c>
    </row>
    <row r="367" spans="1:8" x14ac:dyDescent="0.2">
      <c r="A367" s="1" t="s">
        <v>734</v>
      </c>
      <c r="B367" s="2">
        <v>44464</v>
      </c>
      <c r="C367" s="3" t="s">
        <v>735</v>
      </c>
      <c r="D367" s="4" t="s">
        <v>123</v>
      </c>
      <c r="E367" s="3">
        <v>1</v>
      </c>
      <c r="F367" s="5">
        <f>INDEX([1]products!$A$1:$G$49,MATCH([1]orders!$D367,[1]products!$A$1:$A$49,0),MATCH([1]orders!K$1,[1]products!$A$1:$G$1,0))</f>
        <v>0.5</v>
      </c>
      <c r="G367" s="6">
        <f>INDEX([1]products!$A$1:$G$49,MATCH([1]orders!$D367,[1]products!$A$1:$A$49,0),MATCH([1]orders!L$1,[1]products!$A$1:$G$1,0))</f>
        <v>7.77</v>
      </c>
      <c r="H367" s="6">
        <f t="shared" si="5"/>
        <v>7.77</v>
      </c>
    </row>
    <row r="368" spans="1:8" x14ac:dyDescent="0.2">
      <c r="A368" s="1" t="s">
        <v>736</v>
      </c>
      <c r="B368" s="2">
        <v>43874</v>
      </c>
      <c r="C368" s="3" t="s">
        <v>737</v>
      </c>
      <c r="D368" s="4" t="s">
        <v>16</v>
      </c>
      <c r="E368" s="3">
        <v>6</v>
      </c>
      <c r="F368" s="5">
        <f>INDEX([1]products!$A$1:$G$49,MATCH([1]orders!$D368,[1]products!$A$1:$A$49,0),MATCH([1]orders!K$1,[1]products!$A$1:$G$1,0))</f>
        <v>0.5</v>
      </c>
      <c r="G368" s="6">
        <f>INDEX([1]products!$A$1:$G$49,MATCH([1]orders!$D368,[1]products!$A$1:$A$49,0),MATCH([1]orders!L$1,[1]products!$A$1:$G$1,0))</f>
        <v>7.29</v>
      </c>
      <c r="H368" s="6">
        <f t="shared" si="5"/>
        <v>43.74</v>
      </c>
    </row>
    <row r="369" spans="1:8" x14ac:dyDescent="0.2">
      <c r="A369" s="1" t="s">
        <v>738</v>
      </c>
      <c r="B369" s="2">
        <v>44393</v>
      </c>
      <c r="C369" s="3" t="s">
        <v>739</v>
      </c>
      <c r="D369" s="4" t="s">
        <v>77</v>
      </c>
      <c r="E369" s="3">
        <v>2</v>
      </c>
      <c r="F369" s="5">
        <f>INDEX([1]products!$A$1:$G$49,MATCH([1]orders!$D369,[1]products!$A$1:$A$49,0),MATCH([1]orders!K$1,[1]products!$A$1:$G$1,0))</f>
        <v>0.2</v>
      </c>
      <c r="G369" s="6">
        <f>INDEX([1]products!$A$1:$G$49,MATCH([1]orders!$D369,[1]products!$A$1:$A$49,0),MATCH([1]orders!L$1,[1]products!$A$1:$G$1,0))</f>
        <v>4.3650000000000002</v>
      </c>
      <c r="H369" s="6">
        <f t="shared" si="5"/>
        <v>8.73</v>
      </c>
    </row>
    <row r="370" spans="1:8" x14ac:dyDescent="0.2">
      <c r="A370" s="1" t="s">
        <v>740</v>
      </c>
      <c r="B370" s="2">
        <v>44692</v>
      </c>
      <c r="C370" s="3" t="s">
        <v>741</v>
      </c>
      <c r="D370" s="4" t="s">
        <v>112</v>
      </c>
      <c r="E370" s="3">
        <v>2</v>
      </c>
      <c r="F370" s="5">
        <f>INDEX([1]products!$A$1:$G$49,MATCH([1]orders!$D370,[1]products!$A$1:$A$49,0),MATCH([1]orders!K$1,[1]products!$A$1:$G$1,0))</f>
        <v>2.5</v>
      </c>
      <c r="G370" s="6">
        <f>INDEX([1]products!$A$1:$G$49,MATCH([1]orders!$D370,[1]products!$A$1:$A$49,0),MATCH([1]orders!L$1,[1]products!$A$1:$G$1,0))</f>
        <v>31.624999999999996</v>
      </c>
      <c r="H370" s="6">
        <f t="shared" si="5"/>
        <v>63.249999999999993</v>
      </c>
    </row>
    <row r="371" spans="1:8" x14ac:dyDescent="0.2">
      <c r="A371" s="1" t="s">
        <v>742</v>
      </c>
      <c r="B371" s="2">
        <v>43500</v>
      </c>
      <c r="C371" s="3" t="s">
        <v>743</v>
      </c>
      <c r="D371" s="4" t="s">
        <v>176</v>
      </c>
      <c r="E371" s="3">
        <v>1</v>
      </c>
      <c r="F371" s="5">
        <f>INDEX([1]products!$A$1:$G$49,MATCH([1]orders!$D371,[1]products!$A$1:$A$49,0),MATCH([1]orders!K$1,[1]products!$A$1:$G$1,0))</f>
        <v>0.5</v>
      </c>
      <c r="G371" s="6">
        <f>INDEX([1]products!$A$1:$G$49,MATCH([1]orders!$D371,[1]products!$A$1:$A$49,0),MATCH([1]orders!L$1,[1]products!$A$1:$G$1,0))</f>
        <v>8.91</v>
      </c>
      <c r="H371" s="6">
        <f t="shared" si="5"/>
        <v>8.91</v>
      </c>
    </row>
    <row r="372" spans="1:8" x14ac:dyDescent="0.2">
      <c r="A372" s="1" t="s">
        <v>744</v>
      </c>
      <c r="B372" s="2">
        <v>43501</v>
      </c>
      <c r="C372" s="3" t="s">
        <v>745</v>
      </c>
      <c r="D372" s="4" t="s">
        <v>245</v>
      </c>
      <c r="E372" s="3">
        <v>2</v>
      </c>
      <c r="F372" s="5">
        <f>INDEX([1]products!$A$1:$G$49,MATCH([1]orders!$D372,[1]products!$A$1:$A$49,0),MATCH([1]orders!K$1,[1]products!$A$1:$G$1,0))</f>
        <v>1</v>
      </c>
      <c r="G372" s="6">
        <f>INDEX([1]products!$A$1:$G$49,MATCH([1]orders!$D372,[1]products!$A$1:$A$49,0),MATCH([1]orders!L$1,[1]products!$A$1:$G$1,0))</f>
        <v>12.15</v>
      </c>
      <c r="H372" s="6">
        <f t="shared" si="5"/>
        <v>24.3</v>
      </c>
    </row>
    <row r="373" spans="1:8" x14ac:dyDescent="0.2">
      <c r="A373" s="1" t="s">
        <v>746</v>
      </c>
      <c r="B373" s="2">
        <v>44705</v>
      </c>
      <c r="C373" s="3" t="s">
        <v>747</v>
      </c>
      <c r="D373" s="4" t="s">
        <v>192</v>
      </c>
      <c r="E373" s="3">
        <v>6</v>
      </c>
      <c r="F373" s="5">
        <f>INDEX([1]products!$A$1:$G$49,MATCH([1]orders!$D373,[1]products!$A$1:$A$49,0),MATCH([1]orders!K$1,[1]products!$A$1:$G$1,0))</f>
        <v>0.5</v>
      </c>
      <c r="G373" s="6">
        <f>INDEX([1]products!$A$1:$G$49,MATCH([1]orders!$D373,[1]products!$A$1:$A$49,0),MATCH([1]orders!L$1,[1]products!$A$1:$G$1,0))</f>
        <v>7.77</v>
      </c>
      <c r="H373" s="6">
        <f t="shared" si="5"/>
        <v>46.62</v>
      </c>
    </row>
    <row r="374" spans="1:8" x14ac:dyDescent="0.2">
      <c r="A374" s="1" t="s">
        <v>748</v>
      </c>
      <c r="B374" s="2">
        <v>44108</v>
      </c>
      <c r="C374" s="3" t="s">
        <v>749</v>
      </c>
      <c r="D374" s="4" t="s">
        <v>157</v>
      </c>
      <c r="E374" s="3">
        <v>6</v>
      </c>
      <c r="F374" s="5">
        <f>INDEX([1]products!$A$1:$G$49,MATCH([1]orders!$D374,[1]products!$A$1:$A$49,0),MATCH([1]orders!K$1,[1]products!$A$1:$G$1,0))</f>
        <v>0.5</v>
      </c>
      <c r="G374" s="6">
        <f>INDEX([1]products!$A$1:$G$49,MATCH([1]orders!$D374,[1]products!$A$1:$A$49,0),MATCH([1]orders!L$1,[1]products!$A$1:$G$1,0))</f>
        <v>7.169999999999999</v>
      </c>
      <c r="H374" s="6">
        <f t="shared" si="5"/>
        <v>43.019999999999996</v>
      </c>
    </row>
    <row r="375" spans="1:8" x14ac:dyDescent="0.2">
      <c r="A375" s="1" t="s">
        <v>750</v>
      </c>
      <c r="B375" s="2">
        <v>44742</v>
      </c>
      <c r="C375" s="3" t="s">
        <v>751</v>
      </c>
      <c r="D375" s="4" t="s">
        <v>72</v>
      </c>
      <c r="E375" s="3">
        <v>3</v>
      </c>
      <c r="F375" s="5">
        <f>INDEX([1]products!$A$1:$G$49,MATCH([1]orders!$D375,[1]products!$A$1:$A$49,0),MATCH([1]orders!K$1,[1]products!$A$1:$G$1,0))</f>
        <v>0.5</v>
      </c>
      <c r="G375" s="6">
        <f>INDEX([1]products!$A$1:$G$49,MATCH([1]orders!$D375,[1]products!$A$1:$A$49,0),MATCH([1]orders!L$1,[1]products!$A$1:$G$1,0))</f>
        <v>5.97</v>
      </c>
      <c r="H375" s="6">
        <f t="shared" si="5"/>
        <v>17.91</v>
      </c>
    </row>
    <row r="376" spans="1:8" x14ac:dyDescent="0.2">
      <c r="A376" s="1" t="s">
        <v>752</v>
      </c>
      <c r="B376" s="2">
        <v>44125</v>
      </c>
      <c r="C376" s="3" t="s">
        <v>753</v>
      </c>
      <c r="D376" s="4" t="s">
        <v>83</v>
      </c>
      <c r="E376" s="3">
        <v>4</v>
      </c>
      <c r="F376" s="5">
        <f>INDEX([1]products!$A$1:$G$49,MATCH([1]orders!$D376,[1]products!$A$1:$A$49,0),MATCH([1]orders!K$1,[1]products!$A$1:$G$1,0))</f>
        <v>0.5</v>
      </c>
      <c r="G376" s="6">
        <f>INDEX([1]products!$A$1:$G$49,MATCH([1]orders!$D376,[1]products!$A$1:$A$49,0),MATCH([1]orders!L$1,[1]products!$A$1:$G$1,0))</f>
        <v>9.51</v>
      </c>
      <c r="H376" s="6">
        <f t="shared" si="5"/>
        <v>38.04</v>
      </c>
    </row>
    <row r="377" spans="1:8" x14ac:dyDescent="0.2">
      <c r="A377" s="1" t="s">
        <v>754</v>
      </c>
      <c r="B377" s="2">
        <v>44120</v>
      </c>
      <c r="C377" s="3" t="s">
        <v>755</v>
      </c>
      <c r="D377" s="4" t="s">
        <v>44</v>
      </c>
      <c r="E377" s="3">
        <v>2</v>
      </c>
      <c r="F377" s="5">
        <f>INDEX([1]products!$A$1:$G$49,MATCH([1]orders!$D377,[1]products!$A$1:$A$49,0),MATCH([1]orders!K$1,[1]products!$A$1:$G$1,0))</f>
        <v>0.2</v>
      </c>
      <c r="G377" s="6">
        <f>INDEX([1]products!$A$1:$G$49,MATCH([1]orders!$D377,[1]products!$A$1:$A$49,0),MATCH([1]orders!L$1,[1]products!$A$1:$G$1,0))</f>
        <v>3.375</v>
      </c>
      <c r="H377" s="6">
        <f t="shared" si="5"/>
        <v>6.75</v>
      </c>
    </row>
    <row r="378" spans="1:8" x14ac:dyDescent="0.2">
      <c r="A378" s="1" t="s">
        <v>756</v>
      </c>
      <c r="B378" s="2">
        <v>44097</v>
      </c>
      <c r="C378" s="3" t="s">
        <v>757</v>
      </c>
      <c r="D378" s="4" t="s">
        <v>22</v>
      </c>
      <c r="E378" s="3">
        <v>1</v>
      </c>
      <c r="F378" s="5">
        <f>INDEX([1]products!$A$1:$G$49,MATCH([1]orders!$D378,[1]products!$A$1:$A$49,0),MATCH([1]orders!K$1,[1]products!$A$1:$G$1,0))</f>
        <v>0.5</v>
      </c>
      <c r="G378" s="6">
        <f>INDEX([1]products!$A$1:$G$49,MATCH([1]orders!$D378,[1]products!$A$1:$A$49,0),MATCH([1]orders!L$1,[1]products!$A$1:$G$1,0))</f>
        <v>5.97</v>
      </c>
      <c r="H378" s="6">
        <f t="shared" si="5"/>
        <v>5.97</v>
      </c>
    </row>
    <row r="379" spans="1:8" x14ac:dyDescent="0.2">
      <c r="A379" s="1" t="s">
        <v>758</v>
      </c>
      <c r="B379" s="2">
        <v>43532</v>
      </c>
      <c r="C379" s="3" t="s">
        <v>759</v>
      </c>
      <c r="D379" s="4" t="s">
        <v>101</v>
      </c>
      <c r="E379" s="3">
        <v>3</v>
      </c>
      <c r="F379" s="5">
        <f>INDEX([1]products!$A$1:$G$49,MATCH([1]orders!$D379,[1]products!$A$1:$A$49,0),MATCH([1]orders!K$1,[1]products!$A$1:$G$1,0))</f>
        <v>0.2</v>
      </c>
      <c r="G379" s="6">
        <f>INDEX([1]products!$A$1:$G$49,MATCH([1]orders!$D379,[1]products!$A$1:$A$49,0),MATCH([1]orders!L$1,[1]products!$A$1:$G$1,0))</f>
        <v>2.6849999999999996</v>
      </c>
      <c r="H379" s="6">
        <f t="shared" si="5"/>
        <v>8.0549999999999997</v>
      </c>
    </row>
    <row r="380" spans="1:8" x14ac:dyDescent="0.2">
      <c r="A380" s="1" t="s">
        <v>760</v>
      </c>
      <c r="B380" s="2">
        <v>44377</v>
      </c>
      <c r="C380" s="3" t="s">
        <v>761</v>
      </c>
      <c r="D380" s="4" t="s">
        <v>192</v>
      </c>
      <c r="E380" s="3">
        <v>3</v>
      </c>
      <c r="F380" s="5">
        <f>INDEX([1]products!$A$1:$G$49,MATCH([1]orders!$D380,[1]products!$A$1:$A$49,0),MATCH([1]orders!K$1,[1]products!$A$1:$G$1,0))</f>
        <v>0.5</v>
      </c>
      <c r="G380" s="6">
        <f>INDEX([1]products!$A$1:$G$49,MATCH([1]orders!$D380,[1]products!$A$1:$A$49,0),MATCH([1]orders!L$1,[1]products!$A$1:$G$1,0))</f>
        <v>7.77</v>
      </c>
      <c r="H380" s="6">
        <f t="shared" si="5"/>
        <v>23.31</v>
      </c>
    </row>
    <row r="381" spans="1:8" x14ac:dyDescent="0.2">
      <c r="A381" s="1" t="s">
        <v>762</v>
      </c>
      <c r="B381" s="2">
        <v>43690</v>
      </c>
      <c r="C381" s="3" t="s">
        <v>763</v>
      </c>
      <c r="D381" s="4" t="s">
        <v>157</v>
      </c>
      <c r="E381" s="3">
        <v>6</v>
      </c>
      <c r="F381" s="5">
        <f>INDEX([1]products!$A$1:$G$49,MATCH([1]orders!$D381,[1]products!$A$1:$A$49,0),MATCH([1]orders!K$1,[1]products!$A$1:$G$1,0))</f>
        <v>0.5</v>
      </c>
      <c r="G381" s="6">
        <f>INDEX([1]products!$A$1:$G$49,MATCH([1]orders!$D381,[1]products!$A$1:$A$49,0),MATCH([1]orders!L$1,[1]products!$A$1:$G$1,0))</f>
        <v>7.169999999999999</v>
      </c>
      <c r="H381" s="6">
        <f t="shared" si="5"/>
        <v>43.019999999999996</v>
      </c>
    </row>
    <row r="382" spans="1:8" x14ac:dyDescent="0.2">
      <c r="A382" s="1" t="s">
        <v>764</v>
      </c>
      <c r="B382" s="2">
        <v>44249</v>
      </c>
      <c r="C382" s="3" t="s">
        <v>664</v>
      </c>
      <c r="D382" s="4" t="s">
        <v>123</v>
      </c>
      <c r="E382" s="3">
        <v>3</v>
      </c>
      <c r="F382" s="5">
        <f>INDEX([1]products!$A$1:$G$49,MATCH([1]orders!$D382,[1]products!$A$1:$A$49,0),MATCH([1]orders!K$1,[1]products!$A$1:$G$1,0))</f>
        <v>0.5</v>
      </c>
      <c r="G382" s="6">
        <f>INDEX([1]products!$A$1:$G$49,MATCH([1]orders!$D382,[1]products!$A$1:$A$49,0),MATCH([1]orders!L$1,[1]products!$A$1:$G$1,0))</f>
        <v>7.77</v>
      </c>
      <c r="H382" s="6">
        <f t="shared" si="5"/>
        <v>23.31</v>
      </c>
    </row>
    <row r="383" spans="1:8" x14ac:dyDescent="0.2">
      <c r="A383" s="1" t="s">
        <v>765</v>
      </c>
      <c r="B383" s="2">
        <v>44646</v>
      </c>
      <c r="C383" s="3" t="s">
        <v>766</v>
      </c>
      <c r="D383" s="4" t="s">
        <v>54</v>
      </c>
      <c r="E383" s="3">
        <v>5</v>
      </c>
      <c r="F383" s="5">
        <f>INDEX([1]products!$A$1:$G$49,MATCH([1]orders!$D383,[1]products!$A$1:$A$49,0),MATCH([1]orders!K$1,[1]products!$A$1:$G$1,0))</f>
        <v>0.2</v>
      </c>
      <c r="G383" s="6">
        <f>INDEX([1]products!$A$1:$G$49,MATCH([1]orders!$D383,[1]products!$A$1:$A$49,0),MATCH([1]orders!L$1,[1]products!$A$1:$G$1,0))</f>
        <v>2.9849999999999999</v>
      </c>
      <c r="H383" s="6">
        <f t="shared" si="5"/>
        <v>14.924999999999999</v>
      </c>
    </row>
    <row r="384" spans="1:8" x14ac:dyDescent="0.2">
      <c r="A384" s="1" t="s">
        <v>767</v>
      </c>
      <c r="B384" s="2">
        <v>43840</v>
      </c>
      <c r="C384" s="3" t="s">
        <v>768</v>
      </c>
      <c r="D384" s="4" t="s">
        <v>16</v>
      </c>
      <c r="E384" s="3">
        <v>3</v>
      </c>
      <c r="F384" s="5">
        <f>INDEX([1]products!$A$1:$G$49,MATCH([1]orders!$D384,[1]products!$A$1:$A$49,0),MATCH([1]orders!K$1,[1]products!$A$1:$G$1,0))</f>
        <v>0.5</v>
      </c>
      <c r="G384" s="6">
        <f>INDEX([1]products!$A$1:$G$49,MATCH([1]orders!$D384,[1]products!$A$1:$A$49,0),MATCH([1]orders!L$1,[1]products!$A$1:$G$1,0))</f>
        <v>7.29</v>
      </c>
      <c r="H384" s="6">
        <f t="shared" si="5"/>
        <v>21.87</v>
      </c>
    </row>
    <row r="385" spans="1:8" x14ac:dyDescent="0.2">
      <c r="A385" s="1" t="s">
        <v>769</v>
      </c>
      <c r="B385" s="2">
        <v>43586</v>
      </c>
      <c r="C385" s="3" t="s">
        <v>770</v>
      </c>
      <c r="D385" s="4" t="s">
        <v>176</v>
      </c>
      <c r="E385" s="3">
        <v>6</v>
      </c>
      <c r="F385" s="5">
        <f>INDEX([1]products!$A$1:$G$49,MATCH([1]orders!$D385,[1]products!$A$1:$A$49,0),MATCH([1]orders!K$1,[1]products!$A$1:$G$1,0))</f>
        <v>0.5</v>
      </c>
      <c r="G385" s="6">
        <f>INDEX([1]products!$A$1:$G$49,MATCH([1]orders!$D385,[1]products!$A$1:$A$49,0),MATCH([1]orders!L$1,[1]products!$A$1:$G$1,0))</f>
        <v>8.91</v>
      </c>
      <c r="H385" s="6">
        <f t="shared" si="5"/>
        <v>53.46</v>
      </c>
    </row>
    <row r="386" spans="1:8" x14ac:dyDescent="0.2">
      <c r="A386" s="1" t="s">
        <v>771</v>
      </c>
      <c r="B386" s="2">
        <v>43870</v>
      </c>
      <c r="C386" s="3" t="s">
        <v>772</v>
      </c>
      <c r="D386" s="4" t="s">
        <v>204</v>
      </c>
      <c r="E386" s="3">
        <v>4</v>
      </c>
      <c r="F386" s="5">
        <f>INDEX([1]products!$A$1:$G$49,MATCH([1]orders!$D386,[1]products!$A$1:$A$49,0),MATCH([1]orders!K$1,[1]products!$A$1:$G$1,0))</f>
        <v>2.5</v>
      </c>
      <c r="G386" s="6">
        <f>INDEX([1]products!$A$1:$G$49,MATCH([1]orders!$D386,[1]products!$A$1:$A$49,0),MATCH([1]orders!L$1,[1]products!$A$1:$G$1,0))</f>
        <v>29.784999999999997</v>
      </c>
      <c r="H386" s="6">
        <f t="shared" ref="H386:H449" si="6">E386*G386</f>
        <v>119.13999999999999</v>
      </c>
    </row>
    <row r="387" spans="1:8" x14ac:dyDescent="0.2">
      <c r="A387" s="1" t="s">
        <v>773</v>
      </c>
      <c r="B387" s="2">
        <v>44559</v>
      </c>
      <c r="C387" s="3" t="s">
        <v>774</v>
      </c>
      <c r="D387" s="4" t="s">
        <v>78</v>
      </c>
      <c r="E387" s="3">
        <v>5</v>
      </c>
      <c r="F387" s="5">
        <f>INDEX([1]products!$A$1:$G$49,MATCH([1]orders!$D387,[1]products!$A$1:$A$49,0),MATCH([1]orders!K$1,[1]products!$A$1:$G$1,0))</f>
        <v>0.5</v>
      </c>
      <c r="G387" s="6">
        <f>INDEX([1]products!$A$1:$G$49,MATCH([1]orders!$D387,[1]products!$A$1:$A$49,0),MATCH([1]orders!L$1,[1]products!$A$1:$G$1,0))</f>
        <v>8.73</v>
      </c>
      <c r="H387" s="6">
        <f t="shared" si="6"/>
        <v>43.650000000000006</v>
      </c>
    </row>
    <row r="388" spans="1:8" x14ac:dyDescent="0.2">
      <c r="A388" s="1" t="s">
        <v>775</v>
      </c>
      <c r="B388" s="2">
        <v>44083</v>
      </c>
      <c r="C388" s="3" t="s">
        <v>776</v>
      </c>
      <c r="D388" s="4" t="s">
        <v>54</v>
      </c>
      <c r="E388" s="3">
        <v>6</v>
      </c>
      <c r="F388" s="5">
        <f>INDEX([1]products!$A$1:$G$49,MATCH([1]orders!$D388,[1]products!$A$1:$A$49,0),MATCH([1]orders!K$1,[1]products!$A$1:$G$1,0))</f>
        <v>0.2</v>
      </c>
      <c r="G388" s="6">
        <f>INDEX([1]products!$A$1:$G$49,MATCH([1]orders!$D388,[1]products!$A$1:$A$49,0),MATCH([1]orders!L$1,[1]products!$A$1:$G$1,0))</f>
        <v>2.9849999999999999</v>
      </c>
      <c r="H388" s="6">
        <f t="shared" si="6"/>
        <v>17.91</v>
      </c>
    </row>
    <row r="389" spans="1:8" x14ac:dyDescent="0.2">
      <c r="A389" s="1" t="s">
        <v>777</v>
      </c>
      <c r="B389" s="2">
        <v>44455</v>
      </c>
      <c r="C389" s="3" t="s">
        <v>778</v>
      </c>
      <c r="D389" s="4" t="s">
        <v>137</v>
      </c>
      <c r="E389" s="3">
        <v>5</v>
      </c>
      <c r="F389" s="5">
        <f>INDEX([1]products!$A$1:$G$49,MATCH([1]orders!$D389,[1]products!$A$1:$A$49,0),MATCH([1]orders!K$1,[1]products!$A$1:$G$1,0))</f>
        <v>1</v>
      </c>
      <c r="G389" s="6">
        <f>INDEX([1]products!$A$1:$G$49,MATCH([1]orders!$D389,[1]products!$A$1:$A$49,0),MATCH([1]orders!L$1,[1]products!$A$1:$G$1,0))</f>
        <v>14.85</v>
      </c>
      <c r="H389" s="6">
        <f t="shared" si="6"/>
        <v>74.25</v>
      </c>
    </row>
    <row r="390" spans="1:8" x14ac:dyDescent="0.2">
      <c r="A390" s="1" t="s">
        <v>779</v>
      </c>
      <c r="B390" s="2">
        <v>44130</v>
      </c>
      <c r="C390" s="3" t="s">
        <v>780</v>
      </c>
      <c r="D390" s="4" t="s">
        <v>38</v>
      </c>
      <c r="E390" s="3">
        <v>3</v>
      </c>
      <c r="F390" s="5">
        <f>INDEX([1]products!$A$1:$G$49,MATCH([1]orders!$D390,[1]products!$A$1:$A$49,0),MATCH([1]orders!K$1,[1]products!$A$1:$G$1,0))</f>
        <v>0.2</v>
      </c>
      <c r="G390" s="6">
        <f>INDEX([1]products!$A$1:$G$49,MATCH([1]orders!$D390,[1]products!$A$1:$A$49,0),MATCH([1]orders!L$1,[1]products!$A$1:$G$1,0))</f>
        <v>3.8849999999999998</v>
      </c>
      <c r="H390" s="6">
        <f t="shared" si="6"/>
        <v>11.654999999999999</v>
      </c>
    </row>
    <row r="391" spans="1:8" x14ac:dyDescent="0.2">
      <c r="A391" s="1" t="s">
        <v>781</v>
      </c>
      <c r="B391" s="2">
        <v>43536</v>
      </c>
      <c r="C391" s="3" t="s">
        <v>782</v>
      </c>
      <c r="D391" s="4" t="s">
        <v>123</v>
      </c>
      <c r="E391" s="3">
        <v>3</v>
      </c>
      <c r="F391" s="5">
        <f>INDEX([1]products!$A$1:$G$49,MATCH([1]orders!$D391,[1]products!$A$1:$A$49,0),MATCH([1]orders!K$1,[1]products!$A$1:$G$1,0))</f>
        <v>0.5</v>
      </c>
      <c r="G391" s="6">
        <f>INDEX([1]products!$A$1:$G$49,MATCH([1]orders!$D391,[1]products!$A$1:$A$49,0),MATCH([1]orders!L$1,[1]products!$A$1:$G$1,0))</f>
        <v>7.77</v>
      </c>
      <c r="H391" s="6">
        <f t="shared" si="6"/>
        <v>23.31</v>
      </c>
    </row>
    <row r="392" spans="1:8" x14ac:dyDescent="0.2">
      <c r="A392" s="1" t="s">
        <v>783</v>
      </c>
      <c r="B392" s="2">
        <v>44245</v>
      </c>
      <c r="C392" s="3" t="s">
        <v>784</v>
      </c>
      <c r="D392" s="4" t="s">
        <v>16</v>
      </c>
      <c r="E392" s="3">
        <v>2</v>
      </c>
      <c r="F392" s="5">
        <f>INDEX([1]products!$A$1:$G$49,MATCH([1]orders!$D392,[1]products!$A$1:$A$49,0),MATCH([1]orders!K$1,[1]products!$A$1:$G$1,0))</f>
        <v>0.5</v>
      </c>
      <c r="G392" s="6">
        <f>INDEX([1]products!$A$1:$G$49,MATCH([1]orders!$D392,[1]products!$A$1:$A$49,0),MATCH([1]orders!L$1,[1]products!$A$1:$G$1,0))</f>
        <v>7.29</v>
      </c>
      <c r="H392" s="6">
        <f t="shared" si="6"/>
        <v>14.58</v>
      </c>
    </row>
    <row r="393" spans="1:8" x14ac:dyDescent="0.2">
      <c r="A393" s="1" t="s">
        <v>785</v>
      </c>
      <c r="B393" s="2">
        <v>44133</v>
      </c>
      <c r="C393" s="3" t="s">
        <v>786</v>
      </c>
      <c r="D393" s="4" t="s">
        <v>67</v>
      </c>
      <c r="E393" s="3">
        <v>2</v>
      </c>
      <c r="F393" s="5">
        <f>INDEX([1]products!$A$1:$G$49,MATCH([1]orders!$D393,[1]products!$A$1:$A$49,0),MATCH([1]orders!K$1,[1]products!$A$1:$G$1,0))</f>
        <v>0.5</v>
      </c>
      <c r="G393" s="6">
        <f>INDEX([1]products!$A$1:$G$49,MATCH([1]orders!$D393,[1]products!$A$1:$A$49,0),MATCH([1]orders!L$1,[1]products!$A$1:$G$1,0))</f>
        <v>6.75</v>
      </c>
      <c r="H393" s="6">
        <f t="shared" si="6"/>
        <v>13.5</v>
      </c>
    </row>
    <row r="394" spans="1:8" x14ac:dyDescent="0.2">
      <c r="A394" s="1" t="s">
        <v>787</v>
      </c>
      <c r="B394" s="2">
        <v>44445</v>
      </c>
      <c r="C394" s="3" t="s">
        <v>788</v>
      </c>
      <c r="D394" s="4" t="s">
        <v>137</v>
      </c>
      <c r="E394" s="3">
        <v>6</v>
      </c>
      <c r="F394" s="5">
        <f>INDEX([1]products!$A$1:$G$49,MATCH([1]orders!$D394,[1]products!$A$1:$A$49,0),MATCH([1]orders!K$1,[1]products!$A$1:$G$1,0))</f>
        <v>1</v>
      </c>
      <c r="G394" s="6">
        <f>INDEX([1]products!$A$1:$G$49,MATCH([1]orders!$D394,[1]products!$A$1:$A$49,0),MATCH([1]orders!L$1,[1]products!$A$1:$G$1,0))</f>
        <v>14.85</v>
      </c>
      <c r="H394" s="6">
        <f t="shared" si="6"/>
        <v>89.1</v>
      </c>
    </row>
    <row r="395" spans="1:8" x14ac:dyDescent="0.2">
      <c r="A395" s="1" t="s">
        <v>787</v>
      </c>
      <c r="B395" s="2">
        <v>44445</v>
      </c>
      <c r="C395" s="3" t="s">
        <v>788</v>
      </c>
      <c r="D395" s="4" t="s">
        <v>115</v>
      </c>
      <c r="E395" s="3">
        <v>1</v>
      </c>
      <c r="F395" s="5">
        <f>INDEX([1]products!$A$1:$G$49,MATCH([1]orders!$D395,[1]products!$A$1:$A$49,0),MATCH([1]orders!K$1,[1]products!$A$1:$G$1,0))</f>
        <v>0.2</v>
      </c>
      <c r="G395" s="6">
        <f>INDEX([1]products!$A$1:$G$49,MATCH([1]orders!$D395,[1]products!$A$1:$A$49,0),MATCH([1]orders!L$1,[1]products!$A$1:$G$1,0))</f>
        <v>3.8849999999999998</v>
      </c>
      <c r="H395" s="6">
        <f t="shared" si="6"/>
        <v>3.8849999999999998</v>
      </c>
    </row>
    <row r="396" spans="1:8" x14ac:dyDescent="0.2">
      <c r="A396" s="1" t="s">
        <v>789</v>
      </c>
      <c r="B396" s="2">
        <v>44083</v>
      </c>
      <c r="C396" s="3" t="s">
        <v>790</v>
      </c>
      <c r="D396" s="4" t="s">
        <v>10</v>
      </c>
      <c r="E396" s="3">
        <v>4</v>
      </c>
      <c r="F396" s="5">
        <f>INDEX([1]products!$A$1:$G$49,MATCH([1]orders!$D396,[1]products!$A$1:$A$49,0),MATCH([1]orders!K$1,[1]products!$A$1:$G$1,0))</f>
        <v>2.5</v>
      </c>
      <c r="G396" s="6">
        <f>INDEX([1]products!$A$1:$G$49,MATCH([1]orders!$D396,[1]products!$A$1:$A$49,0),MATCH([1]orders!L$1,[1]products!$A$1:$G$1,0))</f>
        <v>27.484999999999996</v>
      </c>
      <c r="H396" s="6">
        <f t="shared" si="6"/>
        <v>109.93999999999998</v>
      </c>
    </row>
    <row r="397" spans="1:8" x14ac:dyDescent="0.2">
      <c r="A397" s="1" t="s">
        <v>791</v>
      </c>
      <c r="B397" s="2">
        <v>44465</v>
      </c>
      <c r="C397" s="3" t="s">
        <v>792</v>
      </c>
      <c r="D397" s="4" t="s">
        <v>123</v>
      </c>
      <c r="E397" s="3">
        <v>6</v>
      </c>
      <c r="F397" s="5">
        <f>INDEX([1]products!$A$1:$G$49,MATCH([1]orders!$D397,[1]products!$A$1:$A$49,0),MATCH([1]orders!K$1,[1]products!$A$1:$G$1,0))</f>
        <v>0.5</v>
      </c>
      <c r="G397" s="6">
        <f>INDEX([1]products!$A$1:$G$49,MATCH([1]orders!$D397,[1]products!$A$1:$A$49,0),MATCH([1]orders!L$1,[1]products!$A$1:$G$1,0))</f>
        <v>7.77</v>
      </c>
      <c r="H397" s="6">
        <f t="shared" si="6"/>
        <v>46.62</v>
      </c>
    </row>
    <row r="398" spans="1:8" x14ac:dyDescent="0.2">
      <c r="A398" s="1" t="s">
        <v>793</v>
      </c>
      <c r="B398" s="2">
        <v>44140</v>
      </c>
      <c r="C398" s="3" t="s">
        <v>794</v>
      </c>
      <c r="D398" s="4" t="s">
        <v>192</v>
      </c>
      <c r="E398" s="3">
        <v>5</v>
      </c>
      <c r="F398" s="5">
        <f>INDEX([1]products!$A$1:$G$49,MATCH([1]orders!$D398,[1]products!$A$1:$A$49,0),MATCH([1]orders!K$1,[1]products!$A$1:$G$1,0))</f>
        <v>0.5</v>
      </c>
      <c r="G398" s="6">
        <f>INDEX([1]products!$A$1:$G$49,MATCH([1]orders!$D398,[1]products!$A$1:$A$49,0),MATCH([1]orders!L$1,[1]products!$A$1:$G$1,0))</f>
        <v>7.77</v>
      </c>
      <c r="H398" s="6">
        <f t="shared" si="6"/>
        <v>38.849999999999994</v>
      </c>
    </row>
    <row r="399" spans="1:8" x14ac:dyDescent="0.2">
      <c r="A399" s="1" t="s">
        <v>795</v>
      </c>
      <c r="B399" s="2">
        <v>43720</v>
      </c>
      <c r="C399" s="3" t="s">
        <v>796</v>
      </c>
      <c r="D399" s="4" t="s">
        <v>123</v>
      </c>
      <c r="E399" s="3">
        <v>4</v>
      </c>
      <c r="F399" s="5">
        <f>INDEX([1]products!$A$1:$G$49,MATCH([1]orders!$D399,[1]products!$A$1:$A$49,0),MATCH([1]orders!K$1,[1]products!$A$1:$G$1,0))</f>
        <v>0.5</v>
      </c>
      <c r="G399" s="6">
        <f>INDEX([1]products!$A$1:$G$49,MATCH([1]orders!$D399,[1]products!$A$1:$A$49,0),MATCH([1]orders!L$1,[1]products!$A$1:$G$1,0))</f>
        <v>7.77</v>
      </c>
      <c r="H399" s="6">
        <f t="shared" si="6"/>
        <v>31.08</v>
      </c>
    </row>
    <row r="400" spans="1:8" x14ac:dyDescent="0.2">
      <c r="A400" s="1" t="s">
        <v>797</v>
      </c>
      <c r="B400" s="2">
        <v>43677</v>
      </c>
      <c r="C400" s="3" t="s">
        <v>798</v>
      </c>
      <c r="D400" s="4" t="s">
        <v>54</v>
      </c>
      <c r="E400" s="3">
        <v>6</v>
      </c>
      <c r="F400" s="5">
        <f>INDEX([1]products!$A$1:$G$49,MATCH([1]orders!$D400,[1]products!$A$1:$A$49,0),MATCH([1]orders!K$1,[1]products!$A$1:$G$1,0))</f>
        <v>0.2</v>
      </c>
      <c r="G400" s="6">
        <f>INDEX([1]products!$A$1:$G$49,MATCH([1]orders!$D400,[1]products!$A$1:$A$49,0),MATCH([1]orders!L$1,[1]products!$A$1:$G$1,0))</f>
        <v>2.9849999999999999</v>
      </c>
      <c r="H400" s="6">
        <f t="shared" si="6"/>
        <v>17.91</v>
      </c>
    </row>
    <row r="401" spans="1:8" x14ac:dyDescent="0.2">
      <c r="A401" s="1" t="s">
        <v>799</v>
      </c>
      <c r="B401" s="2">
        <v>43539</v>
      </c>
      <c r="C401" s="3" t="s">
        <v>800</v>
      </c>
      <c r="D401" s="4" t="s">
        <v>530</v>
      </c>
      <c r="E401" s="3">
        <v>6</v>
      </c>
      <c r="F401" s="5">
        <f>INDEX([1]products!$A$1:$G$49,MATCH([1]orders!$D401,[1]products!$A$1:$A$49,0),MATCH([1]orders!K$1,[1]products!$A$1:$G$1,0))</f>
        <v>2.5</v>
      </c>
      <c r="G401" s="6">
        <f>INDEX([1]products!$A$1:$G$49,MATCH([1]orders!$D401,[1]products!$A$1:$A$49,0),MATCH([1]orders!L$1,[1]products!$A$1:$G$1,0))</f>
        <v>27.945</v>
      </c>
      <c r="H401" s="6">
        <f t="shared" si="6"/>
        <v>167.67000000000002</v>
      </c>
    </row>
    <row r="402" spans="1:8" x14ac:dyDescent="0.2">
      <c r="A402" s="1" t="s">
        <v>801</v>
      </c>
      <c r="B402" s="2">
        <v>44332</v>
      </c>
      <c r="C402" s="3" t="s">
        <v>802</v>
      </c>
      <c r="D402" s="4" t="s">
        <v>132</v>
      </c>
      <c r="E402" s="3">
        <v>4</v>
      </c>
      <c r="F402" s="5">
        <f>INDEX([1]products!$A$1:$G$49,MATCH([1]orders!$D402,[1]products!$A$1:$A$49,0),MATCH([1]orders!K$1,[1]products!$A$1:$G$1,0))</f>
        <v>1</v>
      </c>
      <c r="G402" s="6">
        <f>INDEX([1]products!$A$1:$G$49,MATCH([1]orders!$D402,[1]products!$A$1:$A$49,0),MATCH([1]orders!L$1,[1]products!$A$1:$G$1,0))</f>
        <v>15.85</v>
      </c>
      <c r="H402" s="6">
        <f t="shared" si="6"/>
        <v>63.4</v>
      </c>
    </row>
    <row r="403" spans="1:8" x14ac:dyDescent="0.2">
      <c r="A403" s="1" t="s">
        <v>803</v>
      </c>
      <c r="B403" s="2">
        <v>43591</v>
      </c>
      <c r="C403" s="3" t="s">
        <v>804</v>
      </c>
      <c r="D403" s="4" t="s">
        <v>77</v>
      </c>
      <c r="E403" s="3">
        <v>2</v>
      </c>
      <c r="F403" s="5">
        <f>INDEX([1]products!$A$1:$G$49,MATCH([1]orders!$D403,[1]products!$A$1:$A$49,0),MATCH([1]orders!K$1,[1]products!$A$1:$G$1,0))</f>
        <v>0.2</v>
      </c>
      <c r="G403" s="6">
        <f>INDEX([1]products!$A$1:$G$49,MATCH([1]orders!$D403,[1]products!$A$1:$A$49,0),MATCH([1]orders!L$1,[1]products!$A$1:$G$1,0))</f>
        <v>4.3650000000000002</v>
      </c>
      <c r="H403" s="6">
        <f t="shared" si="6"/>
        <v>8.73</v>
      </c>
    </row>
    <row r="404" spans="1:8" x14ac:dyDescent="0.2">
      <c r="A404" s="1" t="s">
        <v>805</v>
      </c>
      <c r="B404" s="2">
        <v>43502</v>
      </c>
      <c r="C404" s="3" t="s">
        <v>806</v>
      </c>
      <c r="D404" s="4" t="s">
        <v>179</v>
      </c>
      <c r="E404" s="3">
        <v>3</v>
      </c>
      <c r="F404" s="5">
        <f>INDEX([1]products!$A$1:$G$49,MATCH([1]orders!$D404,[1]products!$A$1:$A$49,0),MATCH([1]orders!K$1,[1]products!$A$1:$G$1,0))</f>
        <v>1</v>
      </c>
      <c r="G404" s="6">
        <f>INDEX([1]products!$A$1:$G$49,MATCH([1]orders!$D404,[1]products!$A$1:$A$49,0),MATCH([1]orders!L$1,[1]products!$A$1:$G$1,0))</f>
        <v>8.9499999999999993</v>
      </c>
      <c r="H404" s="6">
        <f t="shared" si="6"/>
        <v>26.849999999999998</v>
      </c>
    </row>
    <row r="405" spans="1:8" x14ac:dyDescent="0.2">
      <c r="A405" s="1" t="s">
        <v>807</v>
      </c>
      <c r="B405" s="2">
        <v>44295</v>
      </c>
      <c r="C405" s="3" t="s">
        <v>808</v>
      </c>
      <c r="D405" s="4" t="s">
        <v>19</v>
      </c>
      <c r="E405" s="3">
        <v>2</v>
      </c>
      <c r="F405" s="5">
        <f>INDEX([1]products!$A$1:$G$49,MATCH([1]orders!$D405,[1]products!$A$1:$A$49,0),MATCH([1]orders!K$1,[1]products!$A$1:$G$1,0))</f>
        <v>0.2</v>
      </c>
      <c r="G405" s="6">
        <f>INDEX([1]products!$A$1:$G$49,MATCH([1]orders!$D405,[1]products!$A$1:$A$49,0),MATCH([1]orders!L$1,[1]products!$A$1:$G$1,0))</f>
        <v>4.7549999999999999</v>
      </c>
      <c r="H405" s="6">
        <f t="shared" si="6"/>
        <v>9.51</v>
      </c>
    </row>
    <row r="406" spans="1:8" x14ac:dyDescent="0.2">
      <c r="A406" s="1" t="s">
        <v>809</v>
      </c>
      <c r="B406" s="2">
        <v>43971</v>
      </c>
      <c r="C406" s="3" t="s">
        <v>810</v>
      </c>
      <c r="D406" s="4" t="s">
        <v>27</v>
      </c>
      <c r="E406" s="3">
        <v>4</v>
      </c>
      <c r="F406" s="5">
        <f>INDEX([1]products!$A$1:$G$49,MATCH([1]orders!$D406,[1]products!$A$1:$A$49,0),MATCH([1]orders!K$1,[1]products!$A$1:$G$1,0))</f>
        <v>1</v>
      </c>
      <c r="G406" s="6">
        <f>INDEX([1]products!$A$1:$G$49,MATCH([1]orders!$D406,[1]products!$A$1:$A$49,0),MATCH([1]orders!L$1,[1]products!$A$1:$G$1,0))</f>
        <v>9.9499999999999993</v>
      </c>
      <c r="H406" s="6">
        <f t="shared" si="6"/>
        <v>39.799999999999997</v>
      </c>
    </row>
    <row r="407" spans="1:8" x14ac:dyDescent="0.2">
      <c r="A407" s="1" t="s">
        <v>811</v>
      </c>
      <c r="B407" s="2">
        <v>44167</v>
      </c>
      <c r="C407" s="3" t="s">
        <v>812</v>
      </c>
      <c r="D407" s="4" t="s">
        <v>3</v>
      </c>
      <c r="E407" s="3">
        <v>3</v>
      </c>
      <c r="F407" s="5">
        <f>INDEX([1]products!$A$1:$G$49,MATCH([1]orders!$D407,[1]products!$A$1:$A$49,0),MATCH([1]orders!K$1,[1]products!$A$1:$G$1,0))</f>
        <v>0.5</v>
      </c>
      <c r="G407" s="6">
        <f>INDEX([1]products!$A$1:$G$49,MATCH([1]orders!$D407,[1]products!$A$1:$A$49,0),MATCH([1]orders!L$1,[1]products!$A$1:$G$1,0))</f>
        <v>8.25</v>
      </c>
      <c r="H407" s="6">
        <f t="shared" si="6"/>
        <v>24.75</v>
      </c>
    </row>
    <row r="408" spans="1:8" x14ac:dyDescent="0.2">
      <c r="A408" s="1" t="s">
        <v>813</v>
      </c>
      <c r="B408" s="2">
        <v>44416</v>
      </c>
      <c r="C408" s="3" t="s">
        <v>814</v>
      </c>
      <c r="D408" s="4" t="s">
        <v>9</v>
      </c>
      <c r="E408" s="3">
        <v>5</v>
      </c>
      <c r="F408" s="5">
        <f>INDEX([1]products!$A$1:$G$49,MATCH([1]orders!$D408,[1]products!$A$1:$A$49,0),MATCH([1]orders!K$1,[1]products!$A$1:$G$1,0))</f>
        <v>1</v>
      </c>
      <c r="G408" s="6">
        <f>INDEX([1]products!$A$1:$G$49,MATCH([1]orders!$D408,[1]products!$A$1:$A$49,0),MATCH([1]orders!L$1,[1]products!$A$1:$G$1,0))</f>
        <v>13.75</v>
      </c>
      <c r="H408" s="6">
        <f t="shared" si="6"/>
        <v>68.75</v>
      </c>
    </row>
    <row r="409" spans="1:8" x14ac:dyDescent="0.2">
      <c r="A409" s="1" t="s">
        <v>815</v>
      </c>
      <c r="B409" s="2">
        <v>44595</v>
      </c>
      <c r="C409" s="3" t="s">
        <v>816</v>
      </c>
      <c r="D409" s="4" t="s">
        <v>3</v>
      </c>
      <c r="E409" s="3">
        <v>6</v>
      </c>
      <c r="F409" s="5">
        <f>INDEX([1]products!$A$1:$G$49,MATCH([1]orders!$D409,[1]products!$A$1:$A$49,0),MATCH([1]orders!K$1,[1]products!$A$1:$G$1,0))</f>
        <v>0.5</v>
      </c>
      <c r="G409" s="6">
        <f>INDEX([1]products!$A$1:$G$49,MATCH([1]orders!$D409,[1]products!$A$1:$A$49,0),MATCH([1]orders!L$1,[1]products!$A$1:$G$1,0))</f>
        <v>8.25</v>
      </c>
      <c r="H409" s="6">
        <f t="shared" si="6"/>
        <v>49.5</v>
      </c>
    </row>
    <row r="410" spans="1:8" x14ac:dyDescent="0.2">
      <c r="A410" s="1" t="s">
        <v>817</v>
      </c>
      <c r="B410" s="2">
        <v>44659</v>
      </c>
      <c r="C410" s="3" t="s">
        <v>818</v>
      </c>
      <c r="D410" s="4" t="s">
        <v>171</v>
      </c>
      <c r="E410" s="3">
        <v>2</v>
      </c>
      <c r="F410" s="5">
        <f>INDEX([1]products!$A$1:$G$49,MATCH([1]orders!$D410,[1]products!$A$1:$A$49,0),MATCH([1]orders!K$1,[1]products!$A$1:$G$1,0))</f>
        <v>2.5</v>
      </c>
      <c r="G410" s="6">
        <f>INDEX([1]products!$A$1:$G$49,MATCH([1]orders!$D410,[1]products!$A$1:$A$49,0),MATCH([1]orders!L$1,[1]products!$A$1:$G$1,0))</f>
        <v>25.874999999999996</v>
      </c>
      <c r="H410" s="6">
        <f t="shared" si="6"/>
        <v>51.749999999999993</v>
      </c>
    </row>
    <row r="411" spans="1:8" x14ac:dyDescent="0.2">
      <c r="A411" s="1" t="s">
        <v>819</v>
      </c>
      <c r="B411" s="2">
        <v>44203</v>
      </c>
      <c r="C411" s="3" t="s">
        <v>820</v>
      </c>
      <c r="D411" s="4" t="s">
        <v>132</v>
      </c>
      <c r="E411" s="3">
        <v>3</v>
      </c>
      <c r="F411" s="5">
        <f>INDEX([1]products!$A$1:$G$49,MATCH([1]orders!$D411,[1]products!$A$1:$A$49,0),MATCH([1]orders!K$1,[1]products!$A$1:$G$1,0))</f>
        <v>1</v>
      </c>
      <c r="G411" s="6">
        <f>INDEX([1]products!$A$1:$G$49,MATCH([1]orders!$D411,[1]products!$A$1:$A$49,0),MATCH([1]orders!L$1,[1]products!$A$1:$G$1,0))</f>
        <v>15.85</v>
      </c>
      <c r="H411" s="6">
        <f t="shared" si="6"/>
        <v>47.55</v>
      </c>
    </row>
    <row r="412" spans="1:8" x14ac:dyDescent="0.2">
      <c r="A412" s="1" t="s">
        <v>821</v>
      </c>
      <c r="B412" s="2">
        <v>44441</v>
      </c>
      <c r="C412" s="3" t="s">
        <v>822</v>
      </c>
      <c r="D412" s="4" t="s">
        <v>115</v>
      </c>
      <c r="E412" s="3">
        <v>4</v>
      </c>
      <c r="F412" s="5">
        <f>INDEX([1]products!$A$1:$G$49,MATCH([1]orders!$D412,[1]products!$A$1:$A$49,0),MATCH([1]orders!K$1,[1]products!$A$1:$G$1,0))</f>
        <v>0.2</v>
      </c>
      <c r="G412" s="6">
        <f>INDEX([1]products!$A$1:$G$49,MATCH([1]orders!$D412,[1]products!$A$1:$A$49,0),MATCH([1]orders!L$1,[1]products!$A$1:$G$1,0))</f>
        <v>3.8849999999999998</v>
      </c>
      <c r="H412" s="6">
        <f t="shared" si="6"/>
        <v>15.54</v>
      </c>
    </row>
    <row r="413" spans="1:8" x14ac:dyDescent="0.2">
      <c r="A413" s="1" t="s">
        <v>823</v>
      </c>
      <c r="B413" s="2">
        <v>44504</v>
      </c>
      <c r="C413" s="3" t="s">
        <v>824</v>
      </c>
      <c r="D413" s="4" t="s">
        <v>96</v>
      </c>
      <c r="E413" s="3">
        <v>6</v>
      </c>
      <c r="F413" s="5">
        <f>INDEX([1]products!$A$1:$G$49,MATCH([1]orders!$D413,[1]products!$A$1:$A$49,0),MATCH([1]orders!K$1,[1]products!$A$1:$G$1,0))</f>
        <v>1</v>
      </c>
      <c r="G413" s="6">
        <f>INDEX([1]products!$A$1:$G$49,MATCH([1]orders!$D413,[1]products!$A$1:$A$49,0),MATCH([1]orders!L$1,[1]products!$A$1:$G$1,0))</f>
        <v>14.55</v>
      </c>
      <c r="H413" s="6">
        <f t="shared" si="6"/>
        <v>87.300000000000011</v>
      </c>
    </row>
    <row r="414" spans="1:8" x14ac:dyDescent="0.2">
      <c r="A414" s="1" t="s">
        <v>825</v>
      </c>
      <c r="B414" s="2">
        <v>44410</v>
      </c>
      <c r="C414" s="3" t="s">
        <v>826</v>
      </c>
      <c r="D414" s="4" t="s">
        <v>61</v>
      </c>
      <c r="E414" s="3">
        <v>5</v>
      </c>
      <c r="F414" s="5">
        <f>INDEX([1]products!$A$1:$G$49,MATCH([1]orders!$D414,[1]products!$A$1:$A$49,0),MATCH([1]orders!K$1,[1]products!$A$1:$G$1,0))</f>
        <v>1</v>
      </c>
      <c r="G414" s="6">
        <f>INDEX([1]products!$A$1:$G$49,MATCH([1]orders!$D414,[1]products!$A$1:$A$49,0),MATCH([1]orders!L$1,[1]products!$A$1:$G$1,0))</f>
        <v>11.25</v>
      </c>
      <c r="H414" s="6">
        <f t="shared" si="6"/>
        <v>56.25</v>
      </c>
    </row>
    <row r="415" spans="1:8" x14ac:dyDescent="0.2">
      <c r="A415" s="1" t="s">
        <v>827</v>
      </c>
      <c r="B415" s="2">
        <v>43857</v>
      </c>
      <c r="C415" s="3" t="s">
        <v>828</v>
      </c>
      <c r="D415" s="4" t="s">
        <v>104</v>
      </c>
      <c r="E415" s="3">
        <v>1</v>
      </c>
      <c r="F415" s="5">
        <f>INDEX([1]products!$A$1:$G$49,MATCH([1]orders!$D415,[1]products!$A$1:$A$49,0),MATCH([1]orders!K$1,[1]products!$A$1:$G$1,0))</f>
        <v>2.5</v>
      </c>
      <c r="G415" s="6">
        <f>INDEX([1]products!$A$1:$G$49,MATCH([1]orders!$D415,[1]products!$A$1:$A$49,0),MATCH([1]orders!L$1,[1]products!$A$1:$G$1,0))</f>
        <v>36.454999999999998</v>
      </c>
      <c r="H415" s="6">
        <f t="shared" si="6"/>
        <v>36.454999999999998</v>
      </c>
    </row>
    <row r="416" spans="1:8" x14ac:dyDescent="0.2">
      <c r="A416" s="1" t="s">
        <v>829</v>
      </c>
      <c r="B416" s="2">
        <v>43802</v>
      </c>
      <c r="C416" s="3" t="s">
        <v>830</v>
      </c>
      <c r="D416" s="4" t="s">
        <v>182</v>
      </c>
      <c r="E416" s="3">
        <v>3</v>
      </c>
      <c r="F416" s="5">
        <f>INDEX([1]products!$A$1:$G$49,MATCH([1]orders!$D416,[1]products!$A$1:$A$49,0),MATCH([1]orders!K$1,[1]products!$A$1:$G$1,0))</f>
        <v>0.2</v>
      </c>
      <c r="G416" s="6">
        <f>INDEX([1]products!$A$1:$G$49,MATCH([1]orders!$D416,[1]products!$A$1:$A$49,0),MATCH([1]orders!L$1,[1]products!$A$1:$G$1,0))</f>
        <v>3.5849999999999995</v>
      </c>
      <c r="H416" s="6">
        <f t="shared" si="6"/>
        <v>10.754999999999999</v>
      </c>
    </row>
    <row r="417" spans="1:8" x14ac:dyDescent="0.2">
      <c r="A417" s="1" t="s">
        <v>831</v>
      </c>
      <c r="B417" s="2">
        <v>43683</v>
      </c>
      <c r="C417" s="3" t="s">
        <v>832</v>
      </c>
      <c r="D417" s="4" t="s">
        <v>162</v>
      </c>
      <c r="E417" s="3">
        <v>3</v>
      </c>
      <c r="F417" s="5">
        <f>INDEX([1]products!$A$1:$G$49,MATCH([1]orders!$D417,[1]products!$A$1:$A$49,0),MATCH([1]orders!K$1,[1]products!$A$1:$G$1,0))</f>
        <v>0.2</v>
      </c>
      <c r="G417" s="6">
        <f>INDEX([1]products!$A$1:$G$49,MATCH([1]orders!$D417,[1]products!$A$1:$A$49,0),MATCH([1]orders!L$1,[1]products!$A$1:$G$1,0))</f>
        <v>2.9849999999999999</v>
      </c>
      <c r="H417" s="6">
        <f t="shared" si="6"/>
        <v>8.9550000000000001</v>
      </c>
    </row>
    <row r="418" spans="1:8" x14ac:dyDescent="0.2">
      <c r="A418" s="1" t="s">
        <v>833</v>
      </c>
      <c r="B418" s="2">
        <v>43901</v>
      </c>
      <c r="C418" s="3" t="s">
        <v>834</v>
      </c>
      <c r="D418" s="4" t="s">
        <v>192</v>
      </c>
      <c r="E418" s="3">
        <v>3</v>
      </c>
      <c r="F418" s="5">
        <f>INDEX([1]products!$A$1:$G$49,MATCH([1]orders!$D418,[1]products!$A$1:$A$49,0),MATCH([1]orders!K$1,[1]products!$A$1:$G$1,0))</f>
        <v>0.5</v>
      </c>
      <c r="G418" s="6">
        <f>INDEX([1]products!$A$1:$G$49,MATCH([1]orders!$D418,[1]products!$A$1:$A$49,0),MATCH([1]orders!L$1,[1]products!$A$1:$G$1,0))</f>
        <v>7.77</v>
      </c>
      <c r="H418" s="6">
        <f t="shared" si="6"/>
        <v>23.31</v>
      </c>
    </row>
    <row r="419" spans="1:8" x14ac:dyDescent="0.2">
      <c r="A419" s="1" t="s">
        <v>835</v>
      </c>
      <c r="B419" s="2">
        <v>44457</v>
      </c>
      <c r="C419" s="3" t="s">
        <v>836</v>
      </c>
      <c r="D419" s="4" t="s">
        <v>204</v>
      </c>
      <c r="E419" s="3">
        <v>1</v>
      </c>
      <c r="F419" s="5">
        <f>INDEX([1]products!$A$1:$G$49,MATCH([1]orders!$D419,[1]products!$A$1:$A$49,0),MATCH([1]orders!K$1,[1]products!$A$1:$G$1,0))</f>
        <v>2.5</v>
      </c>
      <c r="G419" s="6">
        <f>INDEX([1]products!$A$1:$G$49,MATCH([1]orders!$D419,[1]products!$A$1:$A$49,0),MATCH([1]orders!L$1,[1]products!$A$1:$G$1,0))</f>
        <v>29.784999999999997</v>
      </c>
      <c r="H419" s="6">
        <f t="shared" si="6"/>
        <v>29.784999999999997</v>
      </c>
    </row>
    <row r="420" spans="1:8" x14ac:dyDescent="0.2">
      <c r="A420" s="1" t="s">
        <v>837</v>
      </c>
      <c r="B420" s="2">
        <v>44142</v>
      </c>
      <c r="C420" s="3" t="s">
        <v>838</v>
      </c>
      <c r="D420" s="4" t="s">
        <v>204</v>
      </c>
      <c r="E420" s="3">
        <v>5</v>
      </c>
      <c r="F420" s="5">
        <f>INDEX([1]products!$A$1:$G$49,MATCH([1]orders!$D420,[1]products!$A$1:$A$49,0),MATCH([1]orders!K$1,[1]products!$A$1:$G$1,0))</f>
        <v>2.5</v>
      </c>
      <c r="G420" s="6">
        <f>INDEX([1]products!$A$1:$G$49,MATCH([1]orders!$D420,[1]products!$A$1:$A$49,0),MATCH([1]orders!L$1,[1]products!$A$1:$G$1,0))</f>
        <v>29.784999999999997</v>
      </c>
      <c r="H420" s="6">
        <f t="shared" si="6"/>
        <v>148.92499999999998</v>
      </c>
    </row>
    <row r="421" spans="1:8" x14ac:dyDescent="0.2">
      <c r="A421" s="1" t="s">
        <v>839</v>
      </c>
      <c r="B421" s="2">
        <v>44739</v>
      </c>
      <c r="C421" s="3" t="s">
        <v>840</v>
      </c>
      <c r="D421" s="4" t="s">
        <v>78</v>
      </c>
      <c r="E421" s="3">
        <v>1</v>
      </c>
      <c r="F421" s="5">
        <f>INDEX([1]products!$A$1:$G$49,MATCH([1]orders!$D421,[1]products!$A$1:$A$49,0),MATCH([1]orders!K$1,[1]products!$A$1:$G$1,0))</f>
        <v>0.5</v>
      </c>
      <c r="G421" s="6">
        <f>INDEX([1]products!$A$1:$G$49,MATCH([1]orders!$D421,[1]products!$A$1:$A$49,0),MATCH([1]orders!L$1,[1]products!$A$1:$G$1,0))</f>
        <v>8.73</v>
      </c>
      <c r="H421" s="6">
        <f t="shared" si="6"/>
        <v>8.73</v>
      </c>
    </row>
    <row r="422" spans="1:8" x14ac:dyDescent="0.2">
      <c r="A422" s="1" t="s">
        <v>841</v>
      </c>
      <c r="B422" s="2">
        <v>43866</v>
      </c>
      <c r="C422" s="3" t="s">
        <v>749</v>
      </c>
      <c r="D422" s="4" t="s">
        <v>123</v>
      </c>
      <c r="E422" s="3">
        <v>4</v>
      </c>
      <c r="F422" s="5">
        <f>INDEX([1]products!$A$1:$G$49,MATCH([1]orders!$D422,[1]products!$A$1:$A$49,0),MATCH([1]orders!K$1,[1]products!$A$1:$G$1,0))</f>
        <v>0.5</v>
      </c>
      <c r="G422" s="6">
        <f>INDEX([1]products!$A$1:$G$49,MATCH([1]orders!$D422,[1]products!$A$1:$A$49,0),MATCH([1]orders!L$1,[1]products!$A$1:$G$1,0))</f>
        <v>7.77</v>
      </c>
      <c r="H422" s="6">
        <f t="shared" si="6"/>
        <v>31.08</v>
      </c>
    </row>
    <row r="423" spans="1:8" x14ac:dyDescent="0.2">
      <c r="A423" s="1" t="s">
        <v>841</v>
      </c>
      <c r="B423" s="2">
        <v>43866</v>
      </c>
      <c r="C423" s="3" t="s">
        <v>749</v>
      </c>
      <c r="D423" s="4" t="s">
        <v>118</v>
      </c>
      <c r="E423" s="3">
        <v>6</v>
      </c>
      <c r="F423" s="5">
        <f>INDEX([1]products!$A$1:$G$49,MATCH([1]orders!$D423,[1]products!$A$1:$A$49,0),MATCH([1]orders!K$1,[1]products!$A$1:$G$1,0))</f>
        <v>2.5</v>
      </c>
      <c r="G423" s="6">
        <f>INDEX([1]products!$A$1:$G$49,MATCH([1]orders!$D423,[1]products!$A$1:$A$49,0),MATCH([1]orders!L$1,[1]products!$A$1:$G$1,0))</f>
        <v>22.884999999999998</v>
      </c>
      <c r="H423" s="6">
        <f t="shared" si="6"/>
        <v>137.31</v>
      </c>
    </row>
    <row r="424" spans="1:8" x14ac:dyDescent="0.2">
      <c r="A424" s="1" t="s">
        <v>842</v>
      </c>
      <c r="B424" s="2">
        <v>43868</v>
      </c>
      <c r="C424" s="3" t="s">
        <v>843</v>
      </c>
      <c r="D424" s="4" t="s">
        <v>72</v>
      </c>
      <c r="E424" s="3">
        <v>5</v>
      </c>
      <c r="F424" s="5">
        <f>INDEX([1]products!$A$1:$G$49,MATCH([1]orders!$D424,[1]products!$A$1:$A$49,0),MATCH([1]orders!K$1,[1]products!$A$1:$G$1,0))</f>
        <v>0.5</v>
      </c>
      <c r="G424" s="6">
        <f>INDEX([1]products!$A$1:$G$49,MATCH([1]orders!$D424,[1]products!$A$1:$A$49,0),MATCH([1]orders!L$1,[1]products!$A$1:$G$1,0))</f>
        <v>5.97</v>
      </c>
      <c r="H424" s="6">
        <f t="shared" si="6"/>
        <v>29.849999999999998</v>
      </c>
    </row>
    <row r="425" spans="1:8" x14ac:dyDescent="0.2">
      <c r="A425" s="1" t="s">
        <v>844</v>
      </c>
      <c r="B425" s="2">
        <v>44183</v>
      </c>
      <c r="C425" s="3" t="s">
        <v>845</v>
      </c>
      <c r="D425" s="4" t="s">
        <v>22</v>
      </c>
      <c r="E425" s="3">
        <v>3</v>
      </c>
      <c r="F425" s="5">
        <f>INDEX([1]products!$A$1:$G$49,MATCH([1]orders!$D425,[1]products!$A$1:$A$49,0),MATCH([1]orders!K$1,[1]products!$A$1:$G$1,0))</f>
        <v>0.5</v>
      </c>
      <c r="G425" s="6">
        <f>INDEX([1]products!$A$1:$G$49,MATCH([1]orders!$D425,[1]products!$A$1:$A$49,0),MATCH([1]orders!L$1,[1]products!$A$1:$G$1,0))</f>
        <v>5.97</v>
      </c>
      <c r="H425" s="6">
        <f t="shared" si="6"/>
        <v>17.91</v>
      </c>
    </row>
    <row r="426" spans="1:8" x14ac:dyDescent="0.2">
      <c r="A426" s="1" t="s">
        <v>846</v>
      </c>
      <c r="B426" s="2">
        <v>44431</v>
      </c>
      <c r="C426" s="3" t="s">
        <v>847</v>
      </c>
      <c r="D426" s="4" t="s">
        <v>176</v>
      </c>
      <c r="E426" s="3">
        <v>3</v>
      </c>
      <c r="F426" s="5">
        <f>INDEX([1]products!$A$1:$G$49,MATCH([1]orders!$D426,[1]products!$A$1:$A$49,0),MATCH([1]orders!K$1,[1]products!$A$1:$G$1,0))</f>
        <v>0.5</v>
      </c>
      <c r="G426" s="6">
        <f>INDEX([1]products!$A$1:$G$49,MATCH([1]orders!$D426,[1]products!$A$1:$A$49,0),MATCH([1]orders!L$1,[1]products!$A$1:$G$1,0))</f>
        <v>8.91</v>
      </c>
      <c r="H426" s="6">
        <f t="shared" si="6"/>
        <v>26.73</v>
      </c>
    </row>
    <row r="427" spans="1:8" x14ac:dyDescent="0.2">
      <c r="A427" s="1" t="s">
        <v>848</v>
      </c>
      <c r="B427" s="2">
        <v>44428</v>
      </c>
      <c r="C427" s="3" t="s">
        <v>849</v>
      </c>
      <c r="D427" s="4" t="s">
        <v>179</v>
      </c>
      <c r="E427" s="3">
        <v>2</v>
      </c>
      <c r="F427" s="5">
        <f>INDEX([1]products!$A$1:$G$49,MATCH([1]orders!$D427,[1]products!$A$1:$A$49,0),MATCH([1]orders!K$1,[1]products!$A$1:$G$1,0))</f>
        <v>1</v>
      </c>
      <c r="G427" s="6">
        <f>INDEX([1]products!$A$1:$G$49,MATCH([1]orders!$D427,[1]products!$A$1:$A$49,0),MATCH([1]orders!L$1,[1]products!$A$1:$G$1,0))</f>
        <v>8.9499999999999993</v>
      </c>
      <c r="H427" s="6">
        <f t="shared" si="6"/>
        <v>17.899999999999999</v>
      </c>
    </row>
    <row r="428" spans="1:8" x14ac:dyDescent="0.2">
      <c r="A428" s="1" t="s">
        <v>850</v>
      </c>
      <c r="B428" s="2">
        <v>43556</v>
      </c>
      <c r="C428" s="3" t="s">
        <v>851</v>
      </c>
      <c r="D428" s="4" t="s">
        <v>182</v>
      </c>
      <c r="E428" s="3">
        <v>4</v>
      </c>
      <c r="F428" s="5">
        <f>INDEX([1]products!$A$1:$G$49,MATCH([1]orders!$D428,[1]products!$A$1:$A$49,0),MATCH([1]orders!K$1,[1]products!$A$1:$G$1,0))</f>
        <v>0.2</v>
      </c>
      <c r="G428" s="6">
        <f>INDEX([1]products!$A$1:$G$49,MATCH([1]orders!$D428,[1]products!$A$1:$A$49,0),MATCH([1]orders!L$1,[1]products!$A$1:$G$1,0))</f>
        <v>3.5849999999999995</v>
      </c>
      <c r="H428" s="6">
        <f t="shared" si="6"/>
        <v>14.339999999999998</v>
      </c>
    </row>
    <row r="429" spans="1:8" x14ac:dyDescent="0.2">
      <c r="A429" s="1" t="s">
        <v>852</v>
      </c>
      <c r="B429" s="2">
        <v>44224</v>
      </c>
      <c r="C429" s="3" t="s">
        <v>853</v>
      </c>
      <c r="D429" s="4" t="s">
        <v>171</v>
      </c>
      <c r="E429" s="3">
        <v>3</v>
      </c>
      <c r="F429" s="5">
        <f>INDEX([1]products!$A$1:$G$49,MATCH([1]orders!$D429,[1]products!$A$1:$A$49,0),MATCH([1]orders!K$1,[1]products!$A$1:$G$1,0))</f>
        <v>2.5</v>
      </c>
      <c r="G429" s="6">
        <f>INDEX([1]products!$A$1:$G$49,MATCH([1]orders!$D429,[1]products!$A$1:$A$49,0),MATCH([1]orders!L$1,[1]products!$A$1:$G$1,0))</f>
        <v>25.874999999999996</v>
      </c>
      <c r="H429" s="6">
        <f t="shared" si="6"/>
        <v>77.624999999999986</v>
      </c>
    </row>
    <row r="430" spans="1:8" x14ac:dyDescent="0.2">
      <c r="A430" s="1" t="s">
        <v>854</v>
      </c>
      <c r="B430" s="2">
        <v>43759</v>
      </c>
      <c r="C430" s="3" t="s">
        <v>855</v>
      </c>
      <c r="D430" s="4" t="s">
        <v>189</v>
      </c>
      <c r="E430" s="3">
        <v>5</v>
      </c>
      <c r="F430" s="5">
        <f>INDEX([1]products!$A$1:$G$49,MATCH([1]orders!$D430,[1]products!$A$1:$A$49,0),MATCH([1]orders!K$1,[1]products!$A$1:$G$1,0))</f>
        <v>1</v>
      </c>
      <c r="G430" s="6">
        <f>INDEX([1]products!$A$1:$G$49,MATCH([1]orders!$D430,[1]products!$A$1:$A$49,0),MATCH([1]orders!L$1,[1]products!$A$1:$G$1,0))</f>
        <v>11.95</v>
      </c>
      <c r="H430" s="6">
        <f t="shared" si="6"/>
        <v>59.75</v>
      </c>
    </row>
    <row r="431" spans="1:8" x14ac:dyDescent="0.2">
      <c r="A431" s="1" t="s">
        <v>856</v>
      </c>
      <c r="B431" s="2">
        <v>44367</v>
      </c>
      <c r="C431" s="3" t="s">
        <v>749</v>
      </c>
      <c r="D431" s="4" t="s">
        <v>6</v>
      </c>
      <c r="E431" s="3">
        <v>6</v>
      </c>
      <c r="F431" s="5">
        <f>INDEX([1]products!$A$1:$G$49,MATCH([1]orders!$D431,[1]products!$A$1:$A$49,0),MATCH([1]orders!K$1,[1]products!$A$1:$G$1,0))</f>
        <v>1</v>
      </c>
      <c r="G431" s="6">
        <f>INDEX([1]products!$A$1:$G$49,MATCH([1]orders!$D431,[1]products!$A$1:$A$49,0),MATCH([1]orders!L$1,[1]products!$A$1:$G$1,0))</f>
        <v>12.95</v>
      </c>
      <c r="H431" s="6">
        <f t="shared" si="6"/>
        <v>77.699999999999989</v>
      </c>
    </row>
    <row r="432" spans="1:8" x14ac:dyDescent="0.2">
      <c r="A432" s="1" t="s">
        <v>857</v>
      </c>
      <c r="B432" s="2">
        <v>44504</v>
      </c>
      <c r="C432" s="3" t="s">
        <v>858</v>
      </c>
      <c r="D432" s="4" t="s">
        <v>101</v>
      </c>
      <c r="E432" s="3">
        <v>2</v>
      </c>
      <c r="F432" s="5">
        <f>INDEX([1]products!$A$1:$G$49,MATCH([1]orders!$D432,[1]products!$A$1:$A$49,0),MATCH([1]orders!K$1,[1]products!$A$1:$G$1,0))</f>
        <v>0.2</v>
      </c>
      <c r="G432" s="6">
        <f>INDEX([1]products!$A$1:$G$49,MATCH([1]orders!$D432,[1]products!$A$1:$A$49,0),MATCH([1]orders!L$1,[1]products!$A$1:$G$1,0))</f>
        <v>2.6849999999999996</v>
      </c>
      <c r="H432" s="6">
        <f t="shared" si="6"/>
        <v>5.3699999999999992</v>
      </c>
    </row>
    <row r="433" spans="1:8" x14ac:dyDescent="0.2">
      <c r="A433" s="1" t="s">
        <v>859</v>
      </c>
      <c r="B433" s="2">
        <v>44291</v>
      </c>
      <c r="C433" s="3" t="s">
        <v>860</v>
      </c>
      <c r="D433" s="4" t="s">
        <v>530</v>
      </c>
      <c r="E433" s="3">
        <v>3</v>
      </c>
      <c r="F433" s="5">
        <f>INDEX([1]products!$A$1:$G$49,MATCH([1]orders!$D433,[1]products!$A$1:$A$49,0),MATCH([1]orders!K$1,[1]products!$A$1:$G$1,0))</f>
        <v>2.5</v>
      </c>
      <c r="G433" s="6">
        <f>INDEX([1]products!$A$1:$G$49,MATCH([1]orders!$D433,[1]products!$A$1:$A$49,0),MATCH([1]orders!L$1,[1]products!$A$1:$G$1,0))</f>
        <v>27.945</v>
      </c>
      <c r="H433" s="6">
        <f t="shared" si="6"/>
        <v>83.835000000000008</v>
      </c>
    </row>
    <row r="434" spans="1:8" x14ac:dyDescent="0.2">
      <c r="A434" s="1" t="s">
        <v>861</v>
      </c>
      <c r="B434" s="2">
        <v>43808</v>
      </c>
      <c r="C434" s="3" t="s">
        <v>862</v>
      </c>
      <c r="D434" s="4" t="s">
        <v>61</v>
      </c>
      <c r="E434" s="3">
        <v>2</v>
      </c>
      <c r="F434" s="5">
        <f>INDEX([1]products!$A$1:$G$49,MATCH([1]orders!$D434,[1]products!$A$1:$A$49,0),MATCH([1]orders!K$1,[1]products!$A$1:$G$1,0))</f>
        <v>1</v>
      </c>
      <c r="G434" s="6">
        <f>INDEX([1]products!$A$1:$G$49,MATCH([1]orders!$D434,[1]products!$A$1:$A$49,0),MATCH([1]orders!L$1,[1]products!$A$1:$G$1,0))</f>
        <v>11.25</v>
      </c>
      <c r="H434" s="6">
        <f t="shared" si="6"/>
        <v>22.5</v>
      </c>
    </row>
    <row r="435" spans="1:8" x14ac:dyDescent="0.2">
      <c r="A435" s="1" t="s">
        <v>863</v>
      </c>
      <c r="B435" s="2">
        <v>44563</v>
      </c>
      <c r="C435" s="3" t="s">
        <v>864</v>
      </c>
      <c r="D435" s="4" t="s">
        <v>197</v>
      </c>
      <c r="E435" s="3">
        <v>6</v>
      </c>
      <c r="F435" s="5">
        <f>INDEX([1]products!$A$1:$G$49,MATCH([1]orders!$D435,[1]products!$A$1:$A$49,0),MATCH([1]orders!K$1,[1]products!$A$1:$G$1,0))</f>
        <v>2.5</v>
      </c>
      <c r="G435" s="6">
        <f>INDEX([1]products!$A$1:$G$49,MATCH([1]orders!$D435,[1]products!$A$1:$A$49,0),MATCH([1]orders!L$1,[1]products!$A$1:$G$1,0))</f>
        <v>33.464999999999996</v>
      </c>
      <c r="H435" s="6">
        <f t="shared" si="6"/>
        <v>200.78999999999996</v>
      </c>
    </row>
    <row r="436" spans="1:8" x14ac:dyDescent="0.2">
      <c r="A436" s="1" t="s">
        <v>865</v>
      </c>
      <c r="B436" s="2">
        <v>43807</v>
      </c>
      <c r="C436" s="3" t="s">
        <v>866</v>
      </c>
      <c r="D436" s="4" t="s">
        <v>61</v>
      </c>
      <c r="E436" s="3">
        <v>6</v>
      </c>
      <c r="F436" s="5">
        <f>INDEX([1]products!$A$1:$G$49,MATCH([1]orders!$D436,[1]products!$A$1:$A$49,0),MATCH([1]orders!K$1,[1]products!$A$1:$G$1,0))</f>
        <v>1</v>
      </c>
      <c r="G436" s="6">
        <f>INDEX([1]products!$A$1:$G$49,MATCH([1]orders!$D436,[1]products!$A$1:$A$49,0),MATCH([1]orders!L$1,[1]products!$A$1:$G$1,0))</f>
        <v>11.25</v>
      </c>
      <c r="H436" s="6">
        <f t="shared" si="6"/>
        <v>67.5</v>
      </c>
    </row>
    <row r="437" spans="1:8" x14ac:dyDescent="0.2">
      <c r="A437" s="1" t="s">
        <v>867</v>
      </c>
      <c r="B437" s="2">
        <v>44528</v>
      </c>
      <c r="C437" s="3" t="s">
        <v>868</v>
      </c>
      <c r="D437" s="4" t="s">
        <v>3</v>
      </c>
      <c r="E437" s="3">
        <v>1</v>
      </c>
      <c r="F437" s="5">
        <f>INDEX([1]products!$A$1:$G$49,MATCH([1]orders!$D437,[1]products!$A$1:$A$49,0),MATCH([1]orders!K$1,[1]products!$A$1:$G$1,0))</f>
        <v>0.5</v>
      </c>
      <c r="G437" s="6">
        <f>INDEX([1]products!$A$1:$G$49,MATCH([1]orders!$D437,[1]products!$A$1:$A$49,0),MATCH([1]orders!L$1,[1]products!$A$1:$G$1,0))</f>
        <v>8.25</v>
      </c>
      <c r="H437" s="6">
        <f t="shared" si="6"/>
        <v>8.25</v>
      </c>
    </row>
    <row r="438" spans="1:8" x14ac:dyDescent="0.2">
      <c r="A438" s="1" t="s">
        <v>869</v>
      </c>
      <c r="B438" s="2">
        <v>44631</v>
      </c>
      <c r="C438" s="3" t="s">
        <v>870</v>
      </c>
      <c r="D438" s="4" t="s">
        <v>19</v>
      </c>
      <c r="E438" s="3">
        <v>2</v>
      </c>
      <c r="F438" s="5">
        <f>INDEX([1]products!$A$1:$G$49,MATCH([1]orders!$D438,[1]products!$A$1:$A$49,0),MATCH([1]orders!K$1,[1]products!$A$1:$G$1,0))</f>
        <v>0.2</v>
      </c>
      <c r="G438" s="6">
        <f>INDEX([1]products!$A$1:$G$49,MATCH([1]orders!$D438,[1]products!$A$1:$A$49,0),MATCH([1]orders!L$1,[1]products!$A$1:$G$1,0))</f>
        <v>4.7549999999999999</v>
      </c>
      <c r="H438" s="6">
        <f t="shared" si="6"/>
        <v>9.51</v>
      </c>
    </row>
    <row r="439" spans="1:8" x14ac:dyDescent="0.2">
      <c r="A439" s="1" t="s">
        <v>871</v>
      </c>
      <c r="B439" s="2">
        <v>44213</v>
      </c>
      <c r="C439" s="3" t="s">
        <v>872</v>
      </c>
      <c r="D439" s="4" t="s">
        <v>109</v>
      </c>
      <c r="E439" s="3">
        <v>1</v>
      </c>
      <c r="F439" s="5">
        <f>INDEX([1]products!$A$1:$G$49,MATCH([1]orders!$D439,[1]products!$A$1:$A$49,0),MATCH([1]orders!K$1,[1]products!$A$1:$G$1,0))</f>
        <v>2.5</v>
      </c>
      <c r="G439" s="6">
        <f>INDEX([1]products!$A$1:$G$49,MATCH([1]orders!$D439,[1]products!$A$1:$A$49,0),MATCH([1]orders!L$1,[1]products!$A$1:$G$1,0))</f>
        <v>29.784999999999997</v>
      </c>
      <c r="H439" s="6">
        <f t="shared" si="6"/>
        <v>29.784999999999997</v>
      </c>
    </row>
    <row r="440" spans="1:8" x14ac:dyDescent="0.2">
      <c r="A440" s="1" t="s">
        <v>873</v>
      </c>
      <c r="B440" s="2">
        <v>43483</v>
      </c>
      <c r="C440" s="3" t="s">
        <v>874</v>
      </c>
      <c r="D440" s="4" t="s">
        <v>123</v>
      </c>
      <c r="E440" s="3">
        <v>2</v>
      </c>
      <c r="F440" s="5">
        <f>INDEX([1]products!$A$1:$G$49,MATCH([1]orders!$D440,[1]products!$A$1:$A$49,0),MATCH([1]orders!K$1,[1]products!$A$1:$G$1,0))</f>
        <v>0.5</v>
      </c>
      <c r="G440" s="6">
        <f>INDEX([1]products!$A$1:$G$49,MATCH([1]orders!$D440,[1]products!$A$1:$A$49,0),MATCH([1]orders!L$1,[1]products!$A$1:$G$1,0))</f>
        <v>7.77</v>
      </c>
      <c r="H440" s="6">
        <f t="shared" si="6"/>
        <v>15.54</v>
      </c>
    </row>
    <row r="441" spans="1:8" x14ac:dyDescent="0.2">
      <c r="A441" s="1" t="s">
        <v>875</v>
      </c>
      <c r="B441" s="2">
        <v>43562</v>
      </c>
      <c r="C441" s="3" t="s">
        <v>876</v>
      </c>
      <c r="D441" s="4" t="s">
        <v>176</v>
      </c>
      <c r="E441" s="3">
        <v>4</v>
      </c>
      <c r="F441" s="5">
        <f>INDEX([1]products!$A$1:$G$49,MATCH([1]orders!$D441,[1]products!$A$1:$A$49,0),MATCH([1]orders!K$1,[1]products!$A$1:$G$1,0))</f>
        <v>0.5</v>
      </c>
      <c r="G441" s="6">
        <f>INDEX([1]products!$A$1:$G$49,MATCH([1]orders!$D441,[1]products!$A$1:$A$49,0),MATCH([1]orders!L$1,[1]products!$A$1:$G$1,0))</f>
        <v>8.91</v>
      </c>
      <c r="H441" s="6">
        <f t="shared" si="6"/>
        <v>35.64</v>
      </c>
    </row>
    <row r="442" spans="1:8" x14ac:dyDescent="0.2">
      <c r="A442" s="1" t="s">
        <v>877</v>
      </c>
      <c r="B442" s="2">
        <v>44230</v>
      </c>
      <c r="C442" s="3" t="s">
        <v>878</v>
      </c>
      <c r="D442" s="4" t="s">
        <v>171</v>
      </c>
      <c r="E442" s="3">
        <v>4</v>
      </c>
      <c r="F442" s="5">
        <f>INDEX([1]products!$A$1:$G$49,MATCH([1]orders!$D442,[1]products!$A$1:$A$49,0),MATCH([1]orders!K$1,[1]products!$A$1:$G$1,0))</f>
        <v>2.5</v>
      </c>
      <c r="G442" s="6">
        <f>INDEX([1]products!$A$1:$G$49,MATCH([1]orders!$D442,[1]products!$A$1:$A$49,0),MATCH([1]orders!L$1,[1]products!$A$1:$G$1,0))</f>
        <v>25.874999999999996</v>
      </c>
      <c r="H442" s="6">
        <f t="shared" si="6"/>
        <v>103.49999999999999</v>
      </c>
    </row>
    <row r="443" spans="1:8" x14ac:dyDescent="0.2">
      <c r="A443" s="1" t="s">
        <v>879</v>
      </c>
      <c r="B443" s="2">
        <v>43573</v>
      </c>
      <c r="C443" s="3" t="s">
        <v>880</v>
      </c>
      <c r="D443" s="4" t="s">
        <v>245</v>
      </c>
      <c r="E443" s="3">
        <v>3</v>
      </c>
      <c r="F443" s="5">
        <f>INDEX([1]products!$A$1:$G$49,MATCH([1]orders!$D443,[1]products!$A$1:$A$49,0),MATCH([1]orders!K$1,[1]products!$A$1:$G$1,0))</f>
        <v>1</v>
      </c>
      <c r="G443" s="6">
        <f>INDEX([1]products!$A$1:$G$49,MATCH([1]orders!$D443,[1]products!$A$1:$A$49,0),MATCH([1]orders!L$1,[1]products!$A$1:$G$1,0))</f>
        <v>12.15</v>
      </c>
      <c r="H443" s="6">
        <f t="shared" si="6"/>
        <v>36.450000000000003</v>
      </c>
    </row>
    <row r="444" spans="1:8" x14ac:dyDescent="0.2">
      <c r="A444" s="1" t="s">
        <v>881</v>
      </c>
      <c r="B444" s="2">
        <v>44384</v>
      </c>
      <c r="C444" s="3" t="s">
        <v>882</v>
      </c>
      <c r="D444" s="4" t="s">
        <v>157</v>
      </c>
      <c r="E444" s="3">
        <v>5</v>
      </c>
      <c r="F444" s="5">
        <f>INDEX([1]products!$A$1:$G$49,MATCH([1]orders!$D444,[1]products!$A$1:$A$49,0),MATCH([1]orders!K$1,[1]products!$A$1:$G$1,0))</f>
        <v>0.5</v>
      </c>
      <c r="G444" s="6">
        <f>INDEX([1]products!$A$1:$G$49,MATCH([1]orders!$D444,[1]products!$A$1:$A$49,0),MATCH([1]orders!L$1,[1]products!$A$1:$G$1,0))</f>
        <v>7.169999999999999</v>
      </c>
      <c r="H444" s="6">
        <f t="shared" si="6"/>
        <v>35.849999999999994</v>
      </c>
    </row>
    <row r="445" spans="1:8" x14ac:dyDescent="0.2">
      <c r="A445" s="1" t="s">
        <v>883</v>
      </c>
      <c r="B445" s="2">
        <v>44250</v>
      </c>
      <c r="C445" s="3" t="s">
        <v>884</v>
      </c>
      <c r="D445" s="4" t="s">
        <v>254</v>
      </c>
      <c r="E445" s="3">
        <v>5</v>
      </c>
      <c r="F445" s="5">
        <f>INDEX([1]products!$A$1:$G$49,MATCH([1]orders!$D445,[1]products!$A$1:$A$49,0),MATCH([1]orders!K$1,[1]products!$A$1:$G$1,0))</f>
        <v>0.2</v>
      </c>
      <c r="G445" s="6">
        <f>INDEX([1]products!$A$1:$G$49,MATCH([1]orders!$D445,[1]products!$A$1:$A$49,0),MATCH([1]orders!L$1,[1]products!$A$1:$G$1,0))</f>
        <v>4.4550000000000001</v>
      </c>
      <c r="H445" s="6">
        <f t="shared" si="6"/>
        <v>22.274999999999999</v>
      </c>
    </row>
    <row r="446" spans="1:8" x14ac:dyDescent="0.2">
      <c r="A446" s="1" t="s">
        <v>885</v>
      </c>
      <c r="B446" s="2">
        <v>44418</v>
      </c>
      <c r="C446" s="3" t="s">
        <v>886</v>
      </c>
      <c r="D446" s="4" t="s">
        <v>64</v>
      </c>
      <c r="E446" s="3">
        <v>6</v>
      </c>
      <c r="F446" s="5">
        <f>INDEX([1]products!$A$1:$G$49,MATCH([1]orders!$D446,[1]products!$A$1:$A$49,0),MATCH([1]orders!K$1,[1]products!$A$1:$G$1,0))</f>
        <v>0.2</v>
      </c>
      <c r="G446" s="6">
        <f>INDEX([1]products!$A$1:$G$49,MATCH([1]orders!$D446,[1]products!$A$1:$A$49,0),MATCH([1]orders!L$1,[1]products!$A$1:$G$1,0))</f>
        <v>4.125</v>
      </c>
      <c r="H446" s="6">
        <f t="shared" si="6"/>
        <v>24.75</v>
      </c>
    </row>
    <row r="447" spans="1:8" x14ac:dyDescent="0.2">
      <c r="A447" s="1" t="s">
        <v>887</v>
      </c>
      <c r="B447" s="2">
        <v>43784</v>
      </c>
      <c r="C447" s="3" t="s">
        <v>888</v>
      </c>
      <c r="D447" s="4" t="s">
        <v>197</v>
      </c>
      <c r="E447" s="3">
        <v>2</v>
      </c>
      <c r="F447" s="5">
        <f>INDEX([1]products!$A$1:$G$49,MATCH([1]orders!$D447,[1]products!$A$1:$A$49,0),MATCH([1]orders!K$1,[1]products!$A$1:$G$1,0))</f>
        <v>2.5</v>
      </c>
      <c r="G447" s="6">
        <f>INDEX([1]products!$A$1:$G$49,MATCH([1]orders!$D447,[1]products!$A$1:$A$49,0),MATCH([1]orders!L$1,[1]products!$A$1:$G$1,0))</f>
        <v>33.464999999999996</v>
      </c>
      <c r="H447" s="6">
        <f t="shared" si="6"/>
        <v>66.929999999999993</v>
      </c>
    </row>
    <row r="448" spans="1:8" x14ac:dyDescent="0.2">
      <c r="A448" s="1" t="s">
        <v>889</v>
      </c>
      <c r="B448" s="2">
        <v>43816</v>
      </c>
      <c r="C448" s="3" t="s">
        <v>890</v>
      </c>
      <c r="D448" s="4" t="s">
        <v>78</v>
      </c>
      <c r="E448" s="3">
        <v>1</v>
      </c>
      <c r="F448" s="5">
        <f>INDEX([1]products!$A$1:$G$49,MATCH([1]orders!$D448,[1]products!$A$1:$A$49,0),MATCH([1]orders!K$1,[1]products!$A$1:$G$1,0))</f>
        <v>0.5</v>
      </c>
      <c r="G448" s="6">
        <f>INDEX([1]products!$A$1:$G$49,MATCH([1]orders!$D448,[1]products!$A$1:$A$49,0),MATCH([1]orders!L$1,[1]products!$A$1:$G$1,0))</f>
        <v>8.73</v>
      </c>
      <c r="H448" s="6">
        <f t="shared" si="6"/>
        <v>8.73</v>
      </c>
    </row>
    <row r="449" spans="1:8" x14ac:dyDescent="0.2">
      <c r="A449" s="1" t="s">
        <v>891</v>
      </c>
      <c r="B449" s="2">
        <v>43908</v>
      </c>
      <c r="C449" s="3" t="s">
        <v>892</v>
      </c>
      <c r="D449" s="4" t="s">
        <v>22</v>
      </c>
      <c r="E449" s="3">
        <v>3</v>
      </c>
      <c r="F449" s="5">
        <f>INDEX([1]products!$A$1:$G$49,MATCH([1]orders!$D449,[1]products!$A$1:$A$49,0),MATCH([1]orders!K$1,[1]products!$A$1:$G$1,0))</f>
        <v>0.5</v>
      </c>
      <c r="G449" s="6">
        <f>INDEX([1]products!$A$1:$G$49,MATCH([1]orders!$D449,[1]products!$A$1:$A$49,0),MATCH([1]orders!L$1,[1]products!$A$1:$G$1,0))</f>
        <v>5.97</v>
      </c>
      <c r="H449" s="6">
        <f t="shared" si="6"/>
        <v>17.91</v>
      </c>
    </row>
    <row r="450" spans="1:8" x14ac:dyDescent="0.2">
      <c r="A450" s="1" t="s">
        <v>893</v>
      </c>
      <c r="B450" s="2">
        <v>44718</v>
      </c>
      <c r="C450" s="3" t="s">
        <v>894</v>
      </c>
      <c r="D450" s="4" t="s">
        <v>157</v>
      </c>
      <c r="E450" s="3">
        <v>1</v>
      </c>
      <c r="F450" s="5">
        <f>INDEX([1]products!$A$1:$G$49,MATCH([1]orders!$D450,[1]products!$A$1:$A$49,0),MATCH([1]orders!K$1,[1]products!$A$1:$G$1,0))</f>
        <v>0.5</v>
      </c>
      <c r="G450" s="6">
        <f>INDEX([1]products!$A$1:$G$49,MATCH([1]orders!$D450,[1]products!$A$1:$A$49,0),MATCH([1]orders!L$1,[1]products!$A$1:$G$1,0))</f>
        <v>7.169999999999999</v>
      </c>
      <c r="H450" s="6">
        <f t="shared" ref="H450:H513" si="7">E450*G450</f>
        <v>7.169999999999999</v>
      </c>
    </row>
    <row r="451" spans="1:8" x14ac:dyDescent="0.2">
      <c r="A451" s="1" t="s">
        <v>895</v>
      </c>
      <c r="B451" s="2">
        <v>44336</v>
      </c>
      <c r="C451" s="3" t="s">
        <v>896</v>
      </c>
      <c r="D451" s="4" t="s">
        <v>101</v>
      </c>
      <c r="E451" s="3">
        <v>2</v>
      </c>
      <c r="F451" s="5">
        <f>INDEX([1]products!$A$1:$G$49,MATCH([1]orders!$D451,[1]products!$A$1:$A$49,0),MATCH([1]orders!K$1,[1]products!$A$1:$G$1,0))</f>
        <v>0.2</v>
      </c>
      <c r="G451" s="6">
        <f>INDEX([1]products!$A$1:$G$49,MATCH([1]orders!$D451,[1]products!$A$1:$A$49,0),MATCH([1]orders!L$1,[1]products!$A$1:$G$1,0))</f>
        <v>2.6849999999999996</v>
      </c>
      <c r="H451" s="6">
        <f t="shared" si="7"/>
        <v>5.3699999999999992</v>
      </c>
    </row>
    <row r="452" spans="1:8" x14ac:dyDescent="0.2">
      <c r="A452" s="1" t="s">
        <v>897</v>
      </c>
      <c r="B452" s="2">
        <v>44207</v>
      </c>
      <c r="C452" s="3" t="s">
        <v>898</v>
      </c>
      <c r="D452" s="4" t="s">
        <v>19</v>
      </c>
      <c r="E452" s="3">
        <v>5</v>
      </c>
      <c r="F452" s="5">
        <f>INDEX([1]products!$A$1:$G$49,MATCH([1]orders!$D452,[1]products!$A$1:$A$49,0),MATCH([1]orders!K$1,[1]products!$A$1:$G$1,0))</f>
        <v>0.2</v>
      </c>
      <c r="G452" s="6">
        <f>INDEX([1]products!$A$1:$G$49,MATCH([1]orders!$D452,[1]products!$A$1:$A$49,0),MATCH([1]orders!L$1,[1]products!$A$1:$G$1,0))</f>
        <v>4.7549999999999999</v>
      </c>
      <c r="H452" s="6">
        <f t="shared" si="7"/>
        <v>23.774999999999999</v>
      </c>
    </row>
    <row r="453" spans="1:8" x14ac:dyDescent="0.2">
      <c r="A453" s="1" t="s">
        <v>899</v>
      </c>
      <c r="B453" s="2">
        <v>43518</v>
      </c>
      <c r="C453" s="3" t="s">
        <v>900</v>
      </c>
      <c r="D453" s="4" t="s">
        <v>35</v>
      </c>
      <c r="E453" s="3">
        <v>2</v>
      </c>
      <c r="F453" s="5">
        <f>INDEX([1]products!$A$1:$G$49,MATCH([1]orders!$D453,[1]products!$A$1:$A$49,0),MATCH([1]orders!K$1,[1]products!$A$1:$G$1,0))</f>
        <v>2.5</v>
      </c>
      <c r="G453" s="6">
        <f>INDEX([1]products!$A$1:$G$49,MATCH([1]orders!$D453,[1]products!$A$1:$A$49,0),MATCH([1]orders!L$1,[1]products!$A$1:$G$1,0))</f>
        <v>20.584999999999997</v>
      </c>
      <c r="H453" s="6">
        <f t="shared" si="7"/>
        <v>41.169999999999995</v>
      </c>
    </row>
    <row r="454" spans="1:8" x14ac:dyDescent="0.2">
      <c r="A454" s="1" t="s">
        <v>901</v>
      </c>
      <c r="B454" s="2">
        <v>44524</v>
      </c>
      <c r="C454" s="3" t="s">
        <v>874</v>
      </c>
      <c r="D454" s="4" t="s">
        <v>115</v>
      </c>
      <c r="E454" s="3">
        <v>3</v>
      </c>
      <c r="F454" s="5">
        <f>INDEX([1]products!$A$1:$G$49,MATCH([1]orders!$D454,[1]products!$A$1:$A$49,0),MATCH([1]orders!K$1,[1]products!$A$1:$G$1,0))</f>
        <v>0.2</v>
      </c>
      <c r="G454" s="6">
        <f>INDEX([1]products!$A$1:$G$49,MATCH([1]orders!$D454,[1]products!$A$1:$A$49,0),MATCH([1]orders!L$1,[1]products!$A$1:$G$1,0))</f>
        <v>3.8849999999999998</v>
      </c>
      <c r="H454" s="6">
        <f t="shared" si="7"/>
        <v>11.654999999999999</v>
      </c>
    </row>
    <row r="455" spans="1:8" x14ac:dyDescent="0.2">
      <c r="A455" s="1" t="s">
        <v>902</v>
      </c>
      <c r="B455" s="2">
        <v>44579</v>
      </c>
      <c r="C455" s="3" t="s">
        <v>903</v>
      </c>
      <c r="D455" s="4" t="s">
        <v>83</v>
      </c>
      <c r="E455" s="3">
        <v>4</v>
      </c>
      <c r="F455" s="5">
        <f>INDEX([1]products!$A$1:$G$49,MATCH([1]orders!$D455,[1]products!$A$1:$A$49,0),MATCH([1]orders!K$1,[1]products!$A$1:$G$1,0))</f>
        <v>0.5</v>
      </c>
      <c r="G455" s="6">
        <f>INDEX([1]products!$A$1:$G$49,MATCH([1]orders!$D455,[1]products!$A$1:$A$49,0),MATCH([1]orders!L$1,[1]products!$A$1:$G$1,0))</f>
        <v>9.51</v>
      </c>
      <c r="H455" s="6">
        <f t="shared" si="7"/>
        <v>38.04</v>
      </c>
    </row>
    <row r="456" spans="1:8" x14ac:dyDescent="0.2">
      <c r="A456" s="1" t="s">
        <v>904</v>
      </c>
      <c r="B456" s="2">
        <v>44421</v>
      </c>
      <c r="C456" s="3" t="s">
        <v>905</v>
      </c>
      <c r="D456" s="4" t="s">
        <v>35</v>
      </c>
      <c r="E456" s="3">
        <v>4</v>
      </c>
      <c r="F456" s="5">
        <f>INDEX([1]products!$A$1:$G$49,MATCH([1]orders!$D456,[1]products!$A$1:$A$49,0),MATCH([1]orders!K$1,[1]products!$A$1:$G$1,0))</f>
        <v>2.5</v>
      </c>
      <c r="G456" s="6">
        <f>INDEX([1]products!$A$1:$G$49,MATCH([1]orders!$D456,[1]products!$A$1:$A$49,0),MATCH([1]orders!L$1,[1]products!$A$1:$G$1,0))</f>
        <v>20.584999999999997</v>
      </c>
      <c r="H456" s="6">
        <f t="shared" si="7"/>
        <v>82.339999999999989</v>
      </c>
    </row>
    <row r="457" spans="1:8" x14ac:dyDescent="0.2">
      <c r="A457" s="1" t="s">
        <v>906</v>
      </c>
      <c r="B457" s="2">
        <v>43841</v>
      </c>
      <c r="C457" s="3" t="s">
        <v>907</v>
      </c>
      <c r="D457" s="4" t="s">
        <v>19</v>
      </c>
      <c r="E457" s="3">
        <v>2</v>
      </c>
      <c r="F457" s="5">
        <f>INDEX([1]products!$A$1:$G$49,MATCH([1]orders!$D457,[1]products!$A$1:$A$49,0),MATCH([1]orders!K$1,[1]products!$A$1:$G$1,0))</f>
        <v>0.2</v>
      </c>
      <c r="G457" s="6">
        <f>INDEX([1]products!$A$1:$G$49,MATCH([1]orders!$D457,[1]products!$A$1:$A$49,0),MATCH([1]orders!L$1,[1]products!$A$1:$G$1,0))</f>
        <v>4.7549999999999999</v>
      </c>
      <c r="H457" s="6">
        <f t="shared" si="7"/>
        <v>9.51</v>
      </c>
    </row>
    <row r="458" spans="1:8" x14ac:dyDescent="0.2">
      <c r="A458" s="1" t="s">
        <v>908</v>
      </c>
      <c r="B458" s="2">
        <v>44017</v>
      </c>
      <c r="C458" s="3" t="s">
        <v>909</v>
      </c>
      <c r="D458" s="4" t="s">
        <v>35</v>
      </c>
      <c r="E458" s="3">
        <v>2</v>
      </c>
      <c r="F458" s="5">
        <f>INDEX([1]products!$A$1:$G$49,MATCH([1]orders!$D458,[1]products!$A$1:$A$49,0),MATCH([1]orders!K$1,[1]products!$A$1:$G$1,0))</f>
        <v>2.5</v>
      </c>
      <c r="G458" s="6">
        <f>INDEX([1]products!$A$1:$G$49,MATCH([1]orders!$D458,[1]products!$A$1:$A$49,0),MATCH([1]orders!L$1,[1]products!$A$1:$G$1,0))</f>
        <v>20.584999999999997</v>
      </c>
      <c r="H458" s="6">
        <f t="shared" si="7"/>
        <v>41.169999999999995</v>
      </c>
    </row>
    <row r="459" spans="1:8" x14ac:dyDescent="0.2">
      <c r="A459" s="1" t="s">
        <v>910</v>
      </c>
      <c r="B459" s="2">
        <v>43671</v>
      </c>
      <c r="C459" s="3" t="s">
        <v>911</v>
      </c>
      <c r="D459" s="4" t="s">
        <v>83</v>
      </c>
      <c r="E459" s="3">
        <v>5</v>
      </c>
      <c r="F459" s="5">
        <f>INDEX([1]products!$A$1:$G$49,MATCH([1]orders!$D459,[1]products!$A$1:$A$49,0),MATCH([1]orders!K$1,[1]products!$A$1:$G$1,0))</f>
        <v>0.5</v>
      </c>
      <c r="G459" s="6">
        <f>INDEX([1]products!$A$1:$G$49,MATCH([1]orders!$D459,[1]products!$A$1:$A$49,0),MATCH([1]orders!L$1,[1]products!$A$1:$G$1,0))</f>
        <v>9.51</v>
      </c>
      <c r="H459" s="6">
        <f t="shared" si="7"/>
        <v>47.55</v>
      </c>
    </row>
    <row r="460" spans="1:8" x14ac:dyDescent="0.2">
      <c r="A460" s="1" t="s">
        <v>912</v>
      </c>
      <c r="B460" s="2">
        <v>44707</v>
      </c>
      <c r="C460" s="3" t="s">
        <v>913</v>
      </c>
      <c r="D460" s="4" t="s">
        <v>61</v>
      </c>
      <c r="E460" s="3">
        <v>4</v>
      </c>
      <c r="F460" s="5">
        <f>INDEX([1]products!$A$1:$G$49,MATCH([1]orders!$D460,[1]products!$A$1:$A$49,0),MATCH([1]orders!K$1,[1]products!$A$1:$G$1,0))</f>
        <v>1</v>
      </c>
      <c r="G460" s="6">
        <f>INDEX([1]products!$A$1:$G$49,MATCH([1]orders!$D460,[1]products!$A$1:$A$49,0),MATCH([1]orders!L$1,[1]products!$A$1:$G$1,0))</f>
        <v>11.25</v>
      </c>
      <c r="H460" s="6">
        <f t="shared" si="7"/>
        <v>45</v>
      </c>
    </row>
    <row r="461" spans="1:8" x14ac:dyDescent="0.2">
      <c r="A461" s="1" t="s">
        <v>914</v>
      </c>
      <c r="B461" s="2">
        <v>43840</v>
      </c>
      <c r="C461" s="3" t="s">
        <v>915</v>
      </c>
      <c r="D461" s="4" t="s">
        <v>19</v>
      </c>
      <c r="E461" s="3">
        <v>5</v>
      </c>
      <c r="F461" s="5">
        <f>INDEX([1]products!$A$1:$G$49,MATCH([1]orders!$D461,[1]products!$A$1:$A$49,0),MATCH([1]orders!K$1,[1]products!$A$1:$G$1,0))</f>
        <v>0.2</v>
      </c>
      <c r="G461" s="6">
        <f>INDEX([1]products!$A$1:$G$49,MATCH([1]orders!$D461,[1]products!$A$1:$A$49,0),MATCH([1]orders!L$1,[1]products!$A$1:$G$1,0))</f>
        <v>4.7549999999999999</v>
      </c>
      <c r="H461" s="6">
        <f t="shared" si="7"/>
        <v>23.774999999999999</v>
      </c>
    </row>
    <row r="462" spans="1:8" x14ac:dyDescent="0.2">
      <c r="A462" s="1" t="s">
        <v>916</v>
      </c>
      <c r="B462" s="2">
        <v>43602</v>
      </c>
      <c r="C462" s="3" t="s">
        <v>917</v>
      </c>
      <c r="D462" s="4" t="s">
        <v>146</v>
      </c>
      <c r="E462" s="3">
        <v>3</v>
      </c>
      <c r="F462" s="5">
        <f>INDEX([1]products!$A$1:$G$49,MATCH([1]orders!$D462,[1]products!$A$1:$A$49,0),MATCH([1]orders!K$1,[1]products!$A$1:$G$1,0))</f>
        <v>0.5</v>
      </c>
      <c r="G462" s="6">
        <f>INDEX([1]products!$A$1:$G$49,MATCH([1]orders!$D462,[1]products!$A$1:$A$49,0),MATCH([1]orders!L$1,[1]products!$A$1:$G$1,0))</f>
        <v>5.3699999999999992</v>
      </c>
      <c r="H462" s="6">
        <f t="shared" si="7"/>
        <v>16.11</v>
      </c>
    </row>
    <row r="463" spans="1:8" x14ac:dyDescent="0.2">
      <c r="A463" s="1" t="s">
        <v>918</v>
      </c>
      <c r="B463" s="2">
        <v>44036</v>
      </c>
      <c r="C463" s="3" t="s">
        <v>919</v>
      </c>
      <c r="D463" s="4" t="s">
        <v>101</v>
      </c>
      <c r="E463" s="3">
        <v>4</v>
      </c>
      <c r="F463" s="5">
        <f>INDEX([1]products!$A$1:$G$49,MATCH([1]orders!$D463,[1]products!$A$1:$A$49,0),MATCH([1]orders!K$1,[1]products!$A$1:$G$1,0))</f>
        <v>0.2</v>
      </c>
      <c r="G463" s="6">
        <f>INDEX([1]products!$A$1:$G$49,MATCH([1]orders!$D463,[1]products!$A$1:$A$49,0),MATCH([1]orders!L$1,[1]products!$A$1:$G$1,0))</f>
        <v>2.6849999999999996</v>
      </c>
      <c r="H463" s="6">
        <f t="shared" si="7"/>
        <v>10.739999999999998</v>
      </c>
    </row>
    <row r="464" spans="1:8" x14ac:dyDescent="0.2">
      <c r="A464" s="1" t="s">
        <v>920</v>
      </c>
      <c r="B464" s="2">
        <v>44124</v>
      </c>
      <c r="C464" s="3" t="s">
        <v>921</v>
      </c>
      <c r="D464" s="4" t="s">
        <v>27</v>
      </c>
      <c r="E464" s="3">
        <v>5</v>
      </c>
      <c r="F464" s="5">
        <f>INDEX([1]products!$A$1:$G$49,MATCH([1]orders!$D464,[1]products!$A$1:$A$49,0),MATCH([1]orders!K$1,[1]products!$A$1:$G$1,0))</f>
        <v>1</v>
      </c>
      <c r="G464" s="6">
        <f>INDEX([1]products!$A$1:$G$49,MATCH([1]orders!$D464,[1]products!$A$1:$A$49,0),MATCH([1]orders!L$1,[1]products!$A$1:$G$1,0))</f>
        <v>9.9499999999999993</v>
      </c>
      <c r="H464" s="6">
        <f t="shared" si="7"/>
        <v>49.75</v>
      </c>
    </row>
    <row r="465" spans="1:8" x14ac:dyDescent="0.2">
      <c r="A465" s="1" t="s">
        <v>922</v>
      </c>
      <c r="B465" s="2">
        <v>43730</v>
      </c>
      <c r="C465" s="3" t="s">
        <v>923</v>
      </c>
      <c r="D465" s="4" t="s">
        <v>9</v>
      </c>
      <c r="E465" s="3">
        <v>2</v>
      </c>
      <c r="F465" s="5">
        <f>INDEX([1]products!$A$1:$G$49,MATCH([1]orders!$D465,[1]products!$A$1:$A$49,0),MATCH([1]orders!K$1,[1]products!$A$1:$G$1,0))</f>
        <v>1</v>
      </c>
      <c r="G465" s="6">
        <f>INDEX([1]products!$A$1:$G$49,MATCH([1]orders!$D465,[1]products!$A$1:$A$49,0),MATCH([1]orders!L$1,[1]products!$A$1:$G$1,0))</f>
        <v>13.75</v>
      </c>
      <c r="H465" s="6">
        <f t="shared" si="7"/>
        <v>27.5</v>
      </c>
    </row>
    <row r="466" spans="1:8" x14ac:dyDescent="0.2">
      <c r="A466" s="1" t="s">
        <v>924</v>
      </c>
      <c r="B466" s="2">
        <v>43989</v>
      </c>
      <c r="C466" s="3" t="s">
        <v>925</v>
      </c>
      <c r="D466" s="4" t="s">
        <v>109</v>
      </c>
      <c r="E466" s="3">
        <v>4</v>
      </c>
      <c r="F466" s="5">
        <f>INDEX([1]products!$A$1:$G$49,MATCH([1]orders!$D466,[1]products!$A$1:$A$49,0),MATCH([1]orders!K$1,[1]products!$A$1:$G$1,0))</f>
        <v>2.5</v>
      </c>
      <c r="G466" s="6">
        <f>INDEX([1]products!$A$1:$G$49,MATCH([1]orders!$D466,[1]products!$A$1:$A$49,0),MATCH([1]orders!L$1,[1]products!$A$1:$G$1,0))</f>
        <v>29.784999999999997</v>
      </c>
      <c r="H466" s="6">
        <f t="shared" si="7"/>
        <v>119.13999999999999</v>
      </c>
    </row>
    <row r="467" spans="1:8" x14ac:dyDescent="0.2">
      <c r="A467" s="1" t="s">
        <v>926</v>
      </c>
      <c r="B467" s="2">
        <v>43814</v>
      </c>
      <c r="C467" s="3" t="s">
        <v>927</v>
      </c>
      <c r="D467" s="4" t="s">
        <v>35</v>
      </c>
      <c r="E467" s="3">
        <v>1</v>
      </c>
      <c r="F467" s="5">
        <f>INDEX([1]products!$A$1:$G$49,MATCH([1]orders!$D467,[1]products!$A$1:$A$49,0),MATCH([1]orders!K$1,[1]products!$A$1:$G$1,0))</f>
        <v>2.5</v>
      </c>
      <c r="G467" s="6">
        <f>INDEX([1]products!$A$1:$G$49,MATCH([1]orders!$D467,[1]products!$A$1:$A$49,0),MATCH([1]orders!L$1,[1]products!$A$1:$G$1,0))</f>
        <v>20.584999999999997</v>
      </c>
      <c r="H467" s="6">
        <f t="shared" si="7"/>
        <v>20.584999999999997</v>
      </c>
    </row>
    <row r="468" spans="1:8" x14ac:dyDescent="0.2">
      <c r="A468" s="1" t="s">
        <v>928</v>
      </c>
      <c r="B468" s="2">
        <v>44171</v>
      </c>
      <c r="C468" s="3" t="s">
        <v>929</v>
      </c>
      <c r="D468" s="4" t="s">
        <v>54</v>
      </c>
      <c r="E468" s="3">
        <v>3</v>
      </c>
      <c r="F468" s="5">
        <f>INDEX([1]products!$A$1:$G$49,MATCH([1]orders!$D468,[1]products!$A$1:$A$49,0),MATCH([1]orders!K$1,[1]products!$A$1:$G$1,0))</f>
        <v>0.2</v>
      </c>
      <c r="G468" s="6">
        <f>INDEX([1]products!$A$1:$G$49,MATCH([1]orders!$D468,[1]products!$A$1:$A$49,0),MATCH([1]orders!L$1,[1]products!$A$1:$G$1,0))</f>
        <v>2.9849999999999999</v>
      </c>
      <c r="H468" s="6">
        <f t="shared" si="7"/>
        <v>8.9550000000000001</v>
      </c>
    </row>
    <row r="469" spans="1:8" x14ac:dyDescent="0.2">
      <c r="A469" s="1" t="s">
        <v>930</v>
      </c>
      <c r="B469" s="2">
        <v>44536</v>
      </c>
      <c r="C469" s="3" t="s">
        <v>931</v>
      </c>
      <c r="D469" s="4" t="s">
        <v>72</v>
      </c>
      <c r="E469" s="3">
        <v>1</v>
      </c>
      <c r="F469" s="5">
        <f>INDEX([1]products!$A$1:$G$49,MATCH([1]orders!$D469,[1]products!$A$1:$A$49,0),MATCH([1]orders!K$1,[1]products!$A$1:$G$1,0))</f>
        <v>0.5</v>
      </c>
      <c r="G469" s="6">
        <f>INDEX([1]products!$A$1:$G$49,MATCH([1]orders!$D469,[1]products!$A$1:$A$49,0),MATCH([1]orders!L$1,[1]products!$A$1:$G$1,0))</f>
        <v>5.97</v>
      </c>
      <c r="H469" s="6">
        <f t="shared" si="7"/>
        <v>5.97</v>
      </c>
    </row>
    <row r="470" spans="1:8" x14ac:dyDescent="0.2">
      <c r="A470" s="1" t="s">
        <v>932</v>
      </c>
      <c r="B470" s="2">
        <v>44023</v>
      </c>
      <c r="C470" s="3" t="s">
        <v>933</v>
      </c>
      <c r="D470" s="4" t="s">
        <v>9</v>
      </c>
      <c r="E470" s="3">
        <v>3</v>
      </c>
      <c r="F470" s="5">
        <f>INDEX([1]products!$A$1:$G$49,MATCH([1]orders!$D470,[1]products!$A$1:$A$49,0),MATCH([1]orders!K$1,[1]products!$A$1:$G$1,0))</f>
        <v>1</v>
      </c>
      <c r="G470" s="6">
        <f>INDEX([1]products!$A$1:$G$49,MATCH([1]orders!$D470,[1]products!$A$1:$A$49,0),MATCH([1]orders!L$1,[1]products!$A$1:$G$1,0))</f>
        <v>13.75</v>
      </c>
      <c r="H470" s="6">
        <f t="shared" si="7"/>
        <v>41.25</v>
      </c>
    </row>
    <row r="471" spans="1:8" x14ac:dyDescent="0.2">
      <c r="A471" s="1" t="s">
        <v>934</v>
      </c>
      <c r="B471" s="2">
        <v>44375</v>
      </c>
      <c r="C471" s="3" t="s">
        <v>935</v>
      </c>
      <c r="D471" s="4" t="s">
        <v>254</v>
      </c>
      <c r="E471" s="3">
        <v>5</v>
      </c>
      <c r="F471" s="5">
        <f>INDEX([1]products!$A$1:$G$49,MATCH([1]orders!$D471,[1]products!$A$1:$A$49,0),MATCH([1]orders!K$1,[1]products!$A$1:$G$1,0))</f>
        <v>0.2</v>
      </c>
      <c r="G471" s="6">
        <f>INDEX([1]products!$A$1:$G$49,MATCH([1]orders!$D471,[1]products!$A$1:$A$49,0),MATCH([1]orders!L$1,[1]products!$A$1:$G$1,0))</f>
        <v>4.4550000000000001</v>
      </c>
      <c r="H471" s="6">
        <f t="shared" si="7"/>
        <v>22.274999999999999</v>
      </c>
    </row>
    <row r="472" spans="1:8" x14ac:dyDescent="0.2">
      <c r="A472" s="1" t="s">
        <v>936</v>
      </c>
      <c r="B472" s="2">
        <v>44656</v>
      </c>
      <c r="C472" s="3" t="s">
        <v>937</v>
      </c>
      <c r="D472" s="4" t="s">
        <v>67</v>
      </c>
      <c r="E472" s="3">
        <v>1</v>
      </c>
      <c r="F472" s="5">
        <f>INDEX([1]products!$A$1:$G$49,MATCH([1]orders!$D472,[1]products!$A$1:$A$49,0),MATCH([1]orders!K$1,[1]products!$A$1:$G$1,0))</f>
        <v>0.5</v>
      </c>
      <c r="G472" s="6">
        <f>INDEX([1]products!$A$1:$G$49,MATCH([1]orders!$D472,[1]products!$A$1:$A$49,0),MATCH([1]orders!L$1,[1]products!$A$1:$G$1,0))</f>
        <v>6.75</v>
      </c>
      <c r="H472" s="6">
        <f t="shared" si="7"/>
        <v>6.75</v>
      </c>
    </row>
    <row r="473" spans="1:8" x14ac:dyDescent="0.2">
      <c r="A473" s="1" t="s">
        <v>938</v>
      </c>
      <c r="B473" s="2">
        <v>44644</v>
      </c>
      <c r="C473" s="3" t="s">
        <v>939</v>
      </c>
      <c r="D473" s="4" t="s">
        <v>197</v>
      </c>
      <c r="E473" s="3">
        <v>4</v>
      </c>
      <c r="F473" s="5">
        <f>INDEX([1]products!$A$1:$G$49,MATCH([1]orders!$D473,[1]products!$A$1:$A$49,0),MATCH([1]orders!K$1,[1]products!$A$1:$G$1,0))</f>
        <v>2.5</v>
      </c>
      <c r="G473" s="6">
        <f>INDEX([1]products!$A$1:$G$49,MATCH([1]orders!$D473,[1]products!$A$1:$A$49,0),MATCH([1]orders!L$1,[1]products!$A$1:$G$1,0))</f>
        <v>33.464999999999996</v>
      </c>
      <c r="H473" s="6">
        <f t="shared" si="7"/>
        <v>133.85999999999999</v>
      </c>
    </row>
    <row r="474" spans="1:8" x14ac:dyDescent="0.2">
      <c r="A474" s="1" t="s">
        <v>940</v>
      </c>
      <c r="B474" s="2">
        <v>43869</v>
      </c>
      <c r="C474" s="3" t="s">
        <v>941</v>
      </c>
      <c r="D474" s="4" t="s">
        <v>54</v>
      </c>
      <c r="E474" s="3">
        <v>2</v>
      </c>
      <c r="F474" s="5">
        <f>INDEX([1]products!$A$1:$G$49,MATCH([1]orders!$D474,[1]products!$A$1:$A$49,0),MATCH([1]orders!K$1,[1]products!$A$1:$G$1,0))</f>
        <v>0.2</v>
      </c>
      <c r="G474" s="6">
        <f>INDEX([1]products!$A$1:$G$49,MATCH([1]orders!$D474,[1]products!$A$1:$A$49,0),MATCH([1]orders!L$1,[1]products!$A$1:$G$1,0))</f>
        <v>2.9849999999999999</v>
      </c>
      <c r="H474" s="6">
        <f t="shared" si="7"/>
        <v>5.97</v>
      </c>
    </row>
    <row r="475" spans="1:8" x14ac:dyDescent="0.2">
      <c r="A475" s="1" t="s">
        <v>942</v>
      </c>
      <c r="B475" s="2">
        <v>44603</v>
      </c>
      <c r="C475" s="3" t="s">
        <v>943</v>
      </c>
      <c r="D475" s="4" t="s">
        <v>6</v>
      </c>
      <c r="E475" s="3">
        <v>2</v>
      </c>
      <c r="F475" s="5">
        <f>INDEX([1]products!$A$1:$G$49,MATCH([1]orders!$D475,[1]products!$A$1:$A$49,0),MATCH([1]orders!K$1,[1]products!$A$1:$G$1,0))</f>
        <v>1</v>
      </c>
      <c r="G475" s="6">
        <f>INDEX([1]products!$A$1:$G$49,MATCH([1]orders!$D475,[1]products!$A$1:$A$49,0),MATCH([1]orders!L$1,[1]products!$A$1:$G$1,0))</f>
        <v>12.95</v>
      </c>
      <c r="H475" s="6">
        <f t="shared" si="7"/>
        <v>25.9</v>
      </c>
    </row>
    <row r="476" spans="1:8" x14ac:dyDescent="0.2">
      <c r="A476" s="1" t="s">
        <v>944</v>
      </c>
      <c r="B476" s="2">
        <v>44014</v>
      </c>
      <c r="C476" s="3" t="s">
        <v>945</v>
      </c>
      <c r="D476" s="4" t="s">
        <v>112</v>
      </c>
      <c r="E476" s="3">
        <v>1</v>
      </c>
      <c r="F476" s="5">
        <f>INDEX([1]products!$A$1:$G$49,MATCH([1]orders!$D476,[1]products!$A$1:$A$49,0),MATCH([1]orders!K$1,[1]products!$A$1:$G$1,0))</f>
        <v>2.5</v>
      </c>
      <c r="G476" s="6">
        <f>INDEX([1]products!$A$1:$G$49,MATCH([1]orders!$D476,[1]products!$A$1:$A$49,0),MATCH([1]orders!L$1,[1]products!$A$1:$G$1,0))</f>
        <v>31.624999999999996</v>
      </c>
      <c r="H476" s="6">
        <f t="shared" si="7"/>
        <v>31.624999999999996</v>
      </c>
    </row>
    <row r="477" spans="1:8" x14ac:dyDescent="0.2">
      <c r="A477" s="1" t="s">
        <v>946</v>
      </c>
      <c r="B477" s="2">
        <v>44767</v>
      </c>
      <c r="C477" s="3" t="s">
        <v>947</v>
      </c>
      <c r="D477" s="4" t="s">
        <v>77</v>
      </c>
      <c r="E477" s="3">
        <v>2</v>
      </c>
      <c r="F477" s="5">
        <f>INDEX([1]products!$A$1:$G$49,MATCH([1]orders!$D477,[1]products!$A$1:$A$49,0),MATCH([1]orders!K$1,[1]products!$A$1:$G$1,0))</f>
        <v>0.2</v>
      </c>
      <c r="G477" s="6">
        <f>INDEX([1]products!$A$1:$G$49,MATCH([1]orders!$D477,[1]products!$A$1:$A$49,0),MATCH([1]orders!L$1,[1]products!$A$1:$G$1,0))</f>
        <v>4.3650000000000002</v>
      </c>
      <c r="H477" s="6">
        <f t="shared" si="7"/>
        <v>8.73</v>
      </c>
    </row>
    <row r="478" spans="1:8" x14ac:dyDescent="0.2">
      <c r="A478" s="1" t="s">
        <v>948</v>
      </c>
      <c r="B478" s="2">
        <v>44274</v>
      </c>
      <c r="C478" s="3" t="s">
        <v>949</v>
      </c>
      <c r="D478" s="4" t="s">
        <v>254</v>
      </c>
      <c r="E478" s="3">
        <v>6</v>
      </c>
      <c r="F478" s="5">
        <f>INDEX([1]products!$A$1:$G$49,MATCH([1]orders!$D478,[1]products!$A$1:$A$49,0),MATCH([1]orders!K$1,[1]products!$A$1:$G$1,0))</f>
        <v>0.2</v>
      </c>
      <c r="G478" s="6">
        <f>INDEX([1]products!$A$1:$G$49,MATCH([1]orders!$D478,[1]products!$A$1:$A$49,0),MATCH([1]orders!L$1,[1]products!$A$1:$G$1,0))</f>
        <v>4.4550000000000001</v>
      </c>
      <c r="H478" s="6">
        <f t="shared" si="7"/>
        <v>26.73</v>
      </c>
    </row>
    <row r="479" spans="1:8" x14ac:dyDescent="0.2">
      <c r="A479" s="1" t="s">
        <v>950</v>
      </c>
      <c r="B479" s="2">
        <v>43962</v>
      </c>
      <c r="C479" s="3" t="s">
        <v>951</v>
      </c>
      <c r="D479" s="4" t="s">
        <v>77</v>
      </c>
      <c r="E479" s="3">
        <v>6</v>
      </c>
      <c r="F479" s="5">
        <f>INDEX([1]products!$A$1:$G$49,MATCH([1]orders!$D479,[1]products!$A$1:$A$49,0),MATCH([1]orders!K$1,[1]products!$A$1:$G$1,0))</f>
        <v>0.2</v>
      </c>
      <c r="G479" s="6">
        <f>INDEX([1]products!$A$1:$G$49,MATCH([1]orders!$D479,[1]products!$A$1:$A$49,0),MATCH([1]orders!L$1,[1]products!$A$1:$G$1,0))</f>
        <v>4.3650000000000002</v>
      </c>
      <c r="H479" s="6">
        <f t="shared" si="7"/>
        <v>26.19</v>
      </c>
    </row>
    <row r="480" spans="1:8" x14ac:dyDescent="0.2">
      <c r="A480" s="1" t="s">
        <v>952</v>
      </c>
      <c r="B480" s="2">
        <v>43624</v>
      </c>
      <c r="C480" s="3" t="s">
        <v>935</v>
      </c>
      <c r="D480" s="4" t="s">
        <v>179</v>
      </c>
      <c r="E480" s="3">
        <v>6</v>
      </c>
      <c r="F480" s="5">
        <f>INDEX([1]products!$A$1:$G$49,MATCH([1]orders!$D480,[1]products!$A$1:$A$49,0),MATCH([1]orders!K$1,[1]products!$A$1:$G$1,0))</f>
        <v>1</v>
      </c>
      <c r="G480" s="6">
        <f>INDEX([1]products!$A$1:$G$49,MATCH([1]orders!$D480,[1]products!$A$1:$A$49,0),MATCH([1]orders!L$1,[1]products!$A$1:$G$1,0))</f>
        <v>8.9499999999999993</v>
      </c>
      <c r="H480" s="6">
        <f t="shared" si="7"/>
        <v>53.699999999999996</v>
      </c>
    </row>
    <row r="481" spans="1:8" x14ac:dyDescent="0.2">
      <c r="A481" s="1" t="s">
        <v>952</v>
      </c>
      <c r="B481" s="2">
        <v>43624</v>
      </c>
      <c r="C481" s="3" t="s">
        <v>935</v>
      </c>
      <c r="D481" s="4" t="s">
        <v>112</v>
      </c>
      <c r="E481" s="3">
        <v>4</v>
      </c>
      <c r="F481" s="5">
        <f>INDEX([1]products!$A$1:$G$49,MATCH([1]orders!$D481,[1]products!$A$1:$A$49,0),MATCH([1]orders!K$1,[1]products!$A$1:$G$1,0))</f>
        <v>2.5</v>
      </c>
      <c r="G481" s="6">
        <f>INDEX([1]products!$A$1:$G$49,MATCH([1]orders!$D481,[1]products!$A$1:$A$49,0),MATCH([1]orders!L$1,[1]products!$A$1:$G$1,0))</f>
        <v>31.624999999999996</v>
      </c>
      <c r="H481" s="6">
        <f t="shared" si="7"/>
        <v>126.49999999999999</v>
      </c>
    </row>
    <row r="482" spans="1:8" x14ac:dyDescent="0.2">
      <c r="A482" s="1" t="s">
        <v>952</v>
      </c>
      <c r="B482" s="2">
        <v>43624</v>
      </c>
      <c r="C482" s="3" t="s">
        <v>935</v>
      </c>
      <c r="D482" s="4" t="s">
        <v>64</v>
      </c>
      <c r="E482" s="3">
        <v>1</v>
      </c>
      <c r="F482" s="5">
        <f>INDEX([1]products!$A$1:$G$49,MATCH([1]orders!$D482,[1]products!$A$1:$A$49,0),MATCH([1]orders!K$1,[1]products!$A$1:$G$1,0))</f>
        <v>0.2</v>
      </c>
      <c r="G482" s="6">
        <f>INDEX([1]products!$A$1:$G$49,MATCH([1]orders!$D482,[1]products!$A$1:$A$49,0),MATCH([1]orders!L$1,[1]products!$A$1:$G$1,0))</f>
        <v>4.125</v>
      </c>
      <c r="H482" s="6">
        <f t="shared" si="7"/>
        <v>4.125</v>
      </c>
    </row>
    <row r="483" spans="1:8" x14ac:dyDescent="0.2">
      <c r="A483" s="1" t="s">
        <v>953</v>
      </c>
      <c r="B483" s="2">
        <v>43747</v>
      </c>
      <c r="C483" s="3" t="s">
        <v>954</v>
      </c>
      <c r="D483" s="4" t="s">
        <v>189</v>
      </c>
      <c r="E483" s="3">
        <v>2</v>
      </c>
      <c r="F483" s="5">
        <f>INDEX([1]products!$A$1:$G$49,MATCH([1]orders!$D483,[1]products!$A$1:$A$49,0),MATCH([1]orders!K$1,[1]products!$A$1:$G$1,0))</f>
        <v>1</v>
      </c>
      <c r="G483" s="6">
        <f>INDEX([1]products!$A$1:$G$49,MATCH([1]orders!$D483,[1]products!$A$1:$A$49,0),MATCH([1]orders!L$1,[1]products!$A$1:$G$1,0))</f>
        <v>11.95</v>
      </c>
      <c r="H483" s="6">
        <f t="shared" si="7"/>
        <v>23.9</v>
      </c>
    </row>
    <row r="484" spans="1:8" x14ac:dyDescent="0.2">
      <c r="A484" s="1" t="s">
        <v>955</v>
      </c>
      <c r="B484" s="2">
        <v>44247</v>
      </c>
      <c r="C484" s="3" t="s">
        <v>956</v>
      </c>
      <c r="D484" s="4" t="s">
        <v>530</v>
      </c>
      <c r="E484" s="3">
        <v>5</v>
      </c>
      <c r="F484" s="5">
        <f>INDEX([1]products!$A$1:$G$49,MATCH([1]orders!$D484,[1]products!$A$1:$A$49,0),MATCH([1]orders!K$1,[1]products!$A$1:$G$1,0))</f>
        <v>2.5</v>
      </c>
      <c r="G484" s="6">
        <f>INDEX([1]products!$A$1:$G$49,MATCH([1]orders!$D484,[1]products!$A$1:$A$49,0),MATCH([1]orders!L$1,[1]products!$A$1:$G$1,0))</f>
        <v>27.945</v>
      </c>
      <c r="H484" s="6">
        <f t="shared" si="7"/>
        <v>139.72499999999999</v>
      </c>
    </row>
    <row r="485" spans="1:8" x14ac:dyDescent="0.2">
      <c r="A485" s="1" t="s">
        <v>957</v>
      </c>
      <c r="B485" s="2">
        <v>43790</v>
      </c>
      <c r="C485" s="3" t="s">
        <v>958</v>
      </c>
      <c r="D485" s="4" t="s">
        <v>109</v>
      </c>
      <c r="E485" s="3">
        <v>2</v>
      </c>
      <c r="F485" s="5">
        <f>INDEX([1]products!$A$1:$G$49,MATCH([1]orders!$D485,[1]products!$A$1:$A$49,0),MATCH([1]orders!K$1,[1]products!$A$1:$G$1,0))</f>
        <v>2.5</v>
      </c>
      <c r="G485" s="6">
        <f>INDEX([1]products!$A$1:$G$49,MATCH([1]orders!$D485,[1]products!$A$1:$A$49,0),MATCH([1]orders!L$1,[1]products!$A$1:$G$1,0))</f>
        <v>29.784999999999997</v>
      </c>
      <c r="H485" s="6">
        <f t="shared" si="7"/>
        <v>59.569999999999993</v>
      </c>
    </row>
    <row r="486" spans="1:8" x14ac:dyDescent="0.2">
      <c r="A486" s="1" t="s">
        <v>959</v>
      </c>
      <c r="B486" s="2">
        <v>44479</v>
      </c>
      <c r="C486" s="3" t="s">
        <v>960</v>
      </c>
      <c r="D486" s="4" t="s">
        <v>83</v>
      </c>
      <c r="E486" s="3">
        <v>6</v>
      </c>
      <c r="F486" s="5">
        <f>INDEX([1]products!$A$1:$G$49,MATCH([1]orders!$D486,[1]products!$A$1:$A$49,0),MATCH([1]orders!K$1,[1]products!$A$1:$G$1,0))</f>
        <v>0.5</v>
      </c>
      <c r="G486" s="6">
        <f>INDEX([1]products!$A$1:$G$49,MATCH([1]orders!$D486,[1]products!$A$1:$A$49,0),MATCH([1]orders!L$1,[1]products!$A$1:$G$1,0))</f>
        <v>9.51</v>
      </c>
      <c r="H486" s="6">
        <f t="shared" si="7"/>
        <v>57.06</v>
      </c>
    </row>
    <row r="487" spans="1:8" x14ac:dyDescent="0.2">
      <c r="A487" s="1" t="s">
        <v>961</v>
      </c>
      <c r="B487" s="2">
        <v>44413</v>
      </c>
      <c r="C487" s="3" t="s">
        <v>962</v>
      </c>
      <c r="D487" s="4" t="s">
        <v>182</v>
      </c>
      <c r="E487" s="3">
        <v>6</v>
      </c>
      <c r="F487" s="5">
        <f>INDEX([1]products!$A$1:$G$49,MATCH([1]orders!$D487,[1]products!$A$1:$A$49,0),MATCH([1]orders!K$1,[1]products!$A$1:$G$1,0))</f>
        <v>0.2</v>
      </c>
      <c r="G487" s="6">
        <f>INDEX([1]products!$A$1:$G$49,MATCH([1]orders!$D487,[1]products!$A$1:$A$49,0),MATCH([1]orders!L$1,[1]products!$A$1:$G$1,0))</f>
        <v>3.5849999999999995</v>
      </c>
      <c r="H487" s="6">
        <f t="shared" si="7"/>
        <v>21.509999999999998</v>
      </c>
    </row>
    <row r="488" spans="1:8" x14ac:dyDescent="0.2">
      <c r="A488" s="1" t="s">
        <v>963</v>
      </c>
      <c r="B488" s="2">
        <v>44043</v>
      </c>
      <c r="C488" s="3" t="s">
        <v>964</v>
      </c>
      <c r="D488" s="4" t="s">
        <v>78</v>
      </c>
      <c r="E488" s="3">
        <v>6</v>
      </c>
      <c r="F488" s="5">
        <f>INDEX([1]products!$A$1:$G$49,MATCH([1]orders!$D488,[1]products!$A$1:$A$49,0),MATCH([1]orders!K$1,[1]products!$A$1:$G$1,0))</f>
        <v>0.5</v>
      </c>
      <c r="G488" s="6">
        <f>INDEX([1]products!$A$1:$G$49,MATCH([1]orders!$D488,[1]products!$A$1:$A$49,0),MATCH([1]orders!L$1,[1]products!$A$1:$G$1,0))</f>
        <v>8.73</v>
      </c>
      <c r="H488" s="6">
        <f t="shared" si="7"/>
        <v>52.38</v>
      </c>
    </row>
    <row r="489" spans="1:8" x14ac:dyDescent="0.2">
      <c r="A489" s="1" t="s">
        <v>965</v>
      </c>
      <c r="B489" s="2">
        <v>44093</v>
      </c>
      <c r="C489" s="3" t="s">
        <v>966</v>
      </c>
      <c r="D489" s="4" t="s">
        <v>245</v>
      </c>
      <c r="E489" s="3">
        <v>6</v>
      </c>
      <c r="F489" s="5">
        <f>INDEX([1]products!$A$1:$G$49,MATCH([1]orders!$D489,[1]products!$A$1:$A$49,0),MATCH([1]orders!K$1,[1]products!$A$1:$G$1,0))</f>
        <v>1</v>
      </c>
      <c r="G489" s="6">
        <f>INDEX([1]products!$A$1:$G$49,MATCH([1]orders!$D489,[1]products!$A$1:$A$49,0),MATCH([1]orders!L$1,[1]products!$A$1:$G$1,0))</f>
        <v>12.15</v>
      </c>
      <c r="H489" s="6">
        <f t="shared" si="7"/>
        <v>72.900000000000006</v>
      </c>
    </row>
    <row r="490" spans="1:8" x14ac:dyDescent="0.2">
      <c r="A490" s="1" t="s">
        <v>967</v>
      </c>
      <c r="B490" s="2">
        <v>43954</v>
      </c>
      <c r="C490" s="3" t="s">
        <v>968</v>
      </c>
      <c r="D490" s="4" t="s">
        <v>162</v>
      </c>
      <c r="E490" s="3">
        <v>5</v>
      </c>
      <c r="F490" s="5">
        <f>INDEX([1]products!$A$1:$G$49,MATCH([1]orders!$D490,[1]products!$A$1:$A$49,0),MATCH([1]orders!K$1,[1]products!$A$1:$G$1,0))</f>
        <v>0.2</v>
      </c>
      <c r="G490" s="6">
        <f>INDEX([1]products!$A$1:$G$49,MATCH([1]orders!$D490,[1]products!$A$1:$A$49,0),MATCH([1]orders!L$1,[1]products!$A$1:$G$1,0))</f>
        <v>2.9849999999999999</v>
      </c>
      <c r="H490" s="6">
        <f t="shared" si="7"/>
        <v>14.924999999999999</v>
      </c>
    </row>
    <row r="491" spans="1:8" x14ac:dyDescent="0.2">
      <c r="A491" s="1" t="s">
        <v>969</v>
      </c>
      <c r="B491" s="2">
        <v>43654</v>
      </c>
      <c r="C491" s="3" t="s">
        <v>970</v>
      </c>
      <c r="D491" s="4" t="s">
        <v>132</v>
      </c>
      <c r="E491" s="3">
        <v>6</v>
      </c>
      <c r="F491" s="5">
        <f>INDEX([1]products!$A$1:$G$49,MATCH([1]orders!$D491,[1]products!$A$1:$A$49,0),MATCH([1]orders!K$1,[1]products!$A$1:$G$1,0))</f>
        <v>1</v>
      </c>
      <c r="G491" s="6">
        <f>INDEX([1]products!$A$1:$G$49,MATCH([1]orders!$D491,[1]products!$A$1:$A$49,0),MATCH([1]orders!L$1,[1]products!$A$1:$G$1,0))</f>
        <v>15.85</v>
      </c>
      <c r="H491" s="6">
        <f t="shared" si="7"/>
        <v>95.1</v>
      </c>
    </row>
    <row r="492" spans="1:8" x14ac:dyDescent="0.2">
      <c r="A492" s="1" t="s">
        <v>971</v>
      </c>
      <c r="B492" s="2">
        <v>43764</v>
      </c>
      <c r="C492" s="3" t="s">
        <v>972</v>
      </c>
      <c r="D492" s="4" t="s">
        <v>123</v>
      </c>
      <c r="E492" s="3">
        <v>2</v>
      </c>
      <c r="F492" s="5">
        <f>INDEX([1]products!$A$1:$G$49,MATCH([1]orders!$D492,[1]products!$A$1:$A$49,0),MATCH([1]orders!K$1,[1]products!$A$1:$G$1,0))</f>
        <v>0.5</v>
      </c>
      <c r="G492" s="6">
        <f>INDEX([1]products!$A$1:$G$49,MATCH([1]orders!$D492,[1]products!$A$1:$A$49,0),MATCH([1]orders!L$1,[1]products!$A$1:$G$1,0))</f>
        <v>7.77</v>
      </c>
      <c r="H492" s="6">
        <f t="shared" si="7"/>
        <v>15.54</v>
      </c>
    </row>
    <row r="493" spans="1:8" x14ac:dyDescent="0.2">
      <c r="A493" s="1" t="s">
        <v>973</v>
      </c>
      <c r="B493" s="2">
        <v>44101</v>
      </c>
      <c r="C493" s="3" t="s">
        <v>974</v>
      </c>
      <c r="D493" s="4" t="s">
        <v>38</v>
      </c>
      <c r="E493" s="3">
        <v>6</v>
      </c>
      <c r="F493" s="5">
        <f>INDEX([1]products!$A$1:$G$49,MATCH([1]orders!$D493,[1]products!$A$1:$A$49,0),MATCH([1]orders!K$1,[1]products!$A$1:$G$1,0))</f>
        <v>0.2</v>
      </c>
      <c r="G493" s="6">
        <f>INDEX([1]products!$A$1:$G$49,MATCH([1]orders!$D493,[1]products!$A$1:$A$49,0),MATCH([1]orders!L$1,[1]products!$A$1:$G$1,0))</f>
        <v>3.8849999999999998</v>
      </c>
      <c r="H493" s="6">
        <f t="shared" si="7"/>
        <v>23.31</v>
      </c>
    </row>
    <row r="494" spans="1:8" x14ac:dyDescent="0.2">
      <c r="A494" s="1" t="s">
        <v>975</v>
      </c>
      <c r="B494" s="2">
        <v>44620</v>
      </c>
      <c r="C494" s="3" t="s">
        <v>976</v>
      </c>
      <c r="D494" s="4" t="s">
        <v>64</v>
      </c>
      <c r="E494" s="3">
        <v>1</v>
      </c>
      <c r="F494" s="5">
        <f>INDEX([1]products!$A$1:$G$49,MATCH([1]orders!$D494,[1]products!$A$1:$A$49,0),MATCH([1]orders!K$1,[1]products!$A$1:$G$1,0))</f>
        <v>0.2</v>
      </c>
      <c r="G494" s="6">
        <f>INDEX([1]products!$A$1:$G$49,MATCH([1]orders!$D494,[1]products!$A$1:$A$49,0),MATCH([1]orders!L$1,[1]products!$A$1:$G$1,0))</f>
        <v>4.125</v>
      </c>
      <c r="H494" s="6">
        <f t="shared" si="7"/>
        <v>4.125</v>
      </c>
    </row>
    <row r="495" spans="1:8" x14ac:dyDescent="0.2">
      <c r="A495" s="1" t="s">
        <v>977</v>
      </c>
      <c r="B495" s="2">
        <v>44090</v>
      </c>
      <c r="C495" s="3" t="s">
        <v>978</v>
      </c>
      <c r="D495" s="4" t="s">
        <v>22</v>
      </c>
      <c r="E495" s="3">
        <v>6</v>
      </c>
      <c r="F495" s="5">
        <f>INDEX([1]products!$A$1:$G$49,MATCH([1]orders!$D495,[1]products!$A$1:$A$49,0),MATCH([1]orders!K$1,[1]products!$A$1:$G$1,0))</f>
        <v>0.5</v>
      </c>
      <c r="G495" s="6">
        <f>INDEX([1]products!$A$1:$G$49,MATCH([1]orders!$D495,[1]products!$A$1:$A$49,0),MATCH([1]orders!L$1,[1]products!$A$1:$G$1,0))</f>
        <v>5.97</v>
      </c>
      <c r="H495" s="6">
        <f t="shared" si="7"/>
        <v>35.82</v>
      </c>
    </row>
    <row r="496" spans="1:8" x14ac:dyDescent="0.2">
      <c r="A496" s="1" t="s">
        <v>979</v>
      </c>
      <c r="B496" s="2">
        <v>44132</v>
      </c>
      <c r="C496" s="3" t="s">
        <v>980</v>
      </c>
      <c r="D496" s="4" t="s">
        <v>132</v>
      </c>
      <c r="E496" s="3">
        <v>2</v>
      </c>
      <c r="F496" s="5">
        <f>INDEX([1]products!$A$1:$G$49,MATCH([1]orders!$D496,[1]products!$A$1:$A$49,0),MATCH([1]orders!K$1,[1]products!$A$1:$G$1,0))</f>
        <v>1</v>
      </c>
      <c r="G496" s="6">
        <f>INDEX([1]products!$A$1:$G$49,MATCH([1]orders!$D496,[1]products!$A$1:$A$49,0),MATCH([1]orders!L$1,[1]products!$A$1:$G$1,0))</f>
        <v>15.85</v>
      </c>
      <c r="H496" s="6">
        <f t="shared" si="7"/>
        <v>31.7</v>
      </c>
    </row>
    <row r="497" spans="1:8" x14ac:dyDescent="0.2">
      <c r="A497" s="1" t="s">
        <v>981</v>
      </c>
      <c r="B497" s="2">
        <v>43710</v>
      </c>
      <c r="C497" s="3" t="s">
        <v>982</v>
      </c>
      <c r="D497" s="4" t="s">
        <v>132</v>
      </c>
      <c r="E497" s="3">
        <v>5</v>
      </c>
      <c r="F497" s="5">
        <f>INDEX([1]products!$A$1:$G$49,MATCH([1]orders!$D497,[1]products!$A$1:$A$49,0),MATCH([1]orders!K$1,[1]products!$A$1:$G$1,0))</f>
        <v>1</v>
      </c>
      <c r="G497" s="6">
        <f>INDEX([1]products!$A$1:$G$49,MATCH([1]orders!$D497,[1]products!$A$1:$A$49,0),MATCH([1]orders!L$1,[1]products!$A$1:$G$1,0))</f>
        <v>15.85</v>
      </c>
      <c r="H497" s="6">
        <f t="shared" si="7"/>
        <v>79.25</v>
      </c>
    </row>
    <row r="498" spans="1:8" x14ac:dyDescent="0.2">
      <c r="A498" s="1" t="s">
        <v>983</v>
      </c>
      <c r="B498" s="2">
        <v>44438</v>
      </c>
      <c r="C498" s="3" t="s">
        <v>984</v>
      </c>
      <c r="D498" s="4" t="s">
        <v>51</v>
      </c>
      <c r="E498" s="3">
        <v>3</v>
      </c>
      <c r="F498" s="5">
        <f>INDEX([1]products!$A$1:$G$49,MATCH([1]orders!$D498,[1]products!$A$1:$A$49,0),MATCH([1]orders!K$1,[1]products!$A$1:$G$1,0))</f>
        <v>0.2</v>
      </c>
      <c r="G498" s="6">
        <f>INDEX([1]products!$A$1:$G$49,MATCH([1]orders!$D498,[1]products!$A$1:$A$49,0),MATCH([1]orders!L$1,[1]products!$A$1:$G$1,0))</f>
        <v>3.645</v>
      </c>
      <c r="H498" s="6">
        <f t="shared" si="7"/>
        <v>10.935</v>
      </c>
    </row>
    <row r="499" spans="1:8" x14ac:dyDescent="0.2">
      <c r="A499" s="1" t="s">
        <v>985</v>
      </c>
      <c r="B499" s="2">
        <v>44351</v>
      </c>
      <c r="C499" s="3" t="s">
        <v>986</v>
      </c>
      <c r="D499" s="4" t="s">
        <v>27</v>
      </c>
      <c r="E499" s="3">
        <v>4</v>
      </c>
      <c r="F499" s="5">
        <f>INDEX([1]products!$A$1:$G$49,MATCH([1]orders!$D499,[1]products!$A$1:$A$49,0),MATCH([1]orders!K$1,[1]products!$A$1:$G$1,0))</f>
        <v>1</v>
      </c>
      <c r="G499" s="6">
        <f>INDEX([1]products!$A$1:$G$49,MATCH([1]orders!$D499,[1]products!$A$1:$A$49,0),MATCH([1]orders!L$1,[1]products!$A$1:$G$1,0))</f>
        <v>9.9499999999999993</v>
      </c>
      <c r="H499" s="6">
        <f t="shared" si="7"/>
        <v>39.799999999999997</v>
      </c>
    </row>
    <row r="500" spans="1:8" x14ac:dyDescent="0.2">
      <c r="A500" s="1" t="s">
        <v>987</v>
      </c>
      <c r="B500" s="2">
        <v>44159</v>
      </c>
      <c r="C500" s="3" t="s">
        <v>988</v>
      </c>
      <c r="D500" s="4" t="s">
        <v>2</v>
      </c>
      <c r="E500" s="3">
        <v>5</v>
      </c>
      <c r="F500" s="5">
        <f>INDEX([1]products!$A$1:$G$49,MATCH([1]orders!$D500,[1]products!$A$1:$A$49,0),MATCH([1]orders!K$1,[1]products!$A$1:$G$1,0))</f>
        <v>1</v>
      </c>
      <c r="G500" s="6">
        <f>INDEX([1]products!$A$1:$G$49,MATCH([1]orders!$D500,[1]products!$A$1:$A$49,0),MATCH([1]orders!L$1,[1]products!$A$1:$G$1,0))</f>
        <v>9.9499999999999993</v>
      </c>
      <c r="H500" s="6">
        <f t="shared" si="7"/>
        <v>49.75</v>
      </c>
    </row>
    <row r="501" spans="1:8" x14ac:dyDescent="0.2">
      <c r="A501" s="1" t="s">
        <v>989</v>
      </c>
      <c r="B501" s="2">
        <v>44003</v>
      </c>
      <c r="C501" s="3" t="s">
        <v>990</v>
      </c>
      <c r="D501" s="4" t="s">
        <v>101</v>
      </c>
      <c r="E501" s="3">
        <v>3</v>
      </c>
      <c r="F501" s="5">
        <f>INDEX([1]products!$A$1:$G$49,MATCH([1]orders!$D501,[1]products!$A$1:$A$49,0),MATCH([1]orders!K$1,[1]products!$A$1:$G$1,0))</f>
        <v>0.2</v>
      </c>
      <c r="G501" s="6">
        <f>INDEX([1]products!$A$1:$G$49,MATCH([1]orders!$D501,[1]products!$A$1:$A$49,0),MATCH([1]orders!L$1,[1]products!$A$1:$G$1,0))</f>
        <v>2.6849999999999996</v>
      </c>
      <c r="H501" s="6">
        <f t="shared" si="7"/>
        <v>8.0549999999999997</v>
      </c>
    </row>
    <row r="502" spans="1:8" x14ac:dyDescent="0.2">
      <c r="A502" s="1" t="s">
        <v>991</v>
      </c>
      <c r="B502" s="2">
        <v>44025</v>
      </c>
      <c r="C502" s="3" t="s">
        <v>992</v>
      </c>
      <c r="D502" s="4" t="s">
        <v>189</v>
      </c>
      <c r="E502" s="3">
        <v>4</v>
      </c>
      <c r="F502" s="5">
        <f>INDEX([1]products!$A$1:$G$49,MATCH([1]orders!$D502,[1]products!$A$1:$A$49,0),MATCH([1]orders!K$1,[1]products!$A$1:$G$1,0))</f>
        <v>1</v>
      </c>
      <c r="G502" s="6">
        <f>INDEX([1]products!$A$1:$G$49,MATCH([1]orders!$D502,[1]products!$A$1:$A$49,0),MATCH([1]orders!L$1,[1]products!$A$1:$G$1,0))</f>
        <v>11.95</v>
      </c>
      <c r="H502" s="6">
        <f t="shared" si="7"/>
        <v>47.8</v>
      </c>
    </row>
    <row r="503" spans="1:8" x14ac:dyDescent="0.2">
      <c r="A503" s="1" t="s">
        <v>993</v>
      </c>
      <c r="B503" s="2">
        <v>43467</v>
      </c>
      <c r="C503" s="3" t="s">
        <v>994</v>
      </c>
      <c r="D503" s="4" t="s">
        <v>162</v>
      </c>
      <c r="E503" s="3">
        <v>4</v>
      </c>
      <c r="F503" s="5">
        <f>INDEX([1]products!$A$1:$G$49,MATCH([1]orders!$D503,[1]products!$A$1:$A$49,0),MATCH([1]orders!K$1,[1]products!$A$1:$G$1,0))</f>
        <v>0.2</v>
      </c>
      <c r="G503" s="6">
        <f>INDEX([1]products!$A$1:$G$49,MATCH([1]orders!$D503,[1]products!$A$1:$A$49,0),MATCH([1]orders!L$1,[1]products!$A$1:$G$1,0))</f>
        <v>2.9849999999999999</v>
      </c>
      <c r="H503" s="6">
        <f t="shared" si="7"/>
        <v>11.94</v>
      </c>
    </row>
    <row r="504" spans="1:8" x14ac:dyDescent="0.2">
      <c r="A504" s="1" t="s">
        <v>993</v>
      </c>
      <c r="B504" s="2">
        <v>43467</v>
      </c>
      <c r="C504" s="3" t="s">
        <v>994</v>
      </c>
      <c r="D504" s="4" t="s">
        <v>64</v>
      </c>
      <c r="E504" s="3">
        <v>4</v>
      </c>
      <c r="F504" s="5">
        <f>INDEX([1]products!$A$1:$G$49,MATCH([1]orders!$D504,[1]products!$A$1:$A$49,0),MATCH([1]orders!K$1,[1]products!$A$1:$G$1,0))</f>
        <v>0.2</v>
      </c>
      <c r="G504" s="6">
        <f>INDEX([1]products!$A$1:$G$49,MATCH([1]orders!$D504,[1]products!$A$1:$A$49,0),MATCH([1]orders!L$1,[1]products!$A$1:$G$1,0))</f>
        <v>4.125</v>
      </c>
      <c r="H504" s="6">
        <f t="shared" si="7"/>
        <v>16.5</v>
      </c>
    </row>
    <row r="505" spans="1:8" x14ac:dyDescent="0.2">
      <c r="A505" s="1" t="s">
        <v>993</v>
      </c>
      <c r="B505" s="2">
        <v>43467</v>
      </c>
      <c r="C505" s="3" t="s">
        <v>994</v>
      </c>
      <c r="D505" s="4" t="s">
        <v>13</v>
      </c>
      <c r="E505" s="3">
        <v>4</v>
      </c>
      <c r="F505" s="5">
        <f>INDEX([1]products!$A$1:$G$49,MATCH([1]orders!$D505,[1]products!$A$1:$A$49,0),MATCH([1]orders!K$1,[1]products!$A$1:$G$1,0))</f>
        <v>1</v>
      </c>
      <c r="G505" s="6">
        <f>INDEX([1]products!$A$1:$G$49,MATCH([1]orders!$D505,[1]products!$A$1:$A$49,0),MATCH([1]orders!L$1,[1]products!$A$1:$G$1,0))</f>
        <v>12.95</v>
      </c>
      <c r="H505" s="6">
        <f t="shared" si="7"/>
        <v>51.8</v>
      </c>
    </row>
    <row r="506" spans="1:8" x14ac:dyDescent="0.2">
      <c r="A506" s="1" t="s">
        <v>993</v>
      </c>
      <c r="B506" s="2">
        <v>43467</v>
      </c>
      <c r="C506" s="3" t="s">
        <v>994</v>
      </c>
      <c r="D506" s="4" t="s">
        <v>19</v>
      </c>
      <c r="E506" s="3">
        <v>3</v>
      </c>
      <c r="F506" s="5">
        <f>INDEX([1]products!$A$1:$G$49,MATCH([1]orders!$D506,[1]products!$A$1:$A$49,0),MATCH([1]orders!K$1,[1]products!$A$1:$G$1,0))</f>
        <v>0.2</v>
      </c>
      <c r="G506" s="6">
        <f>INDEX([1]products!$A$1:$G$49,MATCH([1]orders!$D506,[1]products!$A$1:$A$49,0),MATCH([1]orders!L$1,[1]products!$A$1:$G$1,0))</f>
        <v>4.7549999999999999</v>
      </c>
      <c r="H506" s="6">
        <f t="shared" si="7"/>
        <v>14.265000000000001</v>
      </c>
    </row>
    <row r="507" spans="1:8" x14ac:dyDescent="0.2">
      <c r="A507" s="1" t="s">
        <v>995</v>
      </c>
      <c r="B507" s="2">
        <v>44609</v>
      </c>
      <c r="C507" s="3" t="s">
        <v>996</v>
      </c>
      <c r="D507" s="4" t="s">
        <v>77</v>
      </c>
      <c r="E507" s="3">
        <v>6</v>
      </c>
      <c r="F507" s="5">
        <f>INDEX([1]products!$A$1:$G$49,MATCH([1]orders!$D507,[1]products!$A$1:$A$49,0),MATCH([1]orders!K$1,[1]products!$A$1:$G$1,0))</f>
        <v>0.2</v>
      </c>
      <c r="G507" s="6">
        <f>INDEX([1]products!$A$1:$G$49,MATCH([1]orders!$D507,[1]products!$A$1:$A$49,0),MATCH([1]orders!L$1,[1]products!$A$1:$G$1,0))</f>
        <v>4.3650000000000002</v>
      </c>
      <c r="H507" s="6">
        <f t="shared" si="7"/>
        <v>26.19</v>
      </c>
    </row>
    <row r="508" spans="1:8" x14ac:dyDescent="0.2">
      <c r="A508" s="1" t="s">
        <v>997</v>
      </c>
      <c r="B508" s="2">
        <v>44184</v>
      </c>
      <c r="C508" s="3" t="s">
        <v>998</v>
      </c>
      <c r="D508" s="4" t="s">
        <v>6</v>
      </c>
      <c r="E508" s="3">
        <v>2</v>
      </c>
      <c r="F508" s="5">
        <f>INDEX([1]products!$A$1:$G$49,MATCH([1]orders!$D508,[1]products!$A$1:$A$49,0),MATCH([1]orders!K$1,[1]products!$A$1:$G$1,0))</f>
        <v>1</v>
      </c>
      <c r="G508" s="6">
        <f>INDEX([1]products!$A$1:$G$49,MATCH([1]orders!$D508,[1]products!$A$1:$A$49,0),MATCH([1]orders!L$1,[1]products!$A$1:$G$1,0))</f>
        <v>12.95</v>
      </c>
      <c r="H508" s="6">
        <f t="shared" si="7"/>
        <v>25.9</v>
      </c>
    </row>
    <row r="509" spans="1:8" x14ac:dyDescent="0.2">
      <c r="A509" s="1" t="s">
        <v>999</v>
      </c>
      <c r="B509" s="2">
        <v>43516</v>
      </c>
      <c r="C509" s="3" t="s">
        <v>1000</v>
      </c>
      <c r="D509" s="4" t="s">
        <v>204</v>
      </c>
      <c r="E509" s="3">
        <v>3</v>
      </c>
      <c r="F509" s="5">
        <f>INDEX([1]products!$A$1:$G$49,MATCH([1]orders!$D509,[1]products!$A$1:$A$49,0),MATCH([1]orders!K$1,[1]products!$A$1:$G$1,0))</f>
        <v>2.5</v>
      </c>
      <c r="G509" s="6">
        <f>INDEX([1]products!$A$1:$G$49,MATCH([1]orders!$D509,[1]products!$A$1:$A$49,0),MATCH([1]orders!L$1,[1]products!$A$1:$G$1,0))</f>
        <v>29.784999999999997</v>
      </c>
      <c r="H509" s="6">
        <f t="shared" si="7"/>
        <v>89.35499999999999</v>
      </c>
    </row>
    <row r="510" spans="1:8" x14ac:dyDescent="0.2">
      <c r="A510" s="1" t="s">
        <v>1001</v>
      </c>
      <c r="B510" s="2">
        <v>44210</v>
      </c>
      <c r="C510" s="3" t="s">
        <v>1002</v>
      </c>
      <c r="D510" s="4" t="s">
        <v>123</v>
      </c>
      <c r="E510" s="3">
        <v>6</v>
      </c>
      <c r="F510" s="5">
        <f>INDEX([1]products!$A$1:$G$49,MATCH([1]orders!$D510,[1]products!$A$1:$A$49,0),MATCH([1]orders!K$1,[1]products!$A$1:$G$1,0))</f>
        <v>0.5</v>
      </c>
      <c r="G510" s="6">
        <f>INDEX([1]products!$A$1:$G$49,MATCH([1]orders!$D510,[1]products!$A$1:$A$49,0),MATCH([1]orders!L$1,[1]products!$A$1:$G$1,0))</f>
        <v>7.77</v>
      </c>
      <c r="H510" s="6">
        <f t="shared" si="7"/>
        <v>46.62</v>
      </c>
    </row>
    <row r="511" spans="1:8" x14ac:dyDescent="0.2">
      <c r="A511" s="1" t="s">
        <v>1003</v>
      </c>
      <c r="B511" s="2">
        <v>43785</v>
      </c>
      <c r="C511" s="3" t="s">
        <v>988</v>
      </c>
      <c r="D511" s="4" t="s">
        <v>27</v>
      </c>
      <c r="E511" s="3">
        <v>3</v>
      </c>
      <c r="F511" s="5">
        <f>INDEX([1]products!$A$1:$G$49,MATCH([1]orders!$D511,[1]products!$A$1:$A$49,0),MATCH([1]orders!K$1,[1]products!$A$1:$G$1,0))</f>
        <v>1</v>
      </c>
      <c r="G511" s="6">
        <f>INDEX([1]products!$A$1:$G$49,MATCH([1]orders!$D511,[1]products!$A$1:$A$49,0),MATCH([1]orders!L$1,[1]products!$A$1:$G$1,0))</f>
        <v>9.9499999999999993</v>
      </c>
      <c r="H511" s="6">
        <f t="shared" si="7"/>
        <v>29.849999999999998</v>
      </c>
    </row>
    <row r="512" spans="1:8" x14ac:dyDescent="0.2">
      <c r="A512" s="1" t="s">
        <v>1004</v>
      </c>
      <c r="B512" s="2">
        <v>43803</v>
      </c>
      <c r="C512" s="3" t="s">
        <v>1005</v>
      </c>
      <c r="D512" s="4" t="s">
        <v>182</v>
      </c>
      <c r="E512" s="3">
        <v>3</v>
      </c>
      <c r="F512" s="5">
        <f>INDEX([1]products!$A$1:$G$49,MATCH([1]orders!$D512,[1]products!$A$1:$A$49,0),MATCH([1]orders!K$1,[1]products!$A$1:$G$1,0))</f>
        <v>0.2</v>
      </c>
      <c r="G512" s="6">
        <f>INDEX([1]products!$A$1:$G$49,MATCH([1]orders!$D512,[1]products!$A$1:$A$49,0),MATCH([1]orders!L$1,[1]products!$A$1:$G$1,0))</f>
        <v>3.5849999999999995</v>
      </c>
      <c r="H512" s="6">
        <f t="shared" si="7"/>
        <v>10.754999999999999</v>
      </c>
    </row>
    <row r="513" spans="1:8" x14ac:dyDescent="0.2">
      <c r="A513" s="1" t="s">
        <v>1006</v>
      </c>
      <c r="B513" s="2">
        <v>44043</v>
      </c>
      <c r="C513" s="3" t="s">
        <v>1007</v>
      </c>
      <c r="D513" s="4" t="s">
        <v>44</v>
      </c>
      <c r="E513" s="3">
        <v>4</v>
      </c>
      <c r="F513" s="5">
        <f>INDEX([1]products!$A$1:$G$49,MATCH([1]orders!$D513,[1]products!$A$1:$A$49,0),MATCH([1]orders!K$1,[1]products!$A$1:$G$1,0))</f>
        <v>0.2</v>
      </c>
      <c r="G513" s="6">
        <f>INDEX([1]products!$A$1:$G$49,MATCH([1]orders!$D513,[1]products!$A$1:$A$49,0),MATCH([1]orders!L$1,[1]products!$A$1:$G$1,0))</f>
        <v>3.375</v>
      </c>
      <c r="H513" s="6">
        <f t="shared" si="7"/>
        <v>13.5</v>
      </c>
    </row>
    <row r="514" spans="1:8" x14ac:dyDescent="0.2">
      <c r="A514" s="1" t="s">
        <v>1008</v>
      </c>
      <c r="B514" s="2">
        <v>43535</v>
      </c>
      <c r="C514" s="3" t="s">
        <v>1009</v>
      </c>
      <c r="D514" s="4" t="s">
        <v>132</v>
      </c>
      <c r="E514" s="3">
        <v>3</v>
      </c>
      <c r="F514" s="5">
        <f>INDEX([1]products!$A$1:$G$49,MATCH([1]orders!$D514,[1]products!$A$1:$A$49,0),MATCH([1]orders!K$1,[1]products!$A$1:$G$1,0))</f>
        <v>1</v>
      </c>
      <c r="G514" s="6">
        <f>INDEX([1]products!$A$1:$G$49,MATCH([1]orders!$D514,[1]products!$A$1:$A$49,0),MATCH([1]orders!L$1,[1]products!$A$1:$G$1,0))</f>
        <v>15.85</v>
      </c>
      <c r="H514" s="6">
        <f t="shared" ref="H514:H577" si="8">E514*G514</f>
        <v>47.55</v>
      </c>
    </row>
    <row r="515" spans="1:8" x14ac:dyDescent="0.2">
      <c r="A515" s="1" t="s">
        <v>1010</v>
      </c>
      <c r="B515" s="2">
        <v>44691</v>
      </c>
      <c r="C515" s="3" t="s">
        <v>1011</v>
      </c>
      <c r="D515" s="4" t="s">
        <v>132</v>
      </c>
      <c r="E515" s="3">
        <v>5</v>
      </c>
      <c r="F515" s="5">
        <f>INDEX([1]products!$A$1:$G$49,MATCH([1]orders!$D515,[1]products!$A$1:$A$49,0),MATCH([1]orders!K$1,[1]products!$A$1:$G$1,0))</f>
        <v>1</v>
      </c>
      <c r="G515" s="6">
        <f>INDEX([1]products!$A$1:$G$49,MATCH([1]orders!$D515,[1]products!$A$1:$A$49,0),MATCH([1]orders!L$1,[1]products!$A$1:$G$1,0))</f>
        <v>15.85</v>
      </c>
      <c r="H515" s="6">
        <f t="shared" si="8"/>
        <v>79.25</v>
      </c>
    </row>
    <row r="516" spans="1:8" x14ac:dyDescent="0.2">
      <c r="A516" s="1" t="s">
        <v>1012</v>
      </c>
      <c r="B516" s="2">
        <v>44555</v>
      </c>
      <c r="C516" s="3" t="s">
        <v>1013</v>
      </c>
      <c r="D516" s="4" t="s">
        <v>77</v>
      </c>
      <c r="E516" s="3">
        <v>6</v>
      </c>
      <c r="F516" s="5">
        <f>INDEX([1]products!$A$1:$G$49,MATCH([1]orders!$D516,[1]products!$A$1:$A$49,0),MATCH([1]orders!K$1,[1]products!$A$1:$G$1,0))</f>
        <v>0.2</v>
      </c>
      <c r="G516" s="6">
        <f>INDEX([1]products!$A$1:$G$49,MATCH([1]orders!$D516,[1]products!$A$1:$A$49,0),MATCH([1]orders!L$1,[1]products!$A$1:$G$1,0))</f>
        <v>4.3650000000000002</v>
      </c>
      <c r="H516" s="6">
        <f t="shared" si="8"/>
        <v>26.19</v>
      </c>
    </row>
    <row r="517" spans="1:8" x14ac:dyDescent="0.2">
      <c r="A517" s="1" t="s">
        <v>1014</v>
      </c>
      <c r="B517" s="2">
        <v>44673</v>
      </c>
      <c r="C517" s="3" t="s">
        <v>1015</v>
      </c>
      <c r="D517" s="4" t="s">
        <v>157</v>
      </c>
      <c r="E517" s="3">
        <v>3</v>
      </c>
      <c r="F517" s="5">
        <f>INDEX([1]products!$A$1:$G$49,MATCH([1]orders!$D517,[1]products!$A$1:$A$49,0),MATCH([1]orders!K$1,[1]products!$A$1:$G$1,0))</f>
        <v>0.5</v>
      </c>
      <c r="G517" s="6">
        <f>INDEX([1]products!$A$1:$G$49,MATCH([1]orders!$D517,[1]products!$A$1:$A$49,0),MATCH([1]orders!L$1,[1]products!$A$1:$G$1,0))</f>
        <v>7.169999999999999</v>
      </c>
      <c r="H517" s="6">
        <f t="shared" si="8"/>
        <v>21.509999999999998</v>
      </c>
    </row>
    <row r="518" spans="1:8" x14ac:dyDescent="0.2">
      <c r="A518" s="1" t="s">
        <v>1016</v>
      </c>
      <c r="B518" s="2">
        <v>44723</v>
      </c>
      <c r="C518" s="3" t="s">
        <v>1017</v>
      </c>
      <c r="D518" s="4" t="s">
        <v>35</v>
      </c>
      <c r="E518" s="3">
        <v>5</v>
      </c>
      <c r="F518" s="5">
        <f>INDEX([1]products!$A$1:$G$49,MATCH([1]orders!$D518,[1]products!$A$1:$A$49,0),MATCH([1]orders!K$1,[1]products!$A$1:$G$1,0))</f>
        <v>2.5</v>
      </c>
      <c r="G518" s="6">
        <f>INDEX([1]products!$A$1:$G$49,MATCH([1]orders!$D518,[1]products!$A$1:$A$49,0),MATCH([1]orders!L$1,[1]products!$A$1:$G$1,0))</f>
        <v>20.584999999999997</v>
      </c>
      <c r="H518" s="6">
        <f t="shared" si="8"/>
        <v>102.92499999999998</v>
      </c>
    </row>
    <row r="519" spans="1:8" x14ac:dyDescent="0.2">
      <c r="A519" s="1" t="s">
        <v>1018</v>
      </c>
      <c r="B519" s="2">
        <v>44678</v>
      </c>
      <c r="C519" s="3" t="s">
        <v>1019</v>
      </c>
      <c r="D519" s="4" t="s">
        <v>38</v>
      </c>
      <c r="E519" s="3">
        <v>2</v>
      </c>
      <c r="F519" s="5">
        <f>INDEX([1]products!$A$1:$G$49,MATCH([1]orders!$D519,[1]products!$A$1:$A$49,0),MATCH([1]orders!K$1,[1]products!$A$1:$G$1,0))</f>
        <v>0.2</v>
      </c>
      <c r="G519" s="6">
        <f>INDEX([1]products!$A$1:$G$49,MATCH([1]orders!$D519,[1]products!$A$1:$A$49,0),MATCH([1]orders!L$1,[1]products!$A$1:$G$1,0))</f>
        <v>3.8849999999999998</v>
      </c>
      <c r="H519" s="6">
        <f t="shared" si="8"/>
        <v>7.77</v>
      </c>
    </row>
    <row r="520" spans="1:8" x14ac:dyDescent="0.2">
      <c r="A520" s="1" t="s">
        <v>1020</v>
      </c>
      <c r="B520" s="2">
        <v>44194</v>
      </c>
      <c r="C520" s="3" t="s">
        <v>1021</v>
      </c>
      <c r="D520" s="4" t="s">
        <v>530</v>
      </c>
      <c r="E520" s="3">
        <v>5</v>
      </c>
      <c r="F520" s="5">
        <f>INDEX([1]products!$A$1:$G$49,MATCH([1]orders!$D520,[1]products!$A$1:$A$49,0),MATCH([1]orders!K$1,[1]products!$A$1:$G$1,0))</f>
        <v>2.5</v>
      </c>
      <c r="G520" s="6">
        <f>INDEX([1]products!$A$1:$G$49,MATCH([1]orders!$D520,[1]products!$A$1:$A$49,0),MATCH([1]orders!L$1,[1]products!$A$1:$G$1,0))</f>
        <v>27.945</v>
      </c>
      <c r="H520" s="6">
        <f t="shared" si="8"/>
        <v>139.72499999999999</v>
      </c>
    </row>
    <row r="521" spans="1:8" x14ac:dyDescent="0.2">
      <c r="A521" s="1" t="s">
        <v>1022</v>
      </c>
      <c r="B521" s="2">
        <v>44026</v>
      </c>
      <c r="C521" s="3" t="s">
        <v>988</v>
      </c>
      <c r="D521" s="4" t="s">
        <v>72</v>
      </c>
      <c r="E521" s="3">
        <v>2</v>
      </c>
      <c r="F521" s="5">
        <f>INDEX([1]products!$A$1:$G$49,MATCH([1]orders!$D521,[1]products!$A$1:$A$49,0),MATCH([1]orders!K$1,[1]products!$A$1:$G$1,0))</f>
        <v>0.5</v>
      </c>
      <c r="G521" s="6">
        <f>INDEX([1]products!$A$1:$G$49,MATCH([1]orders!$D521,[1]products!$A$1:$A$49,0),MATCH([1]orders!L$1,[1]products!$A$1:$G$1,0))</f>
        <v>5.97</v>
      </c>
      <c r="H521" s="6">
        <f t="shared" si="8"/>
        <v>11.94</v>
      </c>
    </row>
    <row r="522" spans="1:8" x14ac:dyDescent="0.2">
      <c r="A522" s="1" t="s">
        <v>1023</v>
      </c>
      <c r="B522" s="2">
        <v>44446</v>
      </c>
      <c r="C522" s="3" t="s">
        <v>1024</v>
      </c>
      <c r="D522" s="4" t="s">
        <v>38</v>
      </c>
      <c r="E522" s="3">
        <v>1</v>
      </c>
      <c r="F522" s="5">
        <f>INDEX([1]products!$A$1:$G$49,MATCH([1]orders!$D522,[1]products!$A$1:$A$49,0),MATCH([1]orders!K$1,[1]products!$A$1:$G$1,0))</f>
        <v>0.2</v>
      </c>
      <c r="G522" s="6">
        <f>INDEX([1]products!$A$1:$G$49,MATCH([1]orders!$D522,[1]products!$A$1:$A$49,0),MATCH([1]orders!L$1,[1]products!$A$1:$G$1,0))</f>
        <v>3.8849999999999998</v>
      </c>
      <c r="H522" s="6">
        <f t="shared" si="8"/>
        <v>3.8849999999999998</v>
      </c>
    </row>
    <row r="523" spans="1:8" x14ac:dyDescent="0.2">
      <c r="A523" s="1" t="s">
        <v>1023</v>
      </c>
      <c r="B523" s="2">
        <v>44446</v>
      </c>
      <c r="C523" s="3" t="s">
        <v>1024</v>
      </c>
      <c r="D523" s="4" t="s">
        <v>2</v>
      </c>
      <c r="E523" s="3">
        <v>4</v>
      </c>
      <c r="F523" s="5">
        <f>INDEX([1]products!$A$1:$G$49,MATCH([1]orders!$D523,[1]products!$A$1:$A$49,0),MATCH([1]orders!K$1,[1]products!$A$1:$G$1,0))</f>
        <v>1</v>
      </c>
      <c r="G523" s="6">
        <f>INDEX([1]products!$A$1:$G$49,MATCH([1]orders!$D523,[1]products!$A$1:$A$49,0),MATCH([1]orders!L$1,[1]products!$A$1:$G$1,0))</f>
        <v>9.9499999999999993</v>
      </c>
      <c r="H523" s="6">
        <f t="shared" si="8"/>
        <v>39.799999999999997</v>
      </c>
    </row>
    <row r="524" spans="1:8" x14ac:dyDescent="0.2">
      <c r="A524" s="1" t="s">
        <v>1025</v>
      </c>
      <c r="B524" s="2">
        <v>43625</v>
      </c>
      <c r="C524" s="3" t="s">
        <v>1026</v>
      </c>
      <c r="D524" s="4" t="s">
        <v>22</v>
      </c>
      <c r="E524" s="3">
        <v>5</v>
      </c>
      <c r="F524" s="5">
        <f>INDEX([1]products!$A$1:$G$49,MATCH([1]orders!$D524,[1]products!$A$1:$A$49,0),MATCH([1]orders!K$1,[1]products!$A$1:$G$1,0))</f>
        <v>0.5</v>
      </c>
      <c r="G524" s="6">
        <f>INDEX([1]products!$A$1:$G$49,MATCH([1]orders!$D524,[1]products!$A$1:$A$49,0),MATCH([1]orders!L$1,[1]products!$A$1:$G$1,0))</f>
        <v>5.97</v>
      </c>
      <c r="H524" s="6">
        <f t="shared" si="8"/>
        <v>29.849999999999998</v>
      </c>
    </row>
    <row r="525" spans="1:8" x14ac:dyDescent="0.2">
      <c r="A525" s="1" t="s">
        <v>1027</v>
      </c>
      <c r="B525" s="2">
        <v>44129</v>
      </c>
      <c r="C525" s="3" t="s">
        <v>1028</v>
      </c>
      <c r="D525" s="4" t="s">
        <v>109</v>
      </c>
      <c r="E525" s="3">
        <v>1</v>
      </c>
      <c r="F525" s="5">
        <f>INDEX([1]products!$A$1:$G$49,MATCH([1]orders!$D525,[1]products!$A$1:$A$49,0),MATCH([1]orders!K$1,[1]products!$A$1:$G$1,0))</f>
        <v>2.5</v>
      </c>
      <c r="G525" s="6">
        <f>INDEX([1]products!$A$1:$G$49,MATCH([1]orders!$D525,[1]products!$A$1:$A$49,0),MATCH([1]orders!L$1,[1]products!$A$1:$G$1,0))</f>
        <v>29.784999999999997</v>
      </c>
      <c r="H525" s="6">
        <f t="shared" si="8"/>
        <v>29.784999999999997</v>
      </c>
    </row>
    <row r="526" spans="1:8" x14ac:dyDescent="0.2">
      <c r="A526" s="1" t="s">
        <v>1029</v>
      </c>
      <c r="B526" s="2">
        <v>44255</v>
      </c>
      <c r="C526" s="3" t="s">
        <v>1030</v>
      </c>
      <c r="D526" s="4" t="s">
        <v>104</v>
      </c>
      <c r="E526" s="3">
        <v>2</v>
      </c>
      <c r="F526" s="5">
        <f>INDEX([1]products!$A$1:$G$49,MATCH([1]orders!$D526,[1]products!$A$1:$A$49,0),MATCH([1]orders!K$1,[1]products!$A$1:$G$1,0))</f>
        <v>2.5</v>
      </c>
      <c r="G526" s="6">
        <f>INDEX([1]products!$A$1:$G$49,MATCH([1]orders!$D526,[1]products!$A$1:$A$49,0),MATCH([1]orders!L$1,[1]products!$A$1:$G$1,0))</f>
        <v>36.454999999999998</v>
      </c>
      <c r="H526" s="6">
        <f t="shared" si="8"/>
        <v>72.91</v>
      </c>
    </row>
    <row r="527" spans="1:8" x14ac:dyDescent="0.2">
      <c r="A527" s="1" t="s">
        <v>1031</v>
      </c>
      <c r="B527" s="2">
        <v>44038</v>
      </c>
      <c r="C527" s="3" t="s">
        <v>1032</v>
      </c>
      <c r="D527" s="4" t="s">
        <v>101</v>
      </c>
      <c r="E527" s="3">
        <v>5</v>
      </c>
      <c r="F527" s="5">
        <f>INDEX([1]products!$A$1:$G$49,MATCH([1]orders!$D527,[1]products!$A$1:$A$49,0),MATCH([1]orders!K$1,[1]products!$A$1:$G$1,0))</f>
        <v>0.2</v>
      </c>
      <c r="G527" s="6">
        <f>INDEX([1]products!$A$1:$G$49,MATCH([1]orders!$D527,[1]products!$A$1:$A$49,0),MATCH([1]orders!L$1,[1]products!$A$1:$G$1,0))</f>
        <v>2.6849999999999996</v>
      </c>
      <c r="H527" s="6">
        <f t="shared" si="8"/>
        <v>13.424999999999997</v>
      </c>
    </row>
    <row r="528" spans="1:8" x14ac:dyDescent="0.2">
      <c r="A528" s="1" t="s">
        <v>1033</v>
      </c>
      <c r="B528" s="2">
        <v>44717</v>
      </c>
      <c r="C528" s="3" t="s">
        <v>1034</v>
      </c>
      <c r="D528" s="4" t="s">
        <v>112</v>
      </c>
      <c r="E528" s="3">
        <v>4</v>
      </c>
      <c r="F528" s="5">
        <f>INDEX([1]products!$A$1:$G$49,MATCH([1]orders!$D528,[1]products!$A$1:$A$49,0),MATCH([1]orders!K$1,[1]products!$A$1:$G$1,0))</f>
        <v>2.5</v>
      </c>
      <c r="G528" s="6">
        <f>INDEX([1]products!$A$1:$G$49,MATCH([1]orders!$D528,[1]products!$A$1:$A$49,0),MATCH([1]orders!L$1,[1]products!$A$1:$G$1,0))</f>
        <v>31.624999999999996</v>
      </c>
      <c r="H528" s="6">
        <f t="shared" si="8"/>
        <v>126.49999999999999</v>
      </c>
    </row>
    <row r="529" spans="1:8" x14ac:dyDescent="0.2">
      <c r="A529" s="1" t="s">
        <v>1035</v>
      </c>
      <c r="B529" s="2">
        <v>43517</v>
      </c>
      <c r="C529" s="3" t="s">
        <v>1036</v>
      </c>
      <c r="D529" s="4" t="s">
        <v>3</v>
      </c>
      <c r="E529" s="3">
        <v>5</v>
      </c>
      <c r="F529" s="5">
        <f>INDEX([1]products!$A$1:$G$49,MATCH([1]orders!$D529,[1]products!$A$1:$A$49,0),MATCH([1]orders!K$1,[1]products!$A$1:$G$1,0))</f>
        <v>0.5</v>
      </c>
      <c r="G529" s="6">
        <f>INDEX([1]products!$A$1:$G$49,MATCH([1]orders!$D529,[1]products!$A$1:$A$49,0),MATCH([1]orders!L$1,[1]products!$A$1:$G$1,0))</f>
        <v>8.25</v>
      </c>
      <c r="H529" s="6">
        <f t="shared" si="8"/>
        <v>41.25</v>
      </c>
    </row>
    <row r="530" spans="1:8" x14ac:dyDescent="0.2">
      <c r="A530" s="1" t="s">
        <v>1037</v>
      </c>
      <c r="B530" s="2">
        <v>43926</v>
      </c>
      <c r="C530" s="3" t="s">
        <v>1038</v>
      </c>
      <c r="D530" s="4" t="s">
        <v>176</v>
      </c>
      <c r="E530" s="3">
        <v>6</v>
      </c>
      <c r="F530" s="5">
        <f>INDEX([1]products!$A$1:$G$49,MATCH([1]orders!$D530,[1]products!$A$1:$A$49,0),MATCH([1]orders!K$1,[1]products!$A$1:$G$1,0))</f>
        <v>0.5</v>
      </c>
      <c r="G530" s="6">
        <f>INDEX([1]products!$A$1:$G$49,MATCH([1]orders!$D530,[1]products!$A$1:$A$49,0),MATCH([1]orders!L$1,[1]products!$A$1:$G$1,0))</f>
        <v>8.91</v>
      </c>
      <c r="H530" s="6">
        <f t="shared" si="8"/>
        <v>53.46</v>
      </c>
    </row>
    <row r="531" spans="1:8" x14ac:dyDescent="0.2">
      <c r="A531" s="1" t="s">
        <v>1039</v>
      </c>
      <c r="B531" s="2">
        <v>43475</v>
      </c>
      <c r="C531" s="3" t="s">
        <v>1040</v>
      </c>
      <c r="D531" s="4" t="s">
        <v>2</v>
      </c>
      <c r="E531" s="3">
        <v>6</v>
      </c>
      <c r="F531" s="5">
        <f>INDEX([1]products!$A$1:$G$49,MATCH([1]orders!$D531,[1]products!$A$1:$A$49,0),MATCH([1]orders!K$1,[1]products!$A$1:$G$1,0))</f>
        <v>1</v>
      </c>
      <c r="G531" s="6">
        <f>INDEX([1]products!$A$1:$G$49,MATCH([1]orders!$D531,[1]products!$A$1:$A$49,0),MATCH([1]orders!L$1,[1]products!$A$1:$G$1,0))</f>
        <v>9.9499999999999993</v>
      </c>
      <c r="H531" s="6">
        <f t="shared" si="8"/>
        <v>59.699999999999996</v>
      </c>
    </row>
    <row r="532" spans="1:8" x14ac:dyDescent="0.2">
      <c r="A532" s="1" t="s">
        <v>1041</v>
      </c>
      <c r="B532" s="2">
        <v>44663</v>
      </c>
      <c r="C532" s="3" t="s">
        <v>1042</v>
      </c>
      <c r="D532" s="4" t="s">
        <v>2</v>
      </c>
      <c r="E532" s="3">
        <v>6</v>
      </c>
      <c r="F532" s="5">
        <f>INDEX([1]products!$A$1:$G$49,MATCH([1]orders!$D532,[1]products!$A$1:$A$49,0),MATCH([1]orders!K$1,[1]products!$A$1:$G$1,0))</f>
        <v>1</v>
      </c>
      <c r="G532" s="6">
        <f>INDEX([1]products!$A$1:$G$49,MATCH([1]orders!$D532,[1]products!$A$1:$A$49,0),MATCH([1]orders!L$1,[1]products!$A$1:$G$1,0))</f>
        <v>9.9499999999999993</v>
      </c>
      <c r="H532" s="6">
        <f t="shared" si="8"/>
        <v>59.699999999999996</v>
      </c>
    </row>
    <row r="533" spans="1:8" x14ac:dyDescent="0.2">
      <c r="A533" s="1" t="s">
        <v>1043</v>
      </c>
      <c r="B533" s="2">
        <v>44591</v>
      </c>
      <c r="C533" s="3" t="s">
        <v>1044</v>
      </c>
      <c r="D533" s="4" t="s">
        <v>179</v>
      </c>
      <c r="E533" s="3">
        <v>5</v>
      </c>
      <c r="F533" s="5">
        <f>INDEX([1]products!$A$1:$G$49,MATCH([1]orders!$D533,[1]products!$A$1:$A$49,0),MATCH([1]orders!K$1,[1]products!$A$1:$G$1,0))</f>
        <v>1</v>
      </c>
      <c r="G533" s="6">
        <f>INDEX([1]products!$A$1:$G$49,MATCH([1]orders!$D533,[1]products!$A$1:$A$49,0),MATCH([1]orders!L$1,[1]products!$A$1:$G$1,0))</f>
        <v>8.9499999999999993</v>
      </c>
      <c r="H533" s="6">
        <f t="shared" si="8"/>
        <v>44.75</v>
      </c>
    </row>
    <row r="534" spans="1:8" x14ac:dyDescent="0.2">
      <c r="A534" s="1" t="s">
        <v>1045</v>
      </c>
      <c r="B534" s="2">
        <v>44330</v>
      </c>
      <c r="C534" s="3" t="s">
        <v>1046</v>
      </c>
      <c r="D534" s="4" t="s">
        <v>3</v>
      </c>
      <c r="E534" s="3">
        <v>2</v>
      </c>
      <c r="F534" s="5">
        <f>INDEX([1]products!$A$1:$G$49,MATCH([1]orders!$D534,[1]products!$A$1:$A$49,0),MATCH([1]orders!K$1,[1]products!$A$1:$G$1,0))</f>
        <v>0.5</v>
      </c>
      <c r="G534" s="6">
        <f>INDEX([1]products!$A$1:$G$49,MATCH([1]orders!$D534,[1]products!$A$1:$A$49,0),MATCH([1]orders!L$1,[1]products!$A$1:$G$1,0))</f>
        <v>8.25</v>
      </c>
      <c r="H534" s="6">
        <f t="shared" si="8"/>
        <v>16.5</v>
      </c>
    </row>
    <row r="535" spans="1:8" x14ac:dyDescent="0.2">
      <c r="A535" s="1" t="s">
        <v>1047</v>
      </c>
      <c r="B535" s="2">
        <v>44724</v>
      </c>
      <c r="C535" s="3" t="s">
        <v>1048</v>
      </c>
      <c r="D535" s="4" t="s">
        <v>146</v>
      </c>
      <c r="E535" s="3">
        <v>4</v>
      </c>
      <c r="F535" s="5">
        <f>INDEX([1]products!$A$1:$G$49,MATCH([1]orders!$D535,[1]products!$A$1:$A$49,0),MATCH([1]orders!K$1,[1]products!$A$1:$G$1,0))</f>
        <v>0.5</v>
      </c>
      <c r="G535" s="6">
        <f>INDEX([1]products!$A$1:$G$49,MATCH([1]orders!$D535,[1]products!$A$1:$A$49,0),MATCH([1]orders!L$1,[1]products!$A$1:$G$1,0))</f>
        <v>5.3699999999999992</v>
      </c>
      <c r="H535" s="6">
        <f t="shared" si="8"/>
        <v>21.479999999999997</v>
      </c>
    </row>
    <row r="536" spans="1:8" x14ac:dyDescent="0.2">
      <c r="A536" s="1" t="s">
        <v>1049</v>
      </c>
      <c r="B536" s="2">
        <v>44563</v>
      </c>
      <c r="C536" s="3" t="s">
        <v>1050</v>
      </c>
      <c r="D536" s="4" t="s">
        <v>41</v>
      </c>
      <c r="E536" s="3">
        <v>2</v>
      </c>
      <c r="F536" s="5">
        <f>INDEX([1]products!$A$1:$G$49,MATCH([1]orders!$D536,[1]products!$A$1:$A$49,0),MATCH([1]orders!K$1,[1]products!$A$1:$G$1,0))</f>
        <v>2.5</v>
      </c>
      <c r="G536" s="6">
        <f>INDEX([1]products!$A$1:$G$49,MATCH([1]orders!$D536,[1]products!$A$1:$A$49,0),MATCH([1]orders!L$1,[1]products!$A$1:$G$1,0))</f>
        <v>22.884999999999998</v>
      </c>
      <c r="H536" s="6">
        <f t="shared" si="8"/>
        <v>45.769999999999996</v>
      </c>
    </row>
    <row r="537" spans="1:8" x14ac:dyDescent="0.2">
      <c r="A537" s="1" t="s">
        <v>1051</v>
      </c>
      <c r="B537" s="2">
        <v>44585</v>
      </c>
      <c r="C537" s="3" t="s">
        <v>1052</v>
      </c>
      <c r="D537" s="4" t="s">
        <v>19</v>
      </c>
      <c r="E537" s="3">
        <v>2</v>
      </c>
      <c r="F537" s="5">
        <f>INDEX([1]products!$A$1:$G$49,MATCH([1]orders!$D537,[1]products!$A$1:$A$49,0),MATCH([1]orders!K$1,[1]products!$A$1:$G$1,0))</f>
        <v>0.2</v>
      </c>
      <c r="G537" s="6">
        <f>INDEX([1]products!$A$1:$G$49,MATCH([1]orders!$D537,[1]products!$A$1:$A$49,0),MATCH([1]orders!L$1,[1]products!$A$1:$G$1,0))</f>
        <v>4.7549999999999999</v>
      </c>
      <c r="H537" s="6">
        <f t="shared" si="8"/>
        <v>9.51</v>
      </c>
    </row>
    <row r="538" spans="1:8" x14ac:dyDescent="0.2">
      <c r="A538" s="1" t="s">
        <v>1053</v>
      </c>
      <c r="B538" s="2">
        <v>43544</v>
      </c>
      <c r="C538" s="3" t="s">
        <v>988</v>
      </c>
      <c r="D538" s="4" t="s">
        <v>101</v>
      </c>
      <c r="E538" s="3">
        <v>3</v>
      </c>
      <c r="F538" s="5">
        <f>INDEX([1]products!$A$1:$G$49,MATCH([1]orders!$D538,[1]products!$A$1:$A$49,0),MATCH([1]orders!K$1,[1]products!$A$1:$G$1,0))</f>
        <v>0.2</v>
      </c>
      <c r="G538" s="6">
        <f>INDEX([1]products!$A$1:$G$49,MATCH([1]orders!$D538,[1]products!$A$1:$A$49,0),MATCH([1]orders!L$1,[1]products!$A$1:$G$1,0))</f>
        <v>2.6849999999999996</v>
      </c>
      <c r="H538" s="6">
        <f t="shared" si="8"/>
        <v>8.0549999999999997</v>
      </c>
    </row>
    <row r="539" spans="1:8" x14ac:dyDescent="0.2">
      <c r="A539" s="1" t="s">
        <v>1054</v>
      </c>
      <c r="B539" s="2">
        <v>44156</v>
      </c>
      <c r="C539" s="3" t="s">
        <v>1055</v>
      </c>
      <c r="D539" s="4" t="s">
        <v>530</v>
      </c>
      <c r="E539" s="3">
        <v>4</v>
      </c>
      <c r="F539" s="5">
        <f>INDEX([1]products!$A$1:$G$49,MATCH([1]orders!$D539,[1]products!$A$1:$A$49,0),MATCH([1]orders!K$1,[1]products!$A$1:$G$1,0))</f>
        <v>2.5</v>
      </c>
      <c r="G539" s="6">
        <f>INDEX([1]products!$A$1:$G$49,MATCH([1]orders!$D539,[1]products!$A$1:$A$49,0),MATCH([1]orders!L$1,[1]products!$A$1:$G$1,0))</f>
        <v>27.945</v>
      </c>
      <c r="H539" s="6">
        <f t="shared" si="8"/>
        <v>111.78</v>
      </c>
    </row>
    <row r="540" spans="1:8" x14ac:dyDescent="0.2">
      <c r="A540" s="1" t="s">
        <v>1056</v>
      </c>
      <c r="B540" s="2">
        <v>44482</v>
      </c>
      <c r="C540" s="3" t="s">
        <v>1057</v>
      </c>
      <c r="D540" s="4" t="s">
        <v>101</v>
      </c>
      <c r="E540" s="3">
        <v>4</v>
      </c>
      <c r="F540" s="5">
        <f>INDEX([1]products!$A$1:$G$49,MATCH([1]orders!$D540,[1]products!$A$1:$A$49,0),MATCH([1]orders!K$1,[1]products!$A$1:$G$1,0))</f>
        <v>0.2</v>
      </c>
      <c r="G540" s="6">
        <f>INDEX([1]products!$A$1:$G$49,MATCH([1]orders!$D540,[1]products!$A$1:$A$49,0),MATCH([1]orders!L$1,[1]products!$A$1:$G$1,0))</f>
        <v>2.6849999999999996</v>
      </c>
      <c r="H540" s="6">
        <f t="shared" si="8"/>
        <v>10.739999999999998</v>
      </c>
    </row>
    <row r="541" spans="1:8" x14ac:dyDescent="0.2">
      <c r="A541" s="1" t="s">
        <v>1058</v>
      </c>
      <c r="B541" s="2">
        <v>44488</v>
      </c>
      <c r="C541" s="3" t="s">
        <v>1059</v>
      </c>
      <c r="D541" s="4" t="s">
        <v>146</v>
      </c>
      <c r="E541" s="3">
        <v>5</v>
      </c>
      <c r="F541" s="5">
        <f>INDEX([1]products!$A$1:$G$49,MATCH([1]orders!$D541,[1]products!$A$1:$A$49,0),MATCH([1]orders!K$1,[1]products!$A$1:$G$1,0))</f>
        <v>0.5</v>
      </c>
      <c r="G541" s="6">
        <f>INDEX([1]products!$A$1:$G$49,MATCH([1]orders!$D541,[1]products!$A$1:$A$49,0),MATCH([1]orders!L$1,[1]products!$A$1:$G$1,0))</f>
        <v>5.3699999999999992</v>
      </c>
      <c r="H541" s="6">
        <f t="shared" si="8"/>
        <v>26.849999999999994</v>
      </c>
    </row>
    <row r="542" spans="1:8" x14ac:dyDescent="0.2">
      <c r="A542" s="1" t="s">
        <v>1060</v>
      </c>
      <c r="B542" s="2">
        <v>43584</v>
      </c>
      <c r="C542" s="3" t="s">
        <v>1061</v>
      </c>
      <c r="D542" s="4" t="s">
        <v>132</v>
      </c>
      <c r="E542" s="3">
        <v>4</v>
      </c>
      <c r="F542" s="5">
        <f>INDEX([1]products!$A$1:$G$49,MATCH([1]orders!$D542,[1]products!$A$1:$A$49,0),MATCH([1]orders!K$1,[1]products!$A$1:$G$1,0))</f>
        <v>1</v>
      </c>
      <c r="G542" s="6">
        <f>INDEX([1]products!$A$1:$G$49,MATCH([1]orders!$D542,[1]products!$A$1:$A$49,0),MATCH([1]orders!L$1,[1]products!$A$1:$G$1,0))</f>
        <v>15.85</v>
      </c>
      <c r="H542" s="6">
        <f t="shared" si="8"/>
        <v>63.4</v>
      </c>
    </row>
    <row r="543" spans="1:8" x14ac:dyDescent="0.2">
      <c r="A543" s="1" t="s">
        <v>1062</v>
      </c>
      <c r="B543" s="2">
        <v>43750</v>
      </c>
      <c r="C543" s="3" t="s">
        <v>1063</v>
      </c>
      <c r="D543" s="4" t="s">
        <v>118</v>
      </c>
      <c r="E543" s="3">
        <v>1</v>
      </c>
      <c r="F543" s="5">
        <f>INDEX([1]products!$A$1:$G$49,MATCH([1]orders!$D543,[1]products!$A$1:$A$49,0),MATCH([1]orders!K$1,[1]products!$A$1:$G$1,0))</f>
        <v>2.5</v>
      </c>
      <c r="G543" s="6">
        <f>INDEX([1]products!$A$1:$G$49,MATCH([1]orders!$D543,[1]products!$A$1:$A$49,0),MATCH([1]orders!L$1,[1]products!$A$1:$G$1,0))</f>
        <v>22.884999999999998</v>
      </c>
      <c r="H543" s="6">
        <f t="shared" si="8"/>
        <v>22.884999999999998</v>
      </c>
    </row>
    <row r="544" spans="1:8" x14ac:dyDescent="0.2">
      <c r="A544" s="1" t="s">
        <v>1064</v>
      </c>
      <c r="B544" s="2">
        <v>44335</v>
      </c>
      <c r="C544" s="3" t="s">
        <v>1065</v>
      </c>
      <c r="D544" s="4" t="s">
        <v>171</v>
      </c>
      <c r="E544" s="3">
        <v>4</v>
      </c>
      <c r="F544" s="5">
        <f>INDEX([1]products!$A$1:$G$49,MATCH([1]orders!$D544,[1]products!$A$1:$A$49,0),MATCH([1]orders!K$1,[1]products!$A$1:$G$1,0))</f>
        <v>2.5</v>
      </c>
      <c r="G544" s="6">
        <f>INDEX([1]products!$A$1:$G$49,MATCH([1]orders!$D544,[1]products!$A$1:$A$49,0),MATCH([1]orders!L$1,[1]products!$A$1:$G$1,0))</f>
        <v>25.874999999999996</v>
      </c>
      <c r="H544" s="6">
        <f t="shared" si="8"/>
        <v>103.49999999999999</v>
      </c>
    </row>
    <row r="545" spans="1:8" x14ac:dyDescent="0.2">
      <c r="A545" s="1" t="s">
        <v>1066</v>
      </c>
      <c r="B545" s="2">
        <v>44380</v>
      </c>
      <c r="C545" s="3" t="s">
        <v>1067</v>
      </c>
      <c r="D545" s="4" t="s">
        <v>10</v>
      </c>
      <c r="E545" s="3">
        <v>2</v>
      </c>
      <c r="F545" s="5">
        <f>INDEX([1]products!$A$1:$G$49,MATCH([1]orders!$D545,[1]products!$A$1:$A$49,0),MATCH([1]orders!K$1,[1]products!$A$1:$G$1,0))</f>
        <v>2.5</v>
      </c>
      <c r="G545" s="6">
        <f>INDEX([1]products!$A$1:$G$49,MATCH([1]orders!$D545,[1]products!$A$1:$A$49,0),MATCH([1]orders!L$1,[1]products!$A$1:$G$1,0))</f>
        <v>27.484999999999996</v>
      </c>
      <c r="H545" s="6">
        <f t="shared" si="8"/>
        <v>54.969999999999992</v>
      </c>
    </row>
    <row r="546" spans="1:8" x14ac:dyDescent="0.2">
      <c r="A546" s="1" t="s">
        <v>1068</v>
      </c>
      <c r="B546" s="2">
        <v>43869</v>
      </c>
      <c r="C546" s="3" t="s">
        <v>1069</v>
      </c>
      <c r="D546" s="4" t="s">
        <v>192</v>
      </c>
      <c r="E546" s="3">
        <v>2</v>
      </c>
      <c r="F546" s="5">
        <f>INDEX([1]products!$A$1:$G$49,MATCH([1]orders!$D546,[1]products!$A$1:$A$49,0),MATCH([1]orders!K$1,[1]products!$A$1:$G$1,0))</f>
        <v>0.5</v>
      </c>
      <c r="G546" s="6">
        <f>INDEX([1]products!$A$1:$G$49,MATCH([1]orders!$D546,[1]products!$A$1:$A$49,0),MATCH([1]orders!L$1,[1]products!$A$1:$G$1,0))</f>
        <v>7.77</v>
      </c>
      <c r="H546" s="6">
        <f t="shared" si="8"/>
        <v>15.54</v>
      </c>
    </row>
    <row r="547" spans="1:8" x14ac:dyDescent="0.2">
      <c r="A547" s="1" t="s">
        <v>1070</v>
      </c>
      <c r="B547" s="2">
        <v>44120</v>
      </c>
      <c r="C547" s="3" t="s">
        <v>1071</v>
      </c>
      <c r="D547" s="4" t="s">
        <v>38</v>
      </c>
      <c r="E547" s="3">
        <v>4</v>
      </c>
      <c r="F547" s="5">
        <f>INDEX([1]products!$A$1:$G$49,MATCH([1]orders!$D547,[1]products!$A$1:$A$49,0),MATCH([1]orders!K$1,[1]products!$A$1:$G$1,0))</f>
        <v>0.2</v>
      </c>
      <c r="G547" s="6">
        <f>INDEX([1]products!$A$1:$G$49,MATCH([1]orders!$D547,[1]products!$A$1:$A$49,0),MATCH([1]orders!L$1,[1]products!$A$1:$G$1,0))</f>
        <v>3.8849999999999998</v>
      </c>
      <c r="H547" s="6">
        <f t="shared" si="8"/>
        <v>15.54</v>
      </c>
    </row>
    <row r="548" spans="1:8" x14ac:dyDescent="0.2">
      <c r="A548" s="1" t="s">
        <v>1072</v>
      </c>
      <c r="B548" s="2">
        <v>44127</v>
      </c>
      <c r="C548" s="3" t="s">
        <v>1073</v>
      </c>
      <c r="D548" s="4" t="s">
        <v>530</v>
      </c>
      <c r="E548" s="3">
        <v>3</v>
      </c>
      <c r="F548" s="5">
        <f>INDEX([1]products!$A$1:$G$49,MATCH([1]orders!$D548,[1]products!$A$1:$A$49,0),MATCH([1]orders!K$1,[1]products!$A$1:$G$1,0))</f>
        <v>2.5</v>
      </c>
      <c r="G548" s="6">
        <f>INDEX([1]products!$A$1:$G$49,MATCH([1]orders!$D548,[1]products!$A$1:$A$49,0),MATCH([1]orders!L$1,[1]products!$A$1:$G$1,0))</f>
        <v>27.945</v>
      </c>
      <c r="H548" s="6">
        <f t="shared" si="8"/>
        <v>83.835000000000008</v>
      </c>
    </row>
    <row r="549" spans="1:8" x14ac:dyDescent="0.2">
      <c r="A549" s="1" t="s">
        <v>1074</v>
      </c>
      <c r="B549" s="2">
        <v>44265</v>
      </c>
      <c r="C549" s="3" t="s">
        <v>1075</v>
      </c>
      <c r="D549" s="4" t="s">
        <v>182</v>
      </c>
      <c r="E549" s="3">
        <v>3</v>
      </c>
      <c r="F549" s="5">
        <f>INDEX([1]products!$A$1:$G$49,MATCH([1]orders!$D549,[1]products!$A$1:$A$49,0),MATCH([1]orders!K$1,[1]products!$A$1:$G$1,0))</f>
        <v>0.2</v>
      </c>
      <c r="G549" s="6">
        <f>INDEX([1]products!$A$1:$G$49,MATCH([1]orders!$D549,[1]products!$A$1:$A$49,0),MATCH([1]orders!L$1,[1]products!$A$1:$G$1,0))</f>
        <v>3.5849999999999995</v>
      </c>
      <c r="H549" s="6">
        <f t="shared" si="8"/>
        <v>10.754999999999999</v>
      </c>
    </row>
    <row r="550" spans="1:8" x14ac:dyDescent="0.2">
      <c r="A550" s="1" t="s">
        <v>1076</v>
      </c>
      <c r="B550" s="2">
        <v>44384</v>
      </c>
      <c r="C550" s="3" t="s">
        <v>1077</v>
      </c>
      <c r="D550" s="4" t="s">
        <v>254</v>
      </c>
      <c r="E550" s="3">
        <v>3</v>
      </c>
      <c r="F550" s="5">
        <f>INDEX([1]products!$A$1:$G$49,MATCH([1]orders!$D550,[1]products!$A$1:$A$49,0),MATCH([1]orders!K$1,[1]products!$A$1:$G$1,0))</f>
        <v>0.2</v>
      </c>
      <c r="G550" s="6">
        <f>INDEX([1]products!$A$1:$G$49,MATCH([1]orders!$D550,[1]products!$A$1:$A$49,0),MATCH([1]orders!L$1,[1]products!$A$1:$G$1,0))</f>
        <v>4.4550000000000001</v>
      </c>
      <c r="H550" s="6">
        <f t="shared" si="8"/>
        <v>13.365</v>
      </c>
    </row>
    <row r="551" spans="1:8" x14ac:dyDescent="0.2">
      <c r="A551" s="1" t="s">
        <v>1078</v>
      </c>
      <c r="B551" s="2">
        <v>44232</v>
      </c>
      <c r="C551" s="3" t="s">
        <v>1075</v>
      </c>
      <c r="D551" s="4" t="s">
        <v>254</v>
      </c>
      <c r="E551" s="3">
        <v>4</v>
      </c>
      <c r="F551" s="5">
        <f>INDEX([1]products!$A$1:$G$49,MATCH([1]orders!$D551,[1]products!$A$1:$A$49,0),MATCH([1]orders!K$1,[1]products!$A$1:$G$1,0))</f>
        <v>0.2</v>
      </c>
      <c r="G551" s="6">
        <f>INDEX([1]products!$A$1:$G$49,MATCH([1]orders!$D551,[1]products!$A$1:$A$49,0),MATCH([1]orders!L$1,[1]products!$A$1:$G$1,0))</f>
        <v>4.4550000000000001</v>
      </c>
      <c r="H551" s="6">
        <f t="shared" si="8"/>
        <v>17.82</v>
      </c>
    </row>
    <row r="552" spans="1:8" x14ac:dyDescent="0.2">
      <c r="A552" s="1" t="s">
        <v>1079</v>
      </c>
      <c r="B552" s="2">
        <v>44176</v>
      </c>
      <c r="C552" s="3" t="s">
        <v>1080</v>
      </c>
      <c r="D552" s="4" t="s">
        <v>38</v>
      </c>
      <c r="E552" s="3">
        <v>6</v>
      </c>
      <c r="F552" s="5">
        <f>INDEX([1]products!$A$1:$G$49,MATCH([1]orders!$D552,[1]products!$A$1:$A$49,0),MATCH([1]orders!K$1,[1]products!$A$1:$G$1,0))</f>
        <v>0.2</v>
      </c>
      <c r="G552" s="6">
        <f>INDEX([1]products!$A$1:$G$49,MATCH([1]orders!$D552,[1]products!$A$1:$A$49,0),MATCH([1]orders!L$1,[1]products!$A$1:$G$1,0))</f>
        <v>3.8849999999999998</v>
      </c>
      <c r="H552" s="6">
        <f t="shared" si="8"/>
        <v>23.31</v>
      </c>
    </row>
    <row r="553" spans="1:8" x14ac:dyDescent="0.2">
      <c r="A553" s="1" t="s">
        <v>1081</v>
      </c>
      <c r="B553" s="2">
        <v>44694</v>
      </c>
      <c r="C553" s="3" t="s">
        <v>1082</v>
      </c>
      <c r="D553" s="4" t="s">
        <v>51</v>
      </c>
      <c r="E553" s="3">
        <v>2</v>
      </c>
      <c r="F553" s="5">
        <f>INDEX([1]products!$A$1:$G$49,MATCH([1]orders!$D553,[1]products!$A$1:$A$49,0),MATCH([1]orders!K$1,[1]products!$A$1:$G$1,0))</f>
        <v>0.2</v>
      </c>
      <c r="G553" s="6">
        <f>INDEX([1]products!$A$1:$G$49,MATCH([1]orders!$D553,[1]products!$A$1:$A$49,0),MATCH([1]orders!L$1,[1]products!$A$1:$G$1,0))</f>
        <v>3.645</v>
      </c>
      <c r="H553" s="6">
        <f t="shared" si="8"/>
        <v>7.29</v>
      </c>
    </row>
    <row r="554" spans="1:8" x14ac:dyDescent="0.2">
      <c r="A554" s="1" t="s">
        <v>1083</v>
      </c>
      <c r="B554" s="2">
        <v>43761</v>
      </c>
      <c r="C554" s="3" t="s">
        <v>1084</v>
      </c>
      <c r="D554" s="4" t="s">
        <v>254</v>
      </c>
      <c r="E554" s="3">
        <v>4</v>
      </c>
      <c r="F554" s="5">
        <f>INDEX([1]products!$A$1:$G$49,MATCH([1]orders!$D554,[1]products!$A$1:$A$49,0),MATCH([1]orders!K$1,[1]products!$A$1:$G$1,0))</f>
        <v>0.2</v>
      </c>
      <c r="G554" s="6">
        <f>INDEX([1]products!$A$1:$G$49,MATCH([1]orders!$D554,[1]products!$A$1:$A$49,0),MATCH([1]orders!L$1,[1]products!$A$1:$G$1,0))</f>
        <v>4.4550000000000001</v>
      </c>
      <c r="H554" s="6">
        <f t="shared" si="8"/>
        <v>17.82</v>
      </c>
    </row>
    <row r="555" spans="1:8" x14ac:dyDescent="0.2">
      <c r="A555" s="1" t="s">
        <v>1085</v>
      </c>
      <c r="B555" s="2">
        <v>44085</v>
      </c>
      <c r="C555" s="3" t="s">
        <v>1086</v>
      </c>
      <c r="D555" s="4" t="s">
        <v>9</v>
      </c>
      <c r="E555" s="3">
        <v>5</v>
      </c>
      <c r="F555" s="5">
        <f>INDEX([1]products!$A$1:$G$49,MATCH([1]orders!$D555,[1]products!$A$1:$A$49,0),MATCH([1]orders!K$1,[1]products!$A$1:$G$1,0))</f>
        <v>1</v>
      </c>
      <c r="G555" s="6">
        <f>INDEX([1]products!$A$1:$G$49,MATCH([1]orders!$D555,[1]products!$A$1:$A$49,0),MATCH([1]orders!L$1,[1]products!$A$1:$G$1,0))</f>
        <v>13.75</v>
      </c>
      <c r="H555" s="6">
        <f t="shared" si="8"/>
        <v>68.75</v>
      </c>
    </row>
    <row r="556" spans="1:8" x14ac:dyDescent="0.2">
      <c r="A556" s="1" t="s">
        <v>1087</v>
      </c>
      <c r="B556" s="2">
        <v>43737</v>
      </c>
      <c r="C556" s="3" t="s">
        <v>1088</v>
      </c>
      <c r="D556" s="4" t="s">
        <v>10</v>
      </c>
      <c r="E556" s="3">
        <v>2</v>
      </c>
      <c r="F556" s="5">
        <f>INDEX([1]products!$A$1:$G$49,MATCH([1]orders!$D556,[1]products!$A$1:$A$49,0),MATCH([1]orders!K$1,[1]products!$A$1:$G$1,0))</f>
        <v>2.5</v>
      </c>
      <c r="G556" s="6">
        <f>INDEX([1]products!$A$1:$G$49,MATCH([1]orders!$D556,[1]products!$A$1:$A$49,0),MATCH([1]orders!L$1,[1]products!$A$1:$G$1,0))</f>
        <v>27.484999999999996</v>
      </c>
      <c r="H556" s="6">
        <f t="shared" si="8"/>
        <v>54.969999999999992</v>
      </c>
    </row>
    <row r="557" spans="1:8" x14ac:dyDescent="0.2">
      <c r="A557" s="1" t="s">
        <v>1089</v>
      </c>
      <c r="B557" s="2">
        <v>44258</v>
      </c>
      <c r="C557" s="3" t="s">
        <v>1090</v>
      </c>
      <c r="D557" s="4" t="s">
        <v>9</v>
      </c>
      <c r="E557" s="3">
        <v>6</v>
      </c>
      <c r="F557" s="5">
        <f>INDEX([1]products!$A$1:$G$49,MATCH([1]orders!$D557,[1]products!$A$1:$A$49,0),MATCH([1]orders!K$1,[1]products!$A$1:$G$1,0))</f>
        <v>1</v>
      </c>
      <c r="G557" s="6">
        <f>INDEX([1]products!$A$1:$G$49,MATCH([1]orders!$D557,[1]products!$A$1:$A$49,0),MATCH([1]orders!L$1,[1]products!$A$1:$G$1,0))</f>
        <v>13.75</v>
      </c>
      <c r="H557" s="6">
        <f t="shared" si="8"/>
        <v>82.5</v>
      </c>
    </row>
    <row r="558" spans="1:8" x14ac:dyDescent="0.2">
      <c r="A558" s="1" t="s">
        <v>1091</v>
      </c>
      <c r="B558" s="2">
        <v>44523</v>
      </c>
      <c r="C558" s="3" t="s">
        <v>1092</v>
      </c>
      <c r="D558" s="4" t="s">
        <v>77</v>
      </c>
      <c r="E558" s="3">
        <v>2</v>
      </c>
      <c r="F558" s="5">
        <f>INDEX([1]products!$A$1:$G$49,MATCH([1]orders!$D558,[1]products!$A$1:$A$49,0),MATCH([1]orders!K$1,[1]products!$A$1:$G$1,0))</f>
        <v>0.2</v>
      </c>
      <c r="G558" s="6">
        <f>INDEX([1]products!$A$1:$G$49,MATCH([1]orders!$D558,[1]products!$A$1:$A$49,0),MATCH([1]orders!L$1,[1]products!$A$1:$G$1,0))</f>
        <v>4.3650000000000002</v>
      </c>
      <c r="H558" s="6">
        <f t="shared" si="8"/>
        <v>8.73</v>
      </c>
    </row>
    <row r="559" spans="1:8" x14ac:dyDescent="0.2">
      <c r="A559" s="1" t="s">
        <v>1093</v>
      </c>
      <c r="B559" s="2">
        <v>44506</v>
      </c>
      <c r="C559" s="3" t="s">
        <v>988</v>
      </c>
      <c r="D559" s="4" t="s">
        <v>137</v>
      </c>
      <c r="E559" s="3">
        <v>4</v>
      </c>
      <c r="F559" s="5">
        <f>INDEX([1]products!$A$1:$G$49,MATCH([1]orders!$D559,[1]products!$A$1:$A$49,0),MATCH([1]orders!K$1,[1]products!$A$1:$G$1,0))</f>
        <v>1</v>
      </c>
      <c r="G559" s="6">
        <f>INDEX([1]products!$A$1:$G$49,MATCH([1]orders!$D559,[1]products!$A$1:$A$49,0),MATCH([1]orders!L$1,[1]products!$A$1:$G$1,0))</f>
        <v>14.85</v>
      </c>
      <c r="H559" s="6">
        <f t="shared" si="8"/>
        <v>59.4</v>
      </c>
    </row>
    <row r="560" spans="1:8" x14ac:dyDescent="0.2">
      <c r="A560" s="1" t="s">
        <v>1094</v>
      </c>
      <c r="B560" s="2">
        <v>44225</v>
      </c>
      <c r="C560" s="3" t="s">
        <v>1095</v>
      </c>
      <c r="D560" s="4" t="s">
        <v>38</v>
      </c>
      <c r="E560" s="3">
        <v>4</v>
      </c>
      <c r="F560" s="5">
        <f>INDEX([1]products!$A$1:$G$49,MATCH([1]orders!$D560,[1]products!$A$1:$A$49,0),MATCH([1]orders!K$1,[1]products!$A$1:$G$1,0))</f>
        <v>0.2</v>
      </c>
      <c r="G560" s="6">
        <f>INDEX([1]products!$A$1:$G$49,MATCH([1]orders!$D560,[1]products!$A$1:$A$49,0),MATCH([1]orders!L$1,[1]products!$A$1:$G$1,0))</f>
        <v>3.8849999999999998</v>
      </c>
      <c r="H560" s="6">
        <f t="shared" si="8"/>
        <v>15.54</v>
      </c>
    </row>
    <row r="561" spans="1:8" x14ac:dyDescent="0.2">
      <c r="A561" s="1" t="s">
        <v>1096</v>
      </c>
      <c r="B561" s="2">
        <v>44667</v>
      </c>
      <c r="C561" s="3" t="s">
        <v>1097</v>
      </c>
      <c r="D561" s="4" t="s">
        <v>6</v>
      </c>
      <c r="E561" s="3">
        <v>3</v>
      </c>
      <c r="F561" s="5">
        <f>INDEX([1]products!$A$1:$G$49,MATCH([1]orders!$D561,[1]products!$A$1:$A$49,0),MATCH([1]orders!K$1,[1]products!$A$1:$G$1,0))</f>
        <v>1</v>
      </c>
      <c r="G561" s="6">
        <f>INDEX([1]products!$A$1:$G$49,MATCH([1]orders!$D561,[1]products!$A$1:$A$49,0),MATCH([1]orders!L$1,[1]products!$A$1:$G$1,0))</f>
        <v>12.95</v>
      </c>
      <c r="H561" s="6">
        <f t="shared" si="8"/>
        <v>38.849999999999994</v>
      </c>
    </row>
    <row r="562" spans="1:8" x14ac:dyDescent="0.2">
      <c r="A562" s="1" t="s">
        <v>1098</v>
      </c>
      <c r="B562" s="2">
        <v>44401</v>
      </c>
      <c r="C562" s="3" t="s">
        <v>1099</v>
      </c>
      <c r="D562" s="4" t="s">
        <v>112</v>
      </c>
      <c r="E562" s="3">
        <v>6</v>
      </c>
      <c r="F562" s="5">
        <f>INDEX([1]products!$A$1:$G$49,MATCH([1]orders!$D562,[1]products!$A$1:$A$49,0),MATCH([1]orders!K$1,[1]products!$A$1:$G$1,0))</f>
        <v>2.5</v>
      </c>
      <c r="G562" s="6">
        <f>INDEX([1]products!$A$1:$G$49,MATCH([1]orders!$D562,[1]products!$A$1:$A$49,0),MATCH([1]orders!L$1,[1]products!$A$1:$G$1,0))</f>
        <v>31.624999999999996</v>
      </c>
      <c r="H562" s="6">
        <f t="shared" si="8"/>
        <v>189.74999999999997</v>
      </c>
    </row>
    <row r="563" spans="1:8" x14ac:dyDescent="0.2">
      <c r="A563" s="1" t="s">
        <v>1100</v>
      </c>
      <c r="B563" s="2">
        <v>43688</v>
      </c>
      <c r="C563" s="3" t="s">
        <v>1101</v>
      </c>
      <c r="D563" s="4" t="s">
        <v>54</v>
      </c>
      <c r="E563" s="3">
        <v>6</v>
      </c>
      <c r="F563" s="5">
        <f>INDEX([1]products!$A$1:$G$49,MATCH([1]orders!$D563,[1]products!$A$1:$A$49,0),MATCH([1]orders!K$1,[1]products!$A$1:$G$1,0))</f>
        <v>0.2</v>
      </c>
      <c r="G563" s="6">
        <f>INDEX([1]products!$A$1:$G$49,MATCH([1]orders!$D563,[1]products!$A$1:$A$49,0),MATCH([1]orders!L$1,[1]products!$A$1:$G$1,0))</f>
        <v>2.9849999999999999</v>
      </c>
      <c r="H563" s="6">
        <f t="shared" si="8"/>
        <v>17.91</v>
      </c>
    </row>
    <row r="564" spans="1:8" x14ac:dyDescent="0.2">
      <c r="A564" s="1" t="s">
        <v>1102</v>
      </c>
      <c r="B564" s="2">
        <v>43669</v>
      </c>
      <c r="C564" s="3" t="s">
        <v>1103</v>
      </c>
      <c r="D564" s="4" t="s">
        <v>19</v>
      </c>
      <c r="E564" s="3">
        <v>6</v>
      </c>
      <c r="F564" s="5">
        <f>INDEX([1]products!$A$1:$G$49,MATCH([1]orders!$D564,[1]products!$A$1:$A$49,0),MATCH([1]orders!K$1,[1]products!$A$1:$G$1,0))</f>
        <v>0.2</v>
      </c>
      <c r="G564" s="6">
        <f>INDEX([1]products!$A$1:$G$49,MATCH([1]orders!$D564,[1]products!$A$1:$A$49,0),MATCH([1]orders!L$1,[1]products!$A$1:$G$1,0))</f>
        <v>4.7549999999999999</v>
      </c>
      <c r="H564" s="6">
        <f t="shared" si="8"/>
        <v>28.53</v>
      </c>
    </row>
    <row r="565" spans="1:8" x14ac:dyDescent="0.2">
      <c r="A565" s="1" t="s">
        <v>1104</v>
      </c>
      <c r="B565" s="2">
        <v>43991</v>
      </c>
      <c r="C565" s="3" t="s">
        <v>1105</v>
      </c>
      <c r="D565" s="4" t="s">
        <v>9</v>
      </c>
      <c r="E565" s="3">
        <v>6</v>
      </c>
      <c r="F565" s="5">
        <f>INDEX([1]products!$A$1:$G$49,MATCH([1]orders!$D565,[1]products!$A$1:$A$49,0),MATCH([1]orders!K$1,[1]products!$A$1:$G$1,0))</f>
        <v>1</v>
      </c>
      <c r="G565" s="6">
        <f>INDEX([1]products!$A$1:$G$49,MATCH([1]orders!$D565,[1]products!$A$1:$A$49,0),MATCH([1]orders!L$1,[1]products!$A$1:$G$1,0))</f>
        <v>13.75</v>
      </c>
      <c r="H565" s="6">
        <f t="shared" si="8"/>
        <v>82.5</v>
      </c>
    </row>
    <row r="566" spans="1:8" x14ac:dyDescent="0.2">
      <c r="A566" s="1" t="s">
        <v>1106</v>
      </c>
      <c r="B566" s="2">
        <v>43883</v>
      </c>
      <c r="C566" s="3" t="s">
        <v>1107</v>
      </c>
      <c r="D566" s="4" t="s">
        <v>157</v>
      </c>
      <c r="E566" s="3">
        <v>2</v>
      </c>
      <c r="F566" s="5">
        <f>INDEX([1]products!$A$1:$G$49,MATCH([1]orders!$D566,[1]products!$A$1:$A$49,0),MATCH([1]orders!K$1,[1]products!$A$1:$G$1,0))</f>
        <v>0.5</v>
      </c>
      <c r="G566" s="6">
        <f>INDEX([1]products!$A$1:$G$49,MATCH([1]orders!$D566,[1]products!$A$1:$A$49,0),MATCH([1]orders!L$1,[1]products!$A$1:$G$1,0))</f>
        <v>7.169999999999999</v>
      </c>
      <c r="H566" s="6">
        <f t="shared" si="8"/>
        <v>14.339999999999998</v>
      </c>
    </row>
    <row r="567" spans="1:8" x14ac:dyDescent="0.2">
      <c r="A567" s="1" t="s">
        <v>1108</v>
      </c>
      <c r="B567" s="2">
        <v>44031</v>
      </c>
      <c r="C567" s="3" t="s">
        <v>1109</v>
      </c>
      <c r="D567" s="4" t="s">
        <v>35</v>
      </c>
      <c r="E567" s="3">
        <v>4</v>
      </c>
      <c r="F567" s="5">
        <f>INDEX([1]products!$A$1:$G$49,MATCH([1]orders!$D567,[1]products!$A$1:$A$49,0),MATCH([1]orders!K$1,[1]products!$A$1:$G$1,0))</f>
        <v>2.5</v>
      </c>
      <c r="G567" s="6">
        <f>INDEX([1]products!$A$1:$G$49,MATCH([1]orders!$D567,[1]products!$A$1:$A$49,0),MATCH([1]orders!L$1,[1]products!$A$1:$G$1,0))</f>
        <v>20.584999999999997</v>
      </c>
      <c r="H567" s="6">
        <f t="shared" si="8"/>
        <v>82.339999999999989</v>
      </c>
    </row>
    <row r="568" spans="1:8" x14ac:dyDescent="0.2">
      <c r="A568" s="1" t="s">
        <v>1110</v>
      </c>
      <c r="B568" s="2">
        <v>44459</v>
      </c>
      <c r="C568" s="3" t="s">
        <v>1111</v>
      </c>
      <c r="D568" s="4" t="s">
        <v>44</v>
      </c>
      <c r="E568" s="3">
        <v>6</v>
      </c>
      <c r="F568" s="5">
        <f>INDEX([1]products!$A$1:$G$49,MATCH([1]orders!$D568,[1]products!$A$1:$A$49,0),MATCH([1]orders!K$1,[1]products!$A$1:$G$1,0))</f>
        <v>0.2</v>
      </c>
      <c r="G568" s="6">
        <f>INDEX([1]products!$A$1:$G$49,MATCH([1]orders!$D568,[1]products!$A$1:$A$49,0),MATCH([1]orders!L$1,[1]products!$A$1:$G$1,0))</f>
        <v>3.375</v>
      </c>
      <c r="H568" s="6">
        <f t="shared" si="8"/>
        <v>20.25</v>
      </c>
    </row>
    <row r="569" spans="1:8" x14ac:dyDescent="0.2">
      <c r="A569" s="1" t="s">
        <v>1112</v>
      </c>
      <c r="B569" s="2">
        <v>44318</v>
      </c>
      <c r="C569" s="3" t="s">
        <v>1113</v>
      </c>
      <c r="D569" s="4" t="s">
        <v>10</v>
      </c>
      <c r="E569" s="3">
        <v>6</v>
      </c>
      <c r="F569" s="5">
        <f>INDEX([1]products!$A$1:$G$49,MATCH([1]orders!$D569,[1]products!$A$1:$A$49,0),MATCH([1]orders!K$1,[1]products!$A$1:$G$1,0))</f>
        <v>2.5</v>
      </c>
      <c r="G569" s="6">
        <f>INDEX([1]products!$A$1:$G$49,MATCH([1]orders!$D569,[1]products!$A$1:$A$49,0),MATCH([1]orders!L$1,[1]products!$A$1:$G$1,0))</f>
        <v>27.484999999999996</v>
      </c>
      <c r="H569" s="6">
        <f t="shared" si="8"/>
        <v>164.90999999999997</v>
      </c>
    </row>
    <row r="570" spans="1:8" x14ac:dyDescent="0.2">
      <c r="A570" s="1" t="s">
        <v>1114</v>
      </c>
      <c r="B570" s="2">
        <v>44526</v>
      </c>
      <c r="C570" s="3" t="s">
        <v>1115</v>
      </c>
      <c r="D570" s="4" t="s">
        <v>19</v>
      </c>
      <c r="E570" s="3">
        <v>4</v>
      </c>
      <c r="F570" s="5">
        <f>INDEX([1]products!$A$1:$G$49,MATCH([1]orders!$D570,[1]products!$A$1:$A$49,0),MATCH([1]orders!K$1,[1]products!$A$1:$G$1,0))</f>
        <v>0.2</v>
      </c>
      <c r="G570" s="6">
        <f>INDEX([1]products!$A$1:$G$49,MATCH([1]orders!$D570,[1]products!$A$1:$A$49,0),MATCH([1]orders!L$1,[1]products!$A$1:$G$1,0))</f>
        <v>4.7549999999999999</v>
      </c>
      <c r="H570" s="6">
        <f t="shared" si="8"/>
        <v>19.02</v>
      </c>
    </row>
    <row r="571" spans="1:8" x14ac:dyDescent="0.2">
      <c r="A571" s="1" t="s">
        <v>1116</v>
      </c>
      <c r="B571" s="2">
        <v>43879</v>
      </c>
      <c r="C571" s="3" t="s">
        <v>1105</v>
      </c>
      <c r="D571" s="4" t="s">
        <v>118</v>
      </c>
      <c r="E571" s="3">
        <v>6</v>
      </c>
      <c r="F571" s="5">
        <f>INDEX([1]products!$A$1:$G$49,MATCH([1]orders!$D571,[1]products!$A$1:$A$49,0),MATCH([1]orders!K$1,[1]products!$A$1:$G$1,0))</f>
        <v>2.5</v>
      </c>
      <c r="G571" s="6">
        <f>INDEX([1]products!$A$1:$G$49,MATCH([1]orders!$D571,[1]products!$A$1:$A$49,0),MATCH([1]orders!L$1,[1]products!$A$1:$G$1,0))</f>
        <v>22.884999999999998</v>
      </c>
      <c r="H571" s="6">
        <f t="shared" si="8"/>
        <v>137.31</v>
      </c>
    </row>
    <row r="572" spans="1:8" x14ac:dyDescent="0.2">
      <c r="A572" s="1" t="s">
        <v>1117</v>
      </c>
      <c r="B572" s="2">
        <v>43928</v>
      </c>
      <c r="C572" s="3" t="s">
        <v>1118</v>
      </c>
      <c r="D572" s="4" t="s">
        <v>67</v>
      </c>
      <c r="E572" s="3">
        <v>4</v>
      </c>
      <c r="F572" s="5">
        <f>INDEX([1]products!$A$1:$G$49,MATCH([1]orders!$D572,[1]products!$A$1:$A$49,0),MATCH([1]orders!K$1,[1]products!$A$1:$G$1,0))</f>
        <v>0.5</v>
      </c>
      <c r="G572" s="6">
        <f>INDEX([1]products!$A$1:$G$49,MATCH([1]orders!$D572,[1]products!$A$1:$A$49,0),MATCH([1]orders!L$1,[1]products!$A$1:$G$1,0))</f>
        <v>6.75</v>
      </c>
      <c r="H572" s="6">
        <f t="shared" si="8"/>
        <v>27</v>
      </c>
    </row>
    <row r="573" spans="1:8" x14ac:dyDescent="0.2">
      <c r="A573" s="1" t="s">
        <v>1119</v>
      </c>
      <c r="B573" s="2">
        <v>44592</v>
      </c>
      <c r="C573" s="3" t="s">
        <v>1120</v>
      </c>
      <c r="D573" s="4" t="s">
        <v>176</v>
      </c>
      <c r="E573" s="3">
        <v>4</v>
      </c>
      <c r="F573" s="5">
        <f>INDEX([1]products!$A$1:$G$49,MATCH([1]orders!$D573,[1]products!$A$1:$A$49,0),MATCH([1]orders!K$1,[1]products!$A$1:$G$1,0))</f>
        <v>0.5</v>
      </c>
      <c r="G573" s="6">
        <f>INDEX([1]products!$A$1:$G$49,MATCH([1]orders!$D573,[1]products!$A$1:$A$49,0),MATCH([1]orders!L$1,[1]products!$A$1:$G$1,0))</f>
        <v>8.91</v>
      </c>
      <c r="H573" s="6">
        <f t="shared" si="8"/>
        <v>35.64</v>
      </c>
    </row>
    <row r="574" spans="1:8" x14ac:dyDescent="0.2">
      <c r="A574" s="1" t="s">
        <v>1121</v>
      </c>
      <c r="B574" s="2">
        <v>43515</v>
      </c>
      <c r="C574" s="3" t="s">
        <v>1122</v>
      </c>
      <c r="D574" s="4" t="s">
        <v>54</v>
      </c>
      <c r="E574" s="3">
        <v>2</v>
      </c>
      <c r="F574" s="5">
        <f>INDEX([1]products!$A$1:$G$49,MATCH([1]orders!$D574,[1]products!$A$1:$A$49,0),MATCH([1]orders!K$1,[1]products!$A$1:$G$1,0))</f>
        <v>0.2</v>
      </c>
      <c r="G574" s="6">
        <f>INDEX([1]products!$A$1:$G$49,MATCH([1]orders!$D574,[1]products!$A$1:$A$49,0),MATCH([1]orders!L$1,[1]products!$A$1:$G$1,0))</f>
        <v>2.9849999999999999</v>
      </c>
      <c r="H574" s="6">
        <f t="shared" si="8"/>
        <v>5.97</v>
      </c>
    </row>
    <row r="575" spans="1:8" x14ac:dyDescent="0.2">
      <c r="A575" s="1" t="s">
        <v>1123</v>
      </c>
      <c r="B575" s="2">
        <v>43781</v>
      </c>
      <c r="C575" s="3" t="s">
        <v>1124</v>
      </c>
      <c r="D575" s="4" t="s">
        <v>61</v>
      </c>
      <c r="E575" s="3">
        <v>6</v>
      </c>
      <c r="F575" s="5">
        <f>INDEX([1]products!$A$1:$G$49,MATCH([1]orders!$D575,[1]products!$A$1:$A$49,0),MATCH([1]orders!K$1,[1]products!$A$1:$G$1,0))</f>
        <v>1</v>
      </c>
      <c r="G575" s="6">
        <f>INDEX([1]products!$A$1:$G$49,MATCH([1]orders!$D575,[1]products!$A$1:$A$49,0),MATCH([1]orders!L$1,[1]products!$A$1:$G$1,0))</f>
        <v>11.25</v>
      </c>
      <c r="H575" s="6">
        <f t="shared" si="8"/>
        <v>67.5</v>
      </c>
    </row>
    <row r="576" spans="1:8" x14ac:dyDescent="0.2">
      <c r="A576" s="1" t="s">
        <v>1125</v>
      </c>
      <c r="B576" s="2">
        <v>44697</v>
      </c>
      <c r="C576" s="3" t="s">
        <v>1126</v>
      </c>
      <c r="D576" s="4" t="s">
        <v>182</v>
      </c>
      <c r="E576" s="3">
        <v>6</v>
      </c>
      <c r="F576" s="5">
        <f>INDEX([1]products!$A$1:$G$49,MATCH([1]orders!$D576,[1]products!$A$1:$A$49,0),MATCH([1]orders!K$1,[1]products!$A$1:$G$1,0))</f>
        <v>0.2</v>
      </c>
      <c r="G576" s="6">
        <f>INDEX([1]products!$A$1:$G$49,MATCH([1]orders!$D576,[1]products!$A$1:$A$49,0),MATCH([1]orders!L$1,[1]products!$A$1:$G$1,0))</f>
        <v>3.5849999999999995</v>
      </c>
      <c r="H576" s="6">
        <f t="shared" si="8"/>
        <v>21.509999999999998</v>
      </c>
    </row>
    <row r="577" spans="1:8" x14ac:dyDescent="0.2">
      <c r="A577" s="1" t="s">
        <v>1127</v>
      </c>
      <c r="B577" s="2">
        <v>44239</v>
      </c>
      <c r="C577" s="3" t="s">
        <v>1128</v>
      </c>
      <c r="D577" s="4" t="s">
        <v>197</v>
      </c>
      <c r="E577" s="3">
        <v>2</v>
      </c>
      <c r="F577" s="5">
        <f>INDEX([1]products!$A$1:$G$49,MATCH([1]orders!$D577,[1]products!$A$1:$A$49,0),MATCH([1]orders!K$1,[1]products!$A$1:$G$1,0))</f>
        <v>2.5</v>
      </c>
      <c r="G577" s="6">
        <f>INDEX([1]products!$A$1:$G$49,MATCH([1]orders!$D577,[1]products!$A$1:$A$49,0),MATCH([1]orders!L$1,[1]products!$A$1:$G$1,0))</f>
        <v>33.464999999999996</v>
      </c>
      <c r="H577" s="6">
        <f t="shared" si="8"/>
        <v>66.929999999999993</v>
      </c>
    </row>
    <row r="578" spans="1:8" x14ac:dyDescent="0.2">
      <c r="A578" s="1" t="s">
        <v>1129</v>
      </c>
      <c r="B578" s="2">
        <v>44290</v>
      </c>
      <c r="C578" s="3" t="s">
        <v>1130</v>
      </c>
      <c r="D578" s="4" t="s">
        <v>54</v>
      </c>
      <c r="E578" s="3">
        <v>6</v>
      </c>
      <c r="F578" s="5">
        <f>INDEX([1]products!$A$1:$G$49,MATCH([1]orders!$D578,[1]products!$A$1:$A$49,0),MATCH([1]orders!K$1,[1]products!$A$1:$G$1,0))</f>
        <v>0.2</v>
      </c>
      <c r="G578" s="6">
        <f>INDEX([1]products!$A$1:$G$49,MATCH([1]orders!$D578,[1]products!$A$1:$A$49,0),MATCH([1]orders!L$1,[1]products!$A$1:$G$1,0))</f>
        <v>2.9849999999999999</v>
      </c>
      <c r="H578" s="6">
        <f t="shared" ref="H578:H641" si="9">E578*G578</f>
        <v>17.91</v>
      </c>
    </row>
    <row r="579" spans="1:8" x14ac:dyDescent="0.2">
      <c r="A579" s="1" t="s">
        <v>1131</v>
      </c>
      <c r="B579" s="2">
        <v>44410</v>
      </c>
      <c r="C579" s="3" t="s">
        <v>1105</v>
      </c>
      <c r="D579" s="4" t="s">
        <v>96</v>
      </c>
      <c r="E579" s="3">
        <v>4</v>
      </c>
      <c r="F579" s="5">
        <f>INDEX([1]products!$A$1:$G$49,MATCH([1]orders!$D579,[1]products!$A$1:$A$49,0),MATCH([1]orders!K$1,[1]products!$A$1:$G$1,0))</f>
        <v>1</v>
      </c>
      <c r="G579" s="6">
        <f>INDEX([1]products!$A$1:$G$49,MATCH([1]orders!$D579,[1]products!$A$1:$A$49,0),MATCH([1]orders!L$1,[1]products!$A$1:$G$1,0))</f>
        <v>14.55</v>
      </c>
      <c r="H579" s="6">
        <f t="shared" si="9"/>
        <v>58.2</v>
      </c>
    </row>
    <row r="580" spans="1:8" x14ac:dyDescent="0.2">
      <c r="A580" s="1" t="s">
        <v>1132</v>
      </c>
      <c r="B580" s="2">
        <v>44720</v>
      </c>
      <c r="C580" s="3" t="s">
        <v>1133</v>
      </c>
      <c r="D580" s="4" t="s">
        <v>254</v>
      </c>
      <c r="E580" s="3">
        <v>3</v>
      </c>
      <c r="F580" s="5">
        <f>INDEX([1]products!$A$1:$G$49,MATCH([1]orders!$D580,[1]products!$A$1:$A$49,0),MATCH([1]orders!K$1,[1]products!$A$1:$G$1,0))</f>
        <v>0.2</v>
      </c>
      <c r="G580" s="6">
        <f>INDEX([1]products!$A$1:$G$49,MATCH([1]orders!$D580,[1]products!$A$1:$A$49,0),MATCH([1]orders!L$1,[1]products!$A$1:$G$1,0))</f>
        <v>4.4550000000000001</v>
      </c>
      <c r="H580" s="6">
        <f t="shared" si="9"/>
        <v>13.365</v>
      </c>
    </row>
    <row r="581" spans="1:8" x14ac:dyDescent="0.2">
      <c r="A581" s="1" t="s">
        <v>1132</v>
      </c>
      <c r="B581" s="2">
        <v>44720</v>
      </c>
      <c r="C581" s="3" t="s">
        <v>1133</v>
      </c>
      <c r="D581" s="4" t="s">
        <v>67</v>
      </c>
      <c r="E581" s="3">
        <v>5</v>
      </c>
      <c r="F581" s="5">
        <f>INDEX([1]products!$A$1:$G$49,MATCH([1]orders!$D581,[1]products!$A$1:$A$49,0),MATCH([1]orders!K$1,[1]products!$A$1:$G$1,0))</f>
        <v>0.5</v>
      </c>
      <c r="G581" s="6">
        <f>INDEX([1]products!$A$1:$G$49,MATCH([1]orders!$D581,[1]products!$A$1:$A$49,0),MATCH([1]orders!L$1,[1]products!$A$1:$G$1,0))</f>
        <v>6.75</v>
      </c>
      <c r="H581" s="6">
        <f t="shared" si="9"/>
        <v>33.75</v>
      </c>
    </row>
    <row r="582" spans="1:8" x14ac:dyDescent="0.2">
      <c r="A582" s="1" t="s">
        <v>1134</v>
      </c>
      <c r="B582" s="2">
        <v>43965</v>
      </c>
      <c r="C582" s="3" t="s">
        <v>1135</v>
      </c>
      <c r="D582" s="4" t="s">
        <v>137</v>
      </c>
      <c r="E582" s="3">
        <v>3</v>
      </c>
      <c r="F582" s="5">
        <f>INDEX([1]products!$A$1:$G$49,MATCH([1]orders!$D582,[1]products!$A$1:$A$49,0),MATCH([1]orders!K$1,[1]products!$A$1:$G$1,0))</f>
        <v>1</v>
      </c>
      <c r="G582" s="6">
        <f>INDEX([1]products!$A$1:$G$49,MATCH([1]orders!$D582,[1]products!$A$1:$A$49,0),MATCH([1]orders!L$1,[1]products!$A$1:$G$1,0))</f>
        <v>14.85</v>
      </c>
      <c r="H582" s="6">
        <f t="shared" si="9"/>
        <v>44.55</v>
      </c>
    </row>
    <row r="583" spans="1:8" x14ac:dyDescent="0.2">
      <c r="A583" s="1" t="s">
        <v>1136</v>
      </c>
      <c r="B583" s="2">
        <v>44190</v>
      </c>
      <c r="C583" s="3" t="s">
        <v>1137</v>
      </c>
      <c r="D583" s="4" t="s">
        <v>176</v>
      </c>
      <c r="E583" s="3">
        <v>5</v>
      </c>
      <c r="F583" s="5">
        <f>INDEX([1]products!$A$1:$G$49,MATCH([1]orders!$D583,[1]products!$A$1:$A$49,0),MATCH([1]orders!K$1,[1]products!$A$1:$G$1,0))</f>
        <v>0.5</v>
      </c>
      <c r="G583" s="6">
        <f>INDEX([1]products!$A$1:$G$49,MATCH([1]orders!$D583,[1]products!$A$1:$A$49,0),MATCH([1]orders!L$1,[1]products!$A$1:$G$1,0))</f>
        <v>8.91</v>
      </c>
      <c r="H583" s="6">
        <f t="shared" si="9"/>
        <v>44.55</v>
      </c>
    </row>
    <row r="584" spans="1:8" x14ac:dyDescent="0.2">
      <c r="A584" s="1" t="s">
        <v>1138</v>
      </c>
      <c r="B584" s="2">
        <v>44382</v>
      </c>
      <c r="C584" s="3" t="s">
        <v>1139</v>
      </c>
      <c r="D584" s="4" t="s">
        <v>245</v>
      </c>
      <c r="E584" s="3">
        <v>5</v>
      </c>
      <c r="F584" s="5">
        <f>INDEX([1]products!$A$1:$G$49,MATCH([1]orders!$D584,[1]products!$A$1:$A$49,0),MATCH([1]orders!K$1,[1]products!$A$1:$G$1,0))</f>
        <v>1</v>
      </c>
      <c r="G584" s="6">
        <f>INDEX([1]products!$A$1:$G$49,MATCH([1]orders!$D584,[1]products!$A$1:$A$49,0),MATCH([1]orders!L$1,[1]products!$A$1:$G$1,0))</f>
        <v>12.15</v>
      </c>
      <c r="H584" s="6">
        <f t="shared" si="9"/>
        <v>60.75</v>
      </c>
    </row>
    <row r="585" spans="1:8" x14ac:dyDescent="0.2">
      <c r="A585" s="1" t="s">
        <v>1140</v>
      </c>
      <c r="B585" s="2">
        <v>43538</v>
      </c>
      <c r="C585" s="3" t="s">
        <v>1141</v>
      </c>
      <c r="D585" s="4" t="s">
        <v>182</v>
      </c>
      <c r="E585" s="3">
        <v>1</v>
      </c>
      <c r="F585" s="5">
        <f>INDEX([1]products!$A$1:$G$49,MATCH([1]orders!$D585,[1]products!$A$1:$A$49,0),MATCH([1]orders!K$1,[1]products!$A$1:$G$1,0))</f>
        <v>0.2</v>
      </c>
      <c r="G585" s="6">
        <f>INDEX([1]products!$A$1:$G$49,MATCH([1]orders!$D585,[1]products!$A$1:$A$49,0),MATCH([1]orders!L$1,[1]products!$A$1:$G$1,0))</f>
        <v>3.5849999999999995</v>
      </c>
      <c r="H585" s="6">
        <f t="shared" si="9"/>
        <v>3.5849999999999995</v>
      </c>
    </row>
    <row r="586" spans="1:8" x14ac:dyDescent="0.2">
      <c r="A586" s="1" t="s">
        <v>1142</v>
      </c>
      <c r="B586" s="2">
        <v>44262</v>
      </c>
      <c r="C586" s="3" t="s">
        <v>1143</v>
      </c>
      <c r="D586" s="4" t="s">
        <v>182</v>
      </c>
      <c r="E586" s="3">
        <v>6</v>
      </c>
      <c r="F586" s="5">
        <f>INDEX([1]products!$A$1:$G$49,MATCH([1]orders!$D586,[1]products!$A$1:$A$49,0),MATCH([1]orders!K$1,[1]products!$A$1:$G$1,0))</f>
        <v>0.2</v>
      </c>
      <c r="G586" s="6">
        <f>INDEX([1]products!$A$1:$G$49,MATCH([1]orders!$D586,[1]products!$A$1:$A$49,0),MATCH([1]orders!L$1,[1]products!$A$1:$G$1,0))</f>
        <v>3.5849999999999995</v>
      </c>
      <c r="H586" s="6">
        <f t="shared" si="9"/>
        <v>21.509999999999998</v>
      </c>
    </row>
    <row r="587" spans="1:8" x14ac:dyDescent="0.2">
      <c r="A587" s="1" t="s">
        <v>1144</v>
      </c>
      <c r="B587" s="2">
        <v>44505</v>
      </c>
      <c r="C587" s="3" t="s">
        <v>1145</v>
      </c>
      <c r="D587" s="4" t="s">
        <v>3</v>
      </c>
      <c r="E587" s="3">
        <v>2</v>
      </c>
      <c r="F587" s="5">
        <f>INDEX([1]products!$A$1:$G$49,MATCH([1]orders!$D587,[1]products!$A$1:$A$49,0),MATCH([1]orders!K$1,[1]products!$A$1:$G$1,0))</f>
        <v>0.5</v>
      </c>
      <c r="G587" s="6">
        <f>INDEX([1]products!$A$1:$G$49,MATCH([1]orders!$D587,[1]products!$A$1:$A$49,0),MATCH([1]orders!L$1,[1]products!$A$1:$G$1,0))</f>
        <v>8.25</v>
      </c>
      <c r="H587" s="6">
        <f t="shared" si="9"/>
        <v>16.5</v>
      </c>
    </row>
    <row r="588" spans="1:8" x14ac:dyDescent="0.2">
      <c r="A588" s="1" t="s">
        <v>1146</v>
      </c>
      <c r="B588" s="2">
        <v>43867</v>
      </c>
      <c r="C588" s="3" t="s">
        <v>1147</v>
      </c>
      <c r="D588" s="4" t="s">
        <v>10</v>
      </c>
      <c r="E588" s="3">
        <v>3</v>
      </c>
      <c r="F588" s="5">
        <f>INDEX([1]products!$A$1:$G$49,MATCH([1]orders!$D588,[1]products!$A$1:$A$49,0),MATCH([1]orders!K$1,[1]products!$A$1:$G$1,0))</f>
        <v>2.5</v>
      </c>
      <c r="G588" s="6">
        <f>INDEX([1]products!$A$1:$G$49,MATCH([1]orders!$D588,[1]products!$A$1:$A$49,0),MATCH([1]orders!L$1,[1]products!$A$1:$G$1,0))</f>
        <v>27.484999999999996</v>
      </c>
      <c r="H588" s="6">
        <f t="shared" si="9"/>
        <v>82.454999999999984</v>
      </c>
    </row>
    <row r="589" spans="1:8" x14ac:dyDescent="0.2">
      <c r="A589" s="1" t="s">
        <v>1148</v>
      </c>
      <c r="B589" s="2">
        <v>44267</v>
      </c>
      <c r="C589" s="3" t="s">
        <v>1149</v>
      </c>
      <c r="D589" s="4" t="s">
        <v>123</v>
      </c>
      <c r="E589" s="3">
        <v>1</v>
      </c>
      <c r="F589" s="5">
        <f>INDEX([1]products!$A$1:$G$49,MATCH([1]orders!$D589,[1]products!$A$1:$A$49,0),MATCH([1]orders!K$1,[1]products!$A$1:$G$1,0))</f>
        <v>0.5</v>
      </c>
      <c r="G589" s="6">
        <f>INDEX([1]products!$A$1:$G$49,MATCH([1]orders!$D589,[1]products!$A$1:$A$49,0),MATCH([1]orders!L$1,[1]products!$A$1:$G$1,0))</f>
        <v>7.77</v>
      </c>
      <c r="H589" s="6">
        <f t="shared" si="9"/>
        <v>7.77</v>
      </c>
    </row>
    <row r="590" spans="1:8" x14ac:dyDescent="0.2">
      <c r="A590" s="1" t="s">
        <v>1150</v>
      </c>
      <c r="B590" s="2">
        <v>44046</v>
      </c>
      <c r="C590" s="3" t="s">
        <v>1151</v>
      </c>
      <c r="D590" s="4" t="s">
        <v>22</v>
      </c>
      <c r="E590" s="3">
        <v>2</v>
      </c>
      <c r="F590" s="5">
        <f>INDEX([1]products!$A$1:$G$49,MATCH([1]orders!$D590,[1]products!$A$1:$A$49,0),MATCH([1]orders!K$1,[1]products!$A$1:$G$1,0))</f>
        <v>0.5</v>
      </c>
      <c r="G590" s="6">
        <f>INDEX([1]products!$A$1:$G$49,MATCH([1]orders!$D590,[1]products!$A$1:$A$49,0),MATCH([1]orders!L$1,[1]products!$A$1:$G$1,0))</f>
        <v>5.97</v>
      </c>
      <c r="H590" s="6">
        <f t="shared" si="9"/>
        <v>11.94</v>
      </c>
    </row>
    <row r="591" spans="1:8" x14ac:dyDescent="0.2">
      <c r="A591" s="1" t="s">
        <v>1152</v>
      </c>
      <c r="B591" s="2">
        <v>43671</v>
      </c>
      <c r="C591" s="3" t="s">
        <v>1153</v>
      </c>
      <c r="D591" s="4" t="s">
        <v>30</v>
      </c>
      <c r="E591" s="3">
        <v>6</v>
      </c>
      <c r="F591" s="5">
        <f>INDEX([1]products!$A$1:$G$49,MATCH([1]orders!$D591,[1]products!$A$1:$A$49,0),MATCH([1]orders!K$1,[1]products!$A$1:$G$1,0))</f>
        <v>2.5</v>
      </c>
      <c r="G591" s="6">
        <f>INDEX([1]products!$A$1:$G$49,MATCH([1]orders!$D591,[1]products!$A$1:$A$49,0),MATCH([1]orders!L$1,[1]products!$A$1:$G$1,0))</f>
        <v>34.154999999999994</v>
      </c>
      <c r="H591" s="6">
        <f t="shared" si="9"/>
        <v>204.92999999999995</v>
      </c>
    </row>
    <row r="592" spans="1:8" x14ac:dyDescent="0.2">
      <c r="A592" s="1" t="s">
        <v>1154</v>
      </c>
      <c r="B592" s="2">
        <v>43950</v>
      </c>
      <c r="C592" s="3" t="s">
        <v>1155</v>
      </c>
      <c r="D592" s="4" t="s">
        <v>112</v>
      </c>
      <c r="E592" s="3">
        <v>2</v>
      </c>
      <c r="F592" s="5">
        <f>INDEX([1]products!$A$1:$G$49,MATCH([1]orders!$D592,[1]products!$A$1:$A$49,0),MATCH([1]orders!K$1,[1]products!$A$1:$G$1,0))</f>
        <v>2.5</v>
      </c>
      <c r="G592" s="6">
        <f>INDEX([1]products!$A$1:$G$49,MATCH([1]orders!$D592,[1]products!$A$1:$A$49,0),MATCH([1]orders!L$1,[1]products!$A$1:$G$1,0))</f>
        <v>31.624999999999996</v>
      </c>
      <c r="H592" s="6">
        <f t="shared" si="9"/>
        <v>63.249999999999993</v>
      </c>
    </row>
    <row r="593" spans="1:8" x14ac:dyDescent="0.2">
      <c r="A593" s="1" t="s">
        <v>1156</v>
      </c>
      <c r="B593" s="2">
        <v>43587</v>
      </c>
      <c r="C593" s="3" t="s">
        <v>1157</v>
      </c>
      <c r="D593" s="4" t="s">
        <v>101</v>
      </c>
      <c r="E593" s="3">
        <v>3</v>
      </c>
      <c r="F593" s="5">
        <f>INDEX([1]products!$A$1:$G$49,MATCH([1]orders!$D593,[1]products!$A$1:$A$49,0),MATCH([1]orders!K$1,[1]products!$A$1:$G$1,0))</f>
        <v>0.2</v>
      </c>
      <c r="G593" s="6">
        <f>INDEX([1]products!$A$1:$G$49,MATCH([1]orders!$D593,[1]products!$A$1:$A$49,0),MATCH([1]orders!L$1,[1]products!$A$1:$G$1,0))</f>
        <v>2.6849999999999996</v>
      </c>
      <c r="H593" s="6">
        <f t="shared" si="9"/>
        <v>8.0549999999999997</v>
      </c>
    </row>
    <row r="594" spans="1:8" x14ac:dyDescent="0.2">
      <c r="A594" s="1" t="s">
        <v>1158</v>
      </c>
      <c r="B594" s="2">
        <v>44437</v>
      </c>
      <c r="C594" s="3" t="s">
        <v>1159</v>
      </c>
      <c r="D594" s="4" t="s">
        <v>171</v>
      </c>
      <c r="E594" s="3">
        <v>2</v>
      </c>
      <c r="F594" s="5">
        <f>INDEX([1]products!$A$1:$G$49,MATCH([1]orders!$D594,[1]products!$A$1:$A$49,0),MATCH([1]orders!K$1,[1]products!$A$1:$G$1,0))</f>
        <v>2.5</v>
      </c>
      <c r="G594" s="6">
        <f>INDEX([1]products!$A$1:$G$49,MATCH([1]orders!$D594,[1]products!$A$1:$A$49,0),MATCH([1]orders!L$1,[1]products!$A$1:$G$1,0))</f>
        <v>25.874999999999996</v>
      </c>
      <c r="H594" s="6">
        <f t="shared" si="9"/>
        <v>51.749999999999993</v>
      </c>
    </row>
    <row r="595" spans="1:8" x14ac:dyDescent="0.2">
      <c r="A595" s="1" t="s">
        <v>1160</v>
      </c>
      <c r="B595" s="2">
        <v>43903</v>
      </c>
      <c r="C595" s="3" t="s">
        <v>1145</v>
      </c>
      <c r="D595" s="4" t="s">
        <v>530</v>
      </c>
      <c r="E595" s="3">
        <v>1</v>
      </c>
      <c r="F595" s="5">
        <f>INDEX([1]products!$A$1:$G$49,MATCH([1]orders!$D595,[1]products!$A$1:$A$49,0),MATCH([1]orders!K$1,[1]products!$A$1:$G$1,0))</f>
        <v>2.5</v>
      </c>
      <c r="G595" s="6">
        <f>INDEX([1]products!$A$1:$G$49,MATCH([1]orders!$D595,[1]products!$A$1:$A$49,0),MATCH([1]orders!L$1,[1]products!$A$1:$G$1,0))</f>
        <v>27.945</v>
      </c>
      <c r="H595" s="6">
        <f t="shared" si="9"/>
        <v>27.945</v>
      </c>
    </row>
    <row r="596" spans="1:8" x14ac:dyDescent="0.2">
      <c r="A596" s="1" t="s">
        <v>1161</v>
      </c>
      <c r="B596" s="2">
        <v>43512</v>
      </c>
      <c r="C596" s="3" t="s">
        <v>1162</v>
      </c>
      <c r="D596" s="4" t="s">
        <v>204</v>
      </c>
      <c r="E596" s="3">
        <v>2</v>
      </c>
      <c r="F596" s="5">
        <f>INDEX([1]products!$A$1:$G$49,MATCH([1]orders!$D596,[1]products!$A$1:$A$49,0),MATCH([1]orders!K$1,[1]products!$A$1:$G$1,0))</f>
        <v>2.5</v>
      </c>
      <c r="G596" s="6">
        <f>INDEX([1]products!$A$1:$G$49,MATCH([1]orders!$D596,[1]products!$A$1:$A$49,0),MATCH([1]orders!L$1,[1]products!$A$1:$G$1,0))</f>
        <v>29.784999999999997</v>
      </c>
      <c r="H596" s="6">
        <f t="shared" si="9"/>
        <v>59.569999999999993</v>
      </c>
    </row>
    <row r="597" spans="1:8" x14ac:dyDescent="0.2">
      <c r="A597" s="1" t="s">
        <v>1163</v>
      </c>
      <c r="B597" s="2">
        <v>44527</v>
      </c>
      <c r="C597" s="3" t="s">
        <v>1164</v>
      </c>
      <c r="D597" s="4" t="s">
        <v>137</v>
      </c>
      <c r="E597" s="3">
        <v>1</v>
      </c>
      <c r="F597" s="5">
        <f>INDEX([1]products!$A$1:$G$49,MATCH([1]orders!$D597,[1]products!$A$1:$A$49,0),MATCH([1]orders!K$1,[1]products!$A$1:$G$1,0))</f>
        <v>1</v>
      </c>
      <c r="G597" s="6">
        <f>INDEX([1]products!$A$1:$G$49,MATCH([1]orders!$D597,[1]products!$A$1:$A$49,0),MATCH([1]orders!L$1,[1]products!$A$1:$G$1,0))</f>
        <v>14.85</v>
      </c>
      <c r="H597" s="6">
        <f t="shared" si="9"/>
        <v>14.85</v>
      </c>
    </row>
    <row r="598" spans="1:8" x14ac:dyDescent="0.2">
      <c r="A598" s="1" t="s">
        <v>1165</v>
      </c>
      <c r="B598" s="2">
        <v>44523</v>
      </c>
      <c r="C598" s="3" t="s">
        <v>1166</v>
      </c>
      <c r="D598" s="4" t="s">
        <v>67</v>
      </c>
      <c r="E598" s="3">
        <v>5</v>
      </c>
      <c r="F598" s="5">
        <f>INDEX([1]products!$A$1:$G$49,MATCH([1]orders!$D598,[1]products!$A$1:$A$49,0),MATCH([1]orders!K$1,[1]products!$A$1:$G$1,0))</f>
        <v>0.5</v>
      </c>
      <c r="G598" s="6">
        <f>INDEX([1]products!$A$1:$G$49,MATCH([1]orders!$D598,[1]products!$A$1:$A$49,0),MATCH([1]orders!L$1,[1]products!$A$1:$G$1,0))</f>
        <v>6.75</v>
      </c>
      <c r="H598" s="6">
        <f t="shared" si="9"/>
        <v>33.75</v>
      </c>
    </row>
    <row r="599" spans="1:8" x14ac:dyDescent="0.2">
      <c r="A599" s="1" t="s">
        <v>1167</v>
      </c>
      <c r="B599" s="2">
        <v>44532</v>
      </c>
      <c r="C599" s="3" t="s">
        <v>1168</v>
      </c>
      <c r="D599" s="4" t="s">
        <v>104</v>
      </c>
      <c r="E599" s="3">
        <v>4</v>
      </c>
      <c r="F599" s="5">
        <f>INDEX([1]products!$A$1:$G$49,MATCH([1]orders!$D599,[1]products!$A$1:$A$49,0),MATCH([1]orders!K$1,[1]products!$A$1:$G$1,0))</f>
        <v>2.5</v>
      </c>
      <c r="G599" s="6">
        <f>INDEX([1]products!$A$1:$G$49,MATCH([1]orders!$D599,[1]products!$A$1:$A$49,0),MATCH([1]orders!L$1,[1]products!$A$1:$G$1,0))</f>
        <v>36.454999999999998</v>
      </c>
      <c r="H599" s="6">
        <f t="shared" si="9"/>
        <v>145.82</v>
      </c>
    </row>
    <row r="600" spans="1:8" x14ac:dyDescent="0.2">
      <c r="A600" s="1" t="s">
        <v>1169</v>
      </c>
      <c r="B600" s="2">
        <v>43471</v>
      </c>
      <c r="C600" s="3" t="s">
        <v>1170</v>
      </c>
      <c r="D600" s="4" t="s">
        <v>162</v>
      </c>
      <c r="E600" s="3">
        <v>4</v>
      </c>
      <c r="F600" s="5">
        <f>INDEX([1]products!$A$1:$G$49,MATCH([1]orders!$D600,[1]products!$A$1:$A$49,0),MATCH([1]orders!K$1,[1]products!$A$1:$G$1,0))</f>
        <v>0.2</v>
      </c>
      <c r="G600" s="6">
        <f>INDEX([1]products!$A$1:$G$49,MATCH([1]orders!$D600,[1]products!$A$1:$A$49,0),MATCH([1]orders!L$1,[1]products!$A$1:$G$1,0))</f>
        <v>2.9849999999999999</v>
      </c>
      <c r="H600" s="6">
        <f t="shared" si="9"/>
        <v>11.94</v>
      </c>
    </row>
    <row r="601" spans="1:8" x14ac:dyDescent="0.2">
      <c r="A601" s="1" t="s">
        <v>1171</v>
      </c>
      <c r="B601" s="2">
        <v>44321</v>
      </c>
      <c r="C601" s="3" t="s">
        <v>1172</v>
      </c>
      <c r="D601" s="4" t="s">
        <v>54</v>
      </c>
      <c r="E601" s="3">
        <v>4</v>
      </c>
      <c r="F601" s="5">
        <f>INDEX([1]products!$A$1:$G$49,MATCH([1]orders!$D601,[1]products!$A$1:$A$49,0),MATCH([1]orders!K$1,[1]products!$A$1:$G$1,0))</f>
        <v>0.2</v>
      </c>
      <c r="G601" s="6">
        <f>INDEX([1]products!$A$1:$G$49,MATCH([1]orders!$D601,[1]products!$A$1:$A$49,0),MATCH([1]orders!L$1,[1]products!$A$1:$G$1,0))</f>
        <v>2.9849999999999999</v>
      </c>
      <c r="H601" s="6">
        <f t="shared" si="9"/>
        <v>11.94</v>
      </c>
    </row>
    <row r="602" spans="1:8" x14ac:dyDescent="0.2">
      <c r="A602" s="1" t="s">
        <v>1173</v>
      </c>
      <c r="B602" s="2">
        <v>44492</v>
      </c>
      <c r="C602" s="3" t="s">
        <v>1174</v>
      </c>
      <c r="D602" s="4" t="s">
        <v>123</v>
      </c>
      <c r="E602" s="3">
        <v>1</v>
      </c>
      <c r="F602" s="5">
        <f>INDEX([1]products!$A$1:$G$49,MATCH([1]orders!$D602,[1]products!$A$1:$A$49,0),MATCH([1]orders!K$1,[1]products!$A$1:$G$1,0))</f>
        <v>0.5</v>
      </c>
      <c r="G602" s="6">
        <f>INDEX([1]products!$A$1:$G$49,MATCH([1]orders!$D602,[1]products!$A$1:$A$49,0),MATCH([1]orders!L$1,[1]products!$A$1:$G$1,0))</f>
        <v>7.77</v>
      </c>
      <c r="H602" s="6">
        <f t="shared" si="9"/>
        <v>7.77</v>
      </c>
    </row>
    <row r="603" spans="1:8" x14ac:dyDescent="0.2">
      <c r="A603" s="1" t="s">
        <v>1175</v>
      </c>
      <c r="B603" s="2">
        <v>43815</v>
      </c>
      <c r="C603" s="3" t="s">
        <v>1176</v>
      </c>
      <c r="D603" s="4" t="s">
        <v>10</v>
      </c>
      <c r="E603" s="3">
        <v>4</v>
      </c>
      <c r="F603" s="5">
        <f>INDEX([1]products!$A$1:$G$49,MATCH([1]orders!$D603,[1]products!$A$1:$A$49,0),MATCH([1]orders!K$1,[1]products!$A$1:$G$1,0))</f>
        <v>2.5</v>
      </c>
      <c r="G603" s="6">
        <f>INDEX([1]products!$A$1:$G$49,MATCH([1]orders!$D603,[1]products!$A$1:$A$49,0),MATCH([1]orders!L$1,[1]products!$A$1:$G$1,0))</f>
        <v>27.484999999999996</v>
      </c>
      <c r="H603" s="6">
        <f t="shared" si="9"/>
        <v>109.93999999999998</v>
      </c>
    </row>
    <row r="604" spans="1:8" x14ac:dyDescent="0.2">
      <c r="A604" s="1" t="s">
        <v>1177</v>
      </c>
      <c r="B604" s="2">
        <v>43603</v>
      </c>
      <c r="C604" s="3" t="s">
        <v>1178</v>
      </c>
      <c r="D604" s="4" t="s">
        <v>254</v>
      </c>
      <c r="E604" s="3">
        <v>5</v>
      </c>
      <c r="F604" s="5">
        <f>INDEX([1]products!$A$1:$G$49,MATCH([1]orders!$D604,[1]products!$A$1:$A$49,0),MATCH([1]orders!K$1,[1]products!$A$1:$G$1,0))</f>
        <v>0.2</v>
      </c>
      <c r="G604" s="6">
        <f>INDEX([1]products!$A$1:$G$49,MATCH([1]orders!$D604,[1]products!$A$1:$A$49,0),MATCH([1]orders!L$1,[1]products!$A$1:$G$1,0))</f>
        <v>4.4550000000000001</v>
      </c>
      <c r="H604" s="6">
        <f t="shared" si="9"/>
        <v>22.274999999999999</v>
      </c>
    </row>
    <row r="605" spans="1:8" x14ac:dyDescent="0.2">
      <c r="A605" s="1" t="s">
        <v>1179</v>
      </c>
      <c r="B605" s="2">
        <v>43660</v>
      </c>
      <c r="C605" s="3" t="s">
        <v>1180</v>
      </c>
      <c r="D605" s="4" t="s">
        <v>162</v>
      </c>
      <c r="E605" s="3">
        <v>3</v>
      </c>
      <c r="F605" s="5">
        <f>INDEX([1]products!$A$1:$G$49,MATCH([1]orders!$D605,[1]products!$A$1:$A$49,0),MATCH([1]orders!K$1,[1]products!$A$1:$G$1,0))</f>
        <v>0.2</v>
      </c>
      <c r="G605" s="6">
        <f>INDEX([1]products!$A$1:$G$49,MATCH([1]orders!$D605,[1]products!$A$1:$A$49,0),MATCH([1]orders!L$1,[1]products!$A$1:$G$1,0))</f>
        <v>2.9849999999999999</v>
      </c>
      <c r="H605" s="6">
        <f t="shared" si="9"/>
        <v>8.9550000000000001</v>
      </c>
    </row>
    <row r="606" spans="1:8" x14ac:dyDescent="0.2">
      <c r="A606" s="1" t="s">
        <v>1181</v>
      </c>
      <c r="B606" s="2">
        <v>44148</v>
      </c>
      <c r="C606" s="3" t="s">
        <v>1182</v>
      </c>
      <c r="D606" s="4" t="s">
        <v>109</v>
      </c>
      <c r="E606" s="3">
        <v>4</v>
      </c>
      <c r="F606" s="5">
        <f>INDEX([1]products!$A$1:$G$49,MATCH([1]orders!$D606,[1]products!$A$1:$A$49,0),MATCH([1]orders!K$1,[1]products!$A$1:$G$1,0))</f>
        <v>2.5</v>
      </c>
      <c r="G606" s="6">
        <f>INDEX([1]products!$A$1:$G$49,MATCH([1]orders!$D606,[1]products!$A$1:$A$49,0),MATCH([1]orders!L$1,[1]products!$A$1:$G$1,0))</f>
        <v>29.784999999999997</v>
      </c>
      <c r="H606" s="6">
        <f t="shared" si="9"/>
        <v>119.13999999999999</v>
      </c>
    </row>
    <row r="607" spans="1:8" x14ac:dyDescent="0.2">
      <c r="A607" s="1" t="s">
        <v>1183</v>
      </c>
      <c r="B607" s="2">
        <v>44028</v>
      </c>
      <c r="C607" s="3" t="s">
        <v>1184</v>
      </c>
      <c r="D607" s="4" t="s">
        <v>204</v>
      </c>
      <c r="E607" s="3">
        <v>5</v>
      </c>
      <c r="F607" s="5">
        <f>INDEX([1]products!$A$1:$G$49,MATCH([1]orders!$D607,[1]products!$A$1:$A$49,0),MATCH([1]orders!K$1,[1]products!$A$1:$G$1,0))</f>
        <v>2.5</v>
      </c>
      <c r="G607" s="6">
        <f>INDEX([1]products!$A$1:$G$49,MATCH([1]orders!$D607,[1]products!$A$1:$A$49,0),MATCH([1]orders!L$1,[1]products!$A$1:$G$1,0))</f>
        <v>29.784999999999997</v>
      </c>
      <c r="H607" s="6">
        <f t="shared" si="9"/>
        <v>148.92499999999998</v>
      </c>
    </row>
    <row r="608" spans="1:8" x14ac:dyDescent="0.2">
      <c r="A608" s="1" t="s">
        <v>1185</v>
      </c>
      <c r="B608" s="2">
        <v>44138</v>
      </c>
      <c r="C608" s="3" t="s">
        <v>1145</v>
      </c>
      <c r="D608" s="4" t="s">
        <v>104</v>
      </c>
      <c r="E608" s="3">
        <v>3</v>
      </c>
      <c r="F608" s="5">
        <f>INDEX([1]products!$A$1:$G$49,MATCH([1]orders!$D608,[1]products!$A$1:$A$49,0),MATCH([1]orders!K$1,[1]products!$A$1:$G$1,0))</f>
        <v>2.5</v>
      </c>
      <c r="G608" s="6">
        <f>INDEX([1]products!$A$1:$G$49,MATCH([1]orders!$D608,[1]products!$A$1:$A$49,0),MATCH([1]orders!L$1,[1]products!$A$1:$G$1,0))</f>
        <v>36.454999999999998</v>
      </c>
      <c r="H608" s="6">
        <f t="shared" si="9"/>
        <v>109.36499999999999</v>
      </c>
    </row>
    <row r="609" spans="1:8" x14ac:dyDescent="0.2">
      <c r="A609" s="1" t="s">
        <v>1186</v>
      </c>
      <c r="B609" s="2">
        <v>44640</v>
      </c>
      <c r="C609" s="3" t="s">
        <v>1187</v>
      </c>
      <c r="D609" s="4" t="s">
        <v>51</v>
      </c>
      <c r="E609" s="3">
        <v>1</v>
      </c>
      <c r="F609" s="5">
        <f>INDEX([1]products!$A$1:$G$49,MATCH([1]orders!$D609,[1]products!$A$1:$A$49,0),MATCH([1]orders!K$1,[1]products!$A$1:$G$1,0))</f>
        <v>0.2</v>
      </c>
      <c r="G609" s="6">
        <f>INDEX([1]products!$A$1:$G$49,MATCH([1]orders!$D609,[1]products!$A$1:$A$49,0),MATCH([1]orders!L$1,[1]products!$A$1:$G$1,0))</f>
        <v>3.645</v>
      </c>
      <c r="H609" s="6">
        <f t="shared" si="9"/>
        <v>3.645</v>
      </c>
    </row>
    <row r="610" spans="1:8" x14ac:dyDescent="0.2">
      <c r="A610" s="1" t="s">
        <v>1188</v>
      </c>
      <c r="B610" s="2">
        <v>44608</v>
      </c>
      <c r="C610" s="3" t="s">
        <v>1189</v>
      </c>
      <c r="D610" s="4" t="s">
        <v>530</v>
      </c>
      <c r="E610" s="3">
        <v>2</v>
      </c>
      <c r="F610" s="5">
        <f>INDEX([1]products!$A$1:$G$49,MATCH([1]orders!$D610,[1]products!$A$1:$A$49,0),MATCH([1]orders!K$1,[1]products!$A$1:$G$1,0))</f>
        <v>2.5</v>
      </c>
      <c r="G610" s="6">
        <f>INDEX([1]products!$A$1:$G$49,MATCH([1]orders!$D610,[1]products!$A$1:$A$49,0),MATCH([1]orders!L$1,[1]products!$A$1:$G$1,0))</f>
        <v>27.945</v>
      </c>
      <c r="H610" s="6">
        <f t="shared" si="9"/>
        <v>55.89</v>
      </c>
    </row>
    <row r="611" spans="1:8" x14ac:dyDescent="0.2">
      <c r="A611" s="1" t="s">
        <v>1190</v>
      </c>
      <c r="B611" s="2">
        <v>44147</v>
      </c>
      <c r="C611" s="3" t="s">
        <v>1191</v>
      </c>
      <c r="D611" s="4" t="s">
        <v>77</v>
      </c>
      <c r="E611" s="3">
        <v>6</v>
      </c>
      <c r="F611" s="5">
        <f>INDEX([1]products!$A$1:$G$49,MATCH([1]orders!$D611,[1]products!$A$1:$A$49,0),MATCH([1]orders!K$1,[1]products!$A$1:$G$1,0))</f>
        <v>0.2</v>
      </c>
      <c r="G611" s="6">
        <f>INDEX([1]products!$A$1:$G$49,MATCH([1]orders!$D611,[1]products!$A$1:$A$49,0),MATCH([1]orders!L$1,[1]products!$A$1:$G$1,0))</f>
        <v>4.3650000000000002</v>
      </c>
      <c r="H611" s="6">
        <f t="shared" si="9"/>
        <v>26.19</v>
      </c>
    </row>
    <row r="612" spans="1:8" x14ac:dyDescent="0.2">
      <c r="A612" s="1" t="s">
        <v>1192</v>
      </c>
      <c r="B612" s="2">
        <v>43743</v>
      </c>
      <c r="C612" s="3" t="s">
        <v>1193</v>
      </c>
      <c r="D612" s="4" t="s">
        <v>2</v>
      </c>
      <c r="E612" s="3">
        <v>4</v>
      </c>
      <c r="F612" s="5">
        <f>INDEX([1]products!$A$1:$G$49,MATCH([1]orders!$D612,[1]products!$A$1:$A$49,0),MATCH([1]orders!K$1,[1]products!$A$1:$G$1,0))</f>
        <v>1</v>
      </c>
      <c r="G612" s="6">
        <f>INDEX([1]products!$A$1:$G$49,MATCH([1]orders!$D612,[1]products!$A$1:$A$49,0),MATCH([1]orders!L$1,[1]products!$A$1:$G$1,0))</f>
        <v>9.9499999999999993</v>
      </c>
      <c r="H612" s="6">
        <f t="shared" si="9"/>
        <v>39.799999999999997</v>
      </c>
    </row>
    <row r="613" spans="1:8" x14ac:dyDescent="0.2">
      <c r="A613" s="1" t="s">
        <v>1194</v>
      </c>
      <c r="B613" s="2">
        <v>43739</v>
      </c>
      <c r="C613" s="3" t="s">
        <v>1195</v>
      </c>
      <c r="D613" s="4" t="s">
        <v>30</v>
      </c>
      <c r="E613" s="3">
        <v>2</v>
      </c>
      <c r="F613" s="5">
        <f>INDEX([1]products!$A$1:$G$49,MATCH([1]orders!$D613,[1]products!$A$1:$A$49,0),MATCH([1]orders!K$1,[1]products!$A$1:$G$1,0))</f>
        <v>2.5</v>
      </c>
      <c r="G613" s="6">
        <f>INDEX([1]products!$A$1:$G$49,MATCH([1]orders!$D613,[1]products!$A$1:$A$49,0),MATCH([1]orders!L$1,[1]products!$A$1:$G$1,0))</f>
        <v>34.154999999999994</v>
      </c>
      <c r="H613" s="6">
        <f t="shared" si="9"/>
        <v>68.309999999999988</v>
      </c>
    </row>
    <row r="614" spans="1:8" x14ac:dyDescent="0.2">
      <c r="A614" s="1" t="s">
        <v>1196</v>
      </c>
      <c r="B614" s="2">
        <v>43896</v>
      </c>
      <c r="C614" s="3" t="s">
        <v>1197</v>
      </c>
      <c r="D614" s="4" t="s">
        <v>44</v>
      </c>
      <c r="E614" s="3">
        <v>4</v>
      </c>
      <c r="F614" s="5">
        <f>INDEX([1]products!$A$1:$G$49,MATCH([1]orders!$D614,[1]products!$A$1:$A$49,0),MATCH([1]orders!K$1,[1]products!$A$1:$G$1,0))</f>
        <v>0.2</v>
      </c>
      <c r="G614" s="6">
        <f>INDEX([1]products!$A$1:$G$49,MATCH([1]orders!$D614,[1]products!$A$1:$A$49,0),MATCH([1]orders!L$1,[1]products!$A$1:$G$1,0))</f>
        <v>3.375</v>
      </c>
      <c r="H614" s="6">
        <f t="shared" si="9"/>
        <v>13.5</v>
      </c>
    </row>
    <row r="615" spans="1:8" x14ac:dyDescent="0.2">
      <c r="A615" s="1" t="s">
        <v>1198</v>
      </c>
      <c r="B615" s="2">
        <v>43761</v>
      </c>
      <c r="C615" s="3" t="s">
        <v>1199</v>
      </c>
      <c r="D615" s="4" t="s">
        <v>22</v>
      </c>
      <c r="E615" s="3">
        <v>1</v>
      </c>
      <c r="F615" s="5">
        <f>INDEX([1]products!$A$1:$G$49,MATCH([1]orders!$D615,[1]products!$A$1:$A$49,0),MATCH([1]orders!K$1,[1]products!$A$1:$G$1,0))</f>
        <v>0.5</v>
      </c>
      <c r="G615" s="6">
        <f>INDEX([1]products!$A$1:$G$49,MATCH([1]orders!$D615,[1]products!$A$1:$A$49,0),MATCH([1]orders!L$1,[1]products!$A$1:$G$1,0))</f>
        <v>5.97</v>
      </c>
      <c r="H615" s="6">
        <f t="shared" si="9"/>
        <v>5.97</v>
      </c>
    </row>
    <row r="616" spans="1:8" x14ac:dyDescent="0.2">
      <c r="A616" s="1" t="s">
        <v>1200</v>
      </c>
      <c r="B616" s="2">
        <v>43944</v>
      </c>
      <c r="C616" s="3" t="s">
        <v>1145</v>
      </c>
      <c r="D616" s="4" t="s">
        <v>22</v>
      </c>
      <c r="E616" s="3">
        <v>5</v>
      </c>
      <c r="F616" s="5">
        <f>INDEX([1]products!$A$1:$G$49,MATCH([1]orders!$D616,[1]products!$A$1:$A$49,0),MATCH([1]orders!K$1,[1]products!$A$1:$G$1,0))</f>
        <v>0.5</v>
      </c>
      <c r="G616" s="6">
        <f>INDEX([1]products!$A$1:$G$49,MATCH([1]orders!$D616,[1]products!$A$1:$A$49,0),MATCH([1]orders!L$1,[1]products!$A$1:$G$1,0))</f>
        <v>5.97</v>
      </c>
      <c r="H616" s="6">
        <f t="shared" si="9"/>
        <v>29.849999999999998</v>
      </c>
    </row>
    <row r="617" spans="1:8" x14ac:dyDescent="0.2">
      <c r="A617" s="1" t="s">
        <v>1201</v>
      </c>
      <c r="B617" s="2">
        <v>44006</v>
      </c>
      <c r="C617" s="3" t="s">
        <v>1202</v>
      </c>
      <c r="D617" s="4" t="s">
        <v>104</v>
      </c>
      <c r="E617" s="3">
        <v>2</v>
      </c>
      <c r="F617" s="5">
        <f>INDEX([1]products!$A$1:$G$49,MATCH([1]orders!$D617,[1]products!$A$1:$A$49,0),MATCH([1]orders!K$1,[1]products!$A$1:$G$1,0))</f>
        <v>2.5</v>
      </c>
      <c r="G617" s="6">
        <f>INDEX([1]products!$A$1:$G$49,MATCH([1]orders!$D617,[1]products!$A$1:$A$49,0),MATCH([1]orders!L$1,[1]products!$A$1:$G$1,0))</f>
        <v>36.454999999999998</v>
      </c>
      <c r="H617" s="6">
        <f t="shared" si="9"/>
        <v>72.91</v>
      </c>
    </row>
    <row r="618" spans="1:8" x14ac:dyDescent="0.2">
      <c r="A618" s="1" t="s">
        <v>1203</v>
      </c>
      <c r="B618" s="2">
        <v>44271</v>
      </c>
      <c r="C618" s="3" t="s">
        <v>1204</v>
      </c>
      <c r="D618" s="4" t="s">
        <v>112</v>
      </c>
      <c r="E618" s="3">
        <v>4</v>
      </c>
      <c r="F618" s="5">
        <f>INDEX([1]products!$A$1:$G$49,MATCH([1]orders!$D618,[1]products!$A$1:$A$49,0),MATCH([1]orders!K$1,[1]products!$A$1:$G$1,0))</f>
        <v>2.5</v>
      </c>
      <c r="G618" s="6">
        <f>INDEX([1]products!$A$1:$G$49,MATCH([1]orders!$D618,[1]products!$A$1:$A$49,0),MATCH([1]orders!L$1,[1]products!$A$1:$G$1,0))</f>
        <v>31.624999999999996</v>
      </c>
      <c r="H618" s="6">
        <f t="shared" si="9"/>
        <v>126.49999999999999</v>
      </c>
    </row>
    <row r="619" spans="1:8" x14ac:dyDescent="0.2">
      <c r="A619" s="1" t="s">
        <v>1205</v>
      </c>
      <c r="B619" s="2">
        <v>43928</v>
      </c>
      <c r="C619" s="3" t="s">
        <v>1206</v>
      </c>
      <c r="D619" s="4" t="s">
        <v>197</v>
      </c>
      <c r="E619" s="3">
        <v>1</v>
      </c>
      <c r="F619" s="5">
        <f>INDEX([1]products!$A$1:$G$49,MATCH([1]orders!$D619,[1]products!$A$1:$A$49,0),MATCH([1]orders!K$1,[1]products!$A$1:$G$1,0))</f>
        <v>2.5</v>
      </c>
      <c r="G619" s="6">
        <f>INDEX([1]products!$A$1:$G$49,MATCH([1]orders!$D619,[1]products!$A$1:$A$49,0),MATCH([1]orders!L$1,[1]products!$A$1:$G$1,0))</f>
        <v>33.464999999999996</v>
      </c>
      <c r="H619" s="6">
        <f t="shared" si="9"/>
        <v>33.464999999999996</v>
      </c>
    </row>
    <row r="620" spans="1:8" x14ac:dyDescent="0.2">
      <c r="A620" s="1" t="s">
        <v>1207</v>
      </c>
      <c r="B620" s="2">
        <v>44469</v>
      </c>
      <c r="C620" s="3" t="s">
        <v>1208</v>
      </c>
      <c r="D620" s="4" t="s">
        <v>245</v>
      </c>
      <c r="E620" s="3">
        <v>6</v>
      </c>
      <c r="F620" s="5">
        <f>INDEX([1]products!$A$1:$G$49,MATCH([1]orders!$D620,[1]products!$A$1:$A$49,0),MATCH([1]orders!K$1,[1]products!$A$1:$G$1,0))</f>
        <v>1</v>
      </c>
      <c r="G620" s="6">
        <f>INDEX([1]products!$A$1:$G$49,MATCH([1]orders!$D620,[1]products!$A$1:$A$49,0),MATCH([1]orders!L$1,[1]products!$A$1:$G$1,0))</f>
        <v>12.15</v>
      </c>
      <c r="H620" s="6">
        <f t="shared" si="9"/>
        <v>72.900000000000006</v>
      </c>
    </row>
    <row r="621" spans="1:8" x14ac:dyDescent="0.2">
      <c r="A621" s="1" t="s">
        <v>1209</v>
      </c>
      <c r="B621" s="2">
        <v>44682</v>
      </c>
      <c r="C621" s="3" t="s">
        <v>1210</v>
      </c>
      <c r="D621" s="4" t="s">
        <v>123</v>
      </c>
      <c r="E621" s="3">
        <v>2</v>
      </c>
      <c r="F621" s="5">
        <f>INDEX([1]products!$A$1:$G$49,MATCH([1]orders!$D621,[1]products!$A$1:$A$49,0),MATCH([1]orders!K$1,[1]products!$A$1:$G$1,0))</f>
        <v>0.5</v>
      </c>
      <c r="G621" s="6">
        <f>INDEX([1]products!$A$1:$G$49,MATCH([1]orders!$D621,[1]products!$A$1:$A$49,0),MATCH([1]orders!L$1,[1]products!$A$1:$G$1,0))</f>
        <v>7.77</v>
      </c>
      <c r="H621" s="6">
        <f t="shared" si="9"/>
        <v>15.54</v>
      </c>
    </row>
    <row r="622" spans="1:8" x14ac:dyDescent="0.2">
      <c r="A622" s="1" t="s">
        <v>1211</v>
      </c>
      <c r="B622" s="2">
        <v>44217</v>
      </c>
      <c r="C622" s="3" t="s">
        <v>1212</v>
      </c>
      <c r="D622" s="4" t="s">
        <v>44</v>
      </c>
      <c r="E622" s="3">
        <v>6</v>
      </c>
      <c r="F622" s="5">
        <f>INDEX([1]products!$A$1:$G$49,MATCH([1]orders!$D622,[1]products!$A$1:$A$49,0),MATCH([1]orders!K$1,[1]products!$A$1:$G$1,0))</f>
        <v>0.2</v>
      </c>
      <c r="G622" s="6">
        <f>INDEX([1]products!$A$1:$G$49,MATCH([1]orders!$D622,[1]products!$A$1:$A$49,0),MATCH([1]orders!L$1,[1]products!$A$1:$G$1,0))</f>
        <v>3.375</v>
      </c>
      <c r="H622" s="6">
        <f t="shared" si="9"/>
        <v>20.25</v>
      </c>
    </row>
    <row r="623" spans="1:8" x14ac:dyDescent="0.2">
      <c r="A623" s="1" t="s">
        <v>1213</v>
      </c>
      <c r="B623" s="2">
        <v>44006</v>
      </c>
      <c r="C623" s="3" t="s">
        <v>1214</v>
      </c>
      <c r="D623" s="4" t="s">
        <v>6</v>
      </c>
      <c r="E623" s="3">
        <v>6</v>
      </c>
      <c r="F623" s="5">
        <f>INDEX([1]products!$A$1:$G$49,MATCH([1]orders!$D623,[1]products!$A$1:$A$49,0),MATCH([1]orders!K$1,[1]products!$A$1:$G$1,0))</f>
        <v>1</v>
      </c>
      <c r="G623" s="6">
        <f>INDEX([1]products!$A$1:$G$49,MATCH([1]orders!$D623,[1]products!$A$1:$A$49,0),MATCH([1]orders!L$1,[1]products!$A$1:$G$1,0))</f>
        <v>12.95</v>
      </c>
      <c r="H623" s="6">
        <f t="shared" si="9"/>
        <v>77.699999999999989</v>
      </c>
    </row>
    <row r="624" spans="1:8" x14ac:dyDescent="0.2">
      <c r="A624" s="1" t="s">
        <v>1215</v>
      </c>
      <c r="B624" s="2">
        <v>43527</v>
      </c>
      <c r="C624" s="3" t="s">
        <v>1216</v>
      </c>
      <c r="D624" s="4" t="s">
        <v>197</v>
      </c>
      <c r="E624" s="3">
        <v>4</v>
      </c>
      <c r="F624" s="5">
        <f>INDEX([1]products!$A$1:$G$49,MATCH([1]orders!$D624,[1]products!$A$1:$A$49,0),MATCH([1]orders!K$1,[1]products!$A$1:$G$1,0))</f>
        <v>2.5</v>
      </c>
      <c r="G624" s="6">
        <f>INDEX([1]products!$A$1:$G$49,MATCH([1]orders!$D624,[1]products!$A$1:$A$49,0),MATCH([1]orders!L$1,[1]products!$A$1:$G$1,0))</f>
        <v>33.464999999999996</v>
      </c>
      <c r="H624" s="6">
        <f t="shared" si="9"/>
        <v>133.85999999999999</v>
      </c>
    </row>
    <row r="625" spans="1:8" x14ac:dyDescent="0.2">
      <c r="A625" s="1" t="s">
        <v>1217</v>
      </c>
      <c r="B625" s="2">
        <v>44224</v>
      </c>
      <c r="C625" s="3" t="s">
        <v>1218</v>
      </c>
      <c r="D625" s="4" t="s">
        <v>245</v>
      </c>
      <c r="E625" s="3">
        <v>1</v>
      </c>
      <c r="F625" s="5">
        <f>INDEX([1]products!$A$1:$G$49,MATCH([1]orders!$D625,[1]products!$A$1:$A$49,0),MATCH([1]orders!K$1,[1]products!$A$1:$G$1,0))</f>
        <v>1</v>
      </c>
      <c r="G625" s="6">
        <f>INDEX([1]products!$A$1:$G$49,MATCH([1]orders!$D625,[1]products!$A$1:$A$49,0),MATCH([1]orders!L$1,[1]products!$A$1:$G$1,0))</f>
        <v>12.15</v>
      </c>
      <c r="H625" s="6">
        <f t="shared" si="9"/>
        <v>12.15</v>
      </c>
    </row>
    <row r="626" spans="1:8" x14ac:dyDescent="0.2">
      <c r="A626" s="1" t="s">
        <v>1219</v>
      </c>
      <c r="B626" s="2">
        <v>44010</v>
      </c>
      <c r="C626" s="3" t="s">
        <v>1220</v>
      </c>
      <c r="D626" s="4" t="s">
        <v>112</v>
      </c>
      <c r="E626" s="3">
        <v>2</v>
      </c>
      <c r="F626" s="5">
        <f>INDEX([1]products!$A$1:$G$49,MATCH([1]orders!$D626,[1]products!$A$1:$A$49,0),MATCH([1]orders!K$1,[1]products!$A$1:$G$1,0))</f>
        <v>2.5</v>
      </c>
      <c r="G626" s="6">
        <f>INDEX([1]products!$A$1:$G$49,MATCH([1]orders!$D626,[1]products!$A$1:$A$49,0),MATCH([1]orders!L$1,[1]products!$A$1:$G$1,0))</f>
        <v>31.624999999999996</v>
      </c>
      <c r="H626" s="6">
        <f t="shared" si="9"/>
        <v>63.249999999999993</v>
      </c>
    </row>
    <row r="627" spans="1:8" x14ac:dyDescent="0.2">
      <c r="A627" s="1" t="s">
        <v>1221</v>
      </c>
      <c r="B627" s="2">
        <v>44017</v>
      </c>
      <c r="C627" s="3" t="s">
        <v>1222</v>
      </c>
      <c r="D627" s="4" t="s">
        <v>157</v>
      </c>
      <c r="E627" s="3">
        <v>5</v>
      </c>
      <c r="F627" s="5">
        <f>INDEX([1]products!$A$1:$G$49,MATCH([1]orders!$D627,[1]products!$A$1:$A$49,0),MATCH([1]orders!K$1,[1]products!$A$1:$G$1,0))</f>
        <v>0.5</v>
      </c>
      <c r="G627" s="6">
        <f>INDEX([1]products!$A$1:$G$49,MATCH([1]orders!$D627,[1]products!$A$1:$A$49,0),MATCH([1]orders!L$1,[1]products!$A$1:$G$1,0))</f>
        <v>7.169999999999999</v>
      </c>
      <c r="H627" s="6">
        <f t="shared" si="9"/>
        <v>35.849999999999994</v>
      </c>
    </row>
    <row r="628" spans="1:8" x14ac:dyDescent="0.2">
      <c r="A628" s="1" t="s">
        <v>1223</v>
      </c>
      <c r="B628" s="2">
        <v>43526</v>
      </c>
      <c r="C628" s="3" t="s">
        <v>1224</v>
      </c>
      <c r="D628" s="4" t="s">
        <v>171</v>
      </c>
      <c r="E628" s="3">
        <v>3</v>
      </c>
      <c r="F628" s="5">
        <f>INDEX([1]products!$A$1:$G$49,MATCH([1]orders!$D628,[1]products!$A$1:$A$49,0),MATCH([1]orders!K$1,[1]products!$A$1:$G$1,0))</f>
        <v>2.5</v>
      </c>
      <c r="G628" s="6">
        <f>INDEX([1]products!$A$1:$G$49,MATCH([1]orders!$D628,[1]products!$A$1:$A$49,0),MATCH([1]orders!L$1,[1]products!$A$1:$G$1,0))</f>
        <v>25.874999999999996</v>
      </c>
      <c r="H628" s="6">
        <f t="shared" si="9"/>
        <v>77.624999999999986</v>
      </c>
    </row>
    <row r="629" spans="1:8" x14ac:dyDescent="0.2">
      <c r="A629" s="1" t="s">
        <v>1225</v>
      </c>
      <c r="B629" s="2">
        <v>44682</v>
      </c>
      <c r="C629" s="3" t="s">
        <v>1226</v>
      </c>
      <c r="D629" s="4" t="s">
        <v>112</v>
      </c>
      <c r="E629" s="3">
        <v>2</v>
      </c>
      <c r="F629" s="5">
        <f>INDEX([1]products!$A$1:$G$49,MATCH([1]orders!$D629,[1]products!$A$1:$A$49,0),MATCH([1]orders!K$1,[1]products!$A$1:$G$1,0))</f>
        <v>2.5</v>
      </c>
      <c r="G629" s="6">
        <f>INDEX([1]products!$A$1:$G$49,MATCH([1]orders!$D629,[1]products!$A$1:$A$49,0),MATCH([1]orders!L$1,[1]products!$A$1:$G$1,0))</f>
        <v>31.624999999999996</v>
      </c>
      <c r="H629" s="6">
        <f t="shared" si="9"/>
        <v>63.249999999999993</v>
      </c>
    </row>
    <row r="630" spans="1:8" x14ac:dyDescent="0.2">
      <c r="A630" s="1" t="s">
        <v>1227</v>
      </c>
      <c r="B630" s="2">
        <v>44680</v>
      </c>
      <c r="C630" s="3" t="s">
        <v>1228</v>
      </c>
      <c r="D630" s="4" t="s">
        <v>254</v>
      </c>
      <c r="E630" s="3">
        <v>6</v>
      </c>
      <c r="F630" s="5">
        <f>INDEX([1]products!$A$1:$G$49,MATCH([1]orders!$D630,[1]products!$A$1:$A$49,0),MATCH([1]orders!K$1,[1]products!$A$1:$G$1,0))</f>
        <v>0.2</v>
      </c>
      <c r="G630" s="6">
        <f>INDEX([1]products!$A$1:$G$49,MATCH([1]orders!$D630,[1]products!$A$1:$A$49,0),MATCH([1]orders!L$1,[1]products!$A$1:$G$1,0))</f>
        <v>4.4550000000000001</v>
      </c>
      <c r="H630" s="6">
        <f t="shared" si="9"/>
        <v>26.73</v>
      </c>
    </row>
    <row r="631" spans="1:8" x14ac:dyDescent="0.2">
      <c r="A631" s="1" t="s">
        <v>1227</v>
      </c>
      <c r="B631" s="2">
        <v>44680</v>
      </c>
      <c r="C631" s="3" t="s">
        <v>1228</v>
      </c>
      <c r="D631" s="4" t="s">
        <v>123</v>
      </c>
      <c r="E631" s="3">
        <v>4</v>
      </c>
      <c r="F631" s="5">
        <f>INDEX([1]products!$A$1:$G$49,MATCH([1]orders!$D631,[1]products!$A$1:$A$49,0),MATCH([1]orders!K$1,[1]products!$A$1:$G$1,0))</f>
        <v>0.5</v>
      </c>
      <c r="G631" s="6">
        <f>INDEX([1]products!$A$1:$G$49,MATCH([1]orders!$D631,[1]products!$A$1:$A$49,0),MATCH([1]orders!L$1,[1]products!$A$1:$G$1,0))</f>
        <v>7.77</v>
      </c>
      <c r="H631" s="6">
        <f t="shared" si="9"/>
        <v>31.08</v>
      </c>
    </row>
    <row r="632" spans="1:8" x14ac:dyDescent="0.2">
      <c r="A632" s="1" t="s">
        <v>1227</v>
      </c>
      <c r="B632" s="2">
        <v>44680</v>
      </c>
      <c r="C632" s="3" t="s">
        <v>1228</v>
      </c>
      <c r="D632" s="4" t="s">
        <v>54</v>
      </c>
      <c r="E632" s="3">
        <v>1</v>
      </c>
      <c r="F632" s="5">
        <f>INDEX([1]products!$A$1:$G$49,MATCH([1]orders!$D632,[1]products!$A$1:$A$49,0),MATCH([1]orders!K$1,[1]products!$A$1:$G$1,0))</f>
        <v>0.2</v>
      </c>
      <c r="G632" s="6">
        <f>INDEX([1]products!$A$1:$G$49,MATCH([1]orders!$D632,[1]products!$A$1:$A$49,0),MATCH([1]orders!L$1,[1]products!$A$1:$G$1,0))</f>
        <v>2.9849999999999999</v>
      </c>
      <c r="H632" s="6">
        <f t="shared" si="9"/>
        <v>2.9849999999999999</v>
      </c>
    </row>
    <row r="633" spans="1:8" x14ac:dyDescent="0.2">
      <c r="A633" s="1" t="s">
        <v>1227</v>
      </c>
      <c r="B633" s="2">
        <v>44680</v>
      </c>
      <c r="C633" s="3" t="s">
        <v>1228</v>
      </c>
      <c r="D633" s="4" t="s">
        <v>35</v>
      </c>
      <c r="E633" s="3">
        <v>5</v>
      </c>
      <c r="F633" s="5">
        <f>INDEX([1]products!$A$1:$G$49,MATCH([1]orders!$D633,[1]products!$A$1:$A$49,0),MATCH([1]orders!K$1,[1]products!$A$1:$G$1,0))</f>
        <v>2.5</v>
      </c>
      <c r="G633" s="6">
        <f>INDEX([1]products!$A$1:$G$49,MATCH([1]orders!$D633,[1]products!$A$1:$A$49,0),MATCH([1]orders!L$1,[1]products!$A$1:$G$1,0))</f>
        <v>20.584999999999997</v>
      </c>
      <c r="H633" s="6">
        <f t="shared" si="9"/>
        <v>102.92499999999998</v>
      </c>
    </row>
    <row r="634" spans="1:8" x14ac:dyDescent="0.2">
      <c r="A634" s="1" t="s">
        <v>1229</v>
      </c>
      <c r="B634" s="2">
        <v>44049</v>
      </c>
      <c r="C634" s="3" t="s">
        <v>1230</v>
      </c>
      <c r="D634" s="4" t="s">
        <v>176</v>
      </c>
      <c r="E634" s="3">
        <v>4</v>
      </c>
      <c r="F634" s="5">
        <f>INDEX([1]products!$A$1:$G$49,MATCH([1]orders!$D634,[1]products!$A$1:$A$49,0),MATCH([1]orders!K$1,[1]products!$A$1:$G$1,0))</f>
        <v>0.5</v>
      </c>
      <c r="G634" s="6">
        <f>INDEX([1]products!$A$1:$G$49,MATCH([1]orders!$D634,[1]products!$A$1:$A$49,0),MATCH([1]orders!L$1,[1]products!$A$1:$G$1,0))</f>
        <v>8.91</v>
      </c>
      <c r="H634" s="6">
        <f t="shared" si="9"/>
        <v>35.64</v>
      </c>
    </row>
    <row r="635" spans="1:8" x14ac:dyDescent="0.2">
      <c r="A635" s="1" t="s">
        <v>1231</v>
      </c>
      <c r="B635" s="2">
        <v>43820</v>
      </c>
      <c r="C635" s="3" t="s">
        <v>1232</v>
      </c>
      <c r="D635" s="4" t="s">
        <v>189</v>
      </c>
      <c r="E635" s="3">
        <v>4</v>
      </c>
      <c r="F635" s="5">
        <f>INDEX([1]products!$A$1:$G$49,MATCH([1]orders!$D635,[1]products!$A$1:$A$49,0),MATCH([1]orders!K$1,[1]products!$A$1:$G$1,0))</f>
        <v>1</v>
      </c>
      <c r="G635" s="6">
        <f>INDEX([1]products!$A$1:$G$49,MATCH([1]orders!$D635,[1]products!$A$1:$A$49,0),MATCH([1]orders!L$1,[1]products!$A$1:$G$1,0))</f>
        <v>11.95</v>
      </c>
      <c r="H635" s="6">
        <f t="shared" si="9"/>
        <v>47.8</v>
      </c>
    </row>
    <row r="636" spans="1:8" x14ac:dyDescent="0.2">
      <c r="A636" s="1" t="s">
        <v>1233</v>
      </c>
      <c r="B636" s="2">
        <v>43940</v>
      </c>
      <c r="C636" s="3" t="s">
        <v>1234</v>
      </c>
      <c r="D636" s="4" t="s">
        <v>96</v>
      </c>
      <c r="E636" s="3">
        <v>3</v>
      </c>
      <c r="F636" s="5">
        <f>INDEX([1]products!$A$1:$G$49,MATCH([1]orders!$D636,[1]products!$A$1:$A$49,0),MATCH([1]orders!K$1,[1]products!$A$1:$G$1,0))</f>
        <v>1</v>
      </c>
      <c r="G636" s="6">
        <f>INDEX([1]products!$A$1:$G$49,MATCH([1]orders!$D636,[1]products!$A$1:$A$49,0),MATCH([1]orders!L$1,[1]products!$A$1:$G$1,0))</f>
        <v>14.55</v>
      </c>
      <c r="H636" s="6">
        <f t="shared" si="9"/>
        <v>43.650000000000006</v>
      </c>
    </row>
    <row r="637" spans="1:8" x14ac:dyDescent="0.2">
      <c r="A637" s="1" t="s">
        <v>1235</v>
      </c>
      <c r="B637" s="2">
        <v>44578</v>
      </c>
      <c r="C637" s="3" t="s">
        <v>1236</v>
      </c>
      <c r="D637" s="4" t="s">
        <v>176</v>
      </c>
      <c r="E637" s="3">
        <v>4</v>
      </c>
      <c r="F637" s="5">
        <f>INDEX([1]products!$A$1:$G$49,MATCH([1]orders!$D637,[1]products!$A$1:$A$49,0),MATCH([1]orders!K$1,[1]products!$A$1:$G$1,0))</f>
        <v>0.5</v>
      </c>
      <c r="G637" s="6">
        <f>INDEX([1]products!$A$1:$G$49,MATCH([1]orders!$D637,[1]products!$A$1:$A$49,0),MATCH([1]orders!L$1,[1]products!$A$1:$G$1,0))</f>
        <v>8.91</v>
      </c>
      <c r="H637" s="6">
        <f t="shared" si="9"/>
        <v>35.64</v>
      </c>
    </row>
    <row r="638" spans="1:8" x14ac:dyDescent="0.2">
      <c r="A638" s="1" t="s">
        <v>1237</v>
      </c>
      <c r="B638" s="2">
        <v>43487</v>
      </c>
      <c r="C638" s="3" t="s">
        <v>1238</v>
      </c>
      <c r="D638" s="4" t="s">
        <v>132</v>
      </c>
      <c r="E638" s="3">
        <v>6</v>
      </c>
      <c r="F638" s="5">
        <f>INDEX([1]products!$A$1:$G$49,MATCH([1]orders!$D638,[1]products!$A$1:$A$49,0),MATCH([1]orders!K$1,[1]products!$A$1:$G$1,0))</f>
        <v>1</v>
      </c>
      <c r="G638" s="6">
        <f>INDEX([1]products!$A$1:$G$49,MATCH([1]orders!$D638,[1]products!$A$1:$A$49,0),MATCH([1]orders!L$1,[1]products!$A$1:$G$1,0))</f>
        <v>15.85</v>
      </c>
      <c r="H638" s="6">
        <f t="shared" si="9"/>
        <v>95.1</v>
      </c>
    </row>
    <row r="639" spans="1:8" x14ac:dyDescent="0.2">
      <c r="A639" s="1" t="s">
        <v>1239</v>
      </c>
      <c r="B639" s="2">
        <v>43889</v>
      </c>
      <c r="C639" s="3" t="s">
        <v>1240</v>
      </c>
      <c r="D639" s="4" t="s">
        <v>112</v>
      </c>
      <c r="E639" s="3">
        <v>1</v>
      </c>
      <c r="F639" s="5">
        <f>INDEX([1]products!$A$1:$G$49,MATCH([1]orders!$D639,[1]products!$A$1:$A$49,0),MATCH([1]orders!K$1,[1]products!$A$1:$G$1,0))</f>
        <v>2.5</v>
      </c>
      <c r="G639" s="6">
        <f>INDEX([1]products!$A$1:$G$49,MATCH([1]orders!$D639,[1]products!$A$1:$A$49,0),MATCH([1]orders!L$1,[1]products!$A$1:$G$1,0))</f>
        <v>31.624999999999996</v>
      </c>
      <c r="H639" s="6">
        <f t="shared" si="9"/>
        <v>31.624999999999996</v>
      </c>
    </row>
    <row r="640" spans="1:8" x14ac:dyDescent="0.2">
      <c r="A640" s="1" t="s">
        <v>1241</v>
      </c>
      <c r="B640" s="2">
        <v>43684</v>
      </c>
      <c r="C640" s="3" t="s">
        <v>1242</v>
      </c>
      <c r="D640" s="4" t="s">
        <v>171</v>
      </c>
      <c r="E640" s="3">
        <v>3</v>
      </c>
      <c r="F640" s="5">
        <f>INDEX([1]products!$A$1:$G$49,MATCH([1]orders!$D640,[1]products!$A$1:$A$49,0),MATCH([1]orders!K$1,[1]products!$A$1:$G$1,0))</f>
        <v>2.5</v>
      </c>
      <c r="G640" s="6">
        <f>INDEX([1]products!$A$1:$G$49,MATCH([1]orders!$D640,[1]products!$A$1:$A$49,0),MATCH([1]orders!L$1,[1]products!$A$1:$G$1,0))</f>
        <v>25.874999999999996</v>
      </c>
      <c r="H640" s="6">
        <f t="shared" si="9"/>
        <v>77.624999999999986</v>
      </c>
    </row>
    <row r="641" spans="1:8" x14ac:dyDescent="0.2">
      <c r="A641" s="1" t="s">
        <v>1243</v>
      </c>
      <c r="B641" s="2">
        <v>44331</v>
      </c>
      <c r="C641" s="3" t="s">
        <v>1244</v>
      </c>
      <c r="D641" s="4" t="s">
        <v>38</v>
      </c>
      <c r="E641" s="3">
        <v>1</v>
      </c>
      <c r="F641" s="5">
        <f>INDEX([1]products!$A$1:$G$49,MATCH([1]orders!$D641,[1]products!$A$1:$A$49,0),MATCH([1]orders!K$1,[1]products!$A$1:$G$1,0))</f>
        <v>0.2</v>
      </c>
      <c r="G641" s="6">
        <f>INDEX([1]products!$A$1:$G$49,MATCH([1]orders!$D641,[1]products!$A$1:$A$49,0),MATCH([1]orders!L$1,[1]products!$A$1:$G$1,0))</f>
        <v>3.8849999999999998</v>
      </c>
      <c r="H641" s="6">
        <f t="shared" si="9"/>
        <v>3.8849999999999998</v>
      </c>
    </row>
    <row r="642" spans="1:8" x14ac:dyDescent="0.2">
      <c r="A642" s="1" t="s">
        <v>1245</v>
      </c>
      <c r="B642" s="2">
        <v>44547</v>
      </c>
      <c r="C642" s="3" t="s">
        <v>1246</v>
      </c>
      <c r="D642" s="4" t="s">
        <v>10</v>
      </c>
      <c r="E642" s="3">
        <v>5</v>
      </c>
      <c r="F642" s="5">
        <f>INDEX([1]products!$A$1:$G$49,MATCH([1]orders!$D642,[1]products!$A$1:$A$49,0),MATCH([1]orders!K$1,[1]products!$A$1:$G$1,0))</f>
        <v>2.5</v>
      </c>
      <c r="G642" s="6">
        <f>INDEX([1]products!$A$1:$G$49,MATCH([1]orders!$D642,[1]products!$A$1:$A$49,0),MATCH([1]orders!L$1,[1]products!$A$1:$G$1,0))</f>
        <v>27.484999999999996</v>
      </c>
      <c r="H642" s="6">
        <f t="shared" ref="H642:H705" si="10">E642*G642</f>
        <v>137.42499999999998</v>
      </c>
    </row>
    <row r="643" spans="1:8" x14ac:dyDescent="0.2">
      <c r="A643" s="1" t="s">
        <v>1247</v>
      </c>
      <c r="B643" s="2">
        <v>44448</v>
      </c>
      <c r="C643" s="3" t="s">
        <v>1248</v>
      </c>
      <c r="D643" s="4" t="s">
        <v>189</v>
      </c>
      <c r="E643" s="3">
        <v>3</v>
      </c>
      <c r="F643" s="5">
        <f>INDEX([1]products!$A$1:$G$49,MATCH([1]orders!$D643,[1]products!$A$1:$A$49,0),MATCH([1]orders!K$1,[1]products!$A$1:$G$1,0))</f>
        <v>1</v>
      </c>
      <c r="G643" s="6">
        <f>INDEX([1]products!$A$1:$G$49,MATCH([1]orders!$D643,[1]products!$A$1:$A$49,0),MATCH([1]orders!L$1,[1]products!$A$1:$G$1,0))</f>
        <v>11.95</v>
      </c>
      <c r="H643" s="6">
        <f t="shared" si="10"/>
        <v>35.849999999999994</v>
      </c>
    </row>
    <row r="644" spans="1:8" x14ac:dyDescent="0.2">
      <c r="A644" s="1" t="s">
        <v>1249</v>
      </c>
      <c r="B644" s="2">
        <v>43880</v>
      </c>
      <c r="C644" s="3" t="s">
        <v>1250</v>
      </c>
      <c r="D644" s="4" t="s">
        <v>64</v>
      </c>
      <c r="E644" s="3">
        <v>2</v>
      </c>
      <c r="F644" s="5">
        <f>INDEX([1]products!$A$1:$G$49,MATCH([1]orders!$D644,[1]products!$A$1:$A$49,0),MATCH([1]orders!K$1,[1]products!$A$1:$G$1,0))</f>
        <v>0.2</v>
      </c>
      <c r="G644" s="6">
        <f>INDEX([1]products!$A$1:$G$49,MATCH([1]orders!$D644,[1]products!$A$1:$A$49,0),MATCH([1]orders!L$1,[1]products!$A$1:$G$1,0))</f>
        <v>4.125</v>
      </c>
      <c r="H644" s="6">
        <f t="shared" si="10"/>
        <v>8.25</v>
      </c>
    </row>
    <row r="645" spans="1:8" x14ac:dyDescent="0.2">
      <c r="A645" s="1" t="s">
        <v>1251</v>
      </c>
      <c r="B645" s="2">
        <v>44011</v>
      </c>
      <c r="C645" s="3" t="s">
        <v>1252</v>
      </c>
      <c r="D645" s="4" t="s">
        <v>30</v>
      </c>
      <c r="E645" s="3">
        <v>3</v>
      </c>
      <c r="F645" s="5">
        <f>INDEX([1]products!$A$1:$G$49,MATCH([1]orders!$D645,[1]products!$A$1:$A$49,0),MATCH([1]orders!K$1,[1]products!$A$1:$G$1,0))</f>
        <v>2.5</v>
      </c>
      <c r="G645" s="6">
        <f>INDEX([1]products!$A$1:$G$49,MATCH([1]orders!$D645,[1]products!$A$1:$A$49,0),MATCH([1]orders!L$1,[1]products!$A$1:$G$1,0))</f>
        <v>34.154999999999994</v>
      </c>
      <c r="H645" s="6">
        <f t="shared" si="10"/>
        <v>102.46499999999997</v>
      </c>
    </row>
    <row r="646" spans="1:8" x14ac:dyDescent="0.2">
      <c r="A646" s="1" t="s">
        <v>1253</v>
      </c>
      <c r="B646" s="2">
        <v>44694</v>
      </c>
      <c r="C646" s="3" t="s">
        <v>1254</v>
      </c>
      <c r="D646" s="4" t="s">
        <v>35</v>
      </c>
      <c r="E646" s="3">
        <v>2</v>
      </c>
      <c r="F646" s="5">
        <f>INDEX([1]products!$A$1:$G$49,MATCH([1]orders!$D646,[1]products!$A$1:$A$49,0),MATCH([1]orders!K$1,[1]products!$A$1:$G$1,0))</f>
        <v>2.5</v>
      </c>
      <c r="G646" s="6">
        <f>INDEX([1]products!$A$1:$G$49,MATCH([1]orders!$D646,[1]products!$A$1:$A$49,0),MATCH([1]orders!L$1,[1]products!$A$1:$G$1,0))</f>
        <v>20.584999999999997</v>
      </c>
      <c r="H646" s="6">
        <f t="shared" si="10"/>
        <v>41.169999999999995</v>
      </c>
    </row>
    <row r="647" spans="1:8" x14ac:dyDescent="0.2">
      <c r="A647" s="1" t="s">
        <v>1255</v>
      </c>
      <c r="B647" s="2">
        <v>44106</v>
      </c>
      <c r="C647" s="3" t="s">
        <v>1256</v>
      </c>
      <c r="D647" s="4" t="s">
        <v>118</v>
      </c>
      <c r="E647" s="3">
        <v>3</v>
      </c>
      <c r="F647" s="5">
        <f>INDEX([1]products!$A$1:$G$49,MATCH([1]orders!$D647,[1]products!$A$1:$A$49,0),MATCH([1]orders!K$1,[1]products!$A$1:$G$1,0))</f>
        <v>2.5</v>
      </c>
      <c r="G647" s="6">
        <f>INDEX([1]products!$A$1:$G$49,MATCH([1]orders!$D647,[1]products!$A$1:$A$49,0),MATCH([1]orders!L$1,[1]products!$A$1:$G$1,0))</f>
        <v>22.884999999999998</v>
      </c>
      <c r="H647" s="6">
        <f t="shared" si="10"/>
        <v>68.655000000000001</v>
      </c>
    </row>
    <row r="648" spans="1:8" x14ac:dyDescent="0.2">
      <c r="A648" s="1" t="s">
        <v>1257</v>
      </c>
      <c r="B648" s="2">
        <v>44532</v>
      </c>
      <c r="C648" s="3" t="s">
        <v>1258</v>
      </c>
      <c r="D648" s="4" t="s">
        <v>27</v>
      </c>
      <c r="E648" s="3">
        <v>1</v>
      </c>
      <c r="F648" s="5">
        <f>INDEX([1]products!$A$1:$G$49,MATCH([1]orders!$D648,[1]products!$A$1:$A$49,0),MATCH([1]orders!K$1,[1]products!$A$1:$G$1,0))</f>
        <v>1</v>
      </c>
      <c r="G648" s="6">
        <f>INDEX([1]products!$A$1:$G$49,MATCH([1]orders!$D648,[1]products!$A$1:$A$49,0),MATCH([1]orders!L$1,[1]products!$A$1:$G$1,0))</f>
        <v>9.9499999999999993</v>
      </c>
      <c r="H648" s="6">
        <f t="shared" si="10"/>
        <v>9.9499999999999993</v>
      </c>
    </row>
    <row r="649" spans="1:8" x14ac:dyDescent="0.2">
      <c r="A649" s="1" t="s">
        <v>1259</v>
      </c>
      <c r="B649" s="2">
        <v>44502</v>
      </c>
      <c r="C649" s="3" t="s">
        <v>1260</v>
      </c>
      <c r="D649" s="4" t="s">
        <v>83</v>
      </c>
      <c r="E649" s="3">
        <v>3</v>
      </c>
      <c r="F649" s="5">
        <f>INDEX([1]products!$A$1:$G$49,MATCH([1]orders!$D649,[1]products!$A$1:$A$49,0),MATCH([1]orders!K$1,[1]products!$A$1:$G$1,0))</f>
        <v>0.5</v>
      </c>
      <c r="G649" s="6">
        <f>INDEX([1]products!$A$1:$G$49,MATCH([1]orders!$D649,[1]products!$A$1:$A$49,0),MATCH([1]orders!L$1,[1]products!$A$1:$G$1,0))</f>
        <v>9.51</v>
      </c>
      <c r="H649" s="6">
        <f t="shared" si="10"/>
        <v>28.53</v>
      </c>
    </row>
    <row r="650" spans="1:8" x14ac:dyDescent="0.2">
      <c r="A650" s="1" t="s">
        <v>1261</v>
      </c>
      <c r="B650" s="2">
        <v>43884</v>
      </c>
      <c r="C650" s="3" t="s">
        <v>1246</v>
      </c>
      <c r="D650" s="4" t="s">
        <v>101</v>
      </c>
      <c r="E650" s="3">
        <v>6</v>
      </c>
      <c r="F650" s="5">
        <f>INDEX([1]products!$A$1:$G$49,MATCH([1]orders!$D650,[1]products!$A$1:$A$49,0),MATCH([1]orders!K$1,[1]products!$A$1:$G$1,0))</f>
        <v>0.2</v>
      </c>
      <c r="G650" s="6">
        <f>INDEX([1]products!$A$1:$G$49,MATCH([1]orders!$D650,[1]products!$A$1:$A$49,0),MATCH([1]orders!L$1,[1]products!$A$1:$G$1,0))</f>
        <v>2.6849999999999996</v>
      </c>
      <c r="H650" s="6">
        <f t="shared" si="10"/>
        <v>16.11</v>
      </c>
    </row>
    <row r="651" spans="1:8" x14ac:dyDescent="0.2">
      <c r="A651" s="1" t="s">
        <v>1262</v>
      </c>
      <c r="B651" s="2">
        <v>44015</v>
      </c>
      <c r="C651" s="3" t="s">
        <v>1263</v>
      </c>
      <c r="D651" s="4" t="s">
        <v>132</v>
      </c>
      <c r="E651" s="3">
        <v>6</v>
      </c>
      <c r="F651" s="5">
        <f>INDEX([1]products!$A$1:$G$49,MATCH([1]orders!$D651,[1]products!$A$1:$A$49,0),MATCH([1]orders!K$1,[1]products!$A$1:$G$1,0))</f>
        <v>1</v>
      </c>
      <c r="G651" s="6">
        <f>INDEX([1]products!$A$1:$G$49,MATCH([1]orders!$D651,[1]products!$A$1:$A$49,0),MATCH([1]orders!L$1,[1]products!$A$1:$G$1,0))</f>
        <v>15.85</v>
      </c>
      <c r="H651" s="6">
        <f t="shared" si="10"/>
        <v>95.1</v>
      </c>
    </row>
    <row r="652" spans="1:8" x14ac:dyDescent="0.2">
      <c r="A652" s="1" t="s">
        <v>1264</v>
      </c>
      <c r="B652" s="2">
        <v>43507</v>
      </c>
      <c r="C652" s="3" t="s">
        <v>1265</v>
      </c>
      <c r="D652" s="4" t="s">
        <v>146</v>
      </c>
      <c r="E652" s="3">
        <v>1</v>
      </c>
      <c r="F652" s="5">
        <f>INDEX([1]products!$A$1:$G$49,MATCH([1]orders!$D652,[1]products!$A$1:$A$49,0),MATCH([1]orders!K$1,[1]products!$A$1:$G$1,0))</f>
        <v>0.5</v>
      </c>
      <c r="G652" s="6">
        <f>INDEX([1]products!$A$1:$G$49,MATCH([1]orders!$D652,[1]products!$A$1:$A$49,0),MATCH([1]orders!L$1,[1]products!$A$1:$G$1,0))</f>
        <v>5.3699999999999992</v>
      </c>
      <c r="H652" s="6">
        <f t="shared" si="10"/>
        <v>5.3699999999999992</v>
      </c>
    </row>
    <row r="653" spans="1:8" x14ac:dyDescent="0.2">
      <c r="A653" s="1" t="s">
        <v>1266</v>
      </c>
      <c r="B653" s="2">
        <v>44084</v>
      </c>
      <c r="C653" s="3" t="s">
        <v>1267</v>
      </c>
      <c r="D653" s="4" t="s">
        <v>189</v>
      </c>
      <c r="E653" s="3">
        <v>4</v>
      </c>
      <c r="F653" s="5">
        <f>INDEX([1]products!$A$1:$G$49,MATCH([1]orders!$D653,[1]products!$A$1:$A$49,0),MATCH([1]orders!K$1,[1]products!$A$1:$G$1,0))</f>
        <v>1</v>
      </c>
      <c r="G653" s="6">
        <f>INDEX([1]products!$A$1:$G$49,MATCH([1]orders!$D653,[1]products!$A$1:$A$49,0),MATCH([1]orders!L$1,[1]products!$A$1:$G$1,0))</f>
        <v>11.95</v>
      </c>
      <c r="H653" s="6">
        <f t="shared" si="10"/>
        <v>47.8</v>
      </c>
    </row>
    <row r="654" spans="1:8" x14ac:dyDescent="0.2">
      <c r="A654" s="1" t="s">
        <v>1268</v>
      </c>
      <c r="B654" s="2">
        <v>43892</v>
      </c>
      <c r="C654" s="3" t="s">
        <v>1269</v>
      </c>
      <c r="D654" s="4" t="s">
        <v>132</v>
      </c>
      <c r="E654" s="3">
        <v>4</v>
      </c>
      <c r="F654" s="5">
        <f>INDEX([1]products!$A$1:$G$49,MATCH([1]orders!$D654,[1]products!$A$1:$A$49,0),MATCH([1]orders!K$1,[1]products!$A$1:$G$1,0))</f>
        <v>1</v>
      </c>
      <c r="G654" s="6">
        <f>INDEX([1]products!$A$1:$G$49,MATCH([1]orders!$D654,[1]products!$A$1:$A$49,0),MATCH([1]orders!L$1,[1]products!$A$1:$G$1,0))</f>
        <v>15.85</v>
      </c>
      <c r="H654" s="6">
        <f t="shared" si="10"/>
        <v>63.4</v>
      </c>
    </row>
    <row r="655" spans="1:8" x14ac:dyDescent="0.2">
      <c r="A655" s="1" t="s">
        <v>1270</v>
      </c>
      <c r="B655" s="2">
        <v>44375</v>
      </c>
      <c r="C655" s="3" t="s">
        <v>1271</v>
      </c>
      <c r="D655" s="4" t="s">
        <v>171</v>
      </c>
      <c r="E655" s="3">
        <v>4</v>
      </c>
      <c r="F655" s="5">
        <f>INDEX([1]products!$A$1:$G$49,MATCH([1]orders!$D655,[1]products!$A$1:$A$49,0),MATCH([1]orders!K$1,[1]products!$A$1:$G$1,0))</f>
        <v>2.5</v>
      </c>
      <c r="G655" s="6">
        <f>INDEX([1]products!$A$1:$G$49,MATCH([1]orders!$D655,[1]products!$A$1:$A$49,0),MATCH([1]orders!L$1,[1]products!$A$1:$G$1,0))</f>
        <v>25.874999999999996</v>
      </c>
      <c r="H655" s="6">
        <f t="shared" si="10"/>
        <v>103.49999999999999</v>
      </c>
    </row>
    <row r="656" spans="1:8" x14ac:dyDescent="0.2">
      <c r="A656" s="1" t="s">
        <v>1272</v>
      </c>
      <c r="B656" s="2">
        <v>43476</v>
      </c>
      <c r="C656" s="3" t="s">
        <v>1273</v>
      </c>
      <c r="D656" s="4" t="s">
        <v>118</v>
      </c>
      <c r="E656" s="3">
        <v>3</v>
      </c>
      <c r="F656" s="5">
        <f>INDEX([1]products!$A$1:$G$49,MATCH([1]orders!$D656,[1]products!$A$1:$A$49,0),MATCH([1]orders!K$1,[1]products!$A$1:$G$1,0))</f>
        <v>2.5</v>
      </c>
      <c r="G656" s="6">
        <f>INDEX([1]products!$A$1:$G$49,MATCH([1]orders!$D656,[1]products!$A$1:$A$49,0),MATCH([1]orders!L$1,[1]products!$A$1:$G$1,0))</f>
        <v>22.884999999999998</v>
      </c>
      <c r="H656" s="6">
        <f t="shared" si="10"/>
        <v>68.655000000000001</v>
      </c>
    </row>
    <row r="657" spans="1:8" x14ac:dyDescent="0.2">
      <c r="A657" s="1" t="s">
        <v>1274</v>
      </c>
      <c r="B657" s="2">
        <v>43728</v>
      </c>
      <c r="C657" s="3" t="s">
        <v>1275</v>
      </c>
      <c r="D657" s="4" t="s">
        <v>41</v>
      </c>
      <c r="E657" s="3">
        <v>2</v>
      </c>
      <c r="F657" s="5">
        <f>INDEX([1]products!$A$1:$G$49,MATCH([1]orders!$D657,[1]products!$A$1:$A$49,0),MATCH([1]orders!K$1,[1]products!$A$1:$G$1,0))</f>
        <v>2.5</v>
      </c>
      <c r="G657" s="6">
        <f>INDEX([1]products!$A$1:$G$49,MATCH([1]orders!$D657,[1]products!$A$1:$A$49,0),MATCH([1]orders!L$1,[1]products!$A$1:$G$1,0))</f>
        <v>22.884999999999998</v>
      </c>
      <c r="H657" s="6">
        <f t="shared" si="10"/>
        <v>45.769999999999996</v>
      </c>
    </row>
    <row r="658" spans="1:8" x14ac:dyDescent="0.2">
      <c r="A658" s="1" t="s">
        <v>1276</v>
      </c>
      <c r="B658" s="2">
        <v>44485</v>
      </c>
      <c r="C658" s="3" t="s">
        <v>1277</v>
      </c>
      <c r="D658" s="4" t="s">
        <v>13</v>
      </c>
      <c r="E658" s="3">
        <v>4</v>
      </c>
      <c r="F658" s="5">
        <f>INDEX([1]products!$A$1:$G$49,MATCH([1]orders!$D658,[1]products!$A$1:$A$49,0),MATCH([1]orders!K$1,[1]products!$A$1:$G$1,0))</f>
        <v>1</v>
      </c>
      <c r="G658" s="6">
        <f>INDEX([1]products!$A$1:$G$49,MATCH([1]orders!$D658,[1]products!$A$1:$A$49,0),MATCH([1]orders!L$1,[1]products!$A$1:$G$1,0))</f>
        <v>12.95</v>
      </c>
      <c r="H658" s="6">
        <f t="shared" si="10"/>
        <v>51.8</v>
      </c>
    </row>
    <row r="659" spans="1:8" x14ac:dyDescent="0.2">
      <c r="A659" s="1" t="s">
        <v>1278</v>
      </c>
      <c r="B659" s="2">
        <v>43831</v>
      </c>
      <c r="C659" s="3" t="s">
        <v>1279</v>
      </c>
      <c r="D659" s="4" t="s">
        <v>67</v>
      </c>
      <c r="E659" s="3">
        <v>2</v>
      </c>
      <c r="F659" s="5">
        <f>INDEX([1]products!$A$1:$G$49,MATCH([1]orders!$D659,[1]products!$A$1:$A$49,0),MATCH([1]orders!K$1,[1]products!$A$1:$G$1,0))</f>
        <v>0.5</v>
      </c>
      <c r="G659" s="6">
        <f>INDEX([1]products!$A$1:$G$49,MATCH([1]orders!$D659,[1]products!$A$1:$A$49,0),MATCH([1]orders!L$1,[1]products!$A$1:$G$1,0))</f>
        <v>6.75</v>
      </c>
      <c r="H659" s="6">
        <f t="shared" si="10"/>
        <v>13.5</v>
      </c>
    </row>
    <row r="660" spans="1:8" x14ac:dyDescent="0.2">
      <c r="A660" s="1" t="s">
        <v>1280</v>
      </c>
      <c r="B660" s="2">
        <v>44630</v>
      </c>
      <c r="C660" s="3" t="s">
        <v>1281</v>
      </c>
      <c r="D660" s="4" t="s">
        <v>3</v>
      </c>
      <c r="E660" s="3">
        <v>3</v>
      </c>
      <c r="F660" s="5">
        <f>INDEX([1]products!$A$1:$G$49,MATCH([1]orders!$D660,[1]products!$A$1:$A$49,0),MATCH([1]orders!K$1,[1]products!$A$1:$G$1,0))</f>
        <v>0.5</v>
      </c>
      <c r="G660" s="6">
        <f>INDEX([1]products!$A$1:$G$49,MATCH([1]orders!$D660,[1]products!$A$1:$A$49,0),MATCH([1]orders!L$1,[1]products!$A$1:$G$1,0))</f>
        <v>8.25</v>
      </c>
      <c r="H660" s="6">
        <f t="shared" si="10"/>
        <v>24.75</v>
      </c>
    </row>
    <row r="661" spans="1:8" x14ac:dyDescent="0.2">
      <c r="A661" s="1" t="s">
        <v>1282</v>
      </c>
      <c r="B661" s="2">
        <v>44693</v>
      </c>
      <c r="C661" s="3" t="s">
        <v>1283</v>
      </c>
      <c r="D661" s="4" t="s">
        <v>118</v>
      </c>
      <c r="E661" s="3">
        <v>2</v>
      </c>
      <c r="F661" s="5">
        <f>INDEX([1]products!$A$1:$G$49,MATCH([1]orders!$D661,[1]products!$A$1:$A$49,0),MATCH([1]orders!K$1,[1]products!$A$1:$G$1,0))</f>
        <v>2.5</v>
      </c>
      <c r="G661" s="6">
        <f>INDEX([1]products!$A$1:$G$49,MATCH([1]orders!$D661,[1]products!$A$1:$A$49,0),MATCH([1]orders!L$1,[1]products!$A$1:$G$1,0))</f>
        <v>22.884999999999998</v>
      </c>
      <c r="H661" s="6">
        <f t="shared" si="10"/>
        <v>45.769999999999996</v>
      </c>
    </row>
    <row r="662" spans="1:8" x14ac:dyDescent="0.2">
      <c r="A662" s="1" t="s">
        <v>1284</v>
      </c>
      <c r="B662" s="2">
        <v>44084</v>
      </c>
      <c r="C662" s="3" t="s">
        <v>1285</v>
      </c>
      <c r="D662" s="4" t="s">
        <v>176</v>
      </c>
      <c r="E662" s="3">
        <v>6</v>
      </c>
      <c r="F662" s="5">
        <f>INDEX([1]products!$A$1:$G$49,MATCH([1]orders!$D662,[1]products!$A$1:$A$49,0),MATCH([1]orders!K$1,[1]products!$A$1:$G$1,0))</f>
        <v>0.5</v>
      </c>
      <c r="G662" s="6">
        <f>INDEX([1]products!$A$1:$G$49,MATCH([1]orders!$D662,[1]products!$A$1:$A$49,0),MATCH([1]orders!L$1,[1]products!$A$1:$G$1,0))</f>
        <v>8.91</v>
      </c>
      <c r="H662" s="6">
        <f t="shared" si="10"/>
        <v>53.46</v>
      </c>
    </row>
    <row r="663" spans="1:8" x14ac:dyDescent="0.2">
      <c r="A663" s="1" t="s">
        <v>1286</v>
      </c>
      <c r="B663" s="2">
        <v>44485</v>
      </c>
      <c r="C663" s="3" t="s">
        <v>1287</v>
      </c>
      <c r="D663" s="4" t="s">
        <v>44</v>
      </c>
      <c r="E663" s="3">
        <v>6</v>
      </c>
      <c r="F663" s="5">
        <f>INDEX([1]products!$A$1:$G$49,MATCH([1]orders!$D663,[1]products!$A$1:$A$49,0),MATCH([1]orders!K$1,[1]products!$A$1:$G$1,0))</f>
        <v>0.2</v>
      </c>
      <c r="G663" s="6">
        <f>INDEX([1]products!$A$1:$G$49,MATCH([1]orders!$D663,[1]products!$A$1:$A$49,0),MATCH([1]orders!L$1,[1]products!$A$1:$G$1,0))</f>
        <v>3.375</v>
      </c>
      <c r="H663" s="6">
        <f t="shared" si="10"/>
        <v>20.25</v>
      </c>
    </row>
    <row r="664" spans="1:8" x14ac:dyDescent="0.2">
      <c r="A664" s="1" t="s">
        <v>1288</v>
      </c>
      <c r="B664" s="2">
        <v>44364</v>
      </c>
      <c r="C664" s="3" t="s">
        <v>1289</v>
      </c>
      <c r="D664" s="4" t="s">
        <v>109</v>
      </c>
      <c r="E664" s="3">
        <v>5</v>
      </c>
      <c r="F664" s="5">
        <f>INDEX([1]products!$A$1:$G$49,MATCH([1]orders!$D664,[1]products!$A$1:$A$49,0),MATCH([1]orders!K$1,[1]products!$A$1:$G$1,0))</f>
        <v>2.5</v>
      </c>
      <c r="G664" s="6">
        <f>INDEX([1]products!$A$1:$G$49,MATCH([1]orders!$D664,[1]products!$A$1:$A$49,0),MATCH([1]orders!L$1,[1]products!$A$1:$G$1,0))</f>
        <v>29.784999999999997</v>
      </c>
      <c r="H664" s="6">
        <f t="shared" si="10"/>
        <v>148.92499999999998</v>
      </c>
    </row>
    <row r="665" spans="1:8" x14ac:dyDescent="0.2">
      <c r="A665" s="1" t="s">
        <v>1290</v>
      </c>
      <c r="B665" s="2">
        <v>43554</v>
      </c>
      <c r="C665" s="3" t="s">
        <v>1291</v>
      </c>
      <c r="D665" s="4" t="s">
        <v>61</v>
      </c>
      <c r="E665" s="3">
        <v>6</v>
      </c>
      <c r="F665" s="5">
        <f>INDEX([1]products!$A$1:$G$49,MATCH([1]orders!$D665,[1]products!$A$1:$A$49,0),MATCH([1]orders!K$1,[1]products!$A$1:$G$1,0))</f>
        <v>1</v>
      </c>
      <c r="G665" s="6">
        <f>INDEX([1]products!$A$1:$G$49,MATCH([1]orders!$D665,[1]products!$A$1:$A$49,0),MATCH([1]orders!L$1,[1]products!$A$1:$G$1,0))</f>
        <v>11.25</v>
      </c>
      <c r="H665" s="6">
        <f t="shared" si="10"/>
        <v>67.5</v>
      </c>
    </row>
    <row r="666" spans="1:8" x14ac:dyDescent="0.2">
      <c r="A666" s="1" t="s">
        <v>1292</v>
      </c>
      <c r="B666" s="2">
        <v>44549</v>
      </c>
      <c r="C666" s="3" t="s">
        <v>1293</v>
      </c>
      <c r="D666" s="4" t="s">
        <v>245</v>
      </c>
      <c r="E666" s="3">
        <v>6</v>
      </c>
      <c r="F666" s="5">
        <f>INDEX([1]products!$A$1:$G$49,MATCH([1]orders!$D666,[1]products!$A$1:$A$49,0),MATCH([1]orders!K$1,[1]products!$A$1:$G$1,0))</f>
        <v>1</v>
      </c>
      <c r="G666" s="6">
        <f>INDEX([1]products!$A$1:$G$49,MATCH([1]orders!$D666,[1]products!$A$1:$A$49,0),MATCH([1]orders!L$1,[1]products!$A$1:$G$1,0))</f>
        <v>12.15</v>
      </c>
      <c r="H666" s="6">
        <f t="shared" si="10"/>
        <v>72.900000000000006</v>
      </c>
    </row>
    <row r="667" spans="1:8" x14ac:dyDescent="0.2">
      <c r="A667" s="1" t="s">
        <v>1292</v>
      </c>
      <c r="B667" s="2">
        <v>44549</v>
      </c>
      <c r="C667" s="3" t="s">
        <v>1293</v>
      </c>
      <c r="D667" s="4" t="s">
        <v>38</v>
      </c>
      <c r="E667" s="3">
        <v>2</v>
      </c>
      <c r="F667" s="5">
        <f>INDEX([1]products!$A$1:$G$49,MATCH([1]orders!$D667,[1]products!$A$1:$A$49,0),MATCH([1]orders!K$1,[1]products!$A$1:$G$1,0))</f>
        <v>0.2</v>
      </c>
      <c r="G667" s="6">
        <f>INDEX([1]products!$A$1:$G$49,MATCH([1]orders!$D667,[1]products!$A$1:$A$49,0),MATCH([1]orders!L$1,[1]products!$A$1:$G$1,0))</f>
        <v>3.8849999999999998</v>
      </c>
      <c r="H667" s="6">
        <f t="shared" si="10"/>
        <v>7.77</v>
      </c>
    </row>
    <row r="668" spans="1:8" x14ac:dyDescent="0.2">
      <c r="A668" s="1" t="s">
        <v>1294</v>
      </c>
      <c r="B668" s="2">
        <v>43987</v>
      </c>
      <c r="C668" s="3" t="s">
        <v>1295</v>
      </c>
      <c r="D668" s="4" t="s">
        <v>118</v>
      </c>
      <c r="E668" s="3">
        <v>4</v>
      </c>
      <c r="F668" s="5">
        <f>INDEX([1]products!$A$1:$G$49,MATCH([1]orders!$D668,[1]products!$A$1:$A$49,0),MATCH([1]orders!K$1,[1]products!$A$1:$G$1,0))</f>
        <v>2.5</v>
      </c>
      <c r="G668" s="6">
        <f>INDEX([1]products!$A$1:$G$49,MATCH([1]orders!$D668,[1]products!$A$1:$A$49,0),MATCH([1]orders!L$1,[1]products!$A$1:$G$1,0))</f>
        <v>22.884999999999998</v>
      </c>
      <c r="H668" s="6">
        <f t="shared" si="10"/>
        <v>91.539999999999992</v>
      </c>
    </row>
    <row r="669" spans="1:8" x14ac:dyDescent="0.2">
      <c r="A669" s="1" t="s">
        <v>1296</v>
      </c>
      <c r="B669" s="2">
        <v>44451</v>
      </c>
      <c r="C669" s="3" t="s">
        <v>1297</v>
      </c>
      <c r="D669" s="4" t="s">
        <v>27</v>
      </c>
      <c r="E669" s="3">
        <v>6</v>
      </c>
      <c r="F669" s="5">
        <f>INDEX([1]products!$A$1:$G$49,MATCH([1]orders!$D669,[1]products!$A$1:$A$49,0),MATCH([1]orders!K$1,[1]products!$A$1:$G$1,0))</f>
        <v>1</v>
      </c>
      <c r="G669" s="6">
        <f>INDEX([1]products!$A$1:$G$49,MATCH([1]orders!$D669,[1]products!$A$1:$A$49,0),MATCH([1]orders!L$1,[1]products!$A$1:$G$1,0))</f>
        <v>9.9499999999999993</v>
      </c>
      <c r="H669" s="6">
        <f t="shared" si="10"/>
        <v>59.699999999999996</v>
      </c>
    </row>
    <row r="670" spans="1:8" x14ac:dyDescent="0.2">
      <c r="A670" s="1" t="s">
        <v>1298</v>
      </c>
      <c r="B670" s="2">
        <v>44636</v>
      </c>
      <c r="C670" s="3" t="s">
        <v>1281</v>
      </c>
      <c r="D670" s="4" t="s">
        <v>10</v>
      </c>
      <c r="E670" s="3">
        <v>5</v>
      </c>
      <c r="F670" s="5">
        <f>INDEX([1]products!$A$1:$G$49,MATCH([1]orders!$D670,[1]products!$A$1:$A$49,0),MATCH([1]orders!K$1,[1]products!$A$1:$G$1,0))</f>
        <v>2.5</v>
      </c>
      <c r="G670" s="6">
        <f>INDEX([1]products!$A$1:$G$49,MATCH([1]orders!$D670,[1]products!$A$1:$A$49,0),MATCH([1]orders!L$1,[1]products!$A$1:$G$1,0))</f>
        <v>27.484999999999996</v>
      </c>
      <c r="H670" s="6">
        <f t="shared" si="10"/>
        <v>137.42499999999998</v>
      </c>
    </row>
    <row r="671" spans="1:8" x14ac:dyDescent="0.2">
      <c r="A671" s="1" t="s">
        <v>1299</v>
      </c>
      <c r="B671" s="2">
        <v>44551</v>
      </c>
      <c r="C671" s="3" t="s">
        <v>1300</v>
      </c>
      <c r="D671" s="4" t="s">
        <v>197</v>
      </c>
      <c r="E671" s="3">
        <v>2</v>
      </c>
      <c r="F671" s="5">
        <f>INDEX([1]products!$A$1:$G$49,MATCH([1]orders!$D671,[1]products!$A$1:$A$49,0),MATCH([1]orders!K$1,[1]products!$A$1:$G$1,0))</f>
        <v>2.5</v>
      </c>
      <c r="G671" s="6">
        <f>INDEX([1]products!$A$1:$G$49,MATCH([1]orders!$D671,[1]products!$A$1:$A$49,0),MATCH([1]orders!L$1,[1]products!$A$1:$G$1,0))</f>
        <v>33.464999999999996</v>
      </c>
      <c r="H671" s="6">
        <f t="shared" si="10"/>
        <v>66.929999999999993</v>
      </c>
    </row>
    <row r="672" spans="1:8" x14ac:dyDescent="0.2">
      <c r="A672" s="1" t="s">
        <v>1301</v>
      </c>
      <c r="B672" s="2">
        <v>43606</v>
      </c>
      <c r="C672" s="3" t="s">
        <v>1302</v>
      </c>
      <c r="D672" s="4" t="s">
        <v>77</v>
      </c>
      <c r="E672" s="3">
        <v>3</v>
      </c>
      <c r="F672" s="5">
        <f>INDEX([1]products!$A$1:$G$49,MATCH([1]orders!$D672,[1]products!$A$1:$A$49,0),MATCH([1]orders!K$1,[1]products!$A$1:$G$1,0))</f>
        <v>0.2</v>
      </c>
      <c r="G672" s="6">
        <f>INDEX([1]products!$A$1:$G$49,MATCH([1]orders!$D672,[1]products!$A$1:$A$49,0),MATCH([1]orders!L$1,[1]products!$A$1:$G$1,0))</f>
        <v>4.3650000000000002</v>
      </c>
      <c r="H672" s="6">
        <f t="shared" si="10"/>
        <v>13.095000000000001</v>
      </c>
    </row>
    <row r="673" spans="1:8" x14ac:dyDescent="0.2">
      <c r="A673" s="1" t="s">
        <v>1303</v>
      </c>
      <c r="B673" s="2">
        <v>44495</v>
      </c>
      <c r="C673" s="3" t="s">
        <v>1304</v>
      </c>
      <c r="D673" s="4" t="s">
        <v>189</v>
      </c>
      <c r="E673" s="3">
        <v>5</v>
      </c>
      <c r="F673" s="5">
        <f>INDEX([1]products!$A$1:$G$49,MATCH([1]orders!$D673,[1]products!$A$1:$A$49,0),MATCH([1]orders!K$1,[1]products!$A$1:$G$1,0))</f>
        <v>1</v>
      </c>
      <c r="G673" s="6">
        <f>INDEX([1]products!$A$1:$G$49,MATCH([1]orders!$D673,[1]products!$A$1:$A$49,0),MATCH([1]orders!L$1,[1]products!$A$1:$G$1,0))</f>
        <v>11.95</v>
      </c>
      <c r="H673" s="6">
        <f t="shared" si="10"/>
        <v>59.75</v>
      </c>
    </row>
    <row r="674" spans="1:8" x14ac:dyDescent="0.2">
      <c r="A674" s="1" t="s">
        <v>1305</v>
      </c>
      <c r="B674" s="2">
        <v>43916</v>
      </c>
      <c r="C674" s="3" t="s">
        <v>1306</v>
      </c>
      <c r="D674" s="4" t="s">
        <v>78</v>
      </c>
      <c r="E674" s="3">
        <v>5</v>
      </c>
      <c r="F674" s="5">
        <f>INDEX([1]products!$A$1:$G$49,MATCH([1]orders!$D674,[1]products!$A$1:$A$49,0),MATCH([1]orders!K$1,[1]products!$A$1:$G$1,0))</f>
        <v>0.5</v>
      </c>
      <c r="G674" s="6">
        <f>INDEX([1]products!$A$1:$G$49,MATCH([1]orders!$D674,[1]products!$A$1:$A$49,0),MATCH([1]orders!L$1,[1]products!$A$1:$G$1,0))</f>
        <v>8.73</v>
      </c>
      <c r="H674" s="6">
        <f t="shared" si="10"/>
        <v>43.650000000000006</v>
      </c>
    </row>
    <row r="675" spans="1:8" x14ac:dyDescent="0.2">
      <c r="A675" s="1" t="s">
        <v>1307</v>
      </c>
      <c r="B675" s="2">
        <v>44118</v>
      </c>
      <c r="C675" s="3" t="s">
        <v>1308</v>
      </c>
      <c r="D675" s="4" t="s">
        <v>9</v>
      </c>
      <c r="E675" s="3">
        <v>6</v>
      </c>
      <c r="F675" s="5">
        <f>INDEX([1]products!$A$1:$G$49,MATCH([1]orders!$D675,[1]products!$A$1:$A$49,0),MATCH([1]orders!K$1,[1]products!$A$1:$G$1,0))</f>
        <v>1</v>
      </c>
      <c r="G675" s="6">
        <f>INDEX([1]products!$A$1:$G$49,MATCH([1]orders!$D675,[1]products!$A$1:$A$49,0),MATCH([1]orders!L$1,[1]products!$A$1:$G$1,0))</f>
        <v>13.75</v>
      </c>
      <c r="H675" s="6">
        <f t="shared" si="10"/>
        <v>82.5</v>
      </c>
    </row>
    <row r="676" spans="1:8" x14ac:dyDescent="0.2">
      <c r="A676" s="1" t="s">
        <v>1309</v>
      </c>
      <c r="B676" s="2">
        <v>44543</v>
      </c>
      <c r="C676" s="3" t="s">
        <v>1310</v>
      </c>
      <c r="D676" s="4" t="s">
        <v>204</v>
      </c>
      <c r="E676" s="3">
        <v>6</v>
      </c>
      <c r="F676" s="5">
        <f>INDEX([1]products!$A$1:$G$49,MATCH([1]orders!$D676,[1]products!$A$1:$A$49,0),MATCH([1]orders!K$1,[1]products!$A$1:$G$1,0))</f>
        <v>2.5</v>
      </c>
      <c r="G676" s="6">
        <f>INDEX([1]products!$A$1:$G$49,MATCH([1]orders!$D676,[1]products!$A$1:$A$49,0),MATCH([1]orders!L$1,[1]products!$A$1:$G$1,0))</f>
        <v>29.784999999999997</v>
      </c>
      <c r="H676" s="6">
        <f t="shared" si="10"/>
        <v>178.70999999999998</v>
      </c>
    </row>
    <row r="677" spans="1:8" x14ac:dyDescent="0.2">
      <c r="A677" s="1" t="s">
        <v>1311</v>
      </c>
      <c r="B677" s="2">
        <v>44263</v>
      </c>
      <c r="C677" s="3" t="s">
        <v>1312</v>
      </c>
      <c r="D677" s="4" t="s">
        <v>109</v>
      </c>
      <c r="E677" s="3">
        <v>4</v>
      </c>
      <c r="F677" s="5">
        <f>INDEX([1]products!$A$1:$G$49,MATCH([1]orders!$D677,[1]products!$A$1:$A$49,0),MATCH([1]orders!K$1,[1]products!$A$1:$G$1,0))</f>
        <v>2.5</v>
      </c>
      <c r="G677" s="6">
        <f>INDEX([1]products!$A$1:$G$49,MATCH([1]orders!$D677,[1]products!$A$1:$A$49,0),MATCH([1]orders!L$1,[1]products!$A$1:$G$1,0))</f>
        <v>29.784999999999997</v>
      </c>
      <c r="H677" s="6">
        <f t="shared" si="10"/>
        <v>119.13999999999999</v>
      </c>
    </row>
    <row r="678" spans="1:8" x14ac:dyDescent="0.2">
      <c r="A678" s="1" t="s">
        <v>1313</v>
      </c>
      <c r="B678" s="2">
        <v>44217</v>
      </c>
      <c r="C678" s="3" t="s">
        <v>1314</v>
      </c>
      <c r="D678" s="4" t="s">
        <v>83</v>
      </c>
      <c r="E678" s="3">
        <v>5</v>
      </c>
      <c r="F678" s="5">
        <f>INDEX([1]products!$A$1:$G$49,MATCH([1]orders!$D678,[1]products!$A$1:$A$49,0),MATCH([1]orders!K$1,[1]products!$A$1:$G$1,0))</f>
        <v>0.5</v>
      </c>
      <c r="G678" s="6">
        <f>INDEX([1]products!$A$1:$G$49,MATCH([1]orders!$D678,[1]products!$A$1:$A$49,0),MATCH([1]orders!L$1,[1]products!$A$1:$G$1,0))</f>
        <v>9.51</v>
      </c>
      <c r="H678" s="6">
        <f t="shared" si="10"/>
        <v>47.55</v>
      </c>
    </row>
    <row r="679" spans="1:8" x14ac:dyDescent="0.2">
      <c r="A679" s="1" t="s">
        <v>1315</v>
      </c>
      <c r="B679" s="2">
        <v>44206</v>
      </c>
      <c r="C679" s="3" t="s">
        <v>1316</v>
      </c>
      <c r="D679" s="4" t="s">
        <v>78</v>
      </c>
      <c r="E679" s="3">
        <v>5</v>
      </c>
      <c r="F679" s="5">
        <f>INDEX([1]products!$A$1:$G$49,MATCH([1]orders!$D679,[1]products!$A$1:$A$49,0),MATCH([1]orders!K$1,[1]products!$A$1:$G$1,0))</f>
        <v>0.5</v>
      </c>
      <c r="G679" s="6">
        <f>INDEX([1]products!$A$1:$G$49,MATCH([1]orders!$D679,[1]products!$A$1:$A$49,0),MATCH([1]orders!L$1,[1]products!$A$1:$G$1,0))</f>
        <v>8.73</v>
      </c>
      <c r="H679" s="6">
        <f t="shared" si="10"/>
        <v>43.650000000000006</v>
      </c>
    </row>
    <row r="680" spans="1:8" x14ac:dyDescent="0.2">
      <c r="A680" s="1" t="s">
        <v>1317</v>
      </c>
      <c r="B680" s="2">
        <v>44281</v>
      </c>
      <c r="C680" s="3" t="s">
        <v>1318</v>
      </c>
      <c r="D680" s="4" t="s">
        <v>204</v>
      </c>
      <c r="E680" s="3">
        <v>6</v>
      </c>
      <c r="F680" s="5">
        <f>INDEX([1]products!$A$1:$G$49,MATCH([1]orders!$D680,[1]products!$A$1:$A$49,0),MATCH([1]orders!K$1,[1]products!$A$1:$G$1,0))</f>
        <v>2.5</v>
      </c>
      <c r="G680" s="6">
        <f>INDEX([1]products!$A$1:$G$49,MATCH([1]orders!$D680,[1]products!$A$1:$A$49,0),MATCH([1]orders!L$1,[1]products!$A$1:$G$1,0))</f>
        <v>29.784999999999997</v>
      </c>
      <c r="H680" s="6">
        <f t="shared" si="10"/>
        <v>178.70999999999998</v>
      </c>
    </row>
    <row r="681" spans="1:8" x14ac:dyDescent="0.2">
      <c r="A681" s="1" t="s">
        <v>1319</v>
      </c>
      <c r="B681" s="2">
        <v>44645</v>
      </c>
      <c r="C681" s="3" t="s">
        <v>1320</v>
      </c>
      <c r="D681" s="4" t="s">
        <v>10</v>
      </c>
      <c r="E681" s="3">
        <v>1</v>
      </c>
      <c r="F681" s="5">
        <f>INDEX([1]products!$A$1:$G$49,MATCH([1]orders!$D681,[1]products!$A$1:$A$49,0),MATCH([1]orders!K$1,[1]products!$A$1:$G$1,0))</f>
        <v>2.5</v>
      </c>
      <c r="G681" s="6">
        <f>INDEX([1]products!$A$1:$G$49,MATCH([1]orders!$D681,[1]products!$A$1:$A$49,0),MATCH([1]orders!L$1,[1]products!$A$1:$G$1,0))</f>
        <v>27.484999999999996</v>
      </c>
      <c r="H681" s="6">
        <f t="shared" si="10"/>
        <v>27.484999999999996</v>
      </c>
    </row>
    <row r="682" spans="1:8" x14ac:dyDescent="0.2">
      <c r="A682" s="1" t="s">
        <v>1321</v>
      </c>
      <c r="B682" s="2">
        <v>44399</v>
      </c>
      <c r="C682" s="3" t="s">
        <v>1322</v>
      </c>
      <c r="D682" s="4" t="s">
        <v>61</v>
      </c>
      <c r="E682" s="3">
        <v>5</v>
      </c>
      <c r="F682" s="5">
        <f>INDEX([1]products!$A$1:$G$49,MATCH([1]orders!$D682,[1]products!$A$1:$A$49,0),MATCH([1]orders!K$1,[1]products!$A$1:$G$1,0))</f>
        <v>1</v>
      </c>
      <c r="G682" s="6">
        <f>INDEX([1]products!$A$1:$G$49,MATCH([1]orders!$D682,[1]products!$A$1:$A$49,0),MATCH([1]orders!L$1,[1]products!$A$1:$G$1,0))</f>
        <v>11.25</v>
      </c>
      <c r="H682" s="6">
        <f t="shared" si="10"/>
        <v>56.25</v>
      </c>
    </row>
    <row r="683" spans="1:8" x14ac:dyDescent="0.2">
      <c r="A683" s="1" t="s">
        <v>1323</v>
      </c>
      <c r="B683" s="2">
        <v>44080</v>
      </c>
      <c r="C683" s="3" t="s">
        <v>1324</v>
      </c>
      <c r="D683" s="4" t="s">
        <v>19</v>
      </c>
      <c r="E683" s="3">
        <v>2</v>
      </c>
      <c r="F683" s="5">
        <f>INDEX([1]products!$A$1:$G$49,MATCH([1]orders!$D683,[1]products!$A$1:$A$49,0),MATCH([1]orders!K$1,[1]products!$A$1:$G$1,0))</f>
        <v>0.2</v>
      </c>
      <c r="G683" s="6">
        <f>INDEX([1]products!$A$1:$G$49,MATCH([1]orders!$D683,[1]products!$A$1:$A$49,0),MATCH([1]orders!L$1,[1]products!$A$1:$G$1,0))</f>
        <v>4.7549999999999999</v>
      </c>
      <c r="H683" s="6">
        <f t="shared" si="10"/>
        <v>9.51</v>
      </c>
    </row>
    <row r="684" spans="1:8" x14ac:dyDescent="0.2">
      <c r="A684" s="1" t="s">
        <v>1325</v>
      </c>
      <c r="B684" s="2">
        <v>43827</v>
      </c>
      <c r="C684" s="3" t="s">
        <v>1326</v>
      </c>
      <c r="D684" s="4" t="s">
        <v>64</v>
      </c>
      <c r="E684" s="3">
        <v>2</v>
      </c>
      <c r="F684" s="5">
        <f>INDEX([1]products!$A$1:$G$49,MATCH([1]orders!$D684,[1]products!$A$1:$A$49,0),MATCH([1]orders!K$1,[1]products!$A$1:$G$1,0))</f>
        <v>0.2</v>
      </c>
      <c r="G684" s="6">
        <f>INDEX([1]products!$A$1:$G$49,MATCH([1]orders!$D684,[1]products!$A$1:$A$49,0),MATCH([1]orders!L$1,[1]products!$A$1:$G$1,0))</f>
        <v>4.125</v>
      </c>
      <c r="H684" s="6">
        <f t="shared" si="10"/>
        <v>8.25</v>
      </c>
    </row>
    <row r="685" spans="1:8" x14ac:dyDescent="0.2">
      <c r="A685" s="1" t="s">
        <v>1327</v>
      </c>
      <c r="B685" s="2">
        <v>43941</v>
      </c>
      <c r="C685" s="3" t="s">
        <v>1328</v>
      </c>
      <c r="D685" s="4" t="s">
        <v>123</v>
      </c>
      <c r="E685" s="3">
        <v>6</v>
      </c>
      <c r="F685" s="5">
        <f>INDEX([1]products!$A$1:$G$49,MATCH([1]orders!$D685,[1]products!$A$1:$A$49,0),MATCH([1]orders!K$1,[1]products!$A$1:$G$1,0))</f>
        <v>0.5</v>
      </c>
      <c r="G685" s="6">
        <f>INDEX([1]products!$A$1:$G$49,MATCH([1]orders!$D685,[1]products!$A$1:$A$49,0),MATCH([1]orders!L$1,[1]products!$A$1:$G$1,0))</f>
        <v>7.77</v>
      </c>
      <c r="H685" s="6">
        <f t="shared" si="10"/>
        <v>46.62</v>
      </c>
    </row>
    <row r="686" spans="1:8" x14ac:dyDescent="0.2">
      <c r="A686" s="1" t="s">
        <v>1329</v>
      </c>
      <c r="B686" s="2">
        <v>43517</v>
      </c>
      <c r="C686" s="3" t="s">
        <v>1330</v>
      </c>
      <c r="D686" s="4" t="s">
        <v>189</v>
      </c>
      <c r="E686" s="3">
        <v>6</v>
      </c>
      <c r="F686" s="5">
        <f>INDEX([1]products!$A$1:$G$49,MATCH([1]orders!$D686,[1]products!$A$1:$A$49,0),MATCH([1]orders!K$1,[1]products!$A$1:$G$1,0))</f>
        <v>1</v>
      </c>
      <c r="G686" s="6">
        <f>INDEX([1]products!$A$1:$G$49,MATCH([1]orders!$D686,[1]products!$A$1:$A$49,0),MATCH([1]orders!L$1,[1]products!$A$1:$G$1,0))</f>
        <v>11.95</v>
      </c>
      <c r="H686" s="6">
        <f t="shared" si="10"/>
        <v>71.699999999999989</v>
      </c>
    </row>
    <row r="687" spans="1:8" x14ac:dyDescent="0.2">
      <c r="A687" s="1" t="s">
        <v>1331</v>
      </c>
      <c r="B687" s="2">
        <v>44637</v>
      </c>
      <c r="C687" s="3" t="s">
        <v>1332</v>
      </c>
      <c r="D687" s="4" t="s">
        <v>104</v>
      </c>
      <c r="E687" s="3">
        <v>2</v>
      </c>
      <c r="F687" s="5">
        <f>INDEX([1]products!$A$1:$G$49,MATCH([1]orders!$D687,[1]products!$A$1:$A$49,0),MATCH([1]orders!K$1,[1]products!$A$1:$G$1,0))</f>
        <v>2.5</v>
      </c>
      <c r="G687" s="6">
        <f>INDEX([1]products!$A$1:$G$49,MATCH([1]orders!$D687,[1]products!$A$1:$A$49,0),MATCH([1]orders!L$1,[1]products!$A$1:$G$1,0))</f>
        <v>36.454999999999998</v>
      </c>
      <c r="H687" s="6">
        <f t="shared" si="10"/>
        <v>72.91</v>
      </c>
    </row>
    <row r="688" spans="1:8" x14ac:dyDescent="0.2">
      <c r="A688" s="1" t="s">
        <v>1333</v>
      </c>
      <c r="B688" s="2">
        <v>44330</v>
      </c>
      <c r="C688" s="3" t="s">
        <v>1334</v>
      </c>
      <c r="D688" s="4" t="s">
        <v>101</v>
      </c>
      <c r="E688" s="3">
        <v>3</v>
      </c>
      <c r="F688" s="5">
        <f>INDEX([1]products!$A$1:$G$49,MATCH([1]orders!$D688,[1]products!$A$1:$A$49,0),MATCH([1]orders!K$1,[1]products!$A$1:$G$1,0))</f>
        <v>0.2</v>
      </c>
      <c r="G688" s="6">
        <f>INDEX([1]products!$A$1:$G$49,MATCH([1]orders!$D688,[1]products!$A$1:$A$49,0),MATCH([1]orders!L$1,[1]products!$A$1:$G$1,0))</f>
        <v>2.6849999999999996</v>
      </c>
      <c r="H688" s="6">
        <f t="shared" si="10"/>
        <v>8.0549999999999997</v>
      </c>
    </row>
    <row r="689" spans="1:8" x14ac:dyDescent="0.2">
      <c r="A689" s="1" t="s">
        <v>1335</v>
      </c>
      <c r="B689" s="2">
        <v>43471</v>
      </c>
      <c r="C689" s="3" t="s">
        <v>1336</v>
      </c>
      <c r="D689" s="4" t="s">
        <v>3</v>
      </c>
      <c r="E689" s="3">
        <v>2</v>
      </c>
      <c r="F689" s="5">
        <f>INDEX([1]products!$A$1:$G$49,MATCH([1]orders!$D689,[1]products!$A$1:$A$49,0),MATCH([1]orders!K$1,[1]products!$A$1:$G$1,0))</f>
        <v>0.5</v>
      </c>
      <c r="G689" s="6">
        <f>INDEX([1]products!$A$1:$G$49,MATCH([1]orders!$D689,[1]products!$A$1:$A$49,0),MATCH([1]orders!L$1,[1]products!$A$1:$G$1,0))</f>
        <v>8.25</v>
      </c>
      <c r="H689" s="6">
        <f t="shared" si="10"/>
        <v>16.5</v>
      </c>
    </row>
    <row r="690" spans="1:8" x14ac:dyDescent="0.2">
      <c r="A690" s="1" t="s">
        <v>1337</v>
      </c>
      <c r="B690" s="2">
        <v>43579</v>
      </c>
      <c r="C690" s="3" t="s">
        <v>1338</v>
      </c>
      <c r="D690" s="4" t="s">
        <v>6</v>
      </c>
      <c r="E690" s="3">
        <v>5</v>
      </c>
      <c r="F690" s="5">
        <f>INDEX([1]products!$A$1:$G$49,MATCH([1]orders!$D690,[1]products!$A$1:$A$49,0),MATCH([1]orders!K$1,[1]products!$A$1:$G$1,0))</f>
        <v>1</v>
      </c>
      <c r="G690" s="6">
        <f>INDEX([1]products!$A$1:$G$49,MATCH([1]orders!$D690,[1]products!$A$1:$A$49,0),MATCH([1]orders!L$1,[1]products!$A$1:$G$1,0))</f>
        <v>12.95</v>
      </c>
      <c r="H690" s="6">
        <f t="shared" si="10"/>
        <v>64.75</v>
      </c>
    </row>
    <row r="691" spans="1:8" x14ac:dyDescent="0.2">
      <c r="A691" s="1" t="s">
        <v>1339</v>
      </c>
      <c r="B691" s="2">
        <v>44346</v>
      </c>
      <c r="C691" s="3" t="s">
        <v>1340</v>
      </c>
      <c r="D691" s="4" t="s">
        <v>67</v>
      </c>
      <c r="E691" s="3">
        <v>5</v>
      </c>
      <c r="F691" s="5">
        <f>INDEX([1]products!$A$1:$G$49,MATCH([1]orders!$D691,[1]products!$A$1:$A$49,0),MATCH([1]orders!K$1,[1]products!$A$1:$G$1,0))</f>
        <v>0.5</v>
      </c>
      <c r="G691" s="6">
        <f>INDEX([1]products!$A$1:$G$49,MATCH([1]orders!$D691,[1]products!$A$1:$A$49,0),MATCH([1]orders!L$1,[1]products!$A$1:$G$1,0))</f>
        <v>6.75</v>
      </c>
      <c r="H691" s="6">
        <f t="shared" si="10"/>
        <v>33.75</v>
      </c>
    </row>
    <row r="692" spans="1:8" x14ac:dyDescent="0.2">
      <c r="A692" s="1" t="s">
        <v>1341</v>
      </c>
      <c r="B692" s="2">
        <v>44754</v>
      </c>
      <c r="C692" s="3" t="s">
        <v>1342</v>
      </c>
      <c r="D692" s="4" t="s">
        <v>109</v>
      </c>
      <c r="E692" s="3">
        <v>6</v>
      </c>
      <c r="F692" s="5">
        <f>INDEX([1]products!$A$1:$G$49,MATCH([1]orders!$D692,[1]products!$A$1:$A$49,0),MATCH([1]orders!K$1,[1]products!$A$1:$G$1,0))</f>
        <v>2.5</v>
      </c>
      <c r="G692" s="6">
        <f>INDEX([1]products!$A$1:$G$49,MATCH([1]orders!$D692,[1]products!$A$1:$A$49,0),MATCH([1]orders!L$1,[1]products!$A$1:$G$1,0))</f>
        <v>29.784999999999997</v>
      </c>
      <c r="H692" s="6">
        <f t="shared" si="10"/>
        <v>178.70999999999998</v>
      </c>
    </row>
    <row r="693" spans="1:8" x14ac:dyDescent="0.2">
      <c r="A693" s="1" t="s">
        <v>1343</v>
      </c>
      <c r="B693" s="2">
        <v>44227</v>
      </c>
      <c r="C693" s="3" t="s">
        <v>1344</v>
      </c>
      <c r="D693" s="4" t="s">
        <v>61</v>
      </c>
      <c r="E693" s="3">
        <v>2</v>
      </c>
      <c r="F693" s="5">
        <f>INDEX([1]products!$A$1:$G$49,MATCH([1]orders!$D693,[1]products!$A$1:$A$49,0),MATCH([1]orders!K$1,[1]products!$A$1:$G$1,0))</f>
        <v>1</v>
      </c>
      <c r="G693" s="6">
        <f>INDEX([1]products!$A$1:$G$49,MATCH([1]orders!$D693,[1]products!$A$1:$A$49,0),MATCH([1]orders!L$1,[1]products!$A$1:$G$1,0))</f>
        <v>11.25</v>
      </c>
      <c r="H693" s="6">
        <f t="shared" si="10"/>
        <v>22.5</v>
      </c>
    </row>
    <row r="694" spans="1:8" x14ac:dyDescent="0.2">
      <c r="A694" s="1" t="s">
        <v>1345</v>
      </c>
      <c r="B694" s="2">
        <v>43720</v>
      </c>
      <c r="C694" s="3" t="s">
        <v>1346</v>
      </c>
      <c r="D694" s="4" t="s">
        <v>13</v>
      </c>
      <c r="E694" s="3">
        <v>1</v>
      </c>
      <c r="F694" s="5">
        <f>INDEX([1]products!$A$1:$G$49,MATCH([1]orders!$D694,[1]products!$A$1:$A$49,0),MATCH([1]orders!K$1,[1]products!$A$1:$G$1,0))</f>
        <v>1</v>
      </c>
      <c r="G694" s="6">
        <f>INDEX([1]products!$A$1:$G$49,MATCH([1]orders!$D694,[1]products!$A$1:$A$49,0),MATCH([1]orders!L$1,[1]products!$A$1:$G$1,0))</f>
        <v>12.95</v>
      </c>
      <c r="H694" s="6">
        <f t="shared" si="10"/>
        <v>12.95</v>
      </c>
    </row>
    <row r="695" spans="1:8" x14ac:dyDescent="0.2">
      <c r="A695" s="1" t="s">
        <v>1347</v>
      </c>
      <c r="B695" s="2">
        <v>44012</v>
      </c>
      <c r="C695" s="3" t="s">
        <v>1348</v>
      </c>
      <c r="D695" s="4" t="s">
        <v>171</v>
      </c>
      <c r="E695" s="3">
        <v>2</v>
      </c>
      <c r="F695" s="5">
        <f>INDEX([1]products!$A$1:$G$49,MATCH([1]orders!$D695,[1]products!$A$1:$A$49,0),MATCH([1]orders!K$1,[1]products!$A$1:$G$1,0))</f>
        <v>2.5</v>
      </c>
      <c r="G695" s="6">
        <f>INDEX([1]products!$A$1:$G$49,MATCH([1]orders!$D695,[1]products!$A$1:$A$49,0),MATCH([1]orders!L$1,[1]products!$A$1:$G$1,0))</f>
        <v>25.874999999999996</v>
      </c>
      <c r="H695" s="6">
        <f t="shared" si="10"/>
        <v>51.749999999999993</v>
      </c>
    </row>
    <row r="696" spans="1:8" x14ac:dyDescent="0.2">
      <c r="A696" s="1" t="s">
        <v>1349</v>
      </c>
      <c r="B696" s="2">
        <v>43915</v>
      </c>
      <c r="C696" s="3" t="s">
        <v>1350</v>
      </c>
      <c r="D696" s="4" t="s">
        <v>16</v>
      </c>
      <c r="E696" s="3">
        <v>5</v>
      </c>
      <c r="F696" s="5">
        <f>INDEX([1]products!$A$1:$G$49,MATCH([1]orders!$D696,[1]products!$A$1:$A$49,0),MATCH([1]orders!K$1,[1]products!$A$1:$G$1,0))</f>
        <v>0.5</v>
      </c>
      <c r="G696" s="6">
        <f>INDEX([1]products!$A$1:$G$49,MATCH([1]orders!$D696,[1]products!$A$1:$A$49,0),MATCH([1]orders!L$1,[1]products!$A$1:$G$1,0))</f>
        <v>7.29</v>
      </c>
      <c r="H696" s="6">
        <f t="shared" si="10"/>
        <v>36.450000000000003</v>
      </c>
    </row>
    <row r="697" spans="1:8" x14ac:dyDescent="0.2">
      <c r="A697" s="1" t="s">
        <v>1351</v>
      </c>
      <c r="B697" s="2">
        <v>44300</v>
      </c>
      <c r="C697" s="3" t="s">
        <v>1352</v>
      </c>
      <c r="D697" s="4" t="s">
        <v>104</v>
      </c>
      <c r="E697" s="3">
        <v>5</v>
      </c>
      <c r="F697" s="5">
        <f>INDEX([1]products!$A$1:$G$49,MATCH([1]orders!$D697,[1]products!$A$1:$A$49,0),MATCH([1]orders!K$1,[1]products!$A$1:$G$1,0))</f>
        <v>2.5</v>
      </c>
      <c r="G697" s="6">
        <f>INDEX([1]products!$A$1:$G$49,MATCH([1]orders!$D697,[1]products!$A$1:$A$49,0),MATCH([1]orders!L$1,[1]products!$A$1:$G$1,0))</f>
        <v>36.454999999999998</v>
      </c>
      <c r="H697" s="6">
        <f t="shared" si="10"/>
        <v>182.27499999999998</v>
      </c>
    </row>
    <row r="698" spans="1:8" x14ac:dyDescent="0.2">
      <c r="A698" s="1" t="s">
        <v>1353</v>
      </c>
      <c r="B698" s="2">
        <v>43693</v>
      </c>
      <c r="C698" s="3" t="s">
        <v>1354</v>
      </c>
      <c r="D698" s="4" t="s">
        <v>123</v>
      </c>
      <c r="E698" s="3">
        <v>4</v>
      </c>
      <c r="F698" s="5">
        <f>INDEX([1]products!$A$1:$G$49,MATCH([1]orders!$D698,[1]products!$A$1:$A$49,0),MATCH([1]orders!K$1,[1]products!$A$1:$G$1,0))</f>
        <v>0.5</v>
      </c>
      <c r="G698" s="6">
        <f>INDEX([1]products!$A$1:$G$49,MATCH([1]orders!$D698,[1]products!$A$1:$A$49,0),MATCH([1]orders!L$1,[1]products!$A$1:$G$1,0))</f>
        <v>7.77</v>
      </c>
      <c r="H698" s="6">
        <f t="shared" si="10"/>
        <v>31.08</v>
      </c>
    </row>
    <row r="699" spans="1:8" x14ac:dyDescent="0.2">
      <c r="A699" s="1" t="s">
        <v>1355</v>
      </c>
      <c r="B699" s="2">
        <v>44547</v>
      </c>
      <c r="C699" s="3" t="s">
        <v>1356</v>
      </c>
      <c r="D699" s="4" t="s">
        <v>67</v>
      </c>
      <c r="E699" s="3">
        <v>3</v>
      </c>
      <c r="F699" s="5">
        <f>INDEX([1]products!$A$1:$G$49,MATCH([1]orders!$D699,[1]products!$A$1:$A$49,0),MATCH([1]orders!K$1,[1]products!$A$1:$G$1,0))</f>
        <v>0.5</v>
      </c>
      <c r="G699" s="6">
        <f>INDEX([1]products!$A$1:$G$49,MATCH([1]orders!$D699,[1]products!$A$1:$A$49,0),MATCH([1]orders!L$1,[1]products!$A$1:$G$1,0))</f>
        <v>6.75</v>
      </c>
      <c r="H699" s="6">
        <f t="shared" si="10"/>
        <v>20.25</v>
      </c>
    </row>
    <row r="700" spans="1:8" x14ac:dyDescent="0.2">
      <c r="A700" s="1" t="s">
        <v>1357</v>
      </c>
      <c r="B700" s="2">
        <v>43830</v>
      </c>
      <c r="C700" s="3" t="s">
        <v>1344</v>
      </c>
      <c r="D700" s="4" t="s">
        <v>13</v>
      </c>
      <c r="E700" s="3">
        <v>2</v>
      </c>
      <c r="F700" s="5">
        <f>INDEX([1]products!$A$1:$G$49,MATCH([1]orders!$D700,[1]products!$A$1:$A$49,0),MATCH([1]orders!K$1,[1]products!$A$1:$G$1,0))</f>
        <v>1</v>
      </c>
      <c r="G700" s="6">
        <f>INDEX([1]products!$A$1:$G$49,MATCH([1]orders!$D700,[1]products!$A$1:$A$49,0),MATCH([1]orders!L$1,[1]products!$A$1:$G$1,0))</f>
        <v>12.95</v>
      </c>
      <c r="H700" s="6">
        <f t="shared" si="10"/>
        <v>25.9</v>
      </c>
    </row>
    <row r="701" spans="1:8" x14ac:dyDescent="0.2">
      <c r="A701" s="1" t="s">
        <v>1358</v>
      </c>
      <c r="B701" s="2">
        <v>44298</v>
      </c>
      <c r="C701" s="3" t="s">
        <v>1359</v>
      </c>
      <c r="D701" s="4" t="s">
        <v>72</v>
      </c>
      <c r="E701" s="3">
        <v>4</v>
      </c>
      <c r="F701" s="5">
        <f>INDEX([1]products!$A$1:$G$49,MATCH([1]orders!$D701,[1]products!$A$1:$A$49,0),MATCH([1]orders!K$1,[1]products!$A$1:$G$1,0))</f>
        <v>0.5</v>
      </c>
      <c r="G701" s="6">
        <f>INDEX([1]products!$A$1:$G$49,MATCH([1]orders!$D701,[1]products!$A$1:$A$49,0),MATCH([1]orders!L$1,[1]products!$A$1:$G$1,0))</f>
        <v>5.97</v>
      </c>
      <c r="H701" s="6">
        <f t="shared" si="10"/>
        <v>23.88</v>
      </c>
    </row>
    <row r="702" spans="1:8" x14ac:dyDescent="0.2">
      <c r="A702" s="1" t="s">
        <v>1360</v>
      </c>
      <c r="B702" s="2">
        <v>43736</v>
      </c>
      <c r="C702" s="3" t="s">
        <v>1361</v>
      </c>
      <c r="D702" s="4" t="s">
        <v>83</v>
      </c>
      <c r="E702" s="3">
        <v>2</v>
      </c>
      <c r="F702" s="5">
        <f>INDEX([1]products!$A$1:$G$49,MATCH([1]orders!$D702,[1]products!$A$1:$A$49,0),MATCH([1]orders!K$1,[1]products!$A$1:$G$1,0))</f>
        <v>0.5</v>
      </c>
      <c r="G702" s="6">
        <f>INDEX([1]products!$A$1:$G$49,MATCH([1]orders!$D702,[1]products!$A$1:$A$49,0),MATCH([1]orders!L$1,[1]products!$A$1:$G$1,0))</f>
        <v>9.51</v>
      </c>
      <c r="H702" s="6">
        <f t="shared" si="10"/>
        <v>19.02</v>
      </c>
    </row>
    <row r="703" spans="1:8" x14ac:dyDescent="0.2">
      <c r="A703" s="1" t="s">
        <v>1362</v>
      </c>
      <c r="B703" s="2">
        <v>44727</v>
      </c>
      <c r="C703" s="3" t="s">
        <v>1363</v>
      </c>
      <c r="D703" s="4" t="s">
        <v>72</v>
      </c>
      <c r="E703" s="3">
        <v>5</v>
      </c>
      <c r="F703" s="5">
        <f>INDEX([1]products!$A$1:$G$49,MATCH([1]orders!$D703,[1]products!$A$1:$A$49,0),MATCH([1]orders!K$1,[1]products!$A$1:$G$1,0))</f>
        <v>0.5</v>
      </c>
      <c r="G703" s="6">
        <f>INDEX([1]products!$A$1:$G$49,MATCH([1]orders!$D703,[1]products!$A$1:$A$49,0),MATCH([1]orders!L$1,[1]products!$A$1:$G$1,0))</f>
        <v>5.97</v>
      </c>
      <c r="H703" s="6">
        <f t="shared" si="10"/>
        <v>29.849999999999998</v>
      </c>
    </row>
    <row r="704" spans="1:8" x14ac:dyDescent="0.2">
      <c r="A704" s="1" t="s">
        <v>1364</v>
      </c>
      <c r="B704" s="2">
        <v>43661</v>
      </c>
      <c r="C704" s="3" t="s">
        <v>1365</v>
      </c>
      <c r="D704" s="4" t="s">
        <v>192</v>
      </c>
      <c r="E704" s="3">
        <v>1</v>
      </c>
      <c r="F704" s="5">
        <f>INDEX([1]products!$A$1:$G$49,MATCH([1]orders!$D704,[1]products!$A$1:$A$49,0),MATCH([1]orders!K$1,[1]products!$A$1:$G$1,0))</f>
        <v>0.5</v>
      </c>
      <c r="G704" s="6">
        <f>INDEX([1]products!$A$1:$G$49,MATCH([1]orders!$D704,[1]products!$A$1:$A$49,0),MATCH([1]orders!L$1,[1]products!$A$1:$G$1,0))</f>
        <v>7.77</v>
      </c>
      <c r="H704" s="6">
        <f t="shared" si="10"/>
        <v>7.77</v>
      </c>
    </row>
    <row r="705" spans="1:8" x14ac:dyDescent="0.2">
      <c r="A705" s="1" t="s">
        <v>1366</v>
      </c>
      <c r="B705" s="2">
        <v>43506</v>
      </c>
      <c r="C705" s="3" t="s">
        <v>1367</v>
      </c>
      <c r="D705" s="4" t="s">
        <v>109</v>
      </c>
      <c r="E705" s="3">
        <v>4</v>
      </c>
      <c r="F705" s="5">
        <f>INDEX([1]products!$A$1:$G$49,MATCH([1]orders!$D705,[1]products!$A$1:$A$49,0),MATCH([1]orders!K$1,[1]products!$A$1:$G$1,0))</f>
        <v>2.5</v>
      </c>
      <c r="G705" s="6">
        <f>INDEX([1]products!$A$1:$G$49,MATCH([1]orders!$D705,[1]products!$A$1:$A$49,0),MATCH([1]orders!L$1,[1]products!$A$1:$G$1,0))</f>
        <v>29.784999999999997</v>
      </c>
      <c r="H705" s="6">
        <f t="shared" si="10"/>
        <v>119.13999999999999</v>
      </c>
    </row>
    <row r="706" spans="1:8" x14ac:dyDescent="0.2">
      <c r="A706" s="1" t="s">
        <v>1368</v>
      </c>
      <c r="B706" s="2">
        <v>44716</v>
      </c>
      <c r="C706" s="3" t="s">
        <v>1369</v>
      </c>
      <c r="D706" s="4" t="s">
        <v>51</v>
      </c>
      <c r="E706" s="3">
        <v>6</v>
      </c>
      <c r="F706" s="5">
        <f>INDEX([1]products!$A$1:$G$49,MATCH([1]orders!$D706,[1]products!$A$1:$A$49,0),MATCH([1]orders!K$1,[1]products!$A$1:$G$1,0))</f>
        <v>0.2</v>
      </c>
      <c r="G706" s="6">
        <f>INDEX([1]products!$A$1:$G$49,MATCH([1]orders!$D706,[1]products!$A$1:$A$49,0),MATCH([1]orders!L$1,[1]products!$A$1:$G$1,0))</f>
        <v>3.645</v>
      </c>
      <c r="H706" s="6">
        <f t="shared" ref="H706:H769" si="11">E706*G706</f>
        <v>21.87</v>
      </c>
    </row>
    <row r="707" spans="1:8" x14ac:dyDescent="0.2">
      <c r="A707" s="1" t="s">
        <v>1370</v>
      </c>
      <c r="B707" s="2">
        <v>44114</v>
      </c>
      <c r="C707" s="3" t="s">
        <v>1371</v>
      </c>
      <c r="D707" s="4" t="s">
        <v>176</v>
      </c>
      <c r="E707" s="3">
        <v>2</v>
      </c>
      <c r="F707" s="5">
        <f>INDEX([1]products!$A$1:$G$49,MATCH([1]orders!$D707,[1]products!$A$1:$A$49,0),MATCH([1]orders!K$1,[1]products!$A$1:$G$1,0))</f>
        <v>0.5</v>
      </c>
      <c r="G707" s="6">
        <f>INDEX([1]products!$A$1:$G$49,MATCH([1]orders!$D707,[1]products!$A$1:$A$49,0),MATCH([1]orders!L$1,[1]products!$A$1:$G$1,0))</f>
        <v>8.91</v>
      </c>
      <c r="H707" s="6">
        <f t="shared" si="11"/>
        <v>17.82</v>
      </c>
    </row>
    <row r="708" spans="1:8" x14ac:dyDescent="0.2">
      <c r="A708" s="1" t="s">
        <v>1372</v>
      </c>
      <c r="B708" s="2">
        <v>44353</v>
      </c>
      <c r="C708" s="3" t="s">
        <v>1373</v>
      </c>
      <c r="D708" s="4" t="s">
        <v>64</v>
      </c>
      <c r="E708" s="3">
        <v>3</v>
      </c>
      <c r="F708" s="5">
        <f>INDEX([1]products!$A$1:$G$49,MATCH([1]orders!$D708,[1]products!$A$1:$A$49,0),MATCH([1]orders!K$1,[1]products!$A$1:$G$1,0))</f>
        <v>0.2</v>
      </c>
      <c r="G708" s="6">
        <f>INDEX([1]products!$A$1:$G$49,MATCH([1]orders!$D708,[1]products!$A$1:$A$49,0),MATCH([1]orders!L$1,[1]products!$A$1:$G$1,0))</f>
        <v>4.125</v>
      </c>
      <c r="H708" s="6">
        <f t="shared" si="11"/>
        <v>12.375</v>
      </c>
    </row>
    <row r="709" spans="1:8" x14ac:dyDescent="0.2">
      <c r="A709" s="1" t="s">
        <v>1374</v>
      </c>
      <c r="B709" s="2">
        <v>43540</v>
      </c>
      <c r="C709" s="3" t="s">
        <v>1375</v>
      </c>
      <c r="D709" s="4" t="s">
        <v>13</v>
      </c>
      <c r="E709" s="3">
        <v>2</v>
      </c>
      <c r="F709" s="5">
        <f>INDEX([1]products!$A$1:$G$49,MATCH([1]orders!$D709,[1]products!$A$1:$A$49,0),MATCH([1]orders!K$1,[1]products!$A$1:$G$1,0))</f>
        <v>1</v>
      </c>
      <c r="G709" s="6">
        <f>INDEX([1]products!$A$1:$G$49,MATCH([1]orders!$D709,[1]products!$A$1:$A$49,0),MATCH([1]orders!L$1,[1]products!$A$1:$G$1,0))</f>
        <v>12.95</v>
      </c>
      <c r="H709" s="6">
        <f t="shared" si="11"/>
        <v>25.9</v>
      </c>
    </row>
    <row r="710" spans="1:8" x14ac:dyDescent="0.2">
      <c r="A710" s="1" t="s">
        <v>1376</v>
      </c>
      <c r="B710" s="2">
        <v>43804</v>
      </c>
      <c r="C710" s="3" t="s">
        <v>1377</v>
      </c>
      <c r="D710" s="4" t="s">
        <v>67</v>
      </c>
      <c r="E710" s="3">
        <v>2</v>
      </c>
      <c r="F710" s="5">
        <f>INDEX([1]products!$A$1:$G$49,MATCH([1]orders!$D710,[1]products!$A$1:$A$49,0),MATCH([1]orders!K$1,[1]products!$A$1:$G$1,0))</f>
        <v>0.5</v>
      </c>
      <c r="G710" s="6">
        <f>INDEX([1]products!$A$1:$G$49,MATCH([1]orders!$D710,[1]products!$A$1:$A$49,0),MATCH([1]orders!L$1,[1]products!$A$1:$G$1,0))</f>
        <v>6.75</v>
      </c>
      <c r="H710" s="6">
        <f t="shared" si="11"/>
        <v>13.5</v>
      </c>
    </row>
    <row r="711" spans="1:8" x14ac:dyDescent="0.2">
      <c r="A711" s="1" t="s">
        <v>1378</v>
      </c>
      <c r="B711" s="2">
        <v>43485</v>
      </c>
      <c r="C711" s="3" t="s">
        <v>1379</v>
      </c>
      <c r="D711" s="4" t="s">
        <v>176</v>
      </c>
      <c r="E711" s="3">
        <v>2</v>
      </c>
      <c r="F711" s="5">
        <f>INDEX([1]products!$A$1:$G$49,MATCH([1]orders!$D711,[1]products!$A$1:$A$49,0),MATCH([1]orders!K$1,[1]products!$A$1:$G$1,0))</f>
        <v>0.5</v>
      </c>
      <c r="G711" s="6">
        <f>INDEX([1]products!$A$1:$G$49,MATCH([1]orders!$D711,[1]products!$A$1:$A$49,0),MATCH([1]orders!L$1,[1]products!$A$1:$G$1,0))</f>
        <v>8.91</v>
      </c>
      <c r="H711" s="6">
        <f t="shared" si="11"/>
        <v>17.82</v>
      </c>
    </row>
    <row r="712" spans="1:8" x14ac:dyDescent="0.2">
      <c r="A712" s="1" t="s">
        <v>1380</v>
      </c>
      <c r="B712" s="2">
        <v>44655</v>
      </c>
      <c r="C712" s="3" t="s">
        <v>1381</v>
      </c>
      <c r="D712" s="4" t="s">
        <v>3</v>
      </c>
      <c r="E712" s="3">
        <v>3</v>
      </c>
      <c r="F712" s="5">
        <f>INDEX([1]products!$A$1:$G$49,MATCH([1]orders!$D712,[1]products!$A$1:$A$49,0),MATCH([1]orders!K$1,[1]products!$A$1:$G$1,0))</f>
        <v>0.5</v>
      </c>
      <c r="G712" s="6">
        <f>INDEX([1]products!$A$1:$G$49,MATCH([1]orders!$D712,[1]products!$A$1:$A$49,0),MATCH([1]orders!L$1,[1]products!$A$1:$G$1,0))</f>
        <v>8.25</v>
      </c>
      <c r="H712" s="6">
        <f t="shared" si="11"/>
        <v>24.75</v>
      </c>
    </row>
    <row r="713" spans="1:8" x14ac:dyDescent="0.2">
      <c r="A713" s="1" t="s">
        <v>1382</v>
      </c>
      <c r="B713" s="2">
        <v>44600</v>
      </c>
      <c r="C713" s="3" t="s">
        <v>1383</v>
      </c>
      <c r="D713" s="4" t="s">
        <v>162</v>
      </c>
      <c r="E713" s="3">
        <v>6</v>
      </c>
      <c r="F713" s="5">
        <f>INDEX([1]products!$A$1:$G$49,MATCH([1]orders!$D713,[1]products!$A$1:$A$49,0),MATCH([1]orders!K$1,[1]products!$A$1:$G$1,0))</f>
        <v>0.2</v>
      </c>
      <c r="G713" s="6">
        <f>INDEX([1]products!$A$1:$G$49,MATCH([1]orders!$D713,[1]products!$A$1:$A$49,0),MATCH([1]orders!L$1,[1]products!$A$1:$G$1,0))</f>
        <v>2.9849999999999999</v>
      </c>
      <c r="H713" s="6">
        <f t="shared" si="11"/>
        <v>17.91</v>
      </c>
    </row>
    <row r="714" spans="1:8" x14ac:dyDescent="0.2">
      <c r="A714" s="1" t="s">
        <v>1384</v>
      </c>
      <c r="B714" s="2">
        <v>43646</v>
      </c>
      <c r="C714" s="3" t="s">
        <v>1385</v>
      </c>
      <c r="D714" s="4" t="s">
        <v>3</v>
      </c>
      <c r="E714" s="3">
        <v>2</v>
      </c>
      <c r="F714" s="5">
        <f>INDEX([1]products!$A$1:$G$49,MATCH([1]orders!$D714,[1]products!$A$1:$A$49,0),MATCH([1]orders!K$1,[1]products!$A$1:$G$1,0))</f>
        <v>0.5</v>
      </c>
      <c r="G714" s="6">
        <f>INDEX([1]products!$A$1:$G$49,MATCH([1]orders!$D714,[1]products!$A$1:$A$49,0),MATCH([1]orders!L$1,[1]products!$A$1:$G$1,0))</f>
        <v>8.25</v>
      </c>
      <c r="H714" s="6">
        <f t="shared" si="11"/>
        <v>16.5</v>
      </c>
    </row>
    <row r="715" spans="1:8" x14ac:dyDescent="0.2">
      <c r="A715" s="1" t="s">
        <v>1386</v>
      </c>
      <c r="B715" s="2">
        <v>43960</v>
      </c>
      <c r="C715" s="3" t="s">
        <v>1387</v>
      </c>
      <c r="D715" s="4" t="s">
        <v>162</v>
      </c>
      <c r="E715" s="3">
        <v>1</v>
      </c>
      <c r="F715" s="5">
        <f>INDEX([1]products!$A$1:$G$49,MATCH([1]orders!$D715,[1]products!$A$1:$A$49,0),MATCH([1]orders!K$1,[1]products!$A$1:$G$1,0))</f>
        <v>0.2</v>
      </c>
      <c r="G715" s="6">
        <f>INDEX([1]products!$A$1:$G$49,MATCH([1]orders!$D715,[1]products!$A$1:$A$49,0),MATCH([1]orders!L$1,[1]products!$A$1:$G$1,0))</f>
        <v>2.9849999999999999</v>
      </c>
      <c r="H715" s="6">
        <f t="shared" si="11"/>
        <v>2.9849999999999999</v>
      </c>
    </row>
    <row r="716" spans="1:8" x14ac:dyDescent="0.2">
      <c r="A716" s="1" t="s">
        <v>1388</v>
      </c>
      <c r="B716" s="2">
        <v>44358</v>
      </c>
      <c r="C716" s="3" t="s">
        <v>1389</v>
      </c>
      <c r="D716" s="4" t="s">
        <v>51</v>
      </c>
      <c r="E716" s="3">
        <v>4</v>
      </c>
      <c r="F716" s="5">
        <f>INDEX([1]products!$A$1:$G$49,MATCH([1]orders!$D716,[1]products!$A$1:$A$49,0),MATCH([1]orders!K$1,[1]products!$A$1:$G$1,0))</f>
        <v>0.2</v>
      </c>
      <c r="G716" s="6">
        <f>INDEX([1]products!$A$1:$G$49,MATCH([1]orders!$D716,[1]products!$A$1:$A$49,0),MATCH([1]orders!L$1,[1]products!$A$1:$G$1,0))</f>
        <v>3.645</v>
      </c>
      <c r="H716" s="6">
        <f t="shared" si="11"/>
        <v>14.58</v>
      </c>
    </row>
    <row r="717" spans="1:8" x14ac:dyDescent="0.2">
      <c r="A717" s="1" t="s">
        <v>1390</v>
      </c>
      <c r="B717" s="2">
        <v>44504</v>
      </c>
      <c r="C717" s="3" t="s">
        <v>1391</v>
      </c>
      <c r="D717" s="4" t="s">
        <v>137</v>
      </c>
      <c r="E717" s="3">
        <v>6</v>
      </c>
      <c r="F717" s="5">
        <f>INDEX([1]products!$A$1:$G$49,MATCH([1]orders!$D717,[1]products!$A$1:$A$49,0),MATCH([1]orders!K$1,[1]products!$A$1:$G$1,0))</f>
        <v>1</v>
      </c>
      <c r="G717" s="6">
        <f>INDEX([1]products!$A$1:$G$49,MATCH([1]orders!$D717,[1]products!$A$1:$A$49,0),MATCH([1]orders!L$1,[1]products!$A$1:$G$1,0))</f>
        <v>14.85</v>
      </c>
      <c r="H717" s="6">
        <f t="shared" si="11"/>
        <v>89.1</v>
      </c>
    </row>
    <row r="718" spans="1:8" x14ac:dyDescent="0.2">
      <c r="A718" s="1" t="s">
        <v>1392</v>
      </c>
      <c r="B718" s="2">
        <v>44612</v>
      </c>
      <c r="C718" s="3" t="s">
        <v>1344</v>
      </c>
      <c r="D718" s="4" t="s">
        <v>189</v>
      </c>
      <c r="E718" s="3">
        <v>3</v>
      </c>
      <c r="F718" s="5">
        <f>INDEX([1]products!$A$1:$G$49,MATCH([1]orders!$D718,[1]products!$A$1:$A$49,0),MATCH([1]orders!K$1,[1]products!$A$1:$G$1,0))</f>
        <v>1</v>
      </c>
      <c r="G718" s="6">
        <f>INDEX([1]products!$A$1:$G$49,MATCH([1]orders!$D718,[1]products!$A$1:$A$49,0),MATCH([1]orders!L$1,[1]products!$A$1:$G$1,0))</f>
        <v>11.95</v>
      </c>
      <c r="H718" s="6">
        <f t="shared" si="11"/>
        <v>35.849999999999994</v>
      </c>
    </row>
    <row r="719" spans="1:8" x14ac:dyDescent="0.2">
      <c r="A719" s="1" t="s">
        <v>1393</v>
      </c>
      <c r="B719" s="2">
        <v>43649</v>
      </c>
      <c r="C719" s="3" t="s">
        <v>1394</v>
      </c>
      <c r="D719" s="4" t="s">
        <v>118</v>
      </c>
      <c r="E719" s="3">
        <v>3</v>
      </c>
      <c r="F719" s="5">
        <f>INDEX([1]products!$A$1:$G$49,MATCH([1]orders!$D719,[1]products!$A$1:$A$49,0),MATCH([1]orders!K$1,[1]products!$A$1:$G$1,0))</f>
        <v>2.5</v>
      </c>
      <c r="G719" s="6">
        <f>INDEX([1]products!$A$1:$G$49,MATCH([1]orders!$D719,[1]products!$A$1:$A$49,0),MATCH([1]orders!L$1,[1]products!$A$1:$G$1,0))</f>
        <v>22.884999999999998</v>
      </c>
      <c r="H719" s="6">
        <f t="shared" si="11"/>
        <v>68.655000000000001</v>
      </c>
    </row>
    <row r="720" spans="1:8" x14ac:dyDescent="0.2">
      <c r="A720" s="1" t="s">
        <v>1395</v>
      </c>
      <c r="B720" s="2">
        <v>44348</v>
      </c>
      <c r="C720" s="3" t="s">
        <v>1396</v>
      </c>
      <c r="D720" s="4" t="s">
        <v>13</v>
      </c>
      <c r="E720" s="3">
        <v>3</v>
      </c>
      <c r="F720" s="5">
        <f>INDEX([1]products!$A$1:$G$49,MATCH([1]orders!$D720,[1]products!$A$1:$A$49,0),MATCH([1]orders!K$1,[1]products!$A$1:$G$1,0))</f>
        <v>1</v>
      </c>
      <c r="G720" s="6">
        <f>INDEX([1]products!$A$1:$G$49,MATCH([1]orders!$D720,[1]products!$A$1:$A$49,0),MATCH([1]orders!L$1,[1]products!$A$1:$G$1,0))</f>
        <v>12.95</v>
      </c>
      <c r="H720" s="6">
        <f t="shared" si="11"/>
        <v>38.849999999999994</v>
      </c>
    </row>
    <row r="721" spans="1:8" x14ac:dyDescent="0.2">
      <c r="A721" s="1" t="s">
        <v>1397</v>
      </c>
      <c r="B721" s="2">
        <v>44150</v>
      </c>
      <c r="C721" s="3" t="s">
        <v>1398</v>
      </c>
      <c r="D721" s="4" t="s">
        <v>132</v>
      </c>
      <c r="E721" s="3">
        <v>5</v>
      </c>
      <c r="F721" s="5">
        <f>INDEX([1]products!$A$1:$G$49,MATCH([1]orders!$D721,[1]products!$A$1:$A$49,0),MATCH([1]orders!K$1,[1]products!$A$1:$G$1,0))</f>
        <v>1</v>
      </c>
      <c r="G721" s="6">
        <f>INDEX([1]products!$A$1:$G$49,MATCH([1]orders!$D721,[1]products!$A$1:$A$49,0),MATCH([1]orders!L$1,[1]products!$A$1:$G$1,0))</f>
        <v>15.85</v>
      </c>
      <c r="H721" s="6">
        <f t="shared" si="11"/>
        <v>79.25</v>
      </c>
    </row>
    <row r="722" spans="1:8" x14ac:dyDescent="0.2">
      <c r="A722" s="1" t="s">
        <v>1399</v>
      </c>
      <c r="B722" s="2">
        <v>44215</v>
      </c>
      <c r="C722" s="3" t="s">
        <v>1400</v>
      </c>
      <c r="D722" s="4" t="s">
        <v>16</v>
      </c>
      <c r="E722" s="3">
        <v>5</v>
      </c>
      <c r="F722" s="5">
        <f>INDEX([1]products!$A$1:$G$49,MATCH([1]orders!$D722,[1]products!$A$1:$A$49,0),MATCH([1]orders!K$1,[1]products!$A$1:$G$1,0))</f>
        <v>0.5</v>
      </c>
      <c r="G722" s="6">
        <f>INDEX([1]products!$A$1:$G$49,MATCH([1]orders!$D722,[1]products!$A$1:$A$49,0),MATCH([1]orders!L$1,[1]products!$A$1:$G$1,0))</f>
        <v>7.29</v>
      </c>
      <c r="H722" s="6">
        <f t="shared" si="11"/>
        <v>36.450000000000003</v>
      </c>
    </row>
    <row r="723" spans="1:8" x14ac:dyDescent="0.2">
      <c r="A723" s="1" t="s">
        <v>1401</v>
      </c>
      <c r="B723" s="2">
        <v>44479</v>
      </c>
      <c r="C723" s="3" t="s">
        <v>1402</v>
      </c>
      <c r="D723" s="4" t="s">
        <v>162</v>
      </c>
      <c r="E723" s="3">
        <v>3</v>
      </c>
      <c r="F723" s="5">
        <f>INDEX([1]products!$A$1:$G$49,MATCH([1]orders!$D723,[1]products!$A$1:$A$49,0),MATCH([1]orders!K$1,[1]products!$A$1:$G$1,0))</f>
        <v>0.2</v>
      </c>
      <c r="G723" s="6">
        <f>INDEX([1]products!$A$1:$G$49,MATCH([1]orders!$D723,[1]products!$A$1:$A$49,0),MATCH([1]orders!L$1,[1]products!$A$1:$G$1,0))</f>
        <v>2.9849999999999999</v>
      </c>
      <c r="H723" s="6">
        <f t="shared" si="11"/>
        <v>8.9550000000000001</v>
      </c>
    </row>
    <row r="724" spans="1:8" x14ac:dyDescent="0.2">
      <c r="A724" s="1" t="s">
        <v>1403</v>
      </c>
      <c r="B724" s="2">
        <v>44620</v>
      </c>
      <c r="C724" s="3" t="s">
        <v>1404</v>
      </c>
      <c r="D724" s="4" t="s">
        <v>245</v>
      </c>
      <c r="E724" s="3">
        <v>2</v>
      </c>
      <c r="F724" s="5">
        <f>INDEX([1]products!$A$1:$G$49,MATCH([1]orders!$D724,[1]products!$A$1:$A$49,0),MATCH([1]orders!K$1,[1]products!$A$1:$G$1,0))</f>
        <v>1</v>
      </c>
      <c r="G724" s="6">
        <f>INDEX([1]products!$A$1:$G$49,MATCH([1]orders!$D724,[1]products!$A$1:$A$49,0),MATCH([1]orders!L$1,[1]products!$A$1:$G$1,0))</f>
        <v>12.15</v>
      </c>
      <c r="H724" s="6">
        <f t="shared" si="11"/>
        <v>24.3</v>
      </c>
    </row>
    <row r="725" spans="1:8" x14ac:dyDescent="0.2">
      <c r="A725" s="1" t="s">
        <v>1405</v>
      </c>
      <c r="B725" s="2">
        <v>44470</v>
      </c>
      <c r="C725" s="3" t="s">
        <v>1406</v>
      </c>
      <c r="D725" s="4" t="s">
        <v>112</v>
      </c>
      <c r="E725" s="3">
        <v>2</v>
      </c>
      <c r="F725" s="5">
        <f>INDEX([1]products!$A$1:$G$49,MATCH([1]orders!$D725,[1]products!$A$1:$A$49,0),MATCH([1]orders!K$1,[1]products!$A$1:$G$1,0))</f>
        <v>2.5</v>
      </c>
      <c r="G725" s="6">
        <f>INDEX([1]products!$A$1:$G$49,MATCH([1]orders!$D725,[1]products!$A$1:$A$49,0),MATCH([1]orders!L$1,[1]products!$A$1:$G$1,0))</f>
        <v>31.624999999999996</v>
      </c>
      <c r="H725" s="6">
        <f t="shared" si="11"/>
        <v>63.249999999999993</v>
      </c>
    </row>
    <row r="726" spans="1:8" x14ac:dyDescent="0.2">
      <c r="A726" s="1" t="s">
        <v>1407</v>
      </c>
      <c r="B726" s="2">
        <v>44076</v>
      </c>
      <c r="C726" s="3" t="s">
        <v>1408</v>
      </c>
      <c r="D726" s="4" t="s">
        <v>44</v>
      </c>
      <c r="E726" s="3">
        <v>2</v>
      </c>
      <c r="F726" s="5">
        <f>INDEX([1]products!$A$1:$G$49,MATCH([1]orders!$D726,[1]products!$A$1:$A$49,0),MATCH([1]orders!K$1,[1]products!$A$1:$G$1,0))</f>
        <v>0.2</v>
      </c>
      <c r="G726" s="6">
        <f>INDEX([1]products!$A$1:$G$49,MATCH([1]orders!$D726,[1]products!$A$1:$A$49,0),MATCH([1]orders!L$1,[1]products!$A$1:$G$1,0))</f>
        <v>3.375</v>
      </c>
      <c r="H726" s="6">
        <f t="shared" si="11"/>
        <v>6.75</v>
      </c>
    </row>
    <row r="727" spans="1:8" x14ac:dyDescent="0.2">
      <c r="A727" s="1" t="s">
        <v>1409</v>
      </c>
      <c r="B727" s="2">
        <v>44043</v>
      </c>
      <c r="C727" s="3" t="s">
        <v>1410</v>
      </c>
      <c r="D727" s="4" t="s">
        <v>115</v>
      </c>
      <c r="E727" s="3">
        <v>6</v>
      </c>
      <c r="F727" s="5">
        <f>INDEX([1]products!$A$1:$G$49,MATCH([1]orders!$D727,[1]products!$A$1:$A$49,0),MATCH([1]orders!K$1,[1]products!$A$1:$G$1,0))</f>
        <v>0.2</v>
      </c>
      <c r="G727" s="6">
        <f>INDEX([1]products!$A$1:$G$49,MATCH([1]orders!$D727,[1]products!$A$1:$A$49,0),MATCH([1]orders!L$1,[1]products!$A$1:$G$1,0))</f>
        <v>3.8849999999999998</v>
      </c>
      <c r="H727" s="6">
        <f t="shared" si="11"/>
        <v>23.31</v>
      </c>
    </row>
    <row r="728" spans="1:8" x14ac:dyDescent="0.2">
      <c r="A728" s="1" t="s">
        <v>1411</v>
      </c>
      <c r="B728" s="2">
        <v>44571</v>
      </c>
      <c r="C728" s="3" t="s">
        <v>1412</v>
      </c>
      <c r="D728" s="4" t="s">
        <v>104</v>
      </c>
      <c r="E728" s="3">
        <v>4</v>
      </c>
      <c r="F728" s="5">
        <f>INDEX([1]products!$A$1:$G$49,MATCH([1]orders!$D728,[1]products!$A$1:$A$49,0),MATCH([1]orders!K$1,[1]products!$A$1:$G$1,0))</f>
        <v>2.5</v>
      </c>
      <c r="G728" s="6">
        <f>INDEX([1]products!$A$1:$G$49,MATCH([1]orders!$D728,[1]products!$A$1:$A$49,0),MATCH([1]orders!L$1,[1]products!$A$1:$G$1,0))</f>
        <v>36.454999999999998</v>
      </c>
      <c r="H728" s="6">
        <f t="shared" si="11"/>
        <v>145.82</v>
      </c>
    </row>
    <row r="729" spans="1:8" x14ac:dyDescent="0.2">
      <c r="A729" s="1" t="s">
        <v>1413</v>
      </c>
      <c r="B729" s="2">
        <v>44264</v>
      </c>
      <c r="C729" s="3" t="s">
        <v>1414</v>
      </c>
      <c r="D729" s="4" t="s">
        <v>22</v>
      </c>
      <c r="E729" s="3">
        <v>5</v>
      </c>
      <c r="F729" s="5">
        <f>INDEX([1]products!$A$1:$G$49,MATCH([1]orders!$D729,[1]products!$A$1:$A$49,0),MATCH([1]orders!K$1,[1]products!$A$1:$G$1,0))</f>
        <v>0.5</v>
      </c>
      <c r="G729" s="6">
        <f>INDEX([1]products!$A$1:$G$49,MATCH([1]orders!$D729,[1]products!$A$1:$A$49,0),MATCH([1]orders!L$1,[1]products!$A$1:$G$1,0))</f>
        <v>5.97</v>
      </c>
      <c r="H729" s="6">
        <f t="shared" si="11"/>
        <v>29.849999999999998</v>
      </c>
    </row>
    <row r="730" spans="1:8" x14ac:dyDescent="0.2">
      <c r="A730" s="1" t="s">
        <v>1415</v>
      </c>
      <c r="B730" s="2">
        <v>44155</v>
      </c>
      <c r="C730" s="3" t="s">
        <v>1416</v>
      </c>
      <c r="D730" s="4" t="s">
        <v>16</v>
      </c>
      <c r="E730" s="3">
        <v>3</v>
      </c>
      <c r="F730" s="5">
        <f>INDEX([1]products!$A$1:$G$49,MATCH([1]orders!$D730,[1]products!$A$1:$A$49,0),MATCH([1]orders!K$1,[1]products!$A$1:$G$1,0))</f>
        <v>0.5</v>
      </c>
      <c r="G730" s="6">
        <f>INDEX([1]products!$A$1:$G$49,MATCH([1]orders!$D730,[1]products!$A$1:$A$49,0),MATCH([1]orders!L$1,[1]products!$A$1:$G$1,0))</f>
        <v>7.29</v>
      </c>
      <c r="H730" s="6">
        <f t="shared" si="11"/>
        <v>21.87</v>
      </c>
    </row>
    <row r="731" spans="1:8" x14ac:dyDescent="0.2">
      <c r="A731" s="1" t="s">
        <v>1417</v>
      </c>
      <c r="B731" s="2">
        <v>44634</v>
      </c>
      <c r="C731" s="3" t="s">
        <v>1418</v>
      </c>
      <c r="D731" s="4" t="s">
        <v>77</v>
      </c>
      <c r="E731" s="3">
        <v>1</v>
      </c>
      <c r="F731" s="5">
        <f>INDEX([1]products!$A$1:$G$49,MATCH([1]orders!$D731,[1]products!$A$1:$A$49,0),MATCH([1]orders!K$1,[1]products!$A$1:$G$1,0))</f>
        <v>0.2</v>
      </c>
      <c r="G731" s="6">
        <f>INDEX([1]products!$A$1:$G$49,MATCH([1]orders!$D731,[1]products!$A$1:$A$49,0),MATCH([1]orders!L$1,[1]products!$A$1:$G$1,0))</f>
        <v>4.3650000000000002</v>
      </c>
      <c r="H731" s="6">
        <f t="shared" si="11"/>
        <v>4.3650000000000002</v>
      </c>
    </row>
    <row r="732" spans="1:8" x14ac:dyDescent="0.2">
      <c r="A732" s="1" t="s">
        <v>1419</v>
      </c>
      <c r="B732" s="2">
        <v>43475</v>
      </c>
      <c r="C732" s="3" t="s">
        <v>1420</v>
      </c>
      <c r="D732" s="4" t="s">
        <v>104</v>
      </c>
      <c r="E732" s="3">
        <v>1</v>
      </c>
      <c r="F732" s="5">
        <f>INDEX([1]products!$A$1:$G$49,MATCH([1]orders!$D732,[1]products!$A$1:$A$49,0),MATCH([1]orders!K$1,[1]products!$A$1:$G$1,0))</f>
        <v>2.5</v>
      </c>
      <c r="G732" s="6">
        <f>INDEX([1]products!$A$1:$G$49,MATCH([1]orders!$D732,[1]products!$A$1:$A$49,0),MATCH([1]orders!L$1,[1]products!$A$1:$G$1,0))</f>
        <v>36.454999999999998</v>
      </c>
      <c r="H732" s="6">
        <f t="shared" si="11"/>
        <v>36.454999999999998</v>
      </c>
    </row>
    <row r="733" spans="1:8" x14ac:dyDescent="0.2">
      <c r="A733" s="1" t="s">
        <v>1421</v>
      </c>
      <c r="B733" s="2">
        <v>44222</v>
      </c>
      <c r="C733" s="3" t="s">
        <v>1422</v>
      </c>
      <c r="D733" s="4" t="s">
        <v>38</v>
      </c>
      <c r="E733" s="3">
        <v>4</v>
      </c>
      <c r="F733" s="5">
        <f>INDEX([1]products!$A$1:$G$49,MATCH([1]orders!$D733,[1]products!$A$1:$A$49,0),MATCH([1]orders!K$1,[1]products!$A$1:$G$1,0))</f>
        <v>0.2</v>
      </c>
      <c r="G733" s="6">
        <f>INDEX([1]products!$A$1:$G$49,MATCH([1]orders!$D733,[1]products!$A$1:$A$49,0),MATCH([1]orders!L$1,[1]products!$A$1:$G$1,0))</f>
        <v>3.8849999999999998</v>
      </c>
      <c r="H733" s="6">
        <f t="shared" si="11"/>
        <v>15.54</v>
      </c>
    </row>
    <row r="734" spans="1:8" x14ac:dyDescent="0.2">
      <c r="A734" s="1" t="s">
        <v>1423</v>
      </c>
      <c r="B734" s="2">
        <v>44312</v>
      </c>
      <c r="C734" s="3" t="s">
        <v>1424</v>
      </c>
      <c r="D734" s="4" t="s">
        <v>254</v>
      </c>
      <c r="E734" s="3">
        <v>2</v>
      </c>
      <c r="F734" s="5">
        <f>INDEX([1]products!$A$1:$G$49,MATCH([1]orders!$D734,[1]products!$A$1:$A$49,0),MATCH([1]orders!K$1,[1]products!$A$1:$G$1,0))</f>
        <v>0.2</v>
      </c>
      <c r="G734" s="6">
        <f>INDEX([1]products!$A$1:$G$49,MATCH([1]orders!$D734,[1]products!$A$1:$A$49,0),MATCH([1]orders!L$1,[1]products!$A$1:$G$1,0))</f>
        <v>4.4550000000000001</v>
      </c>
      <c r="H734" s="6">
        <f t="shared" si="11"/>
        <v>8.91</v>
      </c>
    </row>
    <row r="735" spans="1:8" x14ac:dyDescent="0.2">
      <c r="A735" s="1" t="s">
        <v>1425</v>
      </c>
      <c r="B735" s="2">
        <v>44565</v>
      </c>
      <c r="C735" s="3" t="s">
        <v>1426</v>
      </c>
      <c r="D735" s="4" t="s">
        <v>197</v>
      </c>
      <c r="E735" s="3">
        <v>3</v>
      </c>
      <c r="F735" s="5">
        <f>INDEX([1]products!$A$1:$G$49,MATCH([1]orders!$D735,[1]products!$A$1:$A$49,0),MATCH([1]orders!K$1,[1]products!$A$1:$G$1,0))</f>
        <v>2.5</v>
      </c>
      <c r="G735" s="6">
        <f>INDEX([1]products!$A$1:$G$49,MATCH([1]orders!$D735,[1]products!$A$1:$A$49,0),MATCH([1]orders!L$1,[1]products!$A$1:$G$1,0))</f>
        <v>33.464999999999996</v>
      </c>
      <c r="H735" s="6">
        <f t="shared" si="11"/>
        <v>100.39499999999998</v>
      </c>
    </row>
    <row r="736" spans="1:8" x14ac:dyDescent="0.2">
      <c r="A736" s="1" t="s">
        <v>1427</v>
      </c>
      <c r="B736" s="2">
        <v>43697</v>
      </c>
      <c r="C736" s="3" t="s">
        <v>1428</v>
      </c>
      <c r="D736" s="4" t="s">
        <v>101</v>
      </c>
      <c r="E736" s="3">
        <v>5</v>
      </c>
      <c r="F736" s="5">
        <f>INDEX([1]products!$A$1:$G$49,MATCH([1]orders!$D736,[1]products!$A$1:$A$49,0),MATCH([1]orders!K$1,[1]products!$A$1:$G$1,0))</f>
        <v>0.2</v>
      </c>
      <c r="G736" s="6">
        <f>INDEX([1]products!$A$1:$G$49,MATCH([1]orders!$D736,[1]products!$A$1:$A$49,0),MATCH([1]orders!L$1,[1]products!$A$1:$G$1,0))</f>
        <v>2.6849999999999996</v>
      </c>
      <c r="H736" s="6">
        <f t="shared" si="11"/>
        <v>13.424999999999997</v>
      </c>
    </row>
    <row r="737" spans="1:8" x14ac:dyDescent="0.2">
      <c r="A737" s="1" t="s">
        <v>1429</v>
      </c>
      <c r="B737" s="2">
        <v>44757</v>
      </c>
      <c r="C737" s="3" t="s">
        <v>1430</v>
      </c>
      <c r="D737" s="4" t="s">
        <v>51</v>
      </c>
      <c r="E737" s="3">
        <v>6</v>
      </c>
      <c r="F737" s="5">
        <f>INDEX([1]products!$A$1:$G$49,MATCH([1]orders!$D737,[1]products!$A$1:$A$49,0),MATCH([1]orders!K$1,[1]products!$A$1:$G$1,0))</f>
        <v>0.2</v>
      </c>
      <c r="G737" s="6">
        <f>INDEX([1]products!$A$1:$G$49,MATCH([1]orders!$D737,[1]products!$A$1:$A$49,0),MATCH([1]orders!L$1,[1]products!$A$1:$G$1,0))</f>
        <v>3.645</v>
      </c>
      <c r="H737" s="6">
        <f t="shared" si="11"/>
        <v>21.87</v>
      </c>
    </row>
    <row r="738" spans="1:8" x14ac:dyDescent="0.2">
      <c r="A738" s="1" t="s">
        <v>1431</v>
      </c>
      <c r="B738" s="2">
        <v>43508</v>
      </c>
      <c r="C738" s="3" t="s">
        <v>1432</v>
      </c>
      <c r="D738" s="4" t="s">
        <v>13</v>
      </c>
      <c r="E738" s="3">
        <v>2</v>
      </c>
      <c r="F738" s="5">
        <f>INDEX([1]products!$A$1:$G$49,MATCH([1]orders!$D738,[1]products!$A$1:$A$49,0),MATCH([1]orders!K$1,[1]products!$A$1:$G$1,0))</f>
        <v>1</v>
      </c>
      <c r="G738" s="6">
        <f>INDEX([1]products!$A$1:$G$49,MATCH([1]orders!$D738,[1]products!$A$1:$A$49,0),MATCH([1]orders!L$1,[1]products!$A$1:$G$1,0))</f>
        <v>12.95</v>
      </c>
      <c r="H738" s="6">
        <f t="shared" si="11"/>
        <v>25.9</v>
      </c>
    </row>
    <row r="739" spans="1:8" x14ac:dyDescent="0.2">
      <c r="A739" s="1" t="s">
        <v>1433</v>
      </c>
      <c r="B739" s="2">
        <v>44447</v>
      </c>
      <c r="C739" s="3" t="s">
        <v>1434</v>
      </c>
      <c r="D739" s="4" t="s">
        <v>61</v>
      </c>
      <c r="E739" s="3">
        <v>5</v>
      </c>
      <c r="F739" s="5">
        <f>INDEX([1]products!$A$1:$G$49,MATCH([1]orders!$D739,[1]products!$A$1:$A$49,0),MATCH([1]orders!K$1,[1]products!$A$1:$G$1,0))</f>
        <v>1</v>
      </c>
      <c r="G739" s="6">
        <f>INDEX([1]products!$A$1:$G$49,MATCH([1]orders!$D739,[1]products!$A$1:$A$49,0),MATCH([1]orders!L$1,[1]products!$A$1:$G$1,0))</f>
        <v>11.25</v>
      </c>
      <c r="H739" s="6">
        <f t="shared" si="11"/>
        <v>56.25</v>
      </c>
    </row>
    <row r="740" spans="1:8" x14ac:dyDescent="0.2">
      <c r="A740" s="1" t="s">
        <v>1435</v>
      </c>
      <c r="B740" s="2">
        <v>43812</v>
      </c>
      <c r="C740" s="3" t="s">
        <v>1436</v>
      </c>
      <c r="D740" s="4" t="s">
        <v>182</v>
      </c>
      <c r="E740" s="3">
        <v>3</v>
      </c>
      <c r="F740" s="5">
        <f>INDEX([1]products!$A$1:$G$49,MATCH([1]orders!$D740,[1]products!$A$1:$A$49,0),MATCH([1]orders!K$1,[1]products!$A$1:$G$1,0))</f>
        <v>0.2</v>
      </c>
      <c r="G740" s="6">
        <f>INDEX([1]products!$A$1:$G$49,MATCH([1]orders!$D740,[1]products!$A$1:$A$49,0),MATCH([1]orders!L$1,[1]products!$A$1:$G$1,0))</f>
        <v>3.5849999999999995</v>
      </c>
      <c r="H740" s="6">
        <f t="shared" si="11"/>
        <v>10.754999999999999</v>
      </c>
    </row>
    <row r="741" spans="1:8" x14ac:dyDescent="0.2">
      <c r="A741" s="1" t="s">
        <v>1437</v>
      </c>
      <c r="B741" s="2">
        <v>44433</v>
      </c>
      <c r="C741" s="3" t="s">
        <v>1344</v>
      </c>
      <c r="D741" s="4" t="s">
        <v>51</v>
      </c>
      <c r="E741" s="3">
        <v>5</v>
      </c>
      <c r="F741" s="5">
        <f>INDEX([1]products!$A$1:$G$49,MATCH([1]orders!$D741,[1]products!$A$1:$A$49,0),MATCH([1]orders!K$1,[1]products!$A$1:$G$1,0))</f>
        <v>0.2</v>
      </c>
      <c r="G741" s="6">
        <f>INDEX([1]products!$A$1:$G$49,MATCH([1]orders!$D741,[1]products!$A$1:$A$49,0),MATCH([1]orders!L$1,[1]products!$A$1:$G$1,0))</f>
        <v>3.645</v>
      </c>
      <c r="H741" s="6">
        <f t="shared" si="11"/>
        <v>18.225000000000001</v>
      </c>
    </row>
    <row r="742" spans="1:8" x14ac:dyDescent="0.2">
      <c r="A742" s="1" t="s">
        <v>1438</v>
      </c>
      <c r="B742" s="2">
        <v>44643</v>
      </c>
      <c r="C742" s="3" t="s">
        <v>1439</v>
      </c>
      <c r="D742" s="4" t="s">
        <v>157</v>
      </c>
      <c r="E742" s="3">
        <v>4</v>
      </c>
      <c r="F742" s="5">
        <f>INDEX([1]products!$A$1:$G$49,MATCH([1]orders!$D742,[1]products!$A$1:$A$49,0),MATCH([1]orders!K$1,[1]products!$A$1:$G$1,0))</f>
        <v>0.5</v>
      </c>
      <c r="G742" s="6">
        <f>INDEX([1]products!$A$1:$G$49,MATCH([1]orders!$D742,[1]products!$A$1:$A$49,0),MATCH([1]orders!L$1,[1]products!$A$1:$G$1,0))</f>
        <v>7.169999999999999</v>
      </c>
      <c r="H742" s="6">
        <f t="shared" si="11"/>
        <v>28.679999999999996</v>
      </c>
    </row>
    <row r="743" spans="1:8" x14ac:dyDescent="0.2">
      <c r="A743" s="1" t="s">
        <v>1440</v>
      </c>
      <c r="B743" s="2">
        <v>43566</v>
      </c>
      <c r="C743" s="3" t="s">
        <v>1441</v>
      </c>
      <c r="D743" s="4" t="s">
        <v>77</v>
      </c>
      <c r="E743" s="3">
        <v>2</v>
      </c>
      <c r="F743" s="5">
        <f>INDEX([1]products!$A$1:$G$49,MATCH([1]orders!$D743,[1]products!$A$1:$A$49,0),MATCH([1]orders!K$1,[1]products!$A$1:$G$1,0))</f>
        <v>0.2</v>
      </c>
      <c r="G743" s="6">
        <f>INDEX([1]products!$A$1:$G$49,MATCH([1]orders!$D743,[1]products!$A$1:$A$49,0),MATCH([1]orders!L$1,[1]products!$A$1:$G$1,0))</f>
        <v>4.3650000000000002</v>
      </c>
      <c r="H743" s="6">
        <f t="shared" si="11"/>
        <v>8.73</v>
      </c>
    </row>
    <row r="744" spans="1:8" x14ac:dyDescent="0.2">
      <c r="A744" s="1" t="s">
        <v>1442</v>
      </c>
      <c r="B744" s="2">
        <v>44133</v>
      </c>
      <c r="C744" s="3" t="s">
        <v>1443</v>
      </c>
      <c r="D744" s="4" t="s">
        <v>96</v>
      </c>
      <c r="E744" s="3">
        <v>4</v>
      </c>
      <c r="F744" s="5">
        <f>INDEX([1]products!$A$1:$G$49,MATCH([1]orders!$D744,[1]products!$A$1:$A$49,0),MATCH([1]orders!K$1,[1]products!$A$1:$G$1,0))</f>
        <v>1</v>
      </c>
      <c r="G744" s="6">
        <f>INDEX([1]products!$A$1:$G$49,MATCH([1]orders!$D744,[1]products!$A$1:$A$49,0),MATCH([1]orders!L$1,[1]products!$A$1:$G$1,0))</f>
        <v>14.55</v>
      </c>
      <c r="H744" s="6">
        <f t="shared" si="11"/>
        <v>58.2</v>
      </c>
    </row>
    <row r="745" spans="1:8" x14ac:dyDescent="0.2">
      <c r="A745" s="1" t="s">
        <v>1444</v>
      </c>
      <c r="B745" s="2">
        <v>44042</v>
      </c>
      <c r="C745" s="3" t="s">
        <v>1445</v>
      </c>
      <c r="D745" s="4" t="s">
        <v>72</v>
      </c>
      <c r="E745" s="3">
        <v>3</v>
      </c>
      <c r="F745" s="5">
        <f>INDEX([1]products!$A$1:$G$49,MATCH([1]orders!$D745,[1]products!$A$1:$A$49,0),MATCH([1]orders!K$1,[1]products!$A$1:$G$1,0))</f>
        <v>0.5</v>
      </c>
      <c r="G745" s="6">
        <f>INDEX([1]products!$A$1:$G$49,MATCH([1]orders!$D745,[1]products!$A$1:$A$49,0),MATCH([1]orders!L$1,[1]products!$A$1:$G$1,0))</f>
        <v>5.97</v>
      </c>
      <c r="H745" s="6">
        <f t="shared" si="11"/>
        <v>17.91</v>
      </c>
    </row>
    <row r="746" spans="1:8" x14ac:dyDescent="0.2">
      <c r="A746" s="1" t="s">
        <v>1446</v>
      </c>
      <c r="B746" s="2">
        <v>43539</v>
      </c>
      <c r="C746" s="3" t="s">
        <v>1447</v>
      </c>
      <c r="D746" s="4" t="s">
        <v>162</v>
      </c>
      <c r="E746" s="3">
        <v>6</v>
      </c>
      <c r="F746" s="5">
        <f>INDEX([1]products!$A$1:$G$49,MATCH([1]orders!$D746,[1]products!$A$1:$A$49,0),MATCH([1]orders!K$1,[1]products!$A$1:$G$1,0))</f>
        <v>0.2</v>
      </c>
      <c r="G746" s="6">
        <f>INDEX([1]products!$A$1:$G$49,MATCH([1]orders!$D746,[1]products!$A$1:$A$49,0),MATCH([1]orders!L$1,[1]products!$A$1:$G$1,0))</f>
        <v>2.9849999999999999</v>
      </c>
      <c r="H746" s="6">
        <f t="shared" si="11"/>
        <v>17.91</v>
      </c>
    </row>
    <row r="747" spans="1:8" x14ac:dyDescent="0.2">
      <c r="A747" s="1" t="s">
        <v>1448</v>
      </c>
      <c r="B747" s="2">
        <v>44557</v>
      </c>
      <c r="C747" s="3" t="s">
        <v>1449</v>
      </c>
      <c r="D747" s="4" t="s">
        <v>16</v>
      </c>
      <c r="E747" s="3">
        <v>2</v>
      </c>
      <c r="F747" s="5">
        <f>INDEX([1]products!$A$1:$G$49,MATCH([1]orders!$D747,[1]products!$A$1:$A$49,0),MATCH([1]orders!K$1,[1]products!$A$1:$G$1,0))</f>
        <v>0.5</v>
      </c>
      <c r="G747" s="6">
        <f>INDEX([1]products!$A$1:$G$49,MATCH([1]orders!$D747,[1]products!$A$1:$A$49,0),MATCH([1]orders!L$1,[1]products!$A$1:$G$1,0))</f>
        <v>7.29</v>
      </c>
      <c r="H747" s="6">
        <f t="shared" si="11"/>
        <v>14.58</v>
      </c>
    </row>
    <row r="748" spans="1:8" x14ac:dyDescent="0.2">
      <c r="A748" s="1" t="s">
        <v>1450</v>
      </c>
      <c r="B748" s="2">
        <v>43741</v>
      </c>
      <c r="C748" s="3" t="s">
        <v>1451</v>
      </c>
      <c r="D748" s="4" t="s">
        <v>61</v>
      </c>
      <c r="E748" s="3">
        <v>3</v>
      </c>
      <c r="F748" s="5">
        <f>INDEX([1]products!$A$1:$G$49,MATCH([1]orders!$D748,[1]products!$A$1:$A$49,0),MATCH([1]orders!K$1,[1]products!$A$1:$G$1,0))</f>
        <v>1</v>
      </c>
      <c r="G748" s="6">
        <f>INDEX([1]products!$A$1:$G$49,MATCH([1]orders!$D748,[1]products!$A$1:$A$49,0),MATCH([1]orders!L$1,[1]products!$A$1:$G$1,0))</f>
        <v>11.25</v>
      </c>
      <c r="H748" s="6">
        <f t="shared" si="11"/>
        <v>33.75</v>
      </c>
    </row>
    <row r="749" spans="1:8" x14ac:dyDescent="0.2">
      <c r="A749" s="1" t="s">
        <v>1452</v>
      </c>
      <c r="B749" s="2">
        <v>43501</v>
      </c>
      <c r="C749" s="3" t="s">
        <v>1453</v>
      </c>
      <c r="D749" s="4" t="s">
        <v>78</v>
      </c>
      <c r="E749" s="3">
        <v>4</v>
      </c>
      <c r="F749" s="5">
        <f>INDEX([1]products!$A$1:$G$49,MATCH([1]orders!$D749,[1]products!$A$1:$A$49,0),MATCH([1]orders!K$1,[1]products!$A$1:$G$1,0))</f>
        <v>0.5</v>
      </c>
      <c r="G749" s="6">
        <f>INDEX([1]products!$A$1:$G$49,MATCH([1]orders!$D749,[1]products!$A$1:$A$49,0),MATCH([1]orders!L$1,[1]products!$A$1:$G$1,0))</f>
        <v>8.73</v>
      </c>
      <c r="H749" s="6">
        <f t="shared" si="11"/>
        <v>34.92</v>
      </c>
    </row>
    <row r="750" spans="1:8" x14ac:dyDescent="0.2">
      <c r="A750" s="1" t="s">
        <v>1454</v>
      </c>
      <c r="B750" s="2">
        <v>44074</v>
      </c>
      <c r="C750" s="3" t="s">
        <v>1455</v>
      </c>
      <c r="D750" s="4" t="s">
        <v>16</v>
      </c>
      <c r="E750" s="3">
        <v>2</v>
      </c>
      <c r="F750" s="5">
        <f>INDEX([1]products!$A$1:$G$49,MATCH([1]orders!$D750,[1]products!$A$1:$A$49,0),MATCH([1]orders!K$1,[1]products!$A$1:$G$1,0))</f>
        <v>0.5</v>
      </c>
      <c r="G750" s="6">
        <f>INDEX([1]products!$A$1:$G$49,MATCH([1]orders!$D750,[1]products!$A$1:$A$49,0),MATCH([1]orders!L$1,[1]products!$A$1:$G$1,0))</f>
        <v>7.29</v>
      </c>
      <c r="H750" s="6">
        <f t="shared" si="11"/>
        <v>14.58</v>
      </c>
    </row>
    <row r="751" spans="1:8" x14ac:dyDescent="0.2">
      <c r="A751" s="1" t="s">
        <v>1456</v>
      </c>
      <c r="B751" s="2">
        <v>44209</v>
      </c>
      <c r="C751" s="3" t="s">
        <v>1457</v>
      </c>
      <c r="D751" s="4" t="s">
        <v>101</v>
      </c>
      <c r="E751" s="3">
        <v>2</v>
      </c>
      <c r="F751" s="5">
        <f>INDEX([1]products!$A$1:$G$49,MATCH([1]orders!$D751,[1]products!$A$1:$A$49,0),MATCH([1]orders!K$1,[1]products!$A$1:$G$1,0))</f>
        <v>0.2</v>
      </c>
      <c r="G751" s="6">
        <f>INDEX([1]products!$A$1:$G$49,MATCH([1]orders!$D751,[1]products!$A$1:$A$49,0),MATCH([1]orders!L$1,[1]products!$A$1:$G$1,0))</f>
        <v>2.6849999999999996</v>
      </c>
      <c r="H751" s="6">
        <f t="shared" si="11"/>
        <v>5.3699999999999992</v>
      </c>
    </row>
    <row r="752" spans="1:8" x14ac:dyDescent="0.2">
      <c r="A752" s="1" t="s">
        <v>1458</v>
      </c>
      <c r="B752" s="2">
        <v>44277</v>
      </c>
      <c r="C752" s="3" t="s">
        <v>1459</v>
      </c>
      <c r="D752" s="4" t="s">
        <v>22</v>
      </c>
      <c r="E752" s="3">
        <v>1</v>
      </c>
      <c r="F752" s="5">
        <f>INDEX([1]products!$A$1:$G$49,MATCH([1]orders!$D752,[1]products!$A$1:$A$49,0),MATCH([1]orders!K$1,[1]products!$A$1:$G$1,0))</f>
        <v>0.5</v>
      </c>
      <c r="G752" s="6">
        <f>INDEX([1]products!$A$1:$G$49,MATCH([1]orders!$D752,[1]products!$A$1:$A$49,0),MATCH([1]orders!L$1,[1]products!$A$1:$G$1,0))</f>
        <v>5.97</v>
      </c>
      <c r="H752" s="6">
        <f t="shared" si="11"/>
        <v>5.97</v>
      </c>
    </row>
    <row r="753" spans="1:8" x14ac:dyDescent="0.2">
      <c r="A753" s="1" t="s">
        <v>1460</v>
      </c>
      <c r="B753" s="2">
        <v>43847</v>
      </c>
      <c r="C753" s="3" t="s">
        <v>1461</v>
      </c>
      <c r="D753" s="4" t="s">
        <v>83</v>
      </c>
      <c r="E753" s="3">
        <v>2</v>
      </c>
      <c r="F753" s="5">
        <f>INDEX([1]products!$A$1:$G$49,MATCH([1]orders!$D753,[1]products!$A$1:$A$49,0),MATCH([1]orders!K$1,[1]products!$A$1:$G$1,0))</f>
        <v>0.5</v>
      </c>
      <c r="G753" s="6">
        <f>INDEX([1]products!$A$1:$G$49,MATCH([1]orders!$D753,[1]products!$A$1:$A$49,0),MATCH([1]orders!L$1,[1]products!$A$1:$G$1,0))</f>
        <v>9.51</v>
      </c>
      <c r="H753" s="6">
        <f t="shared" si="11"/>
        <v>19.02</v>
      </c>
    </row>
    <row r="754" spans="1:8" x14ac:dyDescent="0.2">
      <c r="A754" s="1" t="s">
        <v>1462</v>
      </c>
      <c r="B754" s="2">
        <v>43648</v>
      </c>
      <c r="C754" s="3" t="s">
        <v>1463</v>
      </c>
      <c r="D754" s="4" t="s">
        <v>9</v>
      </c>
      <c r="E754" s="3">
        <v>2</v>
      </c>
      <c r="F754" s="5">
        <f>INDEX([1]products!$A$1:$G$49,MATCH([1]orders!$D754,[1]products!$A$1:$A$49,0),MATCH([1]orders!K$1,[1]products!$A$1:$G$1,0))</f>
        <v>1</v>
      </c>
      <c r="G754" s="6">
        <f>INDEX([1]products!$A$1:$G$49,MATCH([1]orders!$D754,[1]products!$A$1:$A$49,0),MATCH([1]orders!L$1,[1]products!$A$1:$G$1,0))</f>
        <v>13.75</v>
      </c>
      <c r="H754" s="6">
        <f t="shared" si="11"/>
        <v>27.5</v>
      </c>
    </row>
    <row r="755" spans="1:8" x14ac:dyDescent="0.2">
      <c r="A755" s="1" t="s">
        <v>1464</v>
      </c>
      <c r="B755" s="2">
        <v>44704</v>
      </c>
      <c r="C755" s="3" t="s">
        <v>1465</v>
      </c>
      <c r="D755" s="4" t="s">
        <v>72</v>
      </c>
      <c r="E755" s="3">
        <v>5</v>
      </c>
      <c r="F755" s="5">
        <f>INDEX([1]products!$A$1:$G$49,MATCH([1]orders!$D755,[1]products!$A$1:$A$49,0),MATCH([1]orders!K$1,[1]products!$A$1:$G$1,0))</f>
        <v>0.5</v>
      </c>
      <c r="G755" s="6">
        <f>INDEX([1]products!$A$1:$G$49,MATCH([1]orders!$D755,[1]products!$A$1:$A$49,0),MATCH([1]orders!L$1,[1]products!$A$1:$G$1,0))</f>
        <v>5.97</v>
      </c>
      <c r="H755" s="6">
        <f t="shared" si="11"/>
        <v>29.849999999999998</v>
      </c>
    </row>
    <row r="756" spans="1:8" x14ac:dyDescent="0.2">
      <c r="A756" s="1" t="s">
        <v>1466</v>
      </c>
      <c r="B756" s="2">
        <v>44726</v>
      </c>
      <c r="C756" s="3" t="s">
        <v>1344</v>
      </c>
      <c r="D756" s="4" t="s">
        <v>54</v>
      </c>
      <c r="E756" s="3">
        <v>6</v>
      </c>
      <c r="F756" s="5">
        <f>INDEX([1]products!$A$1:$G$49,MATCH([1]orders!$D756,[1]products!$A$1:$A$49,0),MATCH([1]orders!K$1,[1]products!$A$1:$G$1,0))</f>
        <v>0.2</v>
      </c>
      <c r="G756" s="6">
        <f>INDEX([1]products!$A$1:$G$49,MATCH([1]orders!$D756,[1]products!$A$1:$A$49,0),MATCH([1]orders!L$1,[1]products!$A$1:$G$1,0))</f>
        <v>2.9849999999999999</v>
      </c>
      <c r="H756" s="6">
        <f t="shared" si="11"/>
        <v>17.91</v>
      </c>
    </row>
    <row r="757" spans="1:8" x14ac:dyDescent="0.2">
      <c r="A757" s="1" t="s">
        <v>1467</v>
      </c>
      <c r="B757" s="2">
        <v>44397</v>
      </c>
      <c r="C757" s="3" t="s">
        <v>1468</v>
      </c>
      <c r="D757" s="4" t="s">
        <v>19</v>
      </c>
      <c r="E757" s="3">
        <v>6</v>
      </c>
      <c r="F757" s="5">
        <f>INDEX([1]products!$A$1:$G$49,MATCH([1]orders!$D757,[1]products!$A$1:$A$49,0),MATCH([1]orders!K$1,[1]products!$A$1:$G$1,0))</f>
        <v>0.2</v>
      </c>
      <c r="G757" s="6">
        <f>INDEX([1]products!$A$1:$G$49,MATCH([1]orders!$D757,[1]products!$A$1:$A$49,0),MATCH([1]orders!L$1,[1]products!$A$1:$G$1,0))</f>
        <v>4.7549999999999999</v>
      </c>
      <c r="H757" s="6">
        <f t="shared" si="11"/>
        <v>28.53</v>
      </c>
    </row>
    <row r="758" spans="1:8" x14ac:dyDescent="0.2">
      <c r="A758" s="1" t="s">
        <v>1469</v>
      </c>
      <c r="B758" s="2">
        <v>44715</v>
      </c>
      <c r="C758" s="3" t="s">
        <v>1470</v>
      </c>
      <c r="D758" s="4" t="s">
        <v>179</v>
      </c>
      <c r="E758" s="3">
        <v>4</v>
      </c>
      <c r="F758" s="5">
        <f>INDEX([1]products!$A$1:$G$49,MATCH([1]orders!$D758,[1]products!$A$1:$A$49,0),MATCH([1]orders!K$1,[1]products!$A$1:$G$1,0))</f>
        <v>1</v>
      </c>
      <c r="G758" s="6">
        <f>INDEX([1]products!$A$1:$G$49,MATCH([1]orders!$D758,[1]products!$A$1:$A$49,0),MATCH([1]orders!L$1,[1]products!$A$1:$G$1,0))</f>
        <v>8.9499999999999993</v>
      </c>
      <c r="H758" s="6">
        <f t="shared" si="11"/>
        <v>35.799999999999997</v>
      </c>
    </row>
    <row r="759" spans="1:8" x14ac:dyDescent="0.2">
      <c r="A759" s="1" t="s">
        <v>1471</v>
      </c>
      <c r="B759" s="2">
        <v>43977</v>
      </c>
      <c r="C759" s="3" t="s">
        <v>1472</v>
      </c>
      <c r="D759" s="4" t="s">
        <v>72</v>
      </c>
      <c r="E759" s="3">
        <v>3</v>
      </c>
      <c r="F759" s="5">
        <f>INDEX([1]products!$A$1:$G$49,MATCH([1]orders!$D759,[1]products!$A$1:$A$49,0),MATCH([1]orders!K$1,[1]products!$A$1:$G$1,0))</f>
        <v>0.5</v>
      </c>
      <c r="G759" s="6">
        <f>INDEX([1]products!$A$1:$G$49,MATCH([1]orders!$D759,[1]products!$A$1:$A$49,0),MATCH([1]orders!L$1,[1]products!$A$1:$G$1,0))</f>
        <v>5.97</v>
      </c>
      <c r="H759" s="6">
        <f t="shared" si="11"/>
        <v>17.91</v>
      </c>
    </row>
    <row r="760" spans="1:8" x14ac:dyDescent="0.2">
      <c r="A760" s="1" t="s">
        <v>1473</v>
      </c>
      <c r="B760" s="2">
        <v>43672</v>
      </c>
      <c r="C760" s="3" t="s">
        <v>1474</v>
      </c>
      <c r="D760" s="4" t="s">
        <v>179</v>
      </c>
      <c r="E760" s="3">
        <v>1</v>
      </c>
      <c r="F760" s="5">
        <f>INDEX([1]products!$A$1:$G$49,MATCH([1]orders!$D760,[1]products!$A$1:$A$49,0),MATCH([1]orders!K$1,[1]products!$A$1:$G$1,0))</f>
        <v>1</v>
      </c>
      <c r="G760" s="6">
        <f>INDEX([1]products!$A$1:$G$49,MATCH([1]orders!$D760,[1]products!$A$1:$A$49,0),MATCH([1]orders!L$1,[1]products!$A$1:$G$1,0))</f>
        <v>8.9499999999999993</v>
      </c>
      <c r="H760" s="6">
        <f t="shared" si="11"/>
        <v>8.9499999999999993</v>
      </c>
    </row>
    <row r="761" spans="1:8" x14ac:dyDescent="0.2">
      <c r="A761" s="1" t="s">
        <v>1475</v>
      </c>
      <c r="B761" s="2">
        <v>44126</v>
      </c>
      <c r="C761" s="3" t="s">
        <v>1476</v>
      </c>
      <c r="D761" s="4" t="s">
        <v>109</v>
      </c>
      <c r="E761" s="3">
        <v>1</v>
      </c>
      <c r="F761" s="5">
        <f>INDEX([1]products!$A$1:$G$49,MATCH([1]orders!$D761,[1]products!$A$1:$A$49,0),MATCH([1]orders!K$1,[1]products!$A$1:$G$1,0))</f>
        <v>2.5</v>
      </c>
      <c r="G761" s="6">
        <f>INDEX([1]products!$A$1:$G$49,MATCH([1]orders!$D761,[1]products!$A$1:$A$49,0),MATCH([1]orders!L$1,[1]products!$A$1:$G$1,0))</f>
        <v>29.784999999999997</v>
      </c>
      <c r="H761" s="6">
        <f t="shared" si="11"/>
        <v>29.784999999999997</v>
      </c>
    </row>
    <row r="762" spans="1:8" x14ac:dyDescent="0.2">
      <c r="A762" s="1" t="s">
        <v>1477</v>
      </c>
      <c r="B762" s="2">
        <v>44189</v>
      </c>
      <c r="C762" s="3" t="s">
        <v>1478</v>
      </c>
      <c r="D762" s="4" t="s">
        <v>176</v>
      </c>
      <c r="E762" s="3">
        <v>5</v>
      </c>
      <c r="F762" s="5">
        <f>INDEX([1]products!$A$1:$G$49,MATCH([1]orders!$D762,[1]products!$A$1:$A$49,0),MATCH([1]orders!K$1,[1]products!$A$1:$G$1,0))</f>
        <v>0.5</v>
      </c>
      <c r="G762" s="6">
        <f>INDEX([1]products!$A$1:$G$49,MATCH([1]orders!$D762,[1]products!$A$1:$A$49,0),MATCH([1]orders!L$1,[1]products!$A$1:$G$1,0))</f>
        <v>8.91</v>
      </c>
      <c r="H762" s="6">
        <f t="shared" si="11"/>
        <v>44.55</v>
      </c>
    </row>
    <row r="763" spans="1:8" x14ac:dyDescent="0.2">
      <c r="A763" s="1" t="s">
        <v>1479</v>
      </c>
      <c r="B763" s="2">
        <v>43714</v>
      </c>
      <c r="C763" s="3" t="s">
        <v>1480</v>
      </c>
      <c r="D763" s="4" t="s">
        <v>137</v>
      </c>
      <c r="E763" s="3">
        <v>6</v>
      </c>
      <c r="F763" s="5">
        <f>INDEX([1]products!$A$1:$G$49,MATCH([1]orders!$D763,[1]products!$A$1:$A$49,0),MATCH([1]orders!K$1,[1]products!$A$1:$G$1,0))</f>
        <v>1</v>
      </c>
      <c r="G763" s="6">
        <f>INDEX([1]products!$A$1:$G$49,MATCH([1]orders!$D763,[1]products!$A$1:$A$49,0),MATCH([1]orders!L$1,[1]products!$A$1:$G$1,0))</f>
        <v>14.85</v>
      </c>
      <c r="H763" s="6">
        <f t="shared" si="11"/>
        <v>89.1</v>
      </c>
    </row>
    <row r="764" spans="1:8" x14ac:dyDescent="0.2">
      <c r="A764" s="1" t="s">
        <v>1481</v>
      </c>
      <c r="B764" s="2">
        <v>43563</v>
      </c>
      <c r="C764" s="3" t="s">
        <v>1482</v>
      </c>
      <c r="D764" s="4" t="s">
        <v>78</v>
      </c>
      <c r="E764" s="3">
        <v>5</v>
      </c>
      <c r="F764" s="5">
        <f>INDEX([1]products!$A$1:$G$49,MATCH([1]orders!$D764,[1]products!$A$1:$A$49,0),MATCH([1]orders!K$1,[1]products!$A$1:$G$1,0))</f>
        <v>0.5</v>
      </c>
      <c r="G764" s="6">
        <f>INDEX([1]products!$A$1:$G$49,MATCH([1]orders!$D764,[1]products!$A$1:$A$49,0),MATCH([1]orders!L$1,[1]products!$A$1:$G$1,0))</f>
        <v>8.73</v>
      </c>
      <c r="H764" s="6">
        <f t="shared" si="11"/>
        <v>43.650000000000006</v>
      </c>
    </row>
    <row r="765" spans="1:8" x14ac:dyDescent="0.2">
      <c r="A765" s="1" t="s">
        <v>1483</v>
      </c>
      <c r="B765" s="2">
        <v>44587</v>
      </c>
      <c r="C765" s="3" t="s">
        <v>1484</v>
      </c>
      <c r="D765" s="4" t="s">
        <v>192</v>
      </c>
      <c r="E765" s="3">
        <v>3</v>
      </c>
      <c r="F765" s="5">
        <f>INDEX([1]products!$A$1:$G$49,MATCH([1]orders!$D765,[1]products!$A$1:$A$49,0),MATCH([1]orders!K$1,[1]products!$A$1:$G$1,0))</f>
        <v>0.5</v>
      </c>
      <c r="G765" s="6">
        <f>INDEX([1]products!$A$1:$G$49,MATCH([1]orders!$D765,[1]products!$A$1:$A$49,0),MATCH([1]orders!L$1,[1]products!$A$1:$G$1,0))</f>
        <v>7.77</v>
      </c>
      <c r="H765" s="6">
        <f t="shared" si="11"/>
        <v>23.31</v>
      </c>
    </row>
    <row r="766" spans="1:8" x14ac:dyDescent="0.2">
      <c r="A766" s="1" t="s">
        <v>1485</v>
      </c>
      <c r="B766" s="2">
        <v>43797</v>
      </c>
      <c r="C766" s="3" t="s">
        <v>1486</v>
      </c>
      <c r="D766" s="4" t="s">
        <v>204</v>
      </c>
      <c r="E766" s="3">
        <v>6</v>
      </c>
      <c r="F766" s="5">
        <f>INDEX([1]products!$A$1:$G$49,MATCH([1]orders!$D766,[1]products!$A$1:$A$49,0),MATCH([1]orders!K$1,[1]products!$A$1:$G$1,0))</f>
        <v>2.5</v>
      </c>
      <c r="G766" s="6">
        <f>INDEX([1]products!$A$1:$G$49,MATCH([1]orders!$D766,[1]products!$A$1:$A$49,0),MATCH([1]orders!L$1,[1]products!$A$1:$G$1,0))</f>
        <v>29.784999999999997</v>
      </c>
      <c r="H766" s="6">
        <f t="shared" si="11"/>
        <v>178.70999999999998</v>
      </c>
    </row>
    <row r="767" spans="1:8" x14ac:dyDescent="0.2">
      <c r="A767" s="1" t="s">
        <v>1487</v>
      </c>
      <c r="B767" s="2">
        <v>43667</v>
      </c>
      <c r="C767" s="3" t="s">
        <v>1488</v>
      </c>
      <c r="D767" s="4" t="s">
        <v>2</v>
      </c>
      <c r="E767" s="3">
        <v>6</v>
      </c>
      <c r="F767" s="5">
        <f>INDEX([1]products!$A$1:$G$49,MATCH([1]orders!$D767,[1]products!$A$1:$A$49,0),MATCH([1]orders!K$1,[1]products!$A$1:$G$1,0))</f>
        <v>1</v>
      </c>
      <c r="G767" s="6">
        <f>INDEX([1]products!$A$1:$G$49,MATCH([1]orders!$D767,[1]products!$A$1:$A$49,0),MATCH([1]orders!L$1,[1]products!$A$1:$G$1,0))</f>
        <v>9.9499999999999993</v>
      </c>
      <c r="H767" s="6">
        <f t="shared" si="11"/>
        <v>59.699999999999996</v>
      </c>
    </row>
    <row r="768" spans="1:8" x14ac:dyDescent="0.2">
      <c r="A768" s="1" t="s">
        <v>1487</v>
      </c>
      <c r="B768" s="2">
        <v>43667</v>
      </c>
      <c r="C768" s="3" t="s">
        <v>1488</v>
      </c>
      <c r="D768" s="4" t="s">
        <v>192</v>
      </c>
      <c r="E768" s="3">
        <v>2</v>
      </c>
      <c r="F768" s="5">
        <f>INDEX([1]products!$A$1:$G$49,MATCH([1]orders!$D768,[1]products!$A$1:$A$49,0),MATCH([1]orders!K$1,[1]products!$A$1:$G$1,0))</f>
        <v>0.5</v>
      </c>
      <c r="G768" s="6">
        <f>INDEX([1]products!$A$1:$G$49,MATCH([1]orders!$D768,[1]products!$A$1:$A$49,0),MATCH([1]orders!L$1,[1]products!$A$1:$G$1,0))</f>
        <v>7.77</v>
      </c>
      <c r="H768" s="6">
        <f t="shared" si="11"/>
        <v>15.54</v>
      </c>
    </row>
    <row r="769" spans="1:8" x14ac:dyDescent="0.2">
      <c r="A769" s="1" t="s">
        <v>1489</v>
      </c>
      <c r="B769" s="2">
        <v>44267</v>
      </c>
      <c r="C769" s="3" t="s">
        <v>1468</v>
      </c>
      <c r="D769" s="4" t="s">
        <v>204</v>
      </c>
      <c r="E769" s="3">
        <v>3</v>
      </c>
      <c r="F769" s="5">
        <f>INDEX([1]products!$A$1:$G$49,MATCH([1]orders!$D769,[1]products!$A$1:$A$49,0),MATCH([1]orders!K$1,[1]products!$A$1:$G$1,0))</f>
        <v>2.5</v>
      </c>
      <c r="G769" s="6">
        <f>INDEX([1]products!$A$1:$G$49,MATCH([1]orders!$D769,[1]products!$A$1:$A$49,0),MATCH([1]orders!L$1,[1]products!$A$1:$G$1,0))</f>
        <v>29.784999999999997</v>
      </c>
      <c r="H769" s="6">
        <f t="shared" si="11"/>
        <v>89.35499999999999</v>
      </c>
    </row>
    <row r="770" spans="1:8" x14ac:dyDescent="0.2">
      <c r="A770" s="1" t="s">
        <v>1490</v>
      </c>
      <c r="B770" s="2">
        <v>44562</v>
      </c>
      <c r="C770" s="3" t="s">
        <v>1468</v>
      </c>
      <c r="D770" s="4" t="s">
        <v>189</v>
      </c>
      <c r="E770" s="3">
        <v>2</v>
      </c>
      <c r="F770" s="5">
        <f>INDEX([1]products!$A$1:$G$49,MATCH([1]orders!$D770,[1]products!$A$1:$A$49,0),MATCH([1]orders!K$1,[1]products!$A$1:$G$1,0))</f>
        <v>1</v>
      </c>
      <c r="G770" s="6">
        <f>INDEX([1]products!$A$1:$G$49,MATCH([1]orders!$D770,[1]products!$A$1:$A$49,0),MATCH([1]orders!L$1,[1]products!$A$1:$G$1,0))</f>
        <v>11.95</v>
      </c>
      <c r="H770" s="6">
        <f t="shared" ref="H770:H833" si="12">E770*G770</f>
        <v>23.9</v>
      </c>
    </row>
    <row r="771" spans="1:8" x14ac:dyDescent="0.2">
      <c r="A771" s="1" t="s">
        <v>1491</v>
      </c>
      <c r="B771" s="2">
        <v>43912</v>
      </c>
      <c r="C771" s="3" t="s">
        <v>1492</v>
      </c>
      <c r="D771" s="4" t="s">
        <v>41</v>
      </c>
      <c r="E771" s="3">
        <v>6</v>
      </c>
      <c r="F771" s="5">
        <f>INDEX([1]products!$A$1:$G$49,MATCH([1]orders!$D771,[1]products!$A$1:$A$49,0),MATCH([1]orders!K$1,[1]products!$A$1:$G$1,0))</f>
        <v>2.5</v>
      </c>
      <c r="G771" s="6">
        <f>INDEX([1]products!$A$1:$G$49,MATCH([1]orders!$D771,[1]products!$A$1:$A$49,0),MATCH([1]orders!L$1,[1]products!$A$1:$G$1,0))</f>
        <v>22.884999999999998</v>
      </c>
      <c r="H771" s="6">
        <f t="shared" si="12"/>
        <v>137.31</v>
      </c>
    </row>
    <row r="772" spans="1:8" x14ac:dyDescent="0.2">
      <c r="A772" s="1" t="s">
        <v>1493</v>
      </c>
      <c r="B772" s="2">
        <v>44092</v>
      </c>
      <c r="C772" s="3" t="s">
        <v>1494</v>
      </c>
      <c r="D772" s="4" t="s">
        <v>27</v>
      </c>
      <c r="E772" s="3">
        <v>1</v>
      </c>
      <c r="F772" s="5">
        <f>INDEX([1]products!$A$1:$G$49,MATCH([1]orders!$D772,[1]products!$A$1:$A$49,0),MATCH([1]orders!K$1,[1]products!$A$1:$G$1,0))</f>
        <v>1</v>
      </c>
      <c r="G772" s="6">
        <f>INDEX([1]products!$A$1:$G$49,MATCH([1]orders!$D772,[1]products!$A$1:$A$49,0),MATCH([1]orders!L$1,[1]products!$A$1:$G$1,0))</f>
        <v>9.9499999999999993</v>
      </c>
      <c r="H772" s="6">
        <f t="shared" si="12"/>
        <v>9.9499999999999993</v>
      </c>
    </row>
    <row r="773" spans="1:8" x14ac:dyDescent="0.2">
      <c r="A773" s="1" t="s">
        <v>1495</v>
      </c>
      <c r="B773" s="2">
        <v>43468</v>
      </c>
      <c r="C773" s="3" t="s">
        <v>1496</v>
      </c>
      <c r="D773" s="4" t="s">
        <v>157</v>
      </c>
      <c r="E773" s="3">
        <v>3</v>
      </c>
      <c r="F773" s="5">
        <f>INDEX([1]products!$A$1:$G$49,MATCH([1]orders!$D773,[1]products!$A$1:$A$49,0),MATCH([1]orders!K$1,[1]products!$A$1:$G$1,0))</f>
        <v>0.5</v>
      </c>
      <c r="G773" s="6">
        <f>INDEX([1]products!$A$1:$G$49,MATCH([1]orders!$D773,[1]products!$A$1:$A$49,0),MATCH([1]orders!L$1,[1]products!$A$1:$G$1,0))</f>
        <v>7.169999999999999</v>
      </c>
      <c r="H773" s="6">
        <f t="shared" si="12"/>
        <v>21.509999999999998</v>
      </c>
    </row>
    <row r="774" spans="1:8" x14ac:dyDescent="0.2">
      <c r="A774" s="1" t="s">
        <v>1497</v>
      </c>
      <c r="B774" s="2">
        <v>44468</v>
      </c>
      <c r="C774" s="3" t="s">
        <v>1498</v>
      </c>
      <c r="D774" s="4" t="s">
        <v>9</v>
      </c>
      <c r="E774" s="3">
        <v>6</v>
      </c>
      <c r="F774" s="5">
        <f>INDEX([1]products!$A$1:$G$49,MATCH([1]orders!$D774,[1]products!$A$1:$A$49,0),MATCH([1]orders!K$1,[1]products!$A$1:$G$1,0))</f>
        <v>1</v>
      </c>
      <c r="G774" s="6">
        <f>INDEX([1]products!$A$1:$G$49,MATCH([1]orders!$D774,[1]products!$A$1:$A$49,0),MATCH([1]orders!L$1,[1]products!$A$1:$G$1,0))</f>
        <v>13.75</v>
      </c>
      <c r="H774" s="6">
        <f t="shared" si="12"/>
        <v>82.5</v>
      </c>
    </row>
    <row r="775" spans="1:8" x14ac:dyDescent="0.2">
      <c r="A775" s="1" t="s">
        <v>1499</v>
      </c>
      <c r="B775" s="2">
        <v>44488</v>
      </c>
      <c r="C775" s="3" t="s">
        <v>1500</v>
      </c>
      <c r="D775" s="4" t="s">
        <v>77</v>
      </c>
      <c r="E775" s="3">
        <v>2</v>
      </c>
      <c r="F775" s="5">
        <f>INDEX([1]products!$A$1:$G$49,MATCH([1]orders!$D775,[1]products!$A$1:$A$49,0),MATCH([1]orders!K$1,[1]products!$A$1:$G$1,0))</f>
        <v>0.2</v>
      </c>
      <c r="G775" s="6">
        <f>INDEX([1]products!$A$1:$G$49,MATCH([1]orders!$D775,[1]products!$A$1:$A$49,0),MATCH([1]orders!L$1,[1]products!$A$1:$G$1,0))</f>
        <v>4.3650000000000002</v>
      </c>
      <c r="H775" s="6">
        <f t="shared" si="12"/>
        <v>8.73</v>
      </c>
    </row>
    <row r="776" spans="1:8" x14ac:dyDescent="0.2">
      <c r="A776" s="1" t="s">
        <v>1501</v>
      </c>
      <c r="B776" s="2">
        <v>44756</v>
      </c>
      <c r="C776" s="3" t="s">
        <v>1502</v>
      </c>
      <c r="D776" s="4" t="s">
        <v>2</v>
      </c>
      <c r="E776" s="3">
        <v>2</v>
      </c>
      <c r="F776" s="5">
        <f>INDEX([1]products!$A$1:$G$49,MATCH([1]orders!$D776,[1]products!$A$1:$A$49,0),MATCH([1]orders!K$1,[1]products!$A$1:$G$1,0))</f>
        <v>1</v>
      </c>
      <c r="G776" s="6">
        <f>INDEX([1]products!$A$1:$G$49,MATCH([1]orders!$D776,[1]products!$A$1:$A$49,0),MATCH([1]orders!L$1,[1]products!$A$1:$G$1,0))</f>
        <v>9.9499999999999993</v>
      </c>
      <c r="H776" s="6">
        <f t="shared" si="12"/>
        <v>19.899999999999999</v>
      </c>
    </row>
    <row r="777" spans="1:8" x14ac:dyDescent="0.2">
      <c r="A777" s="1" t="s">
        <v>1503</v>
      </c>
      <c r="B777" s="2">
        <v>44396</v>
      </c>
      <c r="C777" s="3" t="s">
        <v>1504</v>
      </c>
      <c r="D777" s="4" t="s">
        <v>176</v>
      </c>
      <c r="E777" s="3">
        <v>2</v>
      </c>
      <c r="F777" s="5">
        <f>INDEX([1]products!$A$1:$G$49,MATCH([1]orders!$D777,[1]products!$A$1:$A$49,0),MATCH([1]orders!K$1,[1]products!$A$1:$G$1,0))</f>
        <v>0.5</v>
      </c>
      <c r="G777" s="6">
        <f>INDEX([1]products!$A$1:$G$49,MATCH([1]orders!$D777,[1]products!$A$1:$A$49,0),MATCH([1]orders!L$1,[1]products!$A$1:$G$1,0))</f>
        <v>8.91</v>
      </c>
      <c r="H777" s="6">
        <f t="shared" si="12"/>
        <v>17.82</v>
      </c>
    </row>
    <row r="778" spans="1:8" x14ac:dyDescent="0.2">
      <c r="A778" s="1" t="s">
        <v>1505</v>
      </c>
      <c r="B778" s="2">
        <v>44540</v>
      </c>
      <c r="C778" s="3" t="s">
        <v>1506</v>
      </c>
      <c r="D778" s="4" t="s">
        <v>67</v>
      </c>
      <c r="E778" s="3">
        <v>3</v>
      </c>
      <c r="F778" s="5">
        <f>INDEX([1]products!$A$1:$G$49,MATCH([1]orders!$D778,[1]products!$A$1:$A$49,0),MATCH([1]orders!K$1,[1]products!$A$1:$G$1,0))</f>
        <v>0.5</v>
      </c>
      <c r="G778" s="6">
        <f>INDEX([1]products!$A$1:$G$49,MATCH([1]orders!$D778,[1]products!$A$1:$A$49,0),MATCH([1]orders!L$1,[1]products!$A$1:$G$1,0))</f>
        <v>6.75</v>
      </c>
      <c r="H778" s="6">
        <f t="shared" si="12"/>
        <v>20.25</v>
      </c>
    </row>
    <row r="779" spans="1:8" x14ac:dyDescent="0.2">
      <c r="A779" s="1" t="s">
        <v>1507</v>
      </c>
      <c r="B779" s="2">
        <v>43541</v>
      </c>
      <c r="C779" s="3" t="s">
        <v>1508</v>
      </c>
      <c r="D779" s="4" t="s">
        <v>204</v>
      </c>
      <c r="E779" s="3">
        <v>2</v>
      </c>
      <c r="F779" s="5">
        <f>INDEX([1]products!$A$1:$G$49,MATCH([1]orders!$D779,[1]products!$A$1:$A$49,0),MATCH([1]orders!K$1,[1]products!$A$1:$G$1,0))</f>
        <v>2.5</v>
      </c>
      <c r="G779" s="6">
        <f>INDEX([1]products!$A$1:$G$49,MATCH([1]orders!$D779,[1]products!$A$1:$A$49,0),MATCH([1]orders!L$1,[1]products!$A$1:$G$1,0))</f>
        <v>29.784999999999997</v>
      </c>
      <c r="H779" s="6">
        <f t="shared" si="12"/>
        <v>59.569999999999993</v>
      </c>
    </row>
    <row r="780" spans="1:8" x14ac:dyDescent="0.2">
      <c r="A780" s="1" t="s">
        <v>1509</v>
      </c>
      <c r="B780" s="2">
        <v>43889</v>
      </c>
      <c r="C780" s="3" t="s">
        <v>1510</v>
      </c>
      <c r="D780" s="4" t="s">
        <v>83</v>
      </c>
      <c r="E780" s="3">
        <v>2</v>
      </c>
      <c r="F780" s="5">
        <f>INDEX([1]products!$A$1:$G$49,MATCH([1]orders!$D780,[1]products!$A$1:$A$49,0),MATCH([1]orders!K$1,[1]products!$A$1:$G$1,0))</f>
        <v>0.5</v>
      </c>
      <c r="G780" s="6">
        <f>INDEX([1]products!$A$1:$G$49,MATCH([1]orders!$D780,[1]products!$A$1:$A$49,0),MATCH([1]orders!L$1,[1]products!$A$1:$G$1,0))</f>
        <v>9.51</v>
      </c>
      <c r="H780" s="6">
        <f t="shared" si="12"/>
        <v>19.02</v>
      </c>
    </row>
    <row r="781" spans="1:8" x14ac:dyDescent="0.2">
      <c r="A781" s="1" t="s">
        <v>1511</v>
      </c>
      <c r="B781" s="2">
        <v>43985</v>
      </c>
      <c r="C781" s="3" t="s">
        <v>1512</v>
      </c>
      <c r="D781" s="4" t="s">
        <v>13</v>
      </c>
      <c r="E781" s="3">
        <v>6</v>
      </c>
      <c r="F781" s="5">
        <f>INDEX([1]products!$A$1:$G$49,MATCH([1]orders!$D781,[1]products!$A$1:$A$49,0),MATCH([1]orders!K$1,[1]products!$A$1:$G$1,0))</f>
        <v>1</v>
      </c>
      <c r="G781" s="6">
        <f>INDEX([1]products!$A$1:$G$49,MATCH([1]orders!$D781,[1]products!$A$1:$A$49,0),MATCH([1]orders!L$1,[1]products!$A$1:$G$1,0))</f>
        <v>12.95</v>
      </c>
      <c r="H781" s="6">
        <f t="shared" si="12"/>
        <v>77.699999999999989</v>
      </c>
    </row>
    <row r="782" spans="1:8" x14ac:dyDescent="0.2">
      <c r="A782" s="1" t="s">
        <v>1513</v>
      </c>
      <c r="B782" s="2">
        <v>43883</v>
      </c>
      <c r="C782" s="3" t="s">
        <v>1514</v>
      </c>
      <c r="D782" s="4" t="s">
        <v>9</v>
      </c>
      <c r="E782" s="3">
        <v>3</v>
      </c>
      <c r="F782" s="5">
        <f>INDEX([1]products!$A$1:$G$49,MATCH([1]orders!$D782,[1]products!$A$1:$A$49,0),MATCH([1]orders!K$1,[1]products!$A$1:$G$1,0))</f>
        <v>1</v>
      </c>
      <c r="G782" s="6">
        <f>INDEX([1]products!$A$1:$G$49,MATCH([1]orders!$D782,[1]products!$A$1:$A$49,0),MATCH([1]orders!L$1,[1]products!$A$1:$G$1,0))</f>
        <v>13.75</v>
      </c>
      <c r="H782" s="6">
        <f t="shared" si="12"/>
        <v>41.25</v>
      </c>
    </row>
    <row r="783" spans="1:8" x14ac:dyDescent="0.2">
      <c r="A783" s="1" t="s">
        <v>1515</v>
      </c>
      <c r="B783" s="2">
        <v>43778</v>
      </c>
      <c r="C783" s="3" t="s">
        <v>1516</v>
      </c>
      <c r="D783" s="4" t="s">
        <v>104</v>
      </c>
      <c r="E783" s="3">
        <v>4</v>
      </c>
      <c r="F783" s="5">
        <f>INDEX([1]products!$A$1:$G$49,MATCH([1]orders!$D783,[1]products!$A$1:$A$49,0),MATCH([1]orders!K$1,[1]products!$A$1:$G$1,0))</f>
        <v>2.5</v>
      </c>
      <c r="G783" s="6">
        <f>INDEX([1]products!$A$1:$G$49,MATCH([1]orders!$D783,[1]products!$A$1:$A$49,0),MATCH([1]orders!L$1,[1]products!$A$1:$G$1,0))</f>
        <v>36.454999999999998</v>
      </c>
      <c r="H783" s="6">
        <f t="shared" si="12"/>
        <v>145.82</v>
      </c>
    </row>
    <row r="784" spans="1:8" x14ac:dyDescent="0.2">
      <c r="A784" s="1" t="s">
        <v>1517</v>
      </c>
      <c r="B784" s="2">
        <v>43897</v>
      </c>
      <c r="C784" s="3" t="s">
        <v>1518</v>
      </c>
      <c r="D784" s="4" t="s">
        <v>254</v>
      </c>
      <c r="E784" s="3">
        <v>6</v>
      </c>
      <c r="F784" s="5">
        <f>INDEX([1]products!$A$1:$G$49,MATCH([1]orders!$D784,[1]products!$A$1:$A$49,0),MATCH([1]orders!K$1,[1]products!$A$1:$G$1,0))</f>
        <v>0.2</v>
      </c>
      <c r="G784" s="6">
        <f>INDEX([1]products!$A$1:$G$49,MATCH([1]orders!$D784,[1]products!$A$1:$A$49,0),MATCH([1]orders!L$1,[1]products!$A$1:$G$1,0))</f>
        <v>4.4550000000000001</v>
      </c>
      <c r="H784" s="6">
        <f t="shared" si="12"/>
        <v>26.73</v>
      </c>
    </row>
    <row r="785" spans="1:8" x14ac:dyDescent="0.2">
      <c r="A785" s="1" t="s">
        <v>1519</v>
      </c>
      <c r="B785" s="2">
        <v>44312</v>
      </c>
      <c r="C785" s="3" t="s">
        <v>1520</v>
      </c>
      <c r="D785" s="4" t="s">
        <v>78</v>
      </c>
      <c r="E785" s="3">
        <v>5</v>
      </c>
      <c r="F785" s="5">
        <f>INDEX([1]products!$A$1:$G$49,MATCH([1]orders!$D785,[1]products!$A$1:$A$49,0),MATCH([1]orders!K$1,[1]products!$A$1:$G$1,0))</f>
        <v>0.5</v>
      </c>
      <c r="G785" s="6">
        <f>INDEX([1]products!$A$1:$G$49,MATCH([1]orders!$D785,[1]products!$A$1:$A$49,0),MATCH([1]orders!L$1,[1]products!$A$1:$G$1,0))</f>
        <v>8.73</v>
      </c>
      <c r="H785" s="6">
        <f t="shared" si="12"/>
        <v>43.650000000000006</v>
      </c>
    </row>
    <row r="786" spans="1:8" x14ac:dyDescent="0.2">
      <c r="A786" s="1" t="s">
        <v>1521</v>
      </c>
      <c r="B786" s="2">
        <v>44511</v>
      </c>
      <c r="C786" s="3" t="s">
        <v>1522</v>
      </c>
      <c r="D786" s="4" t="s">
        <v>132</v>
      </c>
      <c r="E786" s="3">
        <v>2</v>
      </c>
      <c r="F786" s="5">
        <f>INDEX([1]products!$A$1:$G$49,MATCH([1]orders!$D786,[1]products!$A$1:$A$49,0),MATCH([1]orders!K$1,[1]products!$A$1:$G$1,0))</f>
        <v>1</v>
      </c>
      <c r="G786" s="6">
        <f>INDEX([1]products!$A$1:$G$49,MATCH([1]orders!$D786,[1]products!$A$1:$A$49,0),MATCH([1]orders!L$1,[1]products!$A$1:$G$1,0))</f>
        <v>15.85</v>
      </c>
      <c r="H786" s="6">
        <f t="shared" si="12"/>
        <v>31.7</v>
      </c>
    </row>
    <row r="787" spans="1:8" x14ac:dyDescent="0.2">
      <c r="A787" s="1" t="s">
        <v>1523</v>
      </c>
      <c r="B787" s="2">
        <v>44362</v>
      </c>
      <c r="C787" s="3" t="s">
        <v>1524</v>
      </c>
      <c r="D787" s="4" t="s">
        <v>118</v>
      </c>
      <c r="E787" s="3">
        <v>1</v>
      </c>
      <c r="F787" s="5">
        <f>INDEX([1]products!$A$1:$G$49,MATCH([1]orders!$D787,[1]products!$A$1:$A$49,0),MATCH([1]orders!K$1,[1]products!$A$1:$G$1,0))</f>
        <v>2.5</v>
      </c>
      <c r="G787" s="6">
        <f>INDEX([1]products!$A$1:$G$49,MATCH([1]orders!$D787,[1]products!$A$1:$A$49,0),MATCH([1]orders!L$1,[1]products!$A$1:$G$1,0))</f>
        <v>22.884999999999998</v>
      </c>
      <c r="H787" s="6">
        <f t="shared" si="12"/>
        <v>22.884999999999998</v>
      </c>
    </row>
    <row r="788" spans="1:8" x14ac:dyDescent="0.2">
      <c r="A788" s="1" t="s">
        <v>1525</v>
      </c>
      <c r="B788" s="2">
        <v>43888</v>
      </c>
      <c r="C788" s="3" t="s">
        <v>1510</v>
      </c>
      <c r="D788" s="4" t="s">
        <v>530</v>
      </c>
      <c r="E788" s="3">
        <v>1</v>
      </c>
      <c r="F788" s="5">
        <f>INDEX([1]products!$A$1:$G$49,MATCH([1]orders!$D788,[1]products!$A$1:$A$49,0),MATCH([1]orders!K$1,[1]products!$A$1:$G$1,0))</f>
        <v>2.5</v>
      </c>
      <c r="G788" s="6">
        <f>INDEX([1]products!$A$1:$G$49,MATCH([1]orders!$D788,[1]products!$A$1:$A$49,0),MATCH([1]orders!L$1,[1]products!$A$1:$G$1,0))</f>
        <v>27.945</v>
      </c>
      <c r="H788" s="6">
        <f t="shared" si="12"/>
        <v>27.945</v>
      </c>
    </row>
    <row r="789" spans="1:8" x14ac:dyDescent="0.2">
      <c r="A789" s="1" t="s">
        <v>1526</v>
      </c>
      <c r="B789" s="2">
        <v>44305</v>
      </c>
      <c r="C789" s="3" t="s">
        <v>1527</v>
      </c>
      <c r="D789" s="4" t="s">
        <v>9</v>
      </c>
      <c r="E789" s="3">
        <v>6</v>
      </c>
      <c r="F789" s="5">
        <f>INDEX([1]products!$A$1:$G$49,MATCH([1]orders!$D789,[1]products!$A$1:$A$49,0),MATCH([1]orders!K$1,[1]products!$A$1:$G$1,0))</f>
        <v>1</v>
      </c>
      <c r="G789" s="6">
        <f>INDEX([1]products!$A$1:$G$49,MATCH([1]orders!$D789,[1]products!$A$1:$A$49,0),MATCH([1]orders!L$1,[1]products!$A$1:$G$1,0))</f>
        <v>13.75</v>
      </c>
      <c r="H789" s="6">
        <f t="shared" si="12"/>
        <v>82.5</v>
      </c>
    </row>
    <row r="790" spans="1:8" x14ac:dyDescent="0.2">
      <c r="A790" s="1" t="s">
        <v>1528</v>
      </c>
      <c r="B790" s="2">
        <v>44771</v>
      </c>
      <c r="C790" s="3" t="s">
        <v>1529</v>
      </c>
      <c r="D790" s="4" t="s">
        <v>41</v>
      </c>
      <c r="E790" s="3">
        <v>2</v>
      </c>
      <c r="F790" s="5">
        <f>INDEX([1]products!$A$1:$G$49,MATCH([1]orders!$D790,[1]products!$A$1:$A$49,0),MATCH([1]orders!K$1,[1]products!$A$1:$G$1,0))</f>
        <v>2.5</v>
      </c>
      <c r="G790" s="6">
        <f>INDEX([1]products!$A$1:$G$49,MATCH([1]orders!$D790,[1]products!$A$1:$A$49,0),MATCH([1]orders!L$1,[1]products!$A$1:$G$1,0))</f>
        <v>22.884999999999998</v>
      </c>
      <c r="H790" s="6">
        <f t="shared" si="12"/>
        <v>45.769999999999996</v>
      </c>
    </row>
    <row r="791" spans="1:8" x14ac:dyDescent="0.2">
      <c r="A791" s="1" t="s">
        <v>1530</v>
      </c>
      <c r="B791" s="2">
        <v>43485</v>
      </c>
      <c r="C791" s="3" t="s">
        <v>1531</v>
      </c>
      <c r="D791" s="4" t="s">
        <v>6</v>
      </c>
      <c r="E791" s="3">
        <v>6</v>
      </c>
      <c r="F791" s="5">
        <f>INDEX([1]products!$A$1:$G$49,MATCH([1]orders!$D791,[1]products!$A$1:$A$49,0),MATCH([1]orders!K$1,[1]products!$A$1:$G$1,0))</f>
        <v>1</v>
      </c>
      <c r="G791" s="6">
        <f>INDEX([1]products!$A$1:$G$49,MATCH([1]orders!$D791,[1]products!$A$1:$A$49,0),MATCH([1]orders!L$1,[1]products!$A$1:$G$1,0))</f>
        <v>12.95</v>
      </c>
      <c r="H791" s="6">
        <f t="shared" si="12"/>
        <v>77.699999999999989</v>
      </c>
    </row>
    <row r="792" spans="1:8" x14ac:dyDescent="0.2">
      <c r="A792" s="1" t="s">
        <v>1532</v>
      </c>
      <c r="B792" s="2">
        <v>44613</v>
      </c>
      <c r="C792" s="3" t="s">
        <v>1533</v>
      </c>
      <c r="D792" s="4" t="s">
        <v>192</v>
      </c>
      <c r="E792" s="3">
        <v>3</v>
      </c>
      <c r="F792" s="5">
        <f>INDEX([1]products!$A$1:$G$49,MATCH([1]orders!$D792,[1]products!$A$1:$A$49,0),MATCH([1]orders!K$1,[1]products!$A$1:$G$1,0))</f>
        <v>0.5</v>
      </c>
      <c r="G792" s="6">
        <f>INDEX([1]products!$A$1:$G$49,MATCH([1]orders!$D792,[1]products!$A$1:$A$49,0),MATCH([1]orders!L$1,[1]products!$A$1:$G$1,0))</f>
        <v>7.77</v>
      </c>
      <c r="H792" s="6">
        <f t="shared" si="12"/>
        <v>23.31</v>
      </c>
    </row>
    <row r="793" spans="1:8" x14ac:dyDescent="0.2">
      <c r="A793" s="1" t="s">
        <v>1534</v>
      </c>
      <c r="B793" s="2">
        <v>43954</v>
      </c>
      <c r="C793" s="3" t="s">
        <v>1535</v>
      </c>
      <c r="D793" s="4" t="s">
        <v>19</v>
      </c>
      <c r="E793" s="3">
        <v>5</v>
      </c>
      <c r="F793" s="5">
        <f>INDEX([1]products!$A$1:$G$49,MATCH([1]orders!$D793,[1]products!$A$1:$A$49,0),MATCH([1]orders!K$1,[1]products!$A$1:$G$1,0))</f>
        <v>0.2</v>
      </c>
      <c r="G793" s="6">
        <f>INDEX([1]products!$A$1:$G$49,MATCH([1]orders!$D793,[1]products!$A$1:$A$49,0),MATCH([1]orders!L$1,[1]products!$A$1:$G$1,0))</f>
        <v>4.7549999999999999</v>
      </c>
      <c r="H793" s="6">
        <f t="shared" si="12"/>
        <v>23.774999999999999</v>
      </c>
    </row>
    <row r="794" spans="1:8" x14ac:dyDescent="0.2">
      <c r="A794" s="1" t="s">
        <v>1536</v>
      </c>
      <c r="B794" s="2">
        <v>43545</v>
      </c>
      <c r="C794" s="3" t="s">
        <v>1537</v>
      </c>
      <c r="D794" s="4" t="s">
        <v>78</v>
      </c>
      <c r="E794" s="3">
        <v>6</v>
      </c>
      <c r="F794" s="5">
        <f>INDEX([1]products!$A$1:$G$49,MATCH([1]orders!$D794,[1]products!$A$1:$A$49,0),MATCH([1]orders!K$1,[1]products!$A$1:$G$1,0))</f>
        <v>0.5</v>
      </c>
      <c r="G794" s="6">
        <f>INDEX([1]products!$A$1:$G$49,MATCH([1]orders!$D794,[1]products!$A$1:$A$49,0),MATCH([1]orders!L$1,[1]products!$A$1:$G$1,0))</f>
        <v>8.73</v>
      </c>
      <c r="H794" s="6">
        <f t="shared" si="12"/>
        <v>52.38</v>
      </c>
    </row>
    <row r="795" spans="1:8" x14ac:dyDescent="0.2">
      <c r="A795" s="1" t="s">
        <v>1538</v>
      </c>
      <c r="B795" s="2">
        <v>43629</v>
      </c>
      <c r="C795" s="3" t="s">
        <v>1539</v>
      </c>
      <c r="D795" s="4" t="s">
        <v>182</v>
      </c>
      <c r="E795" s="3">
        <v>5</v>
      </c>
      <c r="F795" s="5">
        <f>INDEX([1]products!$A$1:$G$49,MATCH([1]orders!$D795,[1]products!$A$1:$A$49,0),MATCH([1]orders!K$1,[1]products!$A$1:$G$1,0))</f>
        <v>0.2</v>
      </c>
      <c r="G795" s="6">
        <f>INDEX([1]products!$A$1:$G$49,MATCH([1]orders!$D795,[1]products!$A$1:$A$49,0),MATCH([1]orders!L$1,[1]products!$A$1:$G$1,0))</f>
        <v>3.5849999999999995</v>
      </c>
      <c r="H795" s="6">
        <f t="shared" si="12"/>
        <v>17.924999999999997</v>
      </c>
    </row>
    <row r="796" spans="1:8" x14ac:dyDescent="0.2">
      <c r="A796" s="1" t="s">
        <v>1540</v>
      </c>
      <c r="B796" s="2">
        <v>43987</v>
      </c>
      <c r="C796" s="3" t="s">
        <v>1541</v>
      </c>
      <c r="D796" s="4" t="s">
        <v>204</v>
      </c>
      <c r="E796" s="3">
        <v>5</v>
      </c>
      <c r="F796" s="5">
        <f>INDEX([1]products!$A$1:$G$49,MATCH([1]orders!$D796,[1]products!$A$1:$A$49,0),MATCH([1]orders!K$1,[1]products!$A$1:$G$1,0))</f>
        <v>2.5</v>
      </c>
      <c r="G796" s="6">
        <f>INDEX([1]products!$A$1:$G$49,MATCH([1]orders!$D796,[1]products!$A$1:$A$49,0),MATCH([1]orders!L$1,[1]products!$A$1:$G$1,0))</f>
        <v>29.784999999999997</v>
      </c>
      <c r="H796" s="6">
        <f t="shared" si="12"/>
        <v>148.92499999999998</v>
      </c>
    </row>
    <row r="797" spans="1:8" x14ac:dyDescent="0.2">
      <c r="A797" s="1" t="s">
        <v>1542</v>
      </c>
      <c r="B797" s="2">
        <v>43540</v>
      </c>
      <c r="C797" s="3" t="s">
        <v>1543</v>
      </c>
      <c r="D797" s="4" t="s">
        <v>157</v>
      </c>
      <c r="E797" s="3">
        <v>4</v>
      </c>
      <c r="F797" s="5">
        <f>INDEX([1]products!$A$1:$G$49,MATCH([1]orders!$D797,[1]products!$A$1:$A$49,0),MATCH([1]orders!K$1,[1]products!$A$1:$G$1,0))</f>
        <v>0.5</v>
      </c>
      <c r="G797" s="6">
        <f>INDEX([1]products!$A$1:$G$49,MATCH([1]orders!$D797,[1]products!$A$1:$A$49,0),MATCH([1]orders!L$1,[1]products!$A$1:$G$1,0))</f>
        <v>7.169999999999999</v>
      </c>
      <c r="H797" s="6">
        <f t="shared" si="12"/>
        <v>28.679999999999996</v>
      </c>
    </row>
    <row r="798" spans="1:8" x14ac:dyDescent="0.2">
      <c r="A798" s="1" t="s">
        <v>1544</v>
      </c>
      <c r="B798" s="2">
        <v>44533</v>
      </c>
      <c r="C798" s="3" t="s">
        <v>1545</v>
      </c>
      <c r="D798" s="4" t="s">
        <v>83</v>
      </c>
      <c r="E798" s="3">
        <v>1</v>
      </c>
      <c r="F798" s="5">
        <f>INDEX([1]products!$A$1:$G$49,MATCH([1]orders!$D798,[1]products!$A$1:$A$49,0),MATCH([1]orders!K$1,[1]products!$A$1:$G$1,0))</f>
        <v>0.5</v>
      </c>
      <c r="G798" s="6">
        <f>INDEX([1]products!$A$1:$G$49,MATCH([1]orders!$D798,[1]products!$A$1:$A$49,0),MATCH([1]orders!L$1,[1]products!$A$1:$G$1,0))</f>
        <v>9.51</v>
      </c>
      <c r="H798" s="6">
        <f t="shared" si="12"/>
        <v>9.51</v>
      </c>
    </row>
    <row r="799" spans="1:8" x14ac:dyDescent="0.2">
      <c r="A799" s="1" t="s">
        <v>1546</v>
      </c>
      <c r="B799" s="2">
        <v>44751</v>
      </c>
      <c r="C799" s="3" t="s">
        <v>1547</v>
      </c>
      <c r="D799" s="4" t="s">
        <v>192</v>
      </c>
      <c r="E799" s="3">
        <v>4</v>
      </c>
      <c r="F799" s="5">
        <f>INDEX([1]products!$A$1:$G$49,MATCH([1]orders!$D799,[1]products!$A$1:$A$49,0),MATCH([1]orders!K$1,[1]products!$A$1:$G$1,0))</f>
        <v>0.5</v>
      </c>
      <c r="G799" s="6">
        <f>INDEX([1]products!$A$1:$G$49,MATCH([1]orders!$D799,[1]products!$A$1:$A$49,0),MATCH([1]orders!L$1,[1]products!$A$1:$G$1,0))</f>
        <v>7.77</v>
      </c>
      <c r="H799" s="6">
        <f t="shared" si="12"/>
        <v>31.08</v>
      </c>
    </row>
    <row r="800" spans="1:8" x14ac:dyDescent="0.2">
      <c r="A800" s="1" t="s">
        <v>1548</v>
      </c>
      <c r="B800" s="2">
        <v>43950</v>
      </c>
      <c r="C800" s="3" t="s">
        <v>1549</v>
      </c>
      <c r="D800" s="4" t="s">
        <v>101</v>
      </c>
      <c r="E800" s="3">
        <v>3</v>
      </c>
      <c r="F800" s="5">
        <f>INDEX([1]products!$A$1:$G$49,MATCH([1]orders!$D800,[1]products!$A$1:$A$49,0),MATCH([1]orders!K$1,[1]products!$A$1:$G$1,0))</f>
        <v>0.2</v>
      </c>
      <c r="G800" s="6">
        <f>INDEX([1]products!$A$1:$G$49,MATCH([1]orders!$D800,[1]products!$A$1:$A$49,0),MATCH([1]orders!L$1,[1]products!$A$1:$G$1,0))</f>
        <v>2.6849999999999996</v>
      </c>
      <c r="H800" s="6">
        <f t="shared" si="12"/>
        <v>8.0549999999999997</v>
      </c>
    </row>
    <row r="801" spans="1:8" x14ac:dyDescent="0.2">
      <c r="A801" s="1" t="s">
        <v>1550</v>
      </c>
      <c r="B801" s="2">
        <v>44588</v>
      </c>
      <c r="C801" s="3" t="s">
        <v>1551</v>
      </c>
      <c r="D801" s="4" t="s">
        <v>245</v>
      </c>
      <c r="E801" s="3">
        <v>3</v>
      </c>
      <c r="F801" s="5">
        <f>INDEX([1]products!$A$1:$G$49,MATCH([1]orders!$D801,[1]products!$A$1:$A$49,0),MATCH([1]orders!K$1,[1]products!$A$1:$G$1,0))</f>
        <v>1</v>
      </c>
      <c r="G801" s="6">
        <f>INDEX([1]products!$A$1:$G$49,MATCH([1]orders!$D801,[1]products!$A$1:$A$49,0),MATCH([1]orders!L$1,[1]products!$A$1:$G$1,0))</f>
        <v>12.15</v>
      </c>
      <c r="H801" s="6">
        <f t="shared" si="12"/>
        <v>36.450000000000003</v>
      </c>
    </row>
    <row r="802" spans="1:8" x14ac:dyDescent="0.2">
      <c r="A802" s="1" t="s">
        <v>1552</v>
      </c>
      <c r="B802" s="2">
        <v>44240</v>
      </c>
      <c r="C802" s="3" t="s">
        <v>1553</v>
      </c>
      <c r="D802" s="4" t="s">
        <v>101</v>
      </c>
      <c r="E802" s="3">
        <v>6</v>
      </c>
      <c r="F802" s="5">
        <f>INDEX([1]products!$A$1:$G$49,MATCH([1]orders!$D802,[1]products!$A$1:$A$49,0),MATCH([1]orders!K$1,[1]products!$A$1:$G$1,0))</f>
        <v>0.2</v>
      </c>
      <c r="G802" s="6">
        <f>INDEX([1]products!$A$1:$G$49,MATCH([1]orders!$D802,[1]products!$A$1:$A$49,0),MATCH([1]orders!L$1,[1]products!$A$1:$G$1,0))</f>
        <v>2.6849999999999996</v>
      </c>
      <c r="H802" s="6">
        <f t="shared" si="12"/>
        <v>16.11</v>
      </c>
    </row>
    <row r="803" spans="1:8" x14ac:dyDescent="0.2">
      <c r="A803" s="1" t="s">
        <v>1554</v>
      </c>
      <c r="B803" s="2">
        <v>44025</v>
      </c>
      <c r="C803" s="3" t="s">
        <v>1555</v>
      </c>
      <c r="D803" s="4" t="s">
        <v>35</v>
      </c>
      <c r="E803" s="3">
        <v>2</v>
      </c>
      <c r="F803" s="5">
        <f>INDEX([1]products!$A$1:$G$49,MATCH([1]orders!$D803,[1]products!$A$1:$A$49,0),MATCH([1]orders!K$1,[1]products!$A$1:$G$1,0))</f>
        <v>2.5</v>
      </c>
      <c r="G803" s="6">
        <f>INDEX([1]products!$A$1:$G$49,MATCH([1]orders!$D803,[1]products!$A$1:$A$49,0),MATCH([1]orders!L$1,[1]products!$A$1:$G$1,0))</f>
        <v>20.584999999999997</v>
      </c>
      <c r="H803" s="6">
        <f t="shared" si="12"/>
        <v>41.169999999999995</v>
      </c>
    </row>
    <row r="804" spans="1:8" x14ac:dyDescent="0.2">
      <c r="A804" s="1" t="s">
        <v>1556</v>
      </c>
      <c r="B804" s="2">
        <v>43902</v>
      </c>
      <c r="C804" s="3" t="s">
        <v>1557</v>
      </c>
      <c r="D804" s="4" t="s">
        <v>101</v>
      </c>
      <c r="E804" s="3">
        <v>4</v>
      </c>
      <c r="F804" s="5">
        <f>INDEX([1]products!$A$1:$G$49,MATCH([1]orders!$D804,[1]products!$A$1:$A$49,0),MATCH([1]orders!K$1,[1]products!$A$1:$G$1,0))</f>
        <v>0.2</v>
      </c>
      <c r="G804" s="6">
        <f>INDEX([1]products!$A$1:$G$49,MATCH([1]orders!$D804,[1]products!$A$1:$A$49,0),MATCH([1]orders!L$1,[1]products!$A$1:$G$1,0))</f>
        <v>2.6849999999999996</v>
      </c>
      <c r="H804" s="6">
        <f t="shared" si="12"/>
        <v>10.739999999999998</v>
      </c>
    </row>
    <row r="805" spans="1:8" x14ac:dyDescent="0.2">
      <c r="A805" s="1" t="s">
        <v>1558</v>
      </c>
      <c r="B805" s="2">
        <v>43955</v>
      </c>
      <c r="C805" s="3" t="s">
        <v>1559</v>
      </c>
      <c r="D805" s="4" t="s">
        <v>112</v>
      </c>
      <c r="E805" s="3">
        <v>4</v>
      </c>
      <c r="F805" s="5">
        <f>INDEX([1]products!$A$1:$G$49,MATCH([1]orders!$D805,[1]products!$A$1:$A$49,0),MATCH([1]orders!K$1,[1]products!$A$1:$G$1,0))</f>
        <v>2.5</v>
      </c>
      <c r="G805" s="6">
        <f>INDEX([1]products!$A$1:$G$49,MATCH([1]orders!$D805,[1]products!$A$1:$A$49,0),MATCH([1]orders!L$1,[1]products!$A$1:$G$1,0))</f>
        <v>31.624999999999996</v>
      </c>
      <c r="H805" s="6">
        <f t="shared" si="12"/>
        <v>126.49999999999999</v>
      </c>
    </row>
    <row r="806" spans="1:8" x14ac:dyDescent="0.2">
      <c r="A806" s="1" t="s">
        <v>1560</v>
      </c>
      <c r="B806" s="2">
        <v>44289</v>
      </c>
      <c r="C806" s="3" t="s">
        <v>1561</v>
      </c>
      <c r="D806" s="4" t="s">
        <v>189</v>
      </c>
      <c r="E806" s="3">
        <v>2</v>
      </c>
      <c r="F806" s="5">
        <f>INDEX([1]products!$A$1:$G$49,MATCH([1]orders!$D806,[1]products!$A$1:$A$49,0),MATCH([1]orders!K$1,[1]products!$A$1:$G$1,0))</f>
        <v>1</v>
      </c>
      <c r="G806" s="6">
        <f>INDEX([1]products!$A$1:$G$49,MATCH([1]orders!$D806,[1]products!$A$1:$A$49,0),MATCH([1]orders!L$1,[1]products!$A$1:$G$1,0))</f>
        <v>11.95</v>
      </c>
      <c r="H806" s="6">
        <f t="shared" si="12"/>
        <v>23.9</v>
      </c>
    </row>
    <row r="807" spans="1:8" x14ac:dyDescent="0.2">
      <c r="A807" s="1" t="s">
        <v>1562</v>
      </c>
      <c r="B807" s="2">
        <v>44713</v>
      </c>
      <c r="C807" s="3" t="s">
        <v>1563</v>
      </c>
      <c r="D807" s="4" t="s">
        <v>22</v>
      </c>
      <c r="E807" s="3">
        <v>1</v>
      </c>
      <c r="F807" s="5">
        <f>INDEX([1]products!$A$1:$G$49,MATCH([1]orders!$D807,[1]products!$A$1:$A$49,0),MATCH([1]orders!K$1,[1]products!$A$1:$G$1,0))</f>
        <v>0.5</v>
      </c>
      <c r="G807" s="6">
        <f>INDEX([1]products!$A$1:$G$49,MATCH([1]orders!$D807,[1]products!$A$1:$A$49,0),MATCH([1]orders!L$1,[1]products!$A$1:$G$1,0))</f>
        <v>5.97</v>
      </c>
      <c r="H807" s="6">
        <f t="shared" si="12"/>
        <v>5.97</v>
      </c>
    </row>
    <row r="808" spans="1:8" x14ac:dyDescent="0.2">
      <c r="A808" s="1" t="s">
        <v>1564</v>
      </c>
      <c r="B808" s="2">
        <v>44241</v>
      </c>
      <c r="C808" s="3" t="s">
        <v>1565</v>
      </c>
      <c r="D808" s="4" t="s">
        <v>38</v>
      </c>
      <c r="E808" s="3">
        <v>2</v>
      </c>
      <c r="F808" s="5">
        <f>INDEX([1]products!$A$1:$G$49,MATCH([1]orders!$D808,[1]products!$A$1:$A$49,0),MATCH([1]orders!K$1,[1]products!$A$1:$G$1,0))</f>
        <v>0.2</v>
      </c>
      <c r="G808" s="6">
        <f>INDEX([1]products!$A$1:$G$49,MATCH([1]orders!$D808,[1]products!$A$1:$A$49,0),MATCH([1]orders!L$1,[1]products!$A$1:$G$1,0))</f>
        <v>3.8849999999999998</v>
      </c>
      <c r="H808" s="6">
        <f t="shared" si="12"/>
        <v>7.77</v>
      </c>
    </row>
    <row r="809" spans="1:8" x14ac:dyDescent="0.2">
      <c r="A809" s="1" t="s">
        <v>1566</v>
      </c>
      <c r="B809" s="2">
        <v>44543</v>
      </c>
      <c r="C809" s="3" t="s">
        <v>1567</v>
      </c>
      <c r="D809" s="4" t="s">
        <v>123</v>
      </c>
      <c r="E809" s="3">
        <v>3</v>
      </c>
      <c r="F809" s="5">
        <f>INDEX([1]products!$A$1:$G$49,MATCH([1]orders!$D809,[1]products!$A$1:$A$49,0),MATCH([1]orders!K$1,[1]products!$A$1:$G$1,0))</f>
        <v>0.5</v>
      </c>
      <c r="G809" s="6">
        <f>INDEX([1]products!$A$1:$G$49,MATCH([1]orders!$D809,[1]products!$A$1:$A$49,0),MATCH([1]orders!L$1,[1]products!$A$1:$G$1,0))</f>
        <v>7.77</v>
      </c>
      <c r="H809" s="6">
        <f t="shared" si="12"/>
        <v>23.31</v>
      </c>
    </row>
    <row r="810" spans="1:8" x14ac:dyDescent="0.2">
      <c r="A810" s="1" t="s">
        <v>1568</v>
      </c>
      <c r="B810" s="2">
        <v>43868</v>
      </c>
      <c r="C810" s="3" t="s">
        <v>1569</v>
      </c>
      <c r="D810" s="4" t="s">
        <v>10</v>
      </c>
      <c r="E810" s="3">
        <v>5</v>
      </c>
      <c r="F810" s="5">
        <f>INDEX([1]products!$A$1:$G$49,MATCH([1]orders!$D810,[1]products!$A$1:$A$49,0),MATCH([1]orders!K$1,[1]products!$A$1:$G$1,0))</f>
        <v>2.5</v>
      </c>
      <c r="G810" s="6">
        <f>INDEX([1]products!$A$1:$G$49,MATCH([1]orders!$D810,[1]products!$A$1:$A$49,0),MATCH([1]orders!L$1,[1]products!$A$1:$G$1,0))</f>
        <v>27.484999999999996</v>
      </c>
      <c r="H810" s="6">
        <f t="shared" si="12"/>
        <v>137.42499999999998</v>
      </c>
    </row>
    <row r="811" spans="1:8" x14ac:dyDescent="0.2">
      <c r="A811" s="1" t="s">
        <v>1570</v>
      </c>
      <c r="B811" s="2">
        <v>44235</v>
      </c>
      <c r="C811" s="3" t="s">
        <v>1571</v>
      </c>
      <c r="D811" s="4" t="s">
        <v>101</v>
      </c>
      <c r="E811" s="3">
        <v>3</v>
      </c>
      <c r="F811" s="5">
        <f>INDEX([1]products!$A$1:$G$49,MATCH([1]orders!$D811,[1]products!$A$1:$A$49,0),MATCH([1]orders!K$1,[1]products!$A$1:$G$1,0))</f>
        <v>0.2</v>
      </c>
      <c r="G811" s="6">
        <f>INDEX([1]products!$A$1:$G$49,MATCH([1]orders!$D811,[1]products!$A$1:$A$49,0),MATCH([1]orders!L$1,[1]products!$A$1:$G$1,0))</f>
        <v>2.6849999999999996</v>
      </c>
      <c r="H811" s="6">
        <f t="shared" si="12"/>
        <v>8.0549999999999997</v>
      </c>
    </row>
    <row r="812" spans="1:8" x14ac:dyDescent="0.2">
      <c r="A812" s="1" t="s">
        <v>1572</v>
      </c>
      <c r="B812" s="2">
        <v>44054</v>
      </c>
      <c r="C812" s="3" t="s">
        <v>1573</v>
      </c>
      <c r="D812" s="4" t="s">
        <v>83</v>
      </c>
      <c r="E812" s="3">
        <v>3</v>
      </c>
      <c r="F812" s="5">
        <f>INDEX([1]products!$A$1:$G$49,MATCH([1]orders!$D812,[1]products!$A$1:$A$49,0),MATCH([1]orders!K$1,[1]products!$A$1:$G$1,0))</f>
        <v>0.5</v>
      </c>
      <c r="G812" s="6">
        <f>INDEX([1]products!$A$1:$G$49,MATCH([1]orders!$D812,[1]products!$A$1:$A$49,0),MATCH([1]orders!L$1,[1]products!$A$1:$G$1,0))</f>
        <v>9.51</v>
      </c>
      <c r="H812" s="6">
        <f t="shared" si="12"/>
        <v>28.53</v>
      </c>
    </row>
    <row r="813" spans="1:8" x14ac:dyDescent="0.2">
      <c r="A813" s="1" t="s">
        <v>1574</v>
      </c>
      <c r="B813" s="2">
        <v>44114</v>
      </c>
      <c r="C813" s="3" t="s">
        <v>1575</v>
      </c>
      <c r="D813" s="4" t="s">
        <v>61</v>
      </c>
      <c r="E813" s="3">
        <v>6</v>
      </c>
      <c r="F813" s="5">
        <f>INDEX([1]products!$A$1:$G$49,MATCH([1]orders!$D813,[1]products!$A$1:$A$49,0),MATCH([1]orders!K$1,[1]products!$A$1:$G$1,0))</f>
        <v>1</v>
      </c>
      <c r="G813" s="6">
        <f>INDEX([1]products!$A$1:$G$49,MATCH([1]orders!$D813,[1]products!$A$1:$A$49,0),MATCH([1]orders!L$1,[1]products!$A$1:$G$1,0))</f>
        <v>11.25</v>
      </c>
      <c r="H813" s="6">
        <f t="shared" si="12"/>
        <v>67.5</v>
      </c>
    </row>
    <row r="814" spans="1:8" x14ac:dyDescent="0.2">
      <c r="A814" s="1" t="s">
        <v>1574</v>
      </c>
      <c r="B814" s="2">
        <v>44114</v>
      </c>
      <c r="C814" s="3" t="s">
        <v>1575</v>
      </c>
      <c r="D814" s="4" t="s">
        <v>109</v>
      </c>
      <c r="E814" s="3">
        <v>6</v>
      </c>
      <c r="F814" s="5">
        <f>INDEX([1]products!$A$1:$G$49,MATCH([1]orders!$D814,[1]products!$A$1:$A$49,0),MATCH([1]orders!K$1,[1]products!$A$1:$G$1,0))</f>
        <v>2.5</v>
      </c>
      <c r="G814" s="6">
        <f>INDEX([1]products!$A$1:$G$49,MATCH([1]orders!$D814,[1]products!$A$1:$A$49,0),MATCH([1]orders!L$1,[1]products!$A$1:$G$1,0))</f>
        <v>29.784999999999997</v>
      </c>
      <c r="H814" s="6">
        <f t="shared" si="12"/>
        <v>178.70999999999998</v>
      </c>
    </row>
    <row r="815" spans="1:8" x14ac:dyDescent="0.2">
      <c r="A815" s="1" t="s">
        <v>1576</v>
      </c>
      <c r="B815" s="2">
        <v>44173</v>
      </c>
      <c r="C815" s="3" t="s">
        <v>1577</v>
      </c>
      <c r="D815" s="4" t="s">
        <v>112</v>
      </c>
      <c r="E815" s="3">
        <v>1</v>
      </c>
      <c r="F815" s="5">
        <f>INDEX([1]products!$A$1:$G$49,MATCH([1]orders!$D815,[1]products!$A$1:$A$49,0),MATCH([1]orders!K$1,[1]products!$A$1:$G$1,0))</f>
        <v>2.5</v>
      </c>
      <c r="G815" s="6">
        <f>INDEX([1]products!$A$1:$G$49,MATCH([1]orders!$D815,[1]products!$A$1:$A$49,0),MATCH([1]orders!L$1,[1]products!$A$1:$G$1,0))</f>
        <v>31.624999999999996</v>
      </c>
      <c r="H815" s="6">
        <f t="shared" si="12"/>
        <v>31.624999999999996</v>
      </c>
    </row>
    <row r="816" spans="1:8" x14ac:dyDescent="0.2">
      <c r="A816" s="1" t="s">
        <v>1578</v>
      </c>
      <c r="B816" s="2">
        <v>43573</v>
      </c>
      <c r="C816" s="3" t="s">
        <v>1579</v>
      </c>
      <c r="D816" s="4" t="s">
        <v>254</v>
      </c>
      <c r="E816" s="3">
        <v>2</v>
      </c>
      <c r="F816" s="5">
        <f>INDEX([1]products!$A$1:$G$49,MATCH([1]orders!$D816,[1]products!$A$1:$A$49,0),MATCH([1]orders!K$1,[1]products!$A$1:$G$1,0))</f>
        <v>0.2</v>
      </c>
      <c r="G816" s="6">
        <f>INDEX([1]products!$A$1:$G$49,MATCH([1]orders!$D816,[1]products!$A$1:$A$49,0),MATCH([1]orders!L$1,[1]products!$A$1:$G$1,0))</f>
        <v>4.4550000000000001</v>
      </c>
      <c r="H816" s="6">
        <f t="shared" si="12"/>
        <v>8.91</v>
      </c>
    </row>
    <row r="817" spans="1:8" x14ac:dyDescent="0.2">
      <c r="A817" s="1" t="s">
        <v>1580</v>
      </c>
      <c r="B817" s="2">
        <v>44200</v>
      </c>
      <c r="C817" s="3" t="s">
        <v>1581</v>
      </c>
      <c r="D817" s="4" t="s">
        <v>22</v>
      </c>
      <c r="E817" s="3">
        <v>6</v>
      </c>
      <c r="F817" s="5">
        <f>INDEX([1]products!$A$1:$G$49,MATCH([1]orders!$D817,[1]products!$A$1:$A$49,0),MATCH([1]orders!K$1,[1]products!$A$1:$G$1,0))</f>
        <v>0.5</v>
      </c>
      <c r="G817" s="6">
        <f>INDEX([1]products!$A$1:$G$49,MATCH([1]orders!$D817,[1]products!$A$1:$A$49,0),MATCH([1]orders!L$1,[1]products!$A$1:$G$1,0))</f>
        <v>5.97</v>
      </c>
      <c r="H817" s="6">
        <f t="shared" si="12"/>
        <v>35.82</v>
      </c>
    </row>
    <row r="818" spans="1:8" x14ac:dyDescent="0.2">
      <c r="A818" s="1" t="s">
        <v>1582</v>
      </c>
      <c r="B818" s="2">
        <v>43534</v>
      </c>
      <c r="C818" s="3" t="s">
        <v>1583</v>
      </c>
      <c r="D818" s="4" t="s">
        <v>83</v>
      </c>
      <c r="E818" s="3">
        <v>4</v>
      </c>
      <c r="F818" s="5">
        <f>INDEX([1]products!$A$1:$G$49,MATCH([1]orders!$D818,[1]products!$A$1:$A$49,0),MATCH([1]orders!K$1,[1]products!$A$1:$G$1,0))</f>
        <v>0.5</v>
      </c>
      <c r="G818" s="6">
        <f>INDEX([1]products!$A$1:$G$49,MATCH([1]orders!$D818,[1]products!$A$1:$A$49,0),MATCH([1]orders!L$1,[1]products!$A$1:$G$1,0))</f>
        <v>9.51</v>
      </c>
      <c r="H818" s="6">
        <f t="shared" si="12"/>
        <v>38.04</v>
      </c>
    </row>
    <row r="819" spans="1:8" x14ac:dyDescent="0.2">
      <c r="A819" s="1" t="s">
        <v>1584</v>
      </c>
      <c r="B819" s="2">
        <v>43798</v>
      </c>
      <c r="C819" s="3" t="s">
        <v>1585</v>
      </c>
      <c r="D819" s="4" t="s">
        <v>123</v>
      </c>
      <c r="E819" s="3">
        <v>2</v>
      </c>
      <c r="F819" s="5">
        <f>INDEX([1]products!$A$1:$G$49,MATCH([1]orders!$D819,[1]products!$A$1:$A$49,0),MATCH([1]orders!K$1,[1]products!$A$1:$G$1,0))</f>
        <v>0.5</v>
      </c>
      <c r="G819" s="6">
        <f>INDEX([1]products!$A$1:$G$49,MATCH([1]orders!$D819,[1]products!$A$1:$A$49,0),MATCH([1]orders!L$1,[1]products!$A$1:$G$1,0))</f>
        <v>7.77</v>
      </c>
      <c r="H819" s="6">
        <f t="shared" si="12"/>
        <v>15.54</v>
      </c>
    </row>
    <row r="820" spans="1:8" x14ac:dyDescent="0.2">
      <c r="A820" s="1" t="s">
        <v>1586</v>
      </c>
      <c r="B820" s="2">
        <v>44761</v>
      </c>
      <c r="C820" s="3" t="s">
        <v>1569</v>
      </c>
      <c r="D820" s="4" t="s">
        <v>132</v>
      </c>
      <c r="E820" s="3">
        <v>5</v>
      </c>
      <c r="F820" s="5">
        <f>INDEX([1]products!$A$1:$G$49,MATCH([1]orders!$D820,[1]products!$A$1:$A$49,0),MATCH([1]orders!K$1,[1]products!$A$1:$G$1,0))</f>
        <v>1</v>
      </c>
      <c r="G820" s="6">
        <f>INDEX([1]products!$A$1:$G$49,MATCH([1]orders!$D820,[1]products!$A$1:$A$49,0),MATCH([1]orders!L$1,[1]products!$A$1:$G$1,0))</f>
        <v>15.85</v>
      </c>
      <c r="H820" s="6">
        <f t="shared" si="12"/>
        <v>79.25</v>
      </c>
    </row>
    <row r="821" spans="1:8" x14ac:dyDescent="0.2">
      <c r="A821" s="1" t="s">
        <v>1587</v>
      </c>
      <c r="B821" s="2">
        <v>44008</v>
      </c>
      <c r="C821" s="3" t="s">
        <v>1588</v>
      </c>
      <c r="D821" s="4" t="s">
        <v>19</v>
      </c>
      <c r="E821" s="3">
        <v>1</v>
      </c>
      <c r="F821" s="5">
        <f>INDEX([1]products!$A$1:$G$49,MATCH([1]orders!$D821,[1]products!$A$1:$A$49,0),MATCH([1]orders!K$1,[1]products!$A$1:$G$1,0))</f>
        <v>0.2</v>
      </c>
      <c r="G821" s="6">
        <f>INDEX([1]products!$A$1:$G$49,MATCH([1]orders!$D821,[1]products!$A$1:$A$49,0),MATCH([1]orders!L$1,[1]products!$A$1:$G$1,0))</f>
        <v>4.7549999999999999</v>
      </c>
      <c r="H821" s="6">
        <f t="shared" si="12"/>
        <v>4.7549999999999999</v>
      </c>
    </row>
    <row r="822" spans="1:8" x14ac:dyDescent="0.2">
      <c r="A822" s="1" t="s">
        <v>1589</v>
      </c>
      <c r="B822" s="2">
        <v>43510</v>
      </c>
      <c r="C822" s="3" t="s">
        <v>1590</v>
      </c>
      <c r="D822" s="4" t="s">
        <v>9</v>
      </c>
      <c r="E822" s="3">
        <v>4</v>
      </c>
      <c r="F822" s="5">
        <f>INDEX([1]products!$A$1:$G$49,MATCH([1]orders!$D822,[1]products!$A$1:$A$49,0),MATCH([1]orders!K$1,[1]products!$A$1:$G$1,0))</f>
        <v>1</v>
      </c>
      <c r="G822" s="6">
        <f>INDEX([1]products!$A$1:$G$49,MATCH([1]orders!$D822,[1]products!$A$1:$A$49,0),MATCH([1]orders!L$1,[1]products!$A$1:$G$1,0))</f>
        <v>13.75</v>
      </c>
      <c r="H822" s="6">
        <f t="shared" si="12"/>
        <v>55</v>
      </c>
    </row>
    <row r="823" spans="1:8" x14ac:dyDescent="0.2">
      <c r="A823" s="1" t="s">
        <v>1591</v>
      </c>
      <c r="B823" s="2">
        <v>44144</v>
      </c>
      <c r="C823" s="3" t="s">
        <v>1592</v>
      </c>
      <c r="D823" s="4" t="s">
        <v>146</v>
      </c>
      <c r="E823" s="3">
        <v>5</v>
      </c>
      <c r="F823" s="5">
        <f>INDEX([1]products!$A$1:$G$49,MATCH([1]orders!$D823,[1]products!$A$1:$A$49,0),MATCH([1]orders!K$1,[1]products!$A$1:$G$1,0))</f>
        <v>0.5</v>
      </c>
      <c r="G823" s="6">
        <f>INDEX([1]products!$A$1:$G$49,MATCH([1]orders!$D823,[1]products!$A$1:$A$49,0),MATCH([1]orders!L$1,[1]products!$A$1:$G$1,0))</f>
        <v>5.3699999999999992</v>
      </c>
      <c r="H823" s="6">
        <f t="shared" si="12"/>
        <v>26.849999999999994</v>
      </c>
    </row>
    <row r="824" spans="1:8" x14ac:dyDescent="0.2">
      <c r="A824" s="1" t="s">
        <v>1593</v>
      </c>
      <c r="B824" s="2">
        <v>43585</v>
      </c>
      <c r="C824" s="3" t="s">
        <v>1594</v>
      </c>
      <c r="D824" s="4" t="s">
        <v>30</v>
      </c>
      <c r="E824" s="3">
        <v>4</v>
      </c>
      <c r="F824" s="5">
        <f>INDEX([1]products!$A$1:$G$49,MATCH([1]orders!$D824,[1]products!$A$1:$A$49,0),MATCH([1]orders!K$1,[1]products!$A$1:$G$1,0))</f>
        <v>2.5</v>
      </c>
      <c r="G824" s="6">
        <f>INDEX([1]products!$A$1:$G$49,MATCH([1]orders!$D824,[1]products!$A$1:$A$49,0),MATCH([1]orders!L$1,[1]products!$A$1:$G$1,0))</f>
        <v>34.154999999999994</v>
      </c>
      <c r="H824" s="6">
        <f t="shared" si="12"/>
        <v>136.61999999999998</v>
      </c>
    </row>
    <row r="825" spans="1:8" x14ac:dyDescent="0.2">
      <c r="A825" s="1" t="s">
        <v>1595</v>
      </c>
      <c r="B825" s="2">
        <v>44134</v>
      </c>
      <c r="C825" s="3" t="s">
        <v>1596</v>
      </c>
      <c r="D825" s="4" t="s">
        <v>132</v>
      </c>
      <c r="E825" s="3">
        <v>3</v>
      </c>
      <c r="F825" s="5">
        <f>INDEX([1]products!$A$1:$G$49,MATCH([1]orders!$D825,[1]products!$A$1:$A$49,0),MATCH([1]orders!K$1,[1]products!$A$1:$G$1,0))</f>
        <v>1</v>
      </c>
      <c r="G825" s="6">
        <f>INDEX([1]products!$A$1:$G$49,MATCH([1]orders!$D825,[1]products!$A$1:$A$49,0),MATCH([1]orders!L$1,[1]products!$A$1:$G$1,0))</f>
        <v>15.85</v>
      </c>
      <c r="H825" s="6">
        <f t="shared" si="12"/>
        <v>47.55</v>
      </c>
    </row>
    <row r="826" spans="1:8" x14ac:dyDescent="0.2">
      <c r="A826" s="1" t="s">
        <v>1597</v>
      </c>
      <c r="B826" s="2">
        <v>43781</v>
      </c>
      <c r="C826" s="3" t="s">
        <v>1598</v>
      </c>
      <c r="D826" s="4" t="s">
        <v>44</v>
      </c>
      <c r="E826" s="3">
        <v>5</v>
      </c>
      <c r="F826" s="5">
        <f>INDEX([1]products!$A$1:$G$49,MATCH([1]orders!$D826,[1]products!$A$1:$A$49,0),MATCH([1]orders!K$1,[1]products!$A$1:$G$1,0))</f>
        <v>0.2</v>
      </c>
      <c r="G826" s="6">
        <f>INDEX([1]products!$A$1:$G$49,MATCH([1]orders!$D826,[1]products!$A$1:$A$49,0),MATCH([1]orders!L$1,[1]products!$A$1:$G$1,0))</f>
        <v>3.375</v>
      </c>
      <c r="H826" s="6">
        <f t="shared" si="12"/>
        <v>16.875</v>
      </c>
    </row>
    <row r="827" spans="1:8" x14ac:dyDescent="0.2">
      <c r="A827" s="1" t="s">
        <v>1599</v>
      </c>
      <c r="B827" s="2">
        <v>44603</v>
      </c>
      <c r="C827" s="3" t="s">
        <v>1600</v>
      </c>
      <c r="D827" s="4" t="s">
        <v>27</v>
      </c>
      <c r="E827" s="3">
        <v>3</v>
      </c>
      <c r="F827" s="5">
        <f>INDEX([1]products!$A$1:$G$49,MATCH([1]orders!$D827,[1]products!$A$1:$A$49,0),MATCH([1]orders!K$1,[1]products!$A$1:$G$1,0))</f>
        <v>1</v>
      </c>
      <c r="G827" s="6">
        <f>INDEX([1]products!$A$1:$G$49,MATCH([1]orders!$D827,[1]products!$A$1:$A$49,0),MATCH([1]orders!L$1,[1]products!$A$1:$G$1,0))</f>
        <v>9.9499999999999993</v>
      </c>
      <c r="H827" s="6">
        <f t="shared" si="12"/>
        <v>29.849999999999998</v>
      </c>
    </row>
    <row r="828" spans="1:8" x14ac:dyDescent="0.2">
      <c r="A828" s="1" t="s">
        <v>1601</v>
      </c>
      <c r="B828" s="2">
        <v>44283</v>
      </c>
      <c r="C828" s="3" t="s">
        <v>1602</v>
      </c>
      <c r="D828" s="4" t="s">
        <v>3</v>
      </c>
      <c r="E828" s="3">
        <v>5</v>
      </c>
      <c r="F828" s="5">
        <f>INDEX([1]products!$A$1:$G$49,MATCH([1]orders!$D828,[1]products!$A$1:$A$49,0),MATCH([1]orders!K$1,[1]products!$A$1:$G$1,0))</f>
        <v>0.5</v>
      </c>
      <c r="G828" s="6">
        <f>INDEX([1]products!$A$1:$G$49,MATCH([1]orders!$D828,[1]products!$A$1:$A$49,0),MATCH([1]orders!L$1,[1]products!$A$1:$G$1,0))</f>
        <v>8.25</v>
      </c>
      <c r="H828" s="6">
        <f t="shared" si="12"/>
        <v>41.25</v>
      </c>
    </row>
    <row r="829" spans="1:8" x14ac:dyDescent="0.2">
      <c r="A829" s="1" t="s">
        <v>1603</v>
      </c>
      <c r="B829" s="2">
        <v>44540</v>
      </c>
      <c r="C829" s="3" t="s">
        <v>1604</v>
      </c>
      <c r="D829" s="4" t="s">
        <v>64</v>
      </c>
      <c r="E829" s="3">
        <v>5</v>
      </c>
      <c r="F829" s="5">
        <f>INDEX([1]products!$A$1:$G$49,MATCH([1]orders!$D829,[1]products!$A$1:$A$49,0),MATCH([1]orders!K$1,[1]products!$A$1:$G$1,0))</f>
        <v>0.2</v>
      </c>
      <c r="G829" s="6">
        <f>INDEX([1]products!$A$1:$G$49,MATCH([1]orders!$D829,[1]products!$A$1:$A$49,0),MATCH([1]orders!L$1,[1]products!$A$1:$G$1,0))</f>
        <v>4.125</v>
      </c>
      <c r="H829" s="6">
        <f t="shared" si="12"/>
        <v>20.625</v>
      </c>
    </row>
    <row r="830" spans="1:8" x14ac:dyDescent="0.2">
      <c r="A830" s="1" t="s">
        <v>1605</v>
      </c>
      <c r="B830" s="2">
        <v>44505</v>
      </c>
      <c r="C830" s="3" t="s">
        <v>1606</v>
      </c>
      <c r="D830" s="4" t="s">
        <v>118</v>
      </c>
      <c r="E830" s="3">
        <v>6</v>
      </c>
      <c r="F830" s="5">
        <f>INDEX([1]products!$A$1:$G$49,MATCH([1]orders!$D830,[1]products!$A$1:$A$49,0),MATCH([1]orders!K$1,[1]products!$A$1:$G$1,0))</f>
        <v>2.5</v>
      </c>
      <c r="G830" s="6">
        <f>INDEX([1]products!$A$1:$G$49,MATCH([1]orders!$D830,[1]products!$A$1:$A$49,0),MATCH([1]orders!L$1,[1]products!$A$1:$G$1,0))</f>
        <v>22.884999999999998</v>
      </c>
      <c r="H830" s="6">
        <f t="shared" si="12"/>
        <v>137.31</v>
      </c>
    </row>
    <row r="831" spans="1:8" x14ac:dyDescent="0.2">
      <c r="A831" s="1" t="s">
        <v>1607</v>
      </c>
      <c r="B831" s="2">
        <v>43890</v>
      </c>
      <c r="C831" s="3" t="s">
        <v>1608</v>
      </c>
      <c r="D831" s="4" t="s">
        <v>54</v>
      </c>
      <c r="E831" s="3">
        <v>1</v>
      </c>
      <c r="F831" s="5">
        <f>INDEX([1]products!$A$1:$G$49,MATCH([1]orders!$D831,[1]products!$A$1:$A$49,0),MATCH([1]orders!K$1,[1]products!$A$1:$G$1,0))</f>
        <v>0.2</v>
      </c>
      <c r="G831" s="6">
        <f>INDEX([1]products!$A$1:$G$49,MATCH([1]orders!$D831,[1]products!$A$1:$A$49,0),MATCH([1]orders!L$1,[1]products!$A$1:$G$1,0))</f>
        <v>2.9849999999999999</v>
      </c>
      <c r="H831" s="6">
        <f t="shared" si="12"/>
        <v>2.9849999999999999</v>
      </c>
    </row>
    <row r="832" spans="1:8" x14ac:dyDescent="0.2">
      <c r="A832" s="1" t="s">
        <v>1609</v>
      </c>
      <c r="B832" s="2">
        <v>44414</v>
      </c>
      <c r="C832" s="3" t="s">
        <v>1610</v>
      </c>
      <c r="D832" s="4" t="s">
        <v>9</v>
      </c>
      <c r="E832" s="3">
        <v>2</v>
      </c>
      <c r="F832" s="5">
        <f>INDEX([1]products!$A$1:$G$49,MATCH([1]orders!$D832,[1]products!$A$1:$A$49,0),MATCH([1]orders!K$1,[1]products!$A$1:$G$1,0))</f>
        <v>1</v>
      </c>
      <c r="G832" s="6">
        <f>INDEX([1]products!$A$1:$G$49,MATCH([1]orders!$D832,[1]products!$A$1:$A$49,0),MATCH([1]orders!L$1,[1]products!$A$1:$G$1,0))</f>
        <v>13.75</v>
      </c>
      <c r="H832" s="6">
        <f t="shared" si="12"/>
        <v>27.5</v>
      </c>
    </row>
    <row r="833" spans="1:8" x14ac:dyDescent="0.2">
      <c r="A833" s="1" t="s">
        <v>1609</v>
      </c>
      <c r="B833" s="2">
        <v>44414</v>
      </c>
      <c r="C833" s="3" t="s">
        <v>1610</v>
      </c>
      <c r="D833" s="4" t="s">
        <v>54</v>
      </c>
      <c r="E833" s="3">
        <v>2</v>
      </c>
      <c r="F833" s="5">
        <f>INDEX([1]products!$A$1:$G$49,MATCH([1]orders!$D833,[1]products!$A$1:$A$49,0),MATCH([1]orders!K$1,[1]products!$A$1:$G$1,0))</f>
        <v>0.2</v>
      </c>
      <c r="G833" s="6">
        <f>INDEX([1]products!$A$1:$G$49,MATCH([1]orders!$D833,[1]products!$A$1:$A$49,0),MATCH([1]orders!L$1,[1]products!$A$1:$G$1,0))</f>
        <v>2.9849999999999999</v>
      </c>
      <c r="H833" s="6">
        <f t="shared" si="12"/>
        <v>5.97</v>
      </c>
    </row>
    <row r="834" spans="1:8" x14ac:dyDescent="0.2">
      <c r="A834" s="1" t="s">
        <v>1611</v>
      </c>
      <c r="B834" s="2">
        <v>44274</v>
      </c>
      <c r="C834" s="3" t="s">
        <v>1612</v>
      </c>
      <c r="D834" s="4" t="s">
        <v>2</v>
      </c>
      <c r="E834" s="3">
        <v>6</v>
      </c>
      <c r="F834" s="5">
        <f>INDEX([1]products!$A$1:$G$49,MATCH([1]orders!$D834,[1]products!$A$1:$A$49,0),MATCH([1]orders!K$1,[1]products!$A$1:$G$1,0))</f>
        <v>1</v>
      </c>
      <c r="G834" s="6">
        <f>INDEX([1]products!$A$1:$G$49,MATCH([1]orders!$D834,[1]products!$A$1:$A$49,0),MATCH([1]orders!L$1,[1]products!$A$1:$G$1,0))</f>
        <v>9.9499999999999993</v>
      </c>
      <c r="H834" s="6">
        <f t="shared" ref="H834:H897" si="13">E834*G834</f>
        <v>59.699999999999996</v>
      </c>
    </row>
    <row r="835" spans="1:8" x14ac:dyDescent="0.2">
      <c r="A835" s="1" t="s">
        <v>1613</v>
      </c>
      <c r="B835" s="2">
        <v>44302</v>
      </c>
      <c r="C835" s="3" t="s">
        <v>1614</v>
      </c>
      <c r="D835" s="4" t="s">
        <v>35</v>
      </c>
      <c r="E835" s="3">
        <v>4</v>
      </c>
      <c r="F835" s="5">
        <f>INDEX([1]products!$A$1:$G$49,MATCH([1]orders!$D835,[1]products!$A$1:$A$49,0),MATCH([1]orders!K$1,[1]products!$A$1:$G$1,0))</f>
        <v>2.5</v>
      </c>
      <c r="G835" s="6">
        <f>INDEX([1]products!$A$1:$G$49,MATCH([1]orders!$D835,[1]products!$A$1:$A$49,0),MATCH([1]orders!L$1,[1]products!$A$1:$G$1,0))</f>
        <v>20.584999999999997</v>
      </c>
      <c r="H835" s="6">
        <f t="shared" si="13"/>
        <v>82.339999999999989</v>
      </c>
    </row>
    <row r="836" spans="1:8" x14ac:dyDescent="0.2">
      <c r="A836" s="1" t="s">
        <v>1615</v>
      </c>
      <c r="B836" s="2">
        <v>44141</v>
      </c>
      <c r="C836" s="3" t="s">
        <v>1616</v>
      </c>
      <c r="D836" s="4" t="s">
        <v>118</v>
      </c>
      <c r="E836" s="3">
        <v>1</v>
      </c>
      <c r="F836" s="5">
        <f>INDEX([1]products!$A$1:$G$49,MATCH([1]orders!$D836,[1]products!$A$1:$A$49,0),MATCH([1]orders!K$1,[1]products!$A$1:$G$1,0))</f>
        <v>2.5</v>
      </c>
      <c r="G836" s="6">
        <f>INDEX([1]products!$A$1:$G$49,MATCH([1]orders!$D836,[1]products!$A$1:$A$49,0),MATCH([1]orders!L$1,[1]products!$A$1:$G$1,0))</f>
        <v>22.884999999999998</v>
      </c>
      <c r="H836" s="6">
        <f t="shared" si="13"/>
        <v>22.884999999999998</v>
      </c>
    </row>
    <row r="837" spans="1:8" x14ac:dyDescent="0.2">
      <c r="A837" s="1" t="s">
        <v>1617</v>
      </c>
      <c r="B837" s="2">
        <v>44270</v>
      </c>
      <c r="C837" s="3" t="s">
        <v>1618</v>
      </c>
      <c r="D837" s="4" t="s">
        <v>176</v>
      </c>
      <c r="E837" s="3">
        <v>1</v>
      </c>
      <c r="F837" s="5">
        <f>INDEX([1]products!$A$1:$G$49,MATCH([1]orders!$D837,[1]products!$A$1:$A$49,0),MATCH([1]orders!K$1,[1]products!$A$1:$G$1,0))</f>
        <v>0.5</v>
      </c>
      <c r="G837" s="6">
        <f>INDEX([1]products!$A$1:$G$49,MATCH([1]orders!$D837,[1]products!$A$1:$A$49,0),MATCH([1]orders!L$1,[1]products!$A$1:$G$1,0))</f>
        <v>8.91</v>
      </c>
      <c r="H837" s="6">
        <f t="shared" si="13"/>
        <v>8.91</v>
      </c>
    </row>
    <row r="838" spans="1:8" x14ac:dyDescent="0.2">
      <c r="A838" s="1" t="s">
        <v>1619</v>
      </c>
      <c r="B838" s="2">
        <v>44486</v>
      </c>
      <c r="C838" s="3" t="s">
        <v>1620</v>
      </c>
      <c r="D838" s="4" t="s">
        <v>54</v>
      </c>
      <c r="E838" s="3">
        <v>4</v>
      </c>
      <c r="F838" s="5">
        <f>INDEX([1]products!$A$1:$G$49,MATCH([1]orders!$D838,[1]products!$A$1:$A$49,0),MATCH([1]orders!K$1,[1]products!$A$1:$G$1,0))</f>
        <v>0.2</v>
      </c>
      <c r="G838" s="6">
        <f>INDEX([1]products!$A$1:$G$49,MATCH([1]orders!$D838,[1]products!$A$1:$A$49,0),MATCH([1]orders!L$1,[1]products!$A$1:$G$1,0))</f>
        <v>2.9849999999999999</v>
      </c>
      <c r="H838" s="6">
        <f t="shared" si="13"/>
        <v>11.94</v>
      </c>
    </row>
    <row r="839" spans="1:8" x14ac:dyDescent="0.2">
      <c r="A839" s="1" t="s">
        <v>1621</v>
      </c>
      <c r="B839" s="2">
        <v>43715</v>
      </c>
      <c r="C839" s="3" t="s">
        <v>1569</v>
      </c>
      <c r="D839" s="4" t="s">
        <v>197</v>
      </c>
      <c r="E839" s="3">
        <v>3</v>
      </c>
      <c r="F839" s="5">
        <f>INDEX([1]products!$A$1:$G$49,MATCH([1]orders!$D839,[1]products!$A$1:$A$49,0),MATCH([1]orders!K$1,[1]products!$A$1:$G$1,0))</f>
        <v>2.5</v>
      </c>
      <c r="G839" s="6">
        <f>INDEX([1]products!$A$1:$G$49,MATCH([1]orders!$D839,[1]products!$A$1:$A$49,0),MATCH([1]orders!L$1,[1]products!$A$1:$G$1,0))</f>
        <v>33.464999999999996</v>
      </c>
      <c r="H839" s="6">
        <f t="shared" si="13"/>
        <v>100.39499999999998</v>
      </c>
    </row>
    <row r="840" spans="1:8" x14ac:dyDescent="0.2">
      <c r="A840" s="1" t="s">
        <v>1622</v>
      </c>
      <c r="B840" s="2">
        <v>44755</v>
      </c>
      <c r="C840" s="3" t="s">
        <v>1623</v>
      </c>
      <c r="D840" s="4" t="s">
        <v>118</v>
      </c>
      <c r="E840" s="3">
        <v>5</v>
      </c>
      <c r="F840" s="5">
        <f>INDEX([1]products!$A$1:$G$49,MATCH([1]orders!$D840,[1]products!$A$1:$A$49,0),MATCH([1]orders!K$1,[1]products!$A$1:$G$1,0))</f>
        <v>2.5</v>
      </c>
      <c r="G840" s="6">
        <f>INDEX([1]products!$A$1:$G$49,MATCH([1]orders!$D840,[1]products!$A$1:$A$49,0),MATCH([1]orders!L$1,[1]products!$A$1:$G$1,0))</f>
        <v>22.884999999999998</v>
      </c>
      <c r="H840" s="6">
        <f t="shared" si="13"/>
        <v>114.42499999999998</v>
      </c>
    </row>
    <row r="841" spans="1:8" x14ac:dyDescent="0.2">
      <c r="A841" s="1" t="s">
        <v>1624</v>
      </c>
      <c r="B841" s="2">
        <v>44521</v>
      </c>
      <c r="C841" s="3" t="s">
        <v>1625</v>
      </c>
      <c r="D841" s="4" t="s">
        <v>3</v>
      </c>
      <c r="E841" s="3">
        <v>5</v>
      </c>
      <c r="F841" s="5">
        <f>INDEX([1]products!$A$1:$G$49,MATCH([1]orders!$D841,[1]products!$A$1:$A$49,0),MATCH([1]orders!K$1,[1]products!$A$1:$G$1,0))</f>
        <v>0.5</v>
      </c>
      <c r="G841" s="6">
        <f>INDEX([1]products!$A$1:$G$49,MATCH([1]orders!$D841,[1]products!$A$1:$A$49,0),MATCH([1]orders!L$1,[1]products!$A$1:$G$1,0))</f>
        <v>8.25</v>
      </c>
      <c r="H841" s="6">
        <f t="shared" si="13"/>
        <v>41.25</v>
      </c>
    </row>
    <row r="842" spans="1:8" x14ac:dyDescent="0.2">
      <c r="A842" s="1" t="s">
        <v>1626</v>
      </c>
      <c r="B842" s="2">
        <v>44574</v>
      </c>
      <c r="C842" s="3" t="s">
        <v>1627</v>
      </c>
      <c r="D842" s="4" t="s">
        <v>157</v>
      </c>
      <c r="E842" s="3">
        <v>4</v>
      </c>
      <c r="F842" s="5">
        <f>INDEX([1]products!$A$1:$G$49,MATCH([1]orders!$D842,[1]products!$A$1:$A$49,0),MATCH([1]orders!K$1,[1]products!$A$1:$G$1,0))</f>
        <v>0.5</v>
      </c>
      <c r="G842" s="6">
        <f>INDEX([1]products!$A$1:$G$49,MATCH([1]orders!$D842,[1]products!$A$1:$A$49,0),MATCH([1]orders!L$1,[1]products!$A$1:$G$1,0))</f>
        <v>7.169999999999999</v>
      </c>
      <c r="H842" s="6">
        <f t="shared" si="13"/>
        <v>28.679999999999996</v>
      </c>
    </row>
    <row r="843" spans="1:8" x14ac:dyDescent="0.2">
      <c r="A843" s="1" t="s">
        <v>1628</v>
      </c>
      <c r="B843" s="2">
        <v>44755</v>
      </c>
      <c r="C843" s="3" t="s">
        <v>1629</v>
      </c>
      <c r="D843" s="4" t="s">
        <v>77</v>
      </c>
      <c r="E843" s="3">
        <v>1</v>
      </c>
      <c r="F843" s="5">
        <f>INDEX([1]products!$A$1:$G$49,MATCH([1]orders!$D843,[1]products!$A$1:$A$49,0),MATCH([1]orders!K$1,[1]products!$A$1:$G$1,0))</f>
        <v>0.2</v>
      </c>
      <c r="G843" s="6">
        <f>INDEX([1]products!$A$1:$G$49,MATCH([1]orders!$D843,[1]products!$A$1:$A$49,0),MATCH([1]orders!L$1,[1]products!$A$1:$G$1,0))</f>
        <v>4.3650000000000002</v>
      </c>
      <c r="H843" s="6">
        <f t="shared" si="13"/>
        <v>4.3650000000000002</v>
      </c>
    </row>
    <row r="844" spans="1:8" x14ac:dyDescent="0.2">
      <c r="A844" s="1" t="s">
        <v>1630</v>
      </c>
      <c r="B844" s="2">
        <v>44502</v>
      </c>
      <c r="C844" s="3" t="s">
        <v>1600</v>
      </c>
      <c r="D844" s="4" t="s">
        <v>64</v>
      </c>
      <c r="E844" s="3">
        <v>2</v>
      </c>
      <c r="F844" s="5">
        <f>INDEX([1]products!$A$1:$G$49,MATCH([1]orders!$D844,[1]products!$A$1:$A$49,0),MATCH([1]orders!K$1,[1]products!$A$1:$G$1,0))</f>
        <v>0.2</v>
      </c>
      <c r="G844" s="6">
        <f>INDEX([1]products!$A$1:$G$49,MATCH([1]orders!$D844,[1]products!$A$1:$A$49,0),MATCH([1]orders!L$1,[1]products!$A$1:$G$1,0))</f>
        <v>4.125</v>
      </c>
      <c r="H844" s="6">
        <f t="shared" si="13"/>
        <v>8.25</v>
      </c>
    </row>
    <row r="845" spans="1:8" x14ac:dyDescent="0.2">
      <c r="A845" s="1" t="s">
        <v>1631</v>
      </c>
      <c r="B845" s="2">
        <v>44387</v>
      </c>
      <c r="C845" s="3" t="s">
        <v>1632</v>
      </c>
      <c r="D845" s="4" t="s">
        <v>64</v>
      </c>
      <c r="E845" s="3">
        <v>2</v>
      </c>
      <c r="F845" s="5">
        <f>INDEX([1]products!$A$1:$G$49,MATCH([1]orders!$D845,[1]products!$A$1:$A$49,0),MATCH([1]orders!K$1,[1]products!$A$1:$G$1,0))</f>
        <v>0.2</v>
      </c>
      <c r="G845" s="6">
        <f>INDEX([1]products!$A$1:$G$49,MATCH([1]orders!$D845,[1]products!$A$1:$A$49,0),MATCH([1]orders!L$1,[1]products!$A$1:$G$1,0))</f>
        <v>4.125</v>
      </c>
      <c r="H845" s="6">
        <f t="shared" si="13"/>
        <v>8.25</v>
      </c>
    </row>
    <row r="846" spans="1:8" x14ac:dyDescent="0.2">
      <c r="A846" s="1" t="s">
        <v>1633</v>
      </c>
      <c r="B846" s="2">
        <v>44476</v>
      </c>
      <c r="C846" s="3" t="s">
        <v>1634</v>
      </c>
      <c r="D846" s="4" t="s">
        <v>72</v>
      </c>
      <c r="E846" s="3">
        <v>6</v>
      </c>
      <c r="F846" s="5">
        <f>INDEX([1]products!$A$1:$G$49,MATCH([1]orders!$D846,[1]products!$A$1:$A$49,0),MATCH([1]orders!K$1,[1]products!$A$1:$G$1,0))</f>
        <v>0.5</v>
      </c>
      <c r="G846" s="6">
        <f>INDEX([1]products!$A$1:$G$49,MATCH([1]orders!$D846,[1]products!$A$1:$A$49,0),MATCH([1]orders!L$1,[1]products!$A$1:$G$1,0))</f>
        <v>5.97</v>
      </c>
      <c r="H846" s="6">
        <f t="shared" si="13"/>
        <v>35.82</v>
      </c>
    </row>
    <row r="847" spans="1:8" x14ac:dyDescent="0.2">
      <c r="A847" s="1" t="s">
        <v>1635</v>
      </c>
      <c r="B847" s="2">
        <v>43889</v>
      </c>
      <c r="C847" s="3" t="s">
        <v>1636</v>
      </c>
      <c r="D847" s="4" t="s">
        <v>530</v>
      </c>
      <c r="E847" s="3">
        <v>6</v>
      </c>
      <c r="F847" s="5">
        <f>INDEX([1]products!$A$1:$G$49,MATCH([1]orders!$D847,[1]products!$A$1:$A$49,0),MATCH([1]orders!K$1,[1]products!$A$1:$G$1,0))</f>
        <v>2.5</v>
      </c>
      <c r="G847" s="6">
        <f>INDEX([1]products!$A$1:$G$49,MATCH([1]orders!$D847,[1]products!$A$1:$A$49,0),MATCH([1]orders!L$1,[1]products!$A$1:$G$1,0))</f>
        <v>27.945</v>
      </c>
      <c r="H847" s="6">
        <f t="shared" si="13"/>
        <v>167.67000000000002</v>
      </c>
    </row>
    <row r="848" spans="1:8" x14ac:dyDescent="0.2">
      <c r="A848" s="1" t="s">
        <v>1637</v>
      </c>
      <c r="B848" s="2">
        <v>44747</v>
      </c>
      <c r="C848" s="3" t="s">
        <v>1638</v>
      </c>
      <c r="D848" s="4" t="s">
        <v>171</v>
      </c>
      <c r="E848" s="3">
        <v>2</v>
      </c>
      <c r="F848" s="5">
        <f>INDEX([1]products!$A$1:$G$49,MATCH([1]orders!$D848,[1]products!$A$1:$A$49,0),MATCH([1]orders!K$1,[1]products!$A$1:$G$1,0))</f>
        <v>2.5</v>
      </c>
      <c r="G848" s="6">
        <f>INDEX([1]products!$A$1:$G$49,MATCH([1]orders!$D848,[1]products!$A$1:$A$49,0),MATCH([1]orders!L$1,[1]products!$A$1:$G$1,0))</f>
        <v>25.874999999999996</v>
      </c>
      <c r="H848" s="6">
        <f t="shared" si="13"/>
        <v>51.749999999999993</v>
      </c>
    </row>
    <row r="849" spans="1:8" x14ac:dyDescent="0.2">
      <c r="A849" s="1" t="s">
        <v>1639</v>
      </c>
      <c r="B849" s="2">
        <v>44460</v>
      </c>
      <c r="C849" s="3" t="s">
        <v>1640</v>
      </c>
      <c r="D849" s="4" t="s">
        <v>54</v>
      </c>
      <c r="E849" s="3">
        <v>3</v>
      </c>
      <c r="F849" s="5">
        <f>INDEX([1]products!$A$1:$G$49,MATCH([1]orders!$D849,[1]products!$A$1:$A$49,0),MATCH([1]orders!K$1,[1]products!$A$1:$G$1,0))</f>
        <v>0.2</v>
      </c>
      <c r="G849" s="6">
        <f>INDEX([1]products!$A$1:$G$49,MATCH([1]orders!$D849,[1]products!$A$1:$A$49,0),MATCH([1]orders!L$1,[1]products!$A$1:$G$1,0))</f>
        <v>2.9849999999999999</v>
      </c>
      <c r="H849" s="6">
        <f t="shared" si="13"/>
        <v>8.9550000000000001</v>
      </c>
    </row>
    <row r="850" spans="1:8" x14ac:dyDescent="0.2">
      <c r="A850" s="1" t="s">
        <v>1641</v>
      </c>
      <c r="B850" s="2">
        <v>43468</v>
      </c>
      <c r="C850" s="3" t="s">
        <v>1642</v>
      </c>
      <c r="D850" s="4" t="s">
        <v>176</v>
      </c>
      <c r="E850" s="3">
        <v>6</v>
      </c>
      <c r="F850" s="5">
        <f>INDEX([1]products!$A$1:$G$49,MATCH([1]orders!$D850,[1]products!$A$1:$A$49,0),MATCH([1]orders!K$1,[1]products!$A$1:$G$1,0))</f>
        <v>0.5</v>
      </c>
      <c r="G850" s="6">
        <f>INDEX([1]products!$A$1:$G$49,MATCH([1]orders!$D850,[1]products!$A$1:$A$49,0),MATCH([1]orders!L$1,[1]products!$A$1:$G$1,0))</f>
        <v>8.91</v>
      </c>
      <c r="H850" s="6">
        <f t="shared" si="13"/>
        <v>53.46</v>
      </c>
    </row>
    <row r="851" spans="1:8" x14ac:dyDescent="0.2">
      <c r="A851" s="1" t="s">
        <v>1643</v>
      </c>
      <c r="B851" s="2">
        <v>44628</v>
      </c>
      <c r="C851" s="3" t="s">
        <v>1644</v>
      </c>
      <c r="D851" s="4" t="s">
        <v>115</v>
      </c>
      <c r="E851" s="3">
        <v>6</v>
      </c>
      <c r="F851" s="5">
        <f>INDEX([1]products!$A$1:$G$49,MATCH([1]orders!$D851,[1]products!$A$1:$A$49,0),MATCH([1]orders!K$1,[1]products!$A$1:$G$1,0))</f>
        <v>0.2</v>
      </c>
      <c r="G851" s="6">
        <f>INDEX([1]products!$A$1:$G$49,MATCH([1]orders!$D851,[1]products!$A$1:$A$49,0),MATCH([1]orders!L$1,[1]products!$A$1:$G$1,0))</f>
        <v>3.8849999999999998</v>
      </c>
      <c r="H851" s="6">
        <f t="shared" si="13"/>
        <v>23.31</v>
      </c>
    </row>
    <row r="852" spans="1:8" x14ac:dyDescent="0.2">
      <c r="A852" s="1" t="s">
        <v>1643</v>
      </c>
      <c r="B852" s="2">
        <v>44628</v>
      </c>
      <c r="C852" s="3" t="s">
        <v>1644</v>
      </c>
      <c r="D852" s="4" t="s">
        <v>44</v>
      </c>
      <c r="E852" s="3">
        <v>2</v>
      </c>
      <c r="F852" s="5">
        <f>INDEX([1]products!$A$1:$G$49,MATCH([1]orders!$D852,[1]products!$A$1:$A$49,0),MATCH([1]orders!K$1,[1]products!$A$1:$G$1,0))</f>
        <v>0.2</v>
      </c>
      <c r="G852" s="6">
        <f>INDEX([1]products!$A$1:$G$49,MATCH([1]orders!$D852,[1]products!$A$1:$A$49,0),MATCH([1]orders!L$1,[1]products!$A$1:$G$1,0))</f>
        <v>3.375</v>
      </c>
      <c r="H852" s="6">
        <f t="shared" si="13"/>
        <v>6.75</v>
      </c>
    </row>
    <row r="853" spans="1:8" x14ac:dyDescent="0.2">
      <c r="A853" s="1" t="s">
        <v>1645</v>
      </c>
      <c r="B853" s="2">
        <v>43900</v>
      </c>
      <c r="C853" s="3" t="s">
        <v>1646</v>
      </c>
      <c r="D853" s="4" t="s">
        <v>123</v>
      </c>
      <c r="E853" s="3">
        <v>1</v>
      </c>
      <c r="F853" s="5">
        <f>INDEX([1]products!$A$1:$G$49,MATCH([1]orders!$D853,[1]products!$A$1:$A$49,0),MATCH([1]orders!K$1,[1]products!$A$1:$G$1,0))</f>
        <v>0.5</v>
      </c>
      <c r="G853" s="6">
        <f>INDEX([1]products!$A$1:$G$49,MATCH([1]orders!$D853,[1]products!$A$1:$A$49,0),MATCH([1]orders!L$1,[1]products!$A$1:$G$1,0))</f>
        <v>7.77</v>
      </c>
      <c r="H853" s="6">
        <f t="shared" si="13"/>
        <v>7.77</v>
      </c>
    </row>
    <row r="854" spans="1:8" x14ac:dyDescent="0.2">
      <c r="A854" s="1" t="s">
        <v>1647</v>
      </c>
      <c r="B854" s="2">
        <v>44527</v>
      </c>
      <c r="C854" s="3" t="s">
        <v>1648</v>
      </c>
      <c r="D854" s="4" t="s">
        <v>109</v>
      </c>
      <c r="E854" s="3">
        <v>4</v>
      </c>
      <c r="F854" s="5">
        <f>INDEX([1]products!$A$1:$G$49,MATCH([1]orders!$D854,[1]products!$A$1:$A$49,0),MATCH([1]orders!K$1,[1]products!$A$1:$G$1,0))</f>
        <v>2.5</v>
      </c>
      <c r="G854" s="6">
        <f>INDEX([1]products!$A$1:$G$49,MATCH([1]orders!$D854,[1]products!$A$1:$A$49,0),MATCH([1]orders!L$1,[1]products!$A$1:$G$1,0))</f>
        <v>29.784999999999997</v>
      </c>
      <c r="H854" s="6">
        <f t="shared" si="13"/>
        <v>119.13999999999999</v>
      </c>
    </row>
    <row r="855" spans="1:8" x14ac:dyDescent="0.2">
      <c r="A855" s="1" t="s">
        <v>1649</v>
      </c>
      <c r="B855" s="2">
        <v>44259</v>
      </c>
      <c r="C855" s="3" t="s">
        <v>1650</v>
      </c>
      <c r="D855" s="4" t="s">
        <v>27</v>
      </c>
      <c r="E855" s="3">
        <v>2</v>
      </c>
      <c r="F855" s="5">
        <f>INDEX([1]products!$A$1:$G$49,MATCH([1]orders!$D855,[1]products!$A$1:$A$49,0),MATCH([1]orders!K$1,[1]products!$A$1:$G$1,0))</f>
        <v>1</v>
      </c>
      <c r="G855" s="6">
        <f>INDEX([1]products!$A$1:$G$49,MATCH([1]orders!$D855,[1]products!$A$1:$A$49,0),MATCH([1]orders!L$1,[1]products!$A$1:$G$1,0))</f>
        <v>9.9499999999999993</v>
      </c>
      <c r="H855" s="6">
        <f t="shared" si="13"/>
        <v>19.899999999999999</v>
      </c>
    </row>
    <row r="856" spans="1:8" x14ac:dyDescent="0.2">
      <c r="A856" s="1" t="s">
        <v>1651</v>
      </c>
      <c r="B856" s="2">
        <v>44516</v>
      </c>
      <c r="C856" s="3" t="s">
        <v>1652</v>
      </c>
      <c r="D856" s="4" t="s">
        <v>157</v>
      </c>
      <c r="E856" s="3">
        <v>5</v>
      </c>
      <c r="F856" s="5">
        <f>INDEX([1]products!$A$1:$G$49,MATCH([1]orders!$D856,[1]products!$A$1:$A$49,0),MATCH([1]orders!K$1,[1]products!$A$1:$G$1,0))</f>
        <v>0.5</v>
      </c>
      <c r="G856" s="6">
        <f>INDEX([1]products!$A$1:$G$49,MATCH([1]orders!$D856,[1]products!$A$1:$A$49,0),MATCH([1]orders!L$1,[1]products!$A$1:$G$1,0))</f>
        <v>7.169999999999999</v>
      </c>
      <c r="H856" s="6">
        <f t="shared" si="13"/>
        <v>35.849999999999994</v>
      </c>
    </row>
    <row r="857" spans="1:8" x14ac:dyDescent="0.2">
      <c r="A857" s="1" t="s">
        <v>1653</v>
      </c>
      <c r="B857" s="2">
        <v>43632</v>
      </c>
      <c r="C857" s="3" t="s">
        <v>1654</v>
      </c>
      <c r="D857" s="4" t="s">
        <v>109</v>
      </c>
      <c r="E857" s="3">
        <v>3</v>
      </c>
      <c r="F857" s="5">
        <f>INDEX([1]products!$A$1:$G$49,MATCH([1]orders!$D857,[1]products!$A$1:$A$49,0),MATCH([1]orders!K$1,[1]products!$A$1:$G$1,0))</f>
        <v>2.5</v>
      </c>
      <c r="G857" s="6">
        <f>INDEX([1]products!$A$1:$G$49,MATCH([1]orders!$D857,[1]products!$A$1:$A$49,0),MATCH([1]orders!L$1,[1]products!$A$1:$G$1,0))</f>
        <v>29.784999999999997</v>
      </c>
      <c r="H857" s="6">
        <f t="shared" si="13"/>
        <v>89.35499999999999</v>
      </c>
    </row>
    <row r="858" spans="1:8" x14ac:dyDescent="0.2">
      <c r="A858" s="1" t="s">
        <v>1655</v>
      </c>
      <c r="B858" s="2">
        <v>44031</v>
      </c>
      <c r="C858" s="3" t="s">
        <v>1600</v>
      </c>
      <c r="D858" s="4" t="s">
        <v>77</v>
      </c>
      <c r="E858" s="3">
        <v>2</v>
      </c>
      <c r="F858" s="5">
        <f>INDEX([1]products!$A$1:$G$49,MATCH([1]orders!$D858,[1]products!$A$1:$A$49,0),MATCH([1]orders!K$1,[1]products!$A$1:$G$1,0))</f>
        <v>0.2</v>
      </c>
      <c r="G858" s="6">
        <f>INDEX([1]products!$A$1:$G$49,MATCH([1]orders!$D858,[1]products!$A$1:$A$49,0),MATCH([1]orders!L$1,[1]products!$A$1:$G$1,0))</f>
        <v>4.3650000000000002</v>
      </c>
      <c r="H858" s="6">
        <f t="shared" si="13"/>
        <v>8.73</v>
      </c>
    </row>
    <row r="859" spans="1:8" x14ac:dyDescent="0.2">
      <c r="A859" s="1" t="s">
        <v>1656</v>
      </c>
      <c r="B859" s="2">
        <v>43889</v>
      </c>
      <c r="C859" s="3" t="s">
        <v>1657</v>
      </c>
      <c r="D859" s="4" t="s">
        <v>10</v>
      </c>
      <c r="E859" s="3">
        <v>5</v>
      </c>
      <c r="F859" s="5">
        <f>INDEX([1]products!$A$1:$G$49,MATCH([1]orders!$D859,[1]products!$A$1:$A$49,0),MATCH([1]orders!K$1,[1]products!$A$1:$G$1,0))</f>
        <v>2.5</v>
      </c>
      <c r="G859" s="6">
        <f>INDEX([1]products!$A$1:$G$49,MATCH([1]orders!$D859,[1]products!$A$1:$A$49,0),MATCH([1]orders!L$1,[1]products!$A$1:$G$1,0))</f>
        <v>27.484999999999996</v>
      </c>
      <c r="H859" s="6">
        <f t="shared" si="13"/>
        <v>137.42499999999998</v>
      </c>
    </row>
    <row r="860" spans="1:8" x14ac:dyDescent="0.2">
      <c r="A860" s="1" t="s">
        <v>1658</v>
      </c>
      <c r="B860" s="2">
        <v>43638</v>
      </c>
      <c r="C860" s="3" t="s">
        <v>1659</v>
      </c>
      <c r="D860" s="4" t="s">
        <v>78</v>
      </c>
      <c r="E860" s="3">
        <v>4</v>
      </c>
      <c r="F860" s="5">
        <f>INDEX([1]products!$A$1:$G$49,MATCH([1]orders!$D860,[1]products!$A$1:$A$49,0),MATCH([1]orders!K$1,[1]products!$A$1:$G$1,0))</f>
        <v>0.5</v>
      </c>
      <c r="G860" s="6">
        <f>INDEX([1]products!$A$1:$G$49,MATCH([1]orders!$D860,[1]products!$A$1:$A$49,0),MATCH([1]orders!L$1,[1]products!$A$1:$G$1,0))</f>
        <v>8.73</v>
      </c>
      <c r="H860" s="6">
        <f t="shared" si="13"/>
        <v>34.92</v>
      </c>
    </row>
    <row r="861" spans="1:8" x14ac:dyDescent="0.2">
      <c r="A861" s="1" t="s">
        <v>1660</v>
      </c>
      <c r="B861" s="2">
        <v>43716</v>
      </c>
      <c r="C861" s="3" t="s">
        <v>1661</v>
      </c>
      <c r="D861" s="4" t="s">
        <v>204</v>
      </c>
      <c r="E861" s="3">
        <v>6</v>
      </c>
      <c r="F861" s="5">
        <f>INDEX([1]products!$A$1:$G$49,MATCH([1]orders!$D861,[1]products!$A$1:$A$49,0),MATCH([1]orders!K$1,[1]products!$A$1:$G$1,0))</f>
        <v>2.5</v>
      </c>
      <c r="G861" s="6">
        <f>INDEX([1]products!$A$1:$G$49,MATCH([1]orders!$D861,[1]products!$A$1:$A$49,0),MATCH([1]orders!L$1,[1]products!$A$1:$G$1,0))</f>
        <v>29.784999999999997</v>
      </c>
      <c r="H861" s="6">
        <f t="shared" si="13"/>
        <v>178.70999999999998</v>
      </c>
    </row>
    <row r="862" spans="1:8" x14ac:dyDescent="0.2">
      <c r="A862" s="1" t="s">
        <v>1662</v>
      </c>
      <c r="B862" s="2">
        <v>44707</v>
      </c>
      <c r="C862" s="3" t="s">
        <v>1663</v>
      </c>
      <c r="D862" s="4" t="s">
        <v>171</v>
      </c>
      <c r="E862" s="3">
        <v>1</v>
      </c>
      <c r="F862" s="5">
        <f>INDEX([1]products!$A$1:$G$49,MATCH([1]orders!$D862,[1]products!$A$1:$A$49,0),MATCH([1]orders!K$1,[1]products!$A$1:$G$1,0))</f>
        <v>2.5</v>
      </c>
      <c r="G862" s="6">
        <f>INDEX([1]products!$A$1:$G$49,MATCH([1]orders!$D862,[1]products!$A$1:$A$49,0),MATCH([1]orders!L$1,[1]products!$A$1:$G$1,0))</f>
        <v>25.874999999999996</v>
      </c>
      <c r="H862" s="6">
        <f t="shared" si="13"/>
        <v>25.874999999999996</v>
      </c>
    </row>
    <row r="863" spans="1:8" x14ac:dyDescent="0.2">
      <c r="A863" s="1" t="s">
        <v>1664</v>
      </c>
      <c r="B863" s="2">
        <v>43802</v>
      </c>
      <c r="C863" s="3" t="s">
        <v>1665</v>
      </c>
      <c r="D863" s="4" t="s">
        <v>13</v>
      </c>
      <c r="E863" s="3">
        <v>6</v>
      </c>
      <c r="F863" s="5">
        <f>INDEX([1]products!$A$1:$G$49,MATCH([1]orders!$D863,[1]products!$A$1:$A$49,0),MATCH([1]orders!K$1,[1]products!$A$1:$G$1,0))</f>
        <v>1</v>
      </c>
      <c r="G863" s="6">
        <f>INDEX([1]products!$A$1:$G$49,MATCH([1]orders!$D863,[1]products!$A$1:$A$49,0),MATCH([1]orders!L$1,[1]products!$A$1:$G$1,0))</f>
        <v>12.95</v>
      </c>
      <c r="H863" s="6">
        <f t="shared" si="13"/>
        <v>77.699999999999989</v>
      </c>
    </row>
    <row r="864" spans="1:8" x14ac:dyDescent="0.2">
      <c r="A864" s="1" t="s">
        <v>1666</v>
      </c>
      <c r="B864" s="2">
        <v>43725</v>
      </c>
      <c r="C864" s="3" t="s">
        <v>1667</v>
      </c>
      <c r="D864" s="4" t="s">
        <v>2</v>
      </c>
      <c r="E864" s="3">
        <v>1</v>
      </c>
      <c r="F864" s="5">
        <f>INDEX([1]products!$A$1:$G$49,MATCH([1]orders!$D864,[1]products!$A$1:$A$49,0),MATCH([1]orders!K$1,[1]products!$A$1:$G$1,0))</f>
        <v>1</v>
      </c>
      <c r="G864" s="6">
        <f>INDEX([1]products!$A$1:$G$49,MATCH([1]orders!$D864,[1]products!$A$1:$A$49,0),MATCH([1]orders!L$1,[1]products!$A$1:$G$1,0))</f>
        <v>9.9499999999999993</v>
      </c>
      <c r="H864" s="6">
        <f t="shared" si="13"/>
        <v>9.9499999999999993</v>
      </c>
    </row>
    <row r="865" spans="1:8" x14ac:dyDescent="0.2">
      <c r="A865" s="1" t="s">
        <v>1668</v>
      </c>
      <c r="B865" s="2">
        <v>44712</v>
      </c>
      <c r="C865" s="3" t="s">
        <v>1669</v>
      </c>
      <c r="D865" s="4" t="s">
        <v>96</v>
      </c>
      <c r="E865" s="3">
        <v>2</v>
      </c>
      <c r="F865" s="5">
        <f>INDEX([1]products!$A$1:$G$49,MATCH([1]orders!$D865,[1]products!$A$1:$A$49,0),MATCH([1]orders!K$1,[1]products!$A$1:$G$1,0))</f>
        <v>1</v>
      </c>
      <c r="G865" s="6">
        <f>INDEX([1]products!$A$1:$G$49,MATCH([1]orders!$D865,[1]products!$A$1:$A$49,0),MATCH([1]orders!L$1,[1]products!$A$1:$G$1,0))</f>
        <v>14.55</v>
      </c>
      <c r="H865" s="6">
        <f t="shared" si="13"/>
        <v>29.1</v>
      </c>
    </row>
    <row r="866" spans="1:8" x14ac:dyDescent="0.2">
      <c r="A866" s="1" t="s">
        <v>1670</v>
      </c>
      <c r="B866" s="2">
        <v>43759</v>
      </c>
      <c r="C866" s="3" t="s">
        <v>1671</v>
      </c>
      <c r="D866" s="4" t="s">
        <v>182</v>
      </c>
      <c r="E866" s="3">
        <v>6</v>
      </c>
      <c r="F866" s="5">
        <f>INDEX([1]products!$A$1:$G$49,MATCH([1]orders!$D866,[1]products!$A$1:$A$49,0),MATCH([1]orders!K$1,[1]products!$A$1:$G$1,0))</f>
        <v>0.2</v>
      </c>
      <c r="G866" s="6">
        <f>INDEX([1]products!$A$1:$G$49,MATCH([1]orders!$D866,[1]products!$A$1:$A$49,0),MATCH([1]orders!L$1,[1]products!$A$1:$G$1,0))</f>
        <v>3.5849999999999995</v>
      </c>
      <c r="H866" s="6">
        <f t="shared" si="13"/>
        <v>21.509999999999998</v>
      </c>
    </row>
    <row r="867" spans="1:8" x14ac:dyDescent="0.2">
      <c r="A867" s="1" t="s">
        <v>1672</v>
      </c>
      <c r="B867" s="2">
        <v>44675</v>
      </c>
      <c r="C867" s="3" t="s">
        <v>1673</v>
      </c>
      <c r="D867" s="4" t="s">
        <v>67</v>
      </c>
      <c r="E867" s="3">
        <v>1</v>
      </c>
      <c r="F867" s="5">
        <f>INDEX([1]products!$A$1:$G$49,MATCH([1]orders!$D867,[1]products!$A$1:$A$49,0),MATCH([1]orders!K$1,[1]products!$A$1:$G$1,0))</f>
        <v>0.5</v>
      </c>
      <c r="G867" s="6">
        <f>INDEX([1]products!$A$1:$G$49,MATCH([1]orders!$D867,[1]products!$A$1:$A$49,0),MATCH([1]orders!L$1,[1]products!$A$1:$G$1,0))</f>
        <v>6.75</v>
      </c>
      <c r="H867" s="6">
        <f t="shared" si="13"/>
        <v>6.75</v>
      </c>
    </row>
    <row r="868" spans="1:8" x14ac:dyDescent="0.2">
      <c r="A868" s="1" t="s">
        <v>1674</v>
      </c>
      <c r="B868" s="2">
        <v>44209</v>
      </c>
      <c r="C868" s="3" t="s">
        <v>1675</v>
      </c>
      <c r="D868" s="4" t="s">
        <v>72</v>
      </c>
      <c r="E868" s="3">
        <v>3</v>
      </c>
      <c r="F868" s="5">
        <f>INDEX([1]products!$A$1:$G$49,MATCH([1]orders!$D868,[1]products!$A$1:$A$49,0),MATCH([1]orders!K$1,[1]products!$A$1:$G$1,0))</f>
        <v>0.5</v>
      </c>
      <c r="G868" s="6">
        <f>INDEX([1]products!$A$1:$G$49,MATCH([1]orders!$D868,[1]products!$A$1:$A$49,0),MATCH([1]orders!L$1,[1]products!$A$1:$G$1,0))</f>
        <v>5.97</v>
      </c>
      <c r="H868" s="6">
        <f t="shared" si="13"/>
        <v>17.91</v>
      </c>
    </row>
    <row r="869" spans="1:8" x14ac:dyDescent="0.2">
      <c r="A869" s="1" t="s">
        <v>1676</v>
      </c>
      <c r="B869" s="2">
        <v>44792</v>
      </c>
      <c r="C869" s="3" t="s">
        <v>1677</v>
      </c>
      <c r="D869" s="4" t="s">
        <v>204</v>
      </c>
      <c r="E869" s="3">
        <v>1</v>
      </c>
      <c r="F869" s="5">
        <f>INDEX([1]products!$A$1:$G$49,MATCH([1]orders!$D869,[1]products!$A$1:$A$49,0),MATCH([1]orders!K$1,[1]products!$A$1:$G$1,0))</f>
        <v>2.5</v>
      </c>
      <c r="G869" s="6">
        <f>INDEX([1]products!$A$1:$G$49,MATCH([1]orders!$D869,[1]products!$A$1:$A$49,0),MATCH([1]orders!L$1,[1]products!$A$1:$G$1,0))</f>
        <v>29.784999999999997</v>
      </c>
      <c r="H869" s="6">
        <f t="shared" si="13"/>
        <v>29.784999999999997</v>
      </c>
    </row>
    <row r="870" spans="1:8" x14ac:dyDescent="0.2">
      <c r="A870" s="1" t="s">
        <v>1678</v>
      </c>
      <c r="B870" s="2">
        <v>43526</v>
      </c>
      <c r="C870" s="3" t="s">
        <v>1679</v>
      </c>
      <c r="D870" s="4" t="s">
        <v>3</v>
      </c>
      <c r="E870" s="3">
        <v>5</v>
      </c>
      <c r="F870" s="5">
        <f>INDEX([1]products!$A$1:$G$49,MATCH([1]orders!$D870,[1]products!$A$1:$A$49,0),MATCH([1]orders!K$1,[1]products!$A$1:$G$1,0))</f>
        <v>0.5</v>
      </c>
      <c r="G870" s="6">
        <f>INDEX([1]products!$A$1:$G$49,MATCH([1]orders!$D870,[1]products!$A$1:$A$49,0),MATCH([1]orders!L$1,[1]products!$A$1:$G$1,0))</f>
        <v>8.25</v>
      </c>
      <c r="H870" s="6">
        <f t="shared" si="13"/>
        <v>41.25</v>
      </c>
    </row>
    <row r="871" spans="1:8" x14ac:dyDescent="0.2">
      <c r="A871" s="1" t="s">
        <v>1680</v>
      </c>
      <c r="B871" s="2">
        <v>43851</v>
      </c>
      <c r="C871" s="3" t="s">
        <v>1681</v>
      </c>
      <c r="D871" s="4" t="s">
        <v>22</v>
      </c>
      <c r="E871" s="3">
        <v>3</v>
      </c>
      <c r="F871" s="5">
        <f>INDEX([1]products!$A$1:$G$49,MATCH([1]orders!$D871,[1]products!$A$1:$A$49,0),MATCH([1]orders!K$1,[1]products!$A$1:$G$1,0))</f>
        <v>0.5</v>
      </c>
      <c r="G871" s="6">
        <f>INDEX([1]products!$A$1:$G$49,MATCH([1]orders!$D871,[1]products!$A$1:$A$49,0),MATCH([1]orders!L$1,[1]products!$A$1:$G$1,0))</f>
        <v>5.97</v>
      </c>
      <c r="H871" s="6">
        <f t="shared" si="13"/>
        <v>17.91</v>
      </c>
    </row>
    <row r="872" spans="1:8" x14ac:dyDescent="0.2">
      <c r="A872" s="1" t="s">
        <v>1682</v>
      </c>
      <c r="B872" s="2">
        <v>44460</v>
      </c>
      <c r="C872" s="3" t="s">
        <v>1683</v>
      </c>
      <c r="D872" s="4" t="s">
        <v>16</v>
      </c>
      <c r="E872" s="3">
        <v>1</v>
      </c>
      <c r="F872" s="5">
        <f>INDEX([1]products!$A$1:$G$49,MATCH([1]orders!$D872,[1]products!$A$1:$A$49,0),MATCH([1]orders!K$1,[1]products!$A$1:$G$1,0))</f>
        <v>0.5</v>
      </c>
      <c r="G872" s="6">
        <f>INDEX([1]products!$A$1:$G$49,MATCH([1]orders!$D872,[1]products!$A$1:$A$49,0),MATCH([1]orders!L$1,[1]products!$A$1:$G$1,0))</f>
        <v>7.29</v>
      </c>
      <c r="H872" s="6">
        <f t="shared" si="13"/>
        <v>7.29</v>
      </c>
    </row>
    <row r="873" spans="1:8" x14ac:dyDescent="0.2">
      <c r="A873" s="1" t="s">
        <v>1684</v>
      </c>
      <c r="B873" s="2">
        <v>43707</v>
      </c>
      <c r="C873" s="3" t="s">
        <v>1685</v>
      </c>
      <c r="D873" s="4" t="s">
        <v>137</v>
      </c>
      <c r="E873" s="3">
        <v>2</v>
      </c>
      <c r="F873" s="5">
        <f>INDEX([1]products!$A$1:$G$49,MATCH([1]orders!$D873,[1]products!$A$1:$A$49,0),MATCH([1]orders!K$1,[1]products!$A$1:$G$1,0))</f>
        <v>1</v>
      </c>
      <c r="G873" s="6">
        <f>INDEX([1]products!$A$1:$G$49,MATCH([1]orders!$D873,[1]products!$A$1:$A$49,0),MATCH([1]orders!L$1,[1]products!$A$1:$G$1,0))</f>
        <v>14.85</v>
      </c>
      <c r="H873" s="6">
        <f t="shared" si="13"/>
        <v>29.7</v>
      </c>
    </row>
    <row r="874" spans="1:8" x14ac:dyDescent="0.2">
      <c r="A874" s="1" t="s">
        <v>1686</v>
      </c>
      <c r="B874" s="2">
        <v>43521</v>
      </c>
      <c r="C874" s="3" t="s">
        <v>1687</v>
      </c>
      <c r="D874" s="4" t="s">
        <v>61</v>
      </c>
      <c r="E874" s="3">
        <v>2</v>
      </c>
      <c r="F874" s="5">
        <f>INDEX([1]products!$A$1:$G$49,MATCH([1]orders!$D874,[1]products!$A$1:$A$49,0),MATCH([1]orders!K$1,[1]products!$A$1:$G$1,0))</f>
        <v>1</v>
      </c>
      <c r="G874" s="6">
        <f>INDEX([1]products!$A$1:$G$49,MATCH([1]orders!$D874,[1]products!$A$1:$A$49,0),MATCH([1]orders!L$1,[1]products!$A$1:$G$1,0))</f>
        <v>11.25</v>
      </c>
      <c r="H874" s="6">
        <f t="shared" si="13"/>
        <v>22.5</v>
      </c>
    </row>
    <row r="875" spans="1:8" x14ac:dyDescent="0.2">
      <c r="A875" s="1" t="s">
        <v>1688</v>
      </c>
      <c r="B875" s="2">
        <v>43725</v>
      </c>
      <c r="C875" s="3" t="s">
        <v>1673</v>
      </c>
      <c r="D875" s="4" t="s">
        <v>162</v>
      </c>
      <c r="E875" s="3">
        <v>4</v>
      </c>
      <c r="F875" s="5">
        <f>INDEX([1]products!$A$1:$G$49,MATCH([1]orders!$D875,[1]products!$A$1:$A$49,0),MATCH([1]orders!K$1,[1]products!$A$1:$G$1,0))</f>
        <v>0.2</v>
      </c>
      <c r="G875" s="6">
        <f>INDEX([1]products!$A$1:$G$49,MATCH([1]orders!$D875,[1]products!$A$1:$A$49,0),MATCH([1]orders!L$1,[1]products!$A$1:$G$1,0))</f>
        <v>2.9849999999999999</v>
      </c>
      <c r="H875" s="6">
        <f t="shared" si="13"/>
        <v>11.94</v>
      </c>
    </row>
    <row r="876" spans="1:8" x14ac:dyDescent="0.2">
      <c r="A876" s="1" t="s">
        <v>1689</v>
      </c>
      <c r="B876" s="2">
        <v>43680</v>
      </c>
      <c r="C876" s="3" t="s">
        <v>1690</v>
      </c>
      <c r="D876" s="4" t="s">
        <v>6</v>
      </c>
      <c r="E876" s="3">
        <v>2</v>
      </c>
      <c r="F876" s="5">
        <f>INDEX([1]products!$A$1:$G$49,MATCH([1]orders!$D876,[1]products!$A$1:$A$49,0),MATCH([1]orders!K$1,[1]products!$A$1:$G$1,0))</f>
        <v>1</v>
      </c>
      <c r="G876" s="6">
        <f>INDEX([1]products!$A$1:$G$49,MATCH([1]orders!$D876,[1]products!$A$1:$A$49,0),MATCH([1]orders!L$1,[1]products!$A$1:$G$1,0))</f>
        <v>12.95</v>
      </c>
      <c r="H876" s="6">
        <f t="shared" si="13"/>
        <v>25.9</v>
      </c>
    </row>
    <row r="877" spans="1:8" x14ac:dyDescent="0.2">
      <c r="A877" s="1" t="s">
        <v>1691</v>
      </c>
      <c r="B877" s="2">
        <v>44253</v>
      </c>
      <c r="C877" s="3" t="s">
        <v>1692</v>
      </c>
      <c r="D877" s="4" t="s">
        <v>78</v>
      </c>
      <c r="E877" s="3">
        <v>5</v>
      </c>
      <c r="F877" s="5">
        <f>INDEX([1]products!$A$1:$G$49,MATCH([1]orders!$D877,[1]products!$A$1:$A$49,0),MATCH([1]orders!K$1,[1]products!$A$1:$G$1,0))</f>
        <v>0.5</v>
      </c>
      <c r="G877" s="6">
        <f>INDEX([1]products!$A$1:$G$49,MATCH([1]orders!$D877,[1]products!$A$1:$A$49,0),MATCH([1]orders!L$1,[1]products!$A$1:$G$1,0))</f>
        <v>8.73</v>
      </c>
      <c r="H877" s="6">
        <f t="shared" si="13"/>
        <v>43.650000000000006</v>
      </c>
    </row>
    <row r="878" spans="1:8" x14ac:dyDescent="0.2">
      <c r="A878" s="1" t="s">
        <v>1691</v>
      </c>
      <c r="B878" s="2">
        <v>44253</v>
      </c>
      <c r="C878" s="3" t="s">
        <v>1692</v>
      </c>
      <c r="D878" s="4" t="s">
        <v>192</v>
      </c>
      <c r="E878" s="3">
        <v>6</v>
      </c>
      <c r="F878" s="5">
        <f>INDEX([1]products!$A$1:$G$49,MATCH([1]orders!$D878,[1]products!$A$1:$A$49,0),MATCH([1]orders!K$1,[1]products!$A$1:$G$1,0))</f>
        <v>0.5</v>
      </c>
      <c r="G878" s="6">
        <f>INDEX([1]products!$A$1:$G$49,MATCH([1]orders!$D878,[1]products!$A$1:$A$49,0),MATCH([1]orders!L$1,[1]products!$A$1:$G$1,0))</f>
        <v>7.77</v>
      </c>
      <c r="H878" s="6">
        <f t="shared" si="13"/>
        <v>46.62</v>
      </c>
    </row>
    <row r="879" spans="1:8" x14ac:dyDescent="0.2">
      <c r="A879" s="1" t="s">
        <v>1693</v>
      </c>
      <c r="B879" s="2">
        <v>44411</v>
      </c>
      <c r="C879" s="3" t="s">
        <v>1694</v>
      </c>
      <c r="D879" s="4" t="s">
        <v>83</v>
      </c>
      <c r="E879" s="3">
        <v>3</v>
      </c>
      <c r="F879" s="5">
        <f>INDEX([1]products!$A$1:$G$49,MATCH([1]orders!$D879,[1]products!$A$1:$A$49,0),MATCH([1]orders!K$1,[1]products!$A$1:$G$1,0))</f>
        <v>0.5</v>
      </c>
      <c r="G879" s="6">
        <f>INDEX([1]products!$A$1:$G$49,MATCH([1]orders!$D879,[1]products!$A$1:$A$49,0),MATCH([1]orders!L$1,[1]products!$A$1:$G$1,0))</f>
        <v>9.51</v>
      </c>
      <c r="H879" s="6">
        <f t="shared" si="13"/>
        <v>28.53</v>
      </c>
    </row>
    <row r="880" spans="1:8" x14ac:dyDescent="0.2">
      <c r="A880" s="1" t="s">
        <v>1695</v>
      </c>
      <c r="B880" s="2">
        <v>44323</v>
      </c>
      <c r="C880" s="3" t="s">
        <v>1696</v>
      </c>
      <c r="D880" s="4" t="s">
        <v>10</v>
      </c>
      <c r="E880" s="3">
        <v>1</v>
      </c>
      <c r="F880" s="5">
        <f>INDEX([1]products!$A$1:$G$49,MATCH([1]orders!$D880,[1]products!$A$1:$A$49,0),MATCH([1]orders!K$1,[1]products!$A$1:$G$1,0))</f>
        <v>2.5</v>
      </c>
      <c r="G880" s="6">
        <f>INDEX([1]products!$A$1:$G$49,MATCH([1]orders!$D880,[1]products!$A$1:$A$49,0),MATCH([1]orders!L$1,[1]products!$A$1:$G$1,0))</f>
        <v>27.484999999999996</v>
      </c>
      <c r="H880" s="6">
        <f t="shared" si="13"/>
        <v>27.484999999999996</v>
      </c>
    </row>
    <row r="881" spans="1:8" x14ac:dyDescent="0.2">
      <c r="A881" s="1" t="s">
        <v>1697</v>
      </c>
      <c r="B881" s="2">
        <v>43630</v>
      </c>
      <c r="C881" s="3" t="s">
        <v>1698</v>
      </c>
      <c r="D881" s="4" t="s">
        <v>51</v>
      </c>
      <c r="E881" s="3">
        <v>3</v>
      </c>
      <c r="F881" s="5">
        <f>INDEX([1]products!$A$1:$G$49,MATCH([1]orders!$D881,[1]products!$A$1:$A$49,0),MATCH([1]orders!K$1,[1]products!$A$1:$G$1,0))</f>
        <v>0.2</v>
      </c>
      <c r="G881" s="6">
        <f>INDEX([1]products!$A$1:$G$49,MATCH([1]orders!$D881,[1]products!$A$1:$A$49,0),MATCH([1]orders!L$1,[1]products!$A$1:$G$1,0))</f>
        <v>3.645</v>
      </c>
      <c r="H881" s="6">
        <f t="shared" si="13"/>
        <v>10.935</v>
      </c>
    </row>
    <row r="882" spans="1:8" x14ac:dyDescent="0.2">
      <c r="A882" s="1" t="s">
        <v>1699</v>
      </c>
      <c r="B882" s="2">
        <v>43790</v>
      </c>
      <c r="C882" s="3" t="s">
        <v>1700</v>
      </c>
      <c r="D882" s="4" t="s">
        <v>182</v>
      </c>
      <c r="E882" s="3">
        <v>2</v>
      </c>
      <c r="F882" s="5">
        <f>INDEX([1]products!$A$1:$G$49,MATCH([1]orders!$D882,[1]products!$A$1:$A$49,0),MATCH([1]orders!K$1,[1]products!$A$1:$G$1,0))</f>
        <v>0.2</v>
      </c>
      <c r="G882" s="6">
        <f>INDEX([1]products!$A$1:$G$49,MATCH([1]orders!$D882,[1]products!$A$1:$A$49,0),MATCH([1]orders!L$1,[1]products!$A$1:$G$1,0))</f>
        <v>3.5849999999999995</v>
      </c>
      <c r="H882" s="6">
        <f t="shared" si="13"/>
        <v>7.169999999999999</v>
      </c>
    </row>
    <row r="883" spans="1:8" x14ac:dyDescent="0.2">
      <c r="A883" s="1" t="s">
        <v>1701</v>
      </c>
      <c r="B883" s="2">
        <v>44286</v>
      </c>
      <c r="C883" s="3" t="s">
        <v>1702</v>
      </c>
      <c r="D883" s="4" t="s">
        <v>115</v>
      </c>
      <c r="E883" s="3">
        <v>6</v>
      </c>
      <c r="F883" s="5">
        <f>INDEX([1]products!$A$1:$G$49,MATCH([1]orders!$D883,[1]products!$A$1:$A$49,0),MATCH([1]orders!K$1,[1]products!$A$1:$G$1,0))</f>
        <v>0.2</v>
      </c>
      <c r="G883" s="6">
        <f>INDEX([1]products!$A$1:$G$49,MATCH([1]orders!$D883,[1]products!$A$1:$A$49,0),MATCH([1]orders!L$1,[1]products!$A$1:$G$1,0))</f>
        <v>3.8849999999999998</v>
      </c>
      <c r="H883" s="6">
        <f t="shared" si="13"/>
        <v>23.31</v>
      </c>
    </row>
    <row r="884" spans="1:8" x14ac:dyDescent="0.2">
      <c r="A884" s="1" t="s">
        <v>1703</v>
      </c>
      <c r="B884" s="2">
        <v>43647</v>
      </c>
      <c r="C884" s="3" t="s">
        <v>1704</v>
      </c>
      <c r="D884" s="4" t="s">
        <v>118</v>
      </c>
      <c r="E884" s="3">
        <v>5</v>
      </c>
      <c r="F884" s="5">
        <f>INDEX([1]products!$A$1:$G$49,MATCH([1]orders!$D884,[1]products!$A$1:$A$49,0),MATCH([1]orders!K$1,[1]products!$A$1:$G$1,0))</f>
        <v>2.5</v>
      </c>
      <c r="G884" s="6">
        <f>INDEX([1]products!$A$1:$G$49,MATCH([1]orders!$D884,[1]products!$A$1:$A$49,0),MATCH([1]orders!L$1,[1]products!$A$1:$G$1,0))</f>
        <v>22.884999999999998</v>
      </c>
      <c r="H884" s="6">
        <f t="shared" si="13"/>
        <v>114.42499999999998</v>
      </c>
    </row>
    <row r="885" spans="1:8" x14ac:dyDescent="0.2">
      <c r="A885" s="1" t="s">
        <v>1705</v>
      </c>
      <c r="B885" s="2">
        <v>43956</v>
      </c>
      <c r="C885" s="3" t="s">
        <v>1706</v>
      </c>
      <c r="D885" s="4" t="s">
        <v>171</v>
      </c>
      <c r="E885" s="3">
        <v>3</v>
      </c>
      <c r="F885" s="5">
        <f>INDEX([1]products!$A$1:$G$49,MATCH([1]orders!$D885,[1]products!$A$1:$A$49,0),MATCH([1]orders!K$1,[1]products!$A$1:$G$1,0))</f>
        <v>2.5</v>
      </c>
      <c r="G885" s="6">
        <f>INDEX([1]products!$A$1:$G$49,MATCH([1]orders!$D885,[1]products!$A$1:$A$49,0),MATCH([1]orders!L$1,[1]products!$A$1:$G$1,0))</f>
        <v>25.874999999999996</v>
      </c>
      <c r="H885" s="6">
        <f t="shared" si="13"/>
        <v>77.624999999999986</v>
      </c>
    </row>
    <row r="886" spans="1:8" x14ac:dyDescent="0.2">
      <c r="A886" s="1" t="s">
        <v>1707</v>
      </c>
      <c r="B886" s="2">
        <v>43941</v>
      </c>
      <c r="C886" s="3" t="s">
        <v>1708</v>
      </c>
      <c r="D886" s="4" t="s">
        <v>146</v>
      </c>
      <c r="E886" s="3">
        <v>1</v>
      </c>
      <c r="F886" s="5">
        <f>INDEX([1]products!$A$1:$G$49,MATCH([1]orders!$D886,[1]products!$A$1:$A$49,0),MATCH([1]orders!K$1,[1]products!$A$1:$G$1,0))</f>
        <v>0.5</v>
      </c>
      <c r="G886" s="6">
        <f>INDEX([1]products!$A$1:$G$49,MATCH([1]orders!$D886,[1]products!$A$1:$A$49,0),MATCH([1]orders!L$1,[1]products!$A$1:$G$1,0))</f>
        <v>5.3699999999999992</v>
      </c>
      <c r="H886" s="6">
        <f t="shared" si="13"/>
        <v>5.3699999999999992</v>
      </c>
    </row>
    <row r="887" spans="1:8" x14ac:dyDescent="0.2">
      <c r="A887" s="1" t="s">
        <v>1709</v>
      </c>
      <c r="B887" s="2">
        <v>43664</v>
      </c>
      <c r="C887" s="3" t="s">
        <v>1710</v>
      </c>
      <c r="D887" s="4" t="s">
        <v>35</v>
      </c>
      <c r="E887" s="3">
        <v>6</v>
      </c>
      <c r="F887" s="5">
        <f>INDEX([1]products!$A$1:$G$49,MATCH([1]orders!$D887,[1]products!$A$1:$A$49,0),MATCH([1]orders!K$1,[1]products!$A$1:$G$1,0))</f>
        <v>2.5</v>
      </c>
      <c r="G887" s="6">
        <f>INDEX([1]products!$A$1:$G$49,MATCH([1]orders!$D887,[1]products!$A$1:$A$49,0),MATCH([1]orders!L$1,[1]products!$A$1:$G$1,0))</f>
        <v>20.584999999999997</v>
      </c>
      <c r="H887" s="6">
        <f t="shared" si="13"/>
        <v>123.50999999999999</v>
      </c>
    </row>
    <row r="888" spans="1:8" x14ac:dyDescent="0.2">
      <c r="A888" s="1" t="s">
        <v>1711</v>
      </c>
      <c r="B888" s="2">
        <v>44518</v>
      </c>
      <c r="C888" s="3" t="s">
        <v>1712</v>
      </c>
      <c r="D888" s="4" t="s">
        <v>78</v>
      </c>
      <c r="E888" s="3">
        <v>2</v>
      </c>
      <c r="F888" s="5">
        <f>INDEX([1]products!$A$1:$G$49,MATCH([1]orders!$D888,[1]products!$A$1:$A$49,0),MATCH([1]orders!K$1,[1]products!$A$1:$G$1,0))</f>
        <v>0.5</v>
      </c>
      <c r="G888" s="6">
        <f>INDEX([1]products!$A$1:$G$49,MATCH([1]orders!$D888,[1]products!$A$1:$A$49,0),MATCH([1]orders!L$1,[1]products!$A$1:$G$1,0))</f>
        <v>8.73</v>
      </c>
      <c r="H888" s="6">
        <f t="shared" si="13"/>
        <v>17.46</v>
      </c>
    </row>
    <row r="889" spans="1:8" x14ac:dyDescent="0.2">
      <c r="A889" s="1" t="s">
        <v>1713</v>
      </c>
      <c r="B889" s="2">
        <v>44002</v>
      </c>
      <c r="C889" s="3" t="s">
        <v>1714</v>
      </c>
      <c r="D889" s="4" t="s">
        <v>254</v>
      </c>
      <c r="E889" s="3">
        <v>3</v>
      </c>
      <c r="F889" s="5">
        <f>INDEX([1]products!$A$1:$G$49,MATCH([1]orders!$D889,[1]products!$A$1:$A$49,0),MATCH([1]orders!K$1,[1]products!$A$1:$G$1,0))</f>
        <v>0.2</v>
      </c>
      <c r="G889" s="6">
        <f>INDEX([1]products!$A$1:$G$49,MATCH([1]orders!$D889,[1]products!$A$1:$A$49,0),MATCH([1]orders!L$1,[1]products!$A$1:$G$1,0))</f>
        <v>4.4550000000000001</v>
      </c>
      <c r="H889" s="6">
        <f t="shared" si="13"/>
        <v>13.365</v>
      </c>
    </row>
    <row r="890" spans="1:8" x14ac:dyDescent="0.2">
      <c r="A890" s="1" t="s">
        <v>1715</v>
      </c>
      <c r="B890" s="2">
        <v>44292</v>
      </c>
      <c r="C890" s="3" t="s">
        <v>1716</v>
      </c>
      <c r="D890" s="4" t="s">
        <v>115</v>
      </c>
      <c r="E890" s="3">
        <v>2</v>
      </c>
      <c r="F890" s="5">
        <f>INDEX([1]products!$A$1:$G$49,MATCH([1]orders!$D890,[1]products!$A$1:$A$49,0),MATCH([1]orders!K$1,[1]products!$A$1:$G$1,0))</f>
        <v>0.2</v>
      </c>
      <c r="G890" s="6">
        <f>INDEX([1]products!$A$1:$G$49,MATCH([1]orders!$D890,[1]products!$A$1:$A$49,0),MATCH([1]orders!L$1,[1]products!$A$1:$G$1,0))</f>
        <v>3.8849999999999998</v>
      </c>
      <c r="H890" s="6">
        <f t="shared" si="13"/>
        <v>7.77</v>
      </c>
    </row>
    <row r="891" spans="1:8" x14ac:dyDescent="0.2">
      <c r="A891" s="1" t="s">
        <v>1717</v>
      </c>
      <c r="B891" s="2">
        <v>43633</v>
      </c>
      <c r="C891" s="3" t="s">
        <v>1718</v>
      </c>
      <c r="D891" s="4" t="s">
        <v>101</v>
      </c>
      <c r="E891" s="3">
        <v>1</v>
      </c>
      <c r="F891" s="5">
        <f>INDEX([1]products!$A$1:$G$49,MATCH([1]orders!$D891,[1]products!$A$1:$A$49,0),MATCH([1]orders!K$1,[1]products!$A$1:$G$1,0))</f>
        <v>0.2</v>
      </c>
      <c r="G891" s="6">
        <f>INDEX([1]products!$A$1:$G$49,MATCH([1]orders!$D891,[1]products!$A$1:$A$49,0),MATCH([1]orders!L$1,[1]products!$A$1:$G$1,0))</f>
        <v>2.6849999999999996</v>
      </c>
      <c r="H891" s="6">
        <f t="shared" si="13"/>
        <v>2.6849999999999996</v>
      </c>
    </row>
    <row r="892" spans="1:8" x14ac:dyDescent="0.2">
      <c r="A892" s="1" t="s">
        <v>1719</v>
      </c>
      <c r="B892" s="2">
        <v>44646</v>
      </c>
      <c r="C892" s="3" t="s">
        <v>1704</v>
      </c>
      <c r="D892" s="4" t="s">
        <v>35</v>
      </c>
      <c r="E892" s="3">
        <v>1</v>
      </c>
      <c r="F892" s="5">
        <f>INDEX([1]products!$A$1:$G$49,MATCH([1]orders!$D892,[1]products!$A$1:$A$49,0),MATCH([1]orders!K$1,[1]products!$A$1:$G$1,0))</f>
        <v>2.5</v>
      </c>
      <c r="G892" s="6">
        <f>INDEX([1]products!$A$1:$G$49,MATCH([1]orders!$D892,[1]products!$A$1:$A$49,0),MATCH([1]orders!L$1,[1]products!$A$1:$G$1,0))</f>
        <v>20.584999999999997</v>
      </c>
      <c r="H892" s="6">
        <f t="shared" si="13"/>
        <v>20.584999999999997</v>
      </c>
    </row>
    <row r="893" spans="1:8" x14ac:dyDescent="0.2">
      <c r="A893" s="1" t="s">
        <v>1720</v>
      </c>
      <c r="B893" s="2">
        <v>44469</v>
      </c>
      <c r="C893" s="3" t="s">
        <v>1721</v>
      </c>
      <c r="D893" s="4" t="s">
        <v>118</v>
      </c>
      <c r="E893" s="3">
        <v>5</v>
      </c>
      <c r="F893" s="5">
        <f>INDEX([1]products!$A$1:$G$49,MATCH([1]orders!$D893,[1]products!$A$1:$A$49,0),MATCH([1]orders!K$1,[1]products!$A$1:$G$1,0))</f>
        <v>2.5</v>
      </c>
      <c r="G893" s="6">
        <f>INDEX([1]products!$A$1:$G$49,MATCH([1]orders!$D893,[1]products!$A$1:$A$49,0),MATCH([1]orders!L$1,[1]products!$A$1:$G$1,0))</f>
        <v>22.884999999999998</v>
      </c>
      <c r="H893" s="6">
        <f t="shared" si="13"/>
        <v>114.42499999999998</v>
      </c>
    </row>
    <row r="894" spans="1:8" x14ac:dyDescent="0.2">
      <c r="A894" s="1" t="s">
        <v>1722</v>
      </c>
      <c r="B894" s="2">
        <v>43635</v>
      </c>
      <c r="C894" s="3" t="s">
        <v>1723</v>
      </c>
      <c r="D894" s="4" t="s">
        <v>64</v>
      </c>
      <c r="E894" s="3">
        <v>5</v>
      </c>
      <c r="F894" s="5">
        <f>INDEX([1]products!$A$1:$G$49,MATCH([1]orders!$D894,[1]products!$A$1:$A$49,0),MATCH([1]orders!K$1,[1]products!$A$1:$G$1,0))</f>
        <v>0.2</v>
      </c>
      <c r="G894" s="6">
        <f>INDEX([1]products!$A$1:$G$49,MATCH([1]orders!$D894,[1]products!$A$1:$A$49,0),MATCH([1]orders!L$1,[1]products!$A$1:$G$1,0))</f>
        <v>4.125</v>
      </c>
      <c r="H894" s="6">
        <f t="shared" si="13"/>
        <v>20.625</v>
      </c>
    </row>
    <row r="895" spans="1:8" x14ac:dyDescent="0.2">
      <c r="A895" s="1" t="s">
        <v>1724</v>
      </c>
      <c r="B895" s="2">
        <v>44651</v>
      </c>
      <c r="C895" s="3" t="s">
        <v>1725</v>
      </c>
      <c r="D895" s="4" t="s">
        <v>83</v>
      </c>
      <c r="E895" s="3">
        <v>6</v>
      </c>
      <c r="F895" s="5">
        <f>INDEX([1]products!$A$1:$G$49,MATCH([1]orders!$D895,[1]products!$A$1:$A$49,0),MATCH([1]orders!K$1,[1]products!$A$1:$G$1,0))</f>
        <v>0.5</v>
      </c>
      <c r="G895" s="6">
        <f>INDEX([1]products!$A$1:$G$49,MATCH([1]orders!$D895,[1]products!$A$1:$A$49,0),MATCH([1]orders!L$1,[1]products!$A$1:$G$1,0))</f>
        <v>9.51</v>
      </c>
      <c r="H895" s="6">
        <f t="shared" si="13"/>
        <v>57.06</v>
      </c>
    </row>
    <row r="896" spans="1:8" x14ac:dyDescent="0.2">
      <c r="A896" s="1" t="s">
        <v>1726</v>
      </c>
      <c r="B896" s="2">
        <v>44016</v>
      </c>
      <c r="C896" s="3" t="s">
        <v>1727</v>
      </c>
      <c r="D896" s="4" t="s">
        <v>35</v>
      </c>
      <c r="E896" s="3">
        <v>4</v>
      </c>
      <c r="F896" s="5">
        <f>INDEX([1]products!$A$1:$G$49,MATCH([1]orders!$D896,[1]products!$A$1:$A$49,0),MATCH([1]orders!K$1,[1]products!$A$1:$G$1,0))</f>
        <v>2.5</v>
      </c>
      <c r="G896" s="6">
        <f>INDEX([1]products!$A$1:$G$49,MATCH([1]orders!$D896,[1]products!$A$1:$A$49,0),MATCH([1]orders!L$1,[1]products!$A$1:$G$1,0))</f>
        <v>20.584999999999997</v>
      </c>
      <c r="H896" s="6">
        <f t="shared" si="13"/>
        <v>82.339999999999989</v>
      </c>
    </row>
    <row r="897" spans="1:8" x14ac:dyDescent="0.2">
      <c r="A897" s="1" t="s">
        <v>1728</v>
      </c>
      <c r="B897" s="2">
        <v>44521</v>
      </c>
      <c r="C897" s="3" t="s">
        <v>1729</v>
      </c>
      <c r="D897" s="4" t="s">
        <v>112</v>
      </c>
      <c r="E897" s="3">
        <v>5</v>
      </c>
      <c r="F897" s="5">
        <f>INDEX([1]products!$A$1:$G$49,MATCH([1]orders!$D897,[1]products!$A$1:$A$49,0),MATCH([1]orders!K$1,[1]products!$A$1:$G$1,0))</f>
        <v>2.5</v>
      </c>
      <c r="G897" s="6">
        <f>INDEX([1]products!$A$1:$G$49,MATCH([1]orders!$D897,[1]products!$A$1:$A$49,0),MATCH([1]orders!L$1,[1]products!$A$1:$G$1,0))</f>
        <v>31.624999999999996</v>
      </c>
      <c r="H897" s="6">
        <f t="shared" si="13"/>
        <v>158.12499999999997</v>
      </c>
    </row>
    <row r="898" spans="1:8" x14ac:dyDescent="0.2">
      <c r="A898" s="1" t="s">
        <v>1730</v>
      </c>
      <c r="B898" s="2">
        <v>44347</v>
      </c>
      <c r="C898" s="3" t="s">
        <v>1731</v>
      </c>
      <c r="D898" s="4" t="s">
        <v>146</v>
      </c>
      <c r="E898" s="3">
        <v>6</v>
      </c>
      <c r="F898" s="5">
        <f>INDEX([1]products!$A$1:$G$49,MATCH([1]orders!$D898,[1]products!$A$1:$A$49,0),MATCH([1]orders!K$1,[1]products!$A$1:$G$1,0))</f>
        <v>0.5</v>
      </c>
      <c r="G898" s="6">
        <f>INDEX([1]products!$A$1:$G$49,MATCH([1]orders!$D898,[1]products!$A$1:$A$49,0),MATCH([1]orders!L$1,[1]products!$A$1:$G$1,0))</f>
        <v>5.3699999999999992</v>
      </c>
      <c r="H898" s="6">
        <f t="shared" ref="H898:H961" si="14">E898*G898</f>
        <v>32.22</v>
      </c>
    </row>
    <row r="899" spans="1:8" x14ac:dyDescent="0.2">
      <c r="A899" s="1" t="s">
        <v>1732</v>
      </c>
      <c r="B899" s="2">
        <v>43932</v>
      </c>
      <c r="C899" s="3" t="s">
        <v>1733</v>
      </c>
      <c r="D899" s="4" t="s">
        <v>245</v>
      </c>
      <c r="E899" s="3">
        <v>2</v>
      </c>
      <c r="F899" s="5">
        <f>INDEX([1]products!$A$1:$G$49,MATCH([1]orders!$D899,[1]products!$A$1:$A$49,0),MATCH([1]orders!K$1,[1]products!$A$1:$G$1,0))</f>
        <v>1</v>
      </c>
      <c r="G899" s="6">
        <f>INDEX([1]products!$A$1:$G$49,MATCH([1]orders!$D899,[1]products!$A$1:$A$49,0),MATCH([1]orders!L$1,[1]products!$A$1:$G$1,0))</f>
        <v>12.15</v>
      </c>
      <c r="H899" s="6">
        <f t="shared" si="14"/>
        <v>24.3</v>
      </c>
    </row>
    <row r="900" spans="1:8" x14ac:dyDescent="0.2">
      <c r="A900" s="1" t="s">
        <v>1734</v>
      </c>
      <c r="B900" s="2">
        <v>44089</v>
      </c>
      <c r="C900" s="3" t="s">
        <v>1735</v>
      </c>
      <c r="D900" s="4" t="s">
        <v>157</v>
      </c>
      <c r="E900" s="3">
        <v>5</v>
      </c>
      <c r="F900" s="5">
        <f>INDEX([1]products!$A$1:$G$49,MATCH([1]orders!$D900,[1]products!$A$1:$A$49,0),MATCH([1]orders!K$1,[1]products!$A$1:$G$1,0))</f>
        <v>0.5</v>
      </c>
      <c r="G900" s="6">
        <f>INDEX([1]products!$A$1:$G$49,MATCH([1]orders!$D900,[1]products!$A$1:$A$49,0),MATCH([1]orders!L$1,[1]products!$A$1:$G$1,0))</f>
        <v>7.169999999999999</v>
      </c>
      <c r="H900" s="6">
        <f t="shared" si="14"/>
        <v>35.849999999999994</v>
      </c>
    </row>
    <row r="901" spans="1:8" x14ac:dyDescent="0.2">
      <c r="A901" s="1" t="s">
        <v>1736</v>
      </c>
      <c r="B901" s="2">
        <v>44523</v>
      </c>
      <c r="C901" s="3" t="s">
        <v>1729</v>
      </c>
      <c r="D901" s="4" t="s">
        <v>96</v>
      </c>
      <c r="E901" s="3">
        <v>5</v>
      </c>
      <c r="F901" s="5">
        <f>INDEX([1]products!$A$1:$G$49,MATCH([1]orders!$D901,[1]products!$A$1:$A$49,0),MATCH([1]orders!K$1,[1]products!$A$1:$G$1,0))</f>
        <v>1</v>
      </c>
      <c r="G901" s="6">
        <f>INDEX([1]products!$A$1:$G$49,MATCH([1]orders!$D901,[1]products!$A$1:$A$49,0),MATCH([1]orders!L$1,[1]products!$A$1:$G$1,0))</f>
        <v>14.55</v>
      </c>
      <c r="H901" s="6">
        <f t="shared" si="14"/>
        <v>72.75</v>
      </c>
    </row>
    <row r="902" spans="1:8" x14ac:dyDescent="0.2">
      <c r="A902" s="1" t="s">
        <v>1737</v>
      </c>
      <c r="B902" s="2">
        <v>44584</v>
      </c>
      <c r="C902" s="3" t="s">
        <v>1738</v>
      </c>
      <c r="D902" s="4" t="s">
        <v>132</v>
      </c>
      <c r="E902" s="3">
        <v>3</v>
      </c>
      <c r="F902" s="5">
        <f>INDEX([1]products!$A$1:$G$49,MATCH([1]orders!$D902,[1]products!$A$1:$A$49,0),MATCH([1]orders!K$1,[1]products!$A$1:$G$1,0))</f>
        <v>1</v>
      </c>
      <c r="G902" s="6">
        <f>INDEX([1]products!$A$1:$G$49,MATCH([1]orders!$D902,[1]products!$A$1:$A$49,0),MATCH([1]orders!L$1,[1]products!$A$1:$G$1,0))</f>
        <v>15.85</v>
      </c>
      <c r="H902" s="6">
        <f t="shared" si="14"/>
        <v>47.55</v>
      </c>
    </row>
    <row r="903" spans="1:8" x14ac:dyDescent="0.2">
      <c r="A903" s="1" t="s">
        <v>1739</v>
      </c>
      <c r="B903" s="2">
        <v>44223</v>
      </c>
      <c r="C903" s="3" t="s">
        <v>1740</v>
      </c>
      <c r="D903" s="4" t="s">
        <v>182</v>
      </c>
      <c r="E903" s="3">
        <v>1</v>
      </c>
      <c r="F903" s="5">
        <f>INDEX([1]products!$A$1:$G$49,MATCH([1]orders!$D903,[1]products!$A$1:$A$49,0),MATCH([1]orders!K$1,[1]products!$A$1:$G$1,0))</f>
        <v>0.2</v>
      </c>
      <c r="G903" s="6">
        <f>INDEX([1]products!$A$1:$G$49,MATCH([1]orders!$D903,[1]products!$A$1:$A$49,0),MATCH([1]orders!L$1,[1]products!$A$1:$G$1,0))</f>
        <v>3.5849999999999995</v>
      </c>
      <c r="H903" s="6">
        <f t="shared" si="14"/>
        <v>3.5849999999999995</v>
      </c>
    </row>
    <row r="904" spans="1:8" x14ac:dyDescent="0.2">
      <c r="A904" s="1" t="s">
        <v>1741</v>
      </c>
      <c r="B904" s="2">
        <v>43640</v>
      </c>
      <c r="C904" s="3" t="s">
        <v>1742</v>
      </c>
      <c r="D904" s="4" t="s">
        <v>112</v>
      </c>
      <c r="E904" s="3">
        <v>5</v>
      </c>
      <c r="F904" s="5">
        <f>INDEX([1]products!$A$1:$G$49,MATCH([1]orders!$D904,[1]products!$A$1:$A$49,0),MATCH([1]orders!K$1,[1]products!$A$1:$G$1,0))</f>
        <v>2.5</v>
      </c>
      <c r="G904" s="6">
        <f>INDEX([1]products!$A$1:$G$49,MATCH([1]orders!$D904,[1]products!$A$1:$A$49,0),MATCH([1]orders!L$1,[1]products!$A$1:$G$1,0))</f>
        <v>31.624999999999996</v>
      </c>
      <c r="H904" s="6">
        <f t="shared" si="14"/>
        <v>158.12499999999997</v>
      </c>
    </row>
    <row r="905" spans="1:8" x14ac:dyDescent="0.2">
      <c r="A905" s="1" t="s">
        <v>1743</v>
      </c>
      <c r="B905" s="2">
        <v>43905</v>
      </c>
      <c r="C905" s="3" t="s">
        <v>1744</v>
      </c>
      <c r="D905" s="4" t="s">
        <v>78</v>
      </c>
      <c r="E905" s="3">
        <v>2</v>
      </c>
      <c r="F905" s="5">
        <f>INDEX([1]products!$A$1:$G$49,MATCH([1]orders!$D905,[1]products!$A$1:$A$49,0),MATCH([1]orders!K$1,[1]products!$A$1:$G$1,0))</f>
        <v>0.5</v>
      </c>
      <c r="G905" s="6">
        <f>INDEX([1]products!$A$1:$G$49,MATCH([1]orders!$D905,[1]products!$A$1:$A$49,0),MATCH([1]orders!L$1,[1]products!$A$1:$G$1,0))</f>
        <v>8.73</v>
      </c>
      <c r="H905" s="6">
        <f t="shared" si="14"/>
        <v>17.46</v>
      </c>
    </row>
    <row r="906" spans="1:8" x14ac:dyDescent="0.2">
      <c r="A906" s="1" t="s">
        <v>1745</v>
      </c>
      <c r="B906" s="2">
        <v>44463</v>
      </c>
      <c r="C906" s="3" t="s">
        <v>1746</v>
      </c>
      <c r="D906" s="4" t="s">
        <v>204</v>
      </c>
      <c r="E906" s="3">
        <v>5</v>
      </c>
      <c r="F906" s="5">
        <f>INDEX([1]products!$A$1:$G$49,MATCH([1]orders!$D906,[1]products!$A$1:$A$49,0),MATCH([1]orders!K$1,[1]products!$A$1:$G$1,0))</f>
        <v>2.5</v>
      </c>
      <c r="G906" s="6">
        <f>INDEX([1]products!$A$1:$G$49,MATCH([1]orders!$D906,[1]products!$A$1:$A$49,0),MATCH([1]orders!L$1,[1]products!$A$1:$G$1,0))</f>
        <v>29.784999999999997</v>
      </c>
      <c r="H906" s="6">
        <f t="shared" si="14"/>
        <v>148.92499999999998</v>
      </c>
    </row>
    <row r="907" spans="1:8" x14ac:dyDescent="0.2">
      <c r="A907" s="1" t="s">
        <v>1747</v>
      </c>
      <c r="B907" s="2">
        <v>43560</v>
      </c>
      <c r="C907" s="3" t="s">
        <v>1748</v>
      </c>
      <c r="D907" s="4" t="s">
        <v>67</v>
      </c>
      <c r="E907" s="3">
        <v>6</v>
      </c>
      <c r="F907" s="5">
        <f>INDEX([1]products!$A$1:$G$49,MATCH([1]orders!$D907,[1]products!$A$1:$A$49,0),MATCH([1]orders!K$1,[1]products!$A$1:$G$1,0))</f>
        <v>0.5</v>
      </c>
      <c r="G907" s="6">
        <f>INDEX([1]products!$A$1:$G$49,MATCH([1]orders!$D907,[1]products!$A$1:$A$49,0),MATCH([1]orders!L$1,[1]products!$A$1:$G$1,0))</f>
        <v>6.75</v>
      </c>
      <c r="H907" s="6">
        <f t="shared" si="14"/>
        <v>40.5</v>
      </c>
    </row>
    <row r="908" spans="1:8" x14ac:dyDescent="0.2">
      <c r="A908" s="1" t="s">
        <v>1749</v>
      </c>
      <c r="B908" s="2">
        <v>44588</v>
      </c>
      <c r="C908" s="3" t="s">
        <v>1750</v>
      </c>
      <c r="D908" s="4" t="s">
        <v>67</v>
      </c>
      <c r="E908" s="3">
        <v>4</v>
      </c>
      <c r="F908" s="5">
        <f>INDEX([1]products!$A$1:$G$49,MATCH([1]orders!$D908,[1]products!$A$1:$A$49,0),MATCH([1]orders!K$1,[1]products!$A$1:$G$1,0))</f>
        <v>0.5</v>
      </c>
      <c r="G908" s="6">
        <f>INDEX([1]products!$A$1:$G$49,MATCH([1]orders!$D908,[1]products!$A$1:$A$49,0),MATCH([1]orders!L$1,[1]products!$A$1:$G$1,0))</f>
        <v>6.75</v>
      </c>
      <c r="H908" s="6">
        <f t="shared" si="14"/>
        <v>27</v>
      </c>
    </row>
    <row r="909" spans="1:8" x14ac:dyDescent="0.2">
      <c r="A909" s="1" t="s">
        <v>1751</v>
      </c>
      <c r="B909" s="2">
        <v>44449</v>
      </c>
      <c r="C909" s="3" t="s">
        <v>1752</v>
      </c>
      <c r="D909" s="4" t="s">
        <v>13</v>
      </c>
      <c r="E909" s="3">
        <v>3</v>
      </c>
      <c r="F909" s="5">
        <f>INDEX([1]products!$A$1:$G$49,MATCH([1]orders!$D909,[1]products!$A$1:$A$49,0),MATCH([1]orders!K$1,[1]products!$A$1:$G$1,0))</f>
        <v>1</v>
      </c>
      <c r="G909" s="6">
        <f>INDEX([1]products!$A$1:$G$49,MATCH([1]orders!$D909,[1]products!$A$1:$A$49,0),MATCH([1]orders!L$1,[1]products!$A$1:$G$1,0))</f>
        <v>12.95</v>
      </c>
      <c r="H909" s="6">
        <f t="shared" si="14"/>
        <v>38.849999999999994</v>
      </c>
    </row>
    <row r="910" spans="1:8" x14ac:dyDescent="0.2">
      <c r="A910" s="1" t="s">
        <v>1753</v>
      </c>
      <c r="B910" s="2">
        <v>43836</v>
      </c>
      <c r="C910" s="3" t="s">
        <v>1754</v>
      </c>
      <c r="D910" s="4" t="s">
        <v>189</v>
      </c>
      <c r="E910" s="3">
        <v>5</v>
      </c>
      <c r="F910" s="5">
        <f>INDEX([1]products!$A$1:$G$49,MATCH([1]orders!$D910,[1]products!$A$1:$A$49,0),MATCH([1]orders!K$1,[1]products!$A$1:$G$1,0))</f>
        <v>1</v>
      </c>
      <c r="G910" s="6">
        <f>INDEX([1]products!$A$1:$G$49,MATCH([1]orders!$D910,[1]products!$A$1:$A$49,0),MATCH([1]orders!L$1,[1]products!$A$1:$G$1,0))</f>
        <v>11.95</v>
      </c>
      <c r="H910" s="6">
        <f t="shared" si="14"/>
        <v>59.75</v>
      </c>
    </row>
    <row r="911" spans="1:8" x14ac:dyDescent="0.2">
      <c r="A911" s="1" t="s">
        <v>1755</v>
      </c>
      <c r="B911" s="2">
        <v>44635</v>
      </c>
      <c r="C911" s="3" t="s">
        <v>1756</v>
      </c>
      <c r="D911" s="4" t="s">
        <v>182</v>
      </c>
      <c r="E911" s="3">
        <v>3</v>
      </c>
      <c r="F911" s="5">
        <f>INDEX([1]products!$A$1:$G$49,MATCH([1]orders!$D911,[1]products!$A$1:$A$49,0),MATCH([1]orders!K$1,[1]products!$A$1:$G$1,0))</f>
        <v>0.2</v>
      </c>
      <c r="G911" s="6">
        <f>INDEX([1]products!$A$1:$G$49,MATCH([1]orders!$D911,[1]products!$A$1:$A$49,0),MATCH([1]orders!L$1,[1]products!$A$1:$G$1,0))</f>
        <v>3.5849999999999995</v>
      </c>
      <c r="H911" s="6">
        <f t="shared" si="14"/>
        <v>10.754999999999999</v>
      </c>
    </row>
    <row r="912" spans="1:8" x14ac:dyDescent="0.2">
      <c r="A912" s="1" t="s">
        <v>1757</v>
      </c>
      <c r="B912" s="2">
        <v>44447</v>
      </c>
      <c r="C912" s="3" t="s">
        <v>1758</v>
      </c>
      <c r="D912" s="4" t="s">
        <v>118</v>
      </c>
      <c r="E912" s="3">
        <v>4</v>
      </c>
      <c r="F912" s="5">
        <f>INDEX([1]products!$A$1:$G$49,MATCH([1]orders!$D912,[1]products!$A$1:$A$49,0),MATCH([1]orders!K$1,[1]products!$A$1:$G$1,0))</f>
        <v>2.5</v>
      </c>
      <c r="G912" s="6">
        <f>INDEX([1]products!$A$1:$G$49,MATCH([1]orders!$D912,[1]products!$A$1:$A$49,0),MATCH([1]orders!L$1,[1]products!$A$1:$G$1,0))</f>
        <v>22.884999999999998</v>
      </c>
      <c r="H912" s="6">
        <f t="shared" si="14"/>
        <v>91.539999999999992</v>
      </c>
    </row>
    <row r="913" spans="1:8" x14ac:dyDescent="0.2">
      <c r="A913" s="1" t="s">
        <v>1759</v>
      </c>
      <c r="B913" s="2">
        <v>44511</v>
      </c>
      <c r="C913" s="3" t="s">
        <v>1760</v>
      </c>
      <c r="D913" s="4" t="s">
        <v>61</v>
      </c>
      <c r="E913" s="3">
        <v>4</v>
      </c>
      <c r="F913" s="5">
        <f>INDEX([1]products!$A$1:$G$49,MATCH([1]orders!$D913,[1]products!$A$1:$A$49,0),MATCH([1]orders!K$1,[1]products!$A$1:$G$1,0))</f>
        <v>1</v>
      </c>
      <c r="G913" s="6">
        <f>INDEX([1]products!$A$1:$G$49,MATCH([1]orders!$D913,[1]products!$A$1:$A$49,0),MATCH([1]orders!L$1,[1]products!$A$1:$G$1,0))</f>
        <v>11.25</v>
      </c>
      <c r="H913" s="6">
        <f t="shared" si="14"/>
        <v>45</v>
      </c>
    </row>
    <row r="914" spans="1:8" x14ac:dyDescent="0.2">
      <c r="A914" s="1" t="s">
        <v>1761</v>
      </c>
      <c r="B914" s="2">
        <v>43726</v>
      </c>
      <c r="C914" s="3" t="s">
        <v>1762</v>
      </c>
      <c r="D914" s="4" t="s">
        <v>41</v>
      </c>
      <c r="E914" s="3">
        <v>6</v>
      </c>
      <c r="F914" s="5">
        <f>INDEX([1]products!$A$1:$G$49,MATCH([1]orders!$D914,[1]products!$A$1:$A$49,0),MATCH([1]orders!K$1,[1]products!$A$1:$G$1,0))</f>
        <v>2.5</v>
      </c>
      <c r="G914" s="6">
        <f>INDEX([1]products!$A$1:$G$49,MATCH([1]orders!$D914,[1]products!$A$1:$A$49,0),MATCH([1]orders!L$1,[1]products!$A$1:$G$1,0))</f>
        <v>22.884999999999998</v>
      </c>
      <c r="H914" s="6">
        <f t="shared" si="14"/>
        <v>137.31</v>
      </c>
    </row>
    <row r="915" spans="1:8" x14ac:dyDescent="0.2">
      <c r="A915" s="1" t="s">
        <v>1763</v>
      </c>
      <c r="B915" s="2">
        <v>44406</v>
      </c>
      <c r="C915" s="3" t="s">
        <v>1764</v>
      </c>
      <c r="D915" s="4" t="s">
        <v>67</v>
      </c>
      <c r="E915" s="3">
        <v>1</v>
      </c>
      <c r="F915" s="5">
        <f>INDEX([1]products!$A$1:$G$49,MATCH([1]orders!$D915,[1]products!$A$1:$A$49,0),MATCH([1]orders!K$1,[1]products!$A$1:$G$1,0))</f>
        <v>0.5</v>
      </c>
      <c r="G915" s="6">
        <f>INDEX([1]products!$A$1:$G$49,MATCH([1]orders!$D915,[1]products!$A$1:$A$49,0),MATCH([1]orders!L$1,[1]products!$A$1:$G$1,0))</f>
        <v>6.75</v>
      </c>
      <c r="H915" s="6">
        <f t="shared" si="14"/>
        <v>6.75</v>
      </c>
    </row>
    <row r="916" spans="1:8" x14ac:dyDescent="0.2">
      <c r="A916" s="1" t="s">
        <v>1765</v>
      </c>
      <c r="B916" s="2">
        <v>44640</v>
      </c>
      <c r="C916" s="3" t="s">
        <v>1766</v>
      </c>
      <c r="D916" s="4" t="s">
        <v>61</v>
      </c>
      <c r="E916" s="3">
        <v>4</v>
      </c>
      <c r="F916" s="5">
        <f>INDEX([1]products!$A$1:$G$49,MATCH([1]orders!$D916,[1]products!$A$1:$A$49,0),MATCH([1]orders!K$1,[1]products!$A$1:$G$1,0))</f>
        <v>1</v>
      </c>
      <c r="G916" s="6">
        <f>INDEX([1]products!$A$1:$G$49,MATCH([1]orders!$D916,[1]products!$A$1:$A$49,0),MATCH([1]orders!L$1,[1]products!$A$1:$G$1,0))</f>
        <v>11.25</v>
      </c>
      <c r="H916" s="6">
        <f t="shared" si="14"/>
        <v>45</v>
      </c>
    </row>
    <row r="917" spans="1:8" x14ac:dyDescent="0.2">
      <c r="A917" s="1" t="s">
        <v>1767</v>
      </c>
      <c r="B917" s="2">
        <v>43955</v>
      </c>
      <c r="C917" s="3" t="s">
        <v>1768</v>
      </c>
      <c r="D917" s="4" t="s">
        <v>530</v>
      </c>
      <c r="E917" s="3">
        <v>3</v>
      </c>
      <c r="F917" s="5">
        <f>INDEX([1]products!$A$1:$G$49,MATCH([1]orders!$D917,[1]products!$A$1:$A$49,0),MATCH([1]orders!K$1,[1]products!$A$1:$G$1,0))</f>
        <v>2.5</v>
      </c>
      <c r="G917" s="6">
        <f>INDEX([1]products!$A$1:$G$49,MATCH([1]orders!$D917,[1]products!$A$1:$A$49,0),MATCH([1]orders!L$1,[1]products!$A$1:$G$1,0))</f>
        <v>27.945</v>
      </c>
      <c r="H917" s="6">
        <f t="shared" si="14"/>
        <v>83.835000000000008</v>
      </c>
    </row>
    <row r="918" spans="1:8" x14ac:dyDescent="0.2">
      <c r="A918" s="1" t="s">
        <v>1769</v>
      </c>
      <c r="B918" s="2">
        <v>44291</v>
      </c>
      <c r="C918" s="3" t="s">
        <v>1770</v>
      </c>
      <c r="D918" s="4" t="s">
        <v>51</v>
      </c>
      <c r="E918" s="3">
        <v>1</v>
      </c>
      <c r="F918" s="5">
        <f>INDEX([1]products!$A$1:$G$49,MATCH([1]orders!$D918,[1]products!$A$1:$A$49,0),MATCH([1]orders!K$1,[1]products!$A$1:$G$1,0))</f>
        <v>0.2</v>
      </c>
      <c r="G918" s="6">
        <f>INDEX([1]products!$A$1:$G$49,MATCH([1]orders!$D918,[1]products!$A$1:$A$49,0),MATCH([1]orders!L$1,[1]products!$A$1:$G$1,0))</f>
        <v>3.645</v>
      </c>
      <c r="H918" s="6">
        <f t="shared" si="14"/>
        <v>3.645</v>
      </c>
    </row>
    <row r="919" spans="1:8" x14ac:dyDescent="0.2">
      <c r="A919" s="1" t="s">
        <v>1771</v>
      </c>
      <c r="B919" s="2">
        <v>44573</v>
      </c>
      <c r="C919" s="3" t="s">
        <v>1772</v>
      </c>
      <c r="D919" s="4" t="s">
        <v>67</v>
      </c>
      <c r="E919" s="3">
        <v>1</v>
      </c>
      <c r="F919" s="5">
        <f>INDEX([1]products!$A$1:$G$49,MATCH([1]orders!$D919,[1]products!$A$1:$A$49,0),MATCH([1]orders!K$1,[1]products!$A$1:$G$1,0))</f>
        <v>0.5</v>
      </c>
      <c r="G919" s="6">
        <f>INDEX([1]products!$A$1:$G$49,MATCH([1]orders!$D919,[1]products!$A$1:$A$49,0),MATCH([1]orders!L$1,[1]products!$A$1:$G$1,0))</f>
        <v>6.75</v>
      </c>
      <c r="H919" s="6">
        <f t="shared" si="14"/>
        <v>6.75</v>
      </c>
    </row>
    <row r="920" spans="1:8" x14ac:dyDescent="0.2">
      <c r="A920" s="1" t="s">
        <v>1771</v>
      </c>
      <c r="B920" s="2">
        <v>44573</v>
      </c>
      <c r="C920" s="3" t="s">
        <v>1772</v>
      </c>
      <c r="D920" s="4" t="s">
        <v>16</v>
      </c>
      <c r="E920" s="3">
        <v>3</v>
      </c>
      <c r="F920" s="5">
        <f>INDEX([1]products!$A$1:$G$49,MATCH([1]orders!$D920,[1]products!$A$1:$A$49,0),MATCH([1]orders!K$1,[1]products!$A$1:$G$1,0))</f>
        <v>0.5</v>
      </c>
      <c r="G920" s="6">
        <f>INDEX([1]products!$A$1:$G$49,MATCH([1]orders!$D920,[1]products!$A$1:$A$49,0),MATCH([1]orders!L$1,[1]products!$A$1:$G$1,0))</f>
        <v>7.29</v>
      </c>
      <c r="H920" s="6">
        <f t="shared" si="14"/>
        <v>21.87</v>
      </c>
    </row>
    <row r="921" spans="1:8" x14ac:dyDescent="0.2">
      <c r="A921" s="1" t="s">
        <v>1773</v>
      </c>
      <c r="B921" s="2">
        <v>44181</v>
      </c>
      <c r="C921" s="3" t="s">
        <v>1774</v>
      </c>
      <c r="D921" s="4" t="s">
        <v>101</v>
      </c>
      <c r="E921" s="3">
        <v>5</v>
      </c>
      <c r="F921" s="5">
        <f>INDEX([1]products!$A$1:$G$49,MATCH([1]orders!$D921,[1]products!$A$1:$A$49,0),MATCH([1]orders!K$1,[1]products!$A$1:$G$1,0))</f>
        <v>0.2</v>
      </c>
      <c r="G921" s="6">
        <f>INDEX([1]products!$A$1:$G$49,MATCH([1]orders!$D921,[1]products!$A$1:$A$49,0),MATCH([1]orders!L$1,[1]products!$A$1:$G$1,0))</f>
        <v>2.6849999999999996</v>
      </c>
      <c r="H921" s="6">
        <f t="shared" si="14"/>
        <v>13.424999999999997</v>
      </c>
    </row>
    <row r="922" spans="1:8" x14ac:dyDescent="0.2">
      <c r="A922" s="1" t="s">
        <v>1775</v>
      </c>
      <c r="B922" s="2">
        <v>44711</v>
      </c>
      <c r="C922" s="3" t="s">
        <v>1776</v>
      </c>
      <c r="D922" s="4" t="s">
        <v>35</v>
      </c>
      <c r="E922" s="3">
        <v>6</v>
      </c>
      <c r="F922" s="5">
        <f>INDEX([1]products!$A$1:$G$49,MATCH([1]orders!$D922,[1]products!$A$1:$A$49,0),MATCH([1]orders!K$1,[1]products!$A$1:$G$1,0))</f>
        <v>2.5</v>
      </c>
      <c r="G922" s="6">
        <f>INDEX([1]products!$A$1:$G$49,MATCH([1]orders!$D922,[1]products!$A$1:$A$49,0),MATCH([1]orders!L$1,[1]products!$A$1:$G$1,0))</f>
        <v>20.584999999999997</v>
      </c>
      <c r="H922" s="6">
        <f t="shared" si="14"/>
        <v>123.50999999999999</v>
      </c>
    </row>
    <row r="923" spans="1:8" x14ac:dyDescent="0.2">
      <c r="A923" s="1" t="s">
        <v>1777</v>
      </c>
      <c r="B923" s="2">
        <v>44509</v>
      </c>
      <c r="C923" s="3" t="s">
        <v>1778</v>
      </c>
      <c r="D923" s="4" t="s">
        <v>38</v>
      </c>
      <c r="E923" s="3">
        <v>2</v>
      </c>
      <c r="F923" s="5">
        <f>INDEX([1]products!$A$1:$G$49,MATCH([1]orders!$D923,[1]products!$A$1:$A$49,0),MATCH([1]orders!K$1,[1]products!$A$1:$G$1,0))</f>
        <v>0.2</v>
      </c>
      <c r="G923" s="6">
        <f>INDEX([1]products!$A$1:$G$49,MATCH([1]orders!$D923,[1]products!$A$1:$A$49,0),MATCH([1]orders!L$1,[1]products!$A$1:$G$1,0))</f>
        <v>3.8849999999999998</v>
      </c>
      <c r="H923" s="6">
        <f t="shared" si="14"/>
        <v>7.77</v>
      </c>
    </row>
    <row r="924" spans="1:8" x14ac:dyDescent="0.2">
      <c r="A924" s="1" t="s">
        <v>1779</v>
      </c>
      <c r="B924" s="2">
        <v>44659</v>
      </c>
      <c r="C924" s="3" t="s">
        <v>1780</v>
      </c>
      <c r="D924" s="4" t="s">
        <v>61</v>
      </c>
      <c r="E924" s="3">
        <v>6</v>
      </c>
      <c r="F924" s="5">
        <f>INDEX([1]products!$A$1:$G$49,MATCH([1]orders!$D924,[1]products!$A$1:$A$49,0),MATCH([1]orders!K$1,[1]products!$A$1:$G$1,0))</f>
        <v>1</v>
      </c>
      <c r="G924" s="6">
        <f>INDEX([1]products!$A$1:$G$49,MATCH([1]orders!$D924,[1]products!$A$1:$A$49,0),MATCH([1]orders!L$1,[1]products!$A$1:$G$1,0))</f>
        <v>11.25</v>
      </c>
      <c r="H924" s="6">
        <f t="shared" si="14"/>
        <v>67.5</v>
      </c>
    </row>
    <row r="925" spans="1:8" x14ac:dyDescent="0.2">
      <c r="A925" s="1" t="s">
        <v>1781</v>
      </c>
      <c r="B925" s="2">
        <v>43746</v>
      </c>
      <c r="C925" s="3" t="s">
        <v>1782</v>
      </c>
      <c r="D925" s="4" t="s">
        <v>530</v>
      </c>
      <c r="E925" s="3">
        <v>1</v>
      </c>
      <c r="F925" s="5">
        <f>INDEX([1]products!$A$1:$G$49,MATCH([1]orders!$D925,[1]products!$A$1:$A$49,0),MATCH([1]orders!K$1,[1]products!$A$1:$G$1,0))</f>
        <v>2.5</v>
      </c>
      <c r="G925" s="6">
        <f>INDEX([1]products!$A$1:$G$49,MATCH([1]orders!$D925,[1]products!$A$1:$A$49,0),MATCH([1]orders!L$1,[1]products!$A$1:$G$1,0))</f>
        <v>27.945</v>
      </c>
      <c r="H925" s="6">
        <f t="shared" si="14"/>
        <v>27.945</v>
      </c>
    </row>
    <row r="926" spans="1:8" x14ac:dyDescent="0.2">
      <c r="A926" s="1" t="s">
        <v>1783</v>
      </c>
      <c r="B926" s="2">
        <v>44451</v>
      </c>
      <c r="C926" s="3" t="s">
        <v>1784</v>
      </c>
      <c r="D926" s="4" t="s">
        <v>204</v>
      </c>
      <c r="E926" s="3">
        <v>3</v>
      </c>
      <c r="F926" s="5">
        <f>INDEX([1]products!$A$1:$G$49,MATCH([1]orders!$D926,[1]products!$A$1:$A$49,0),MATCH([1]orders!K$1,[1]products!$A$1:$G$1,0))</f>
        <v>2.5</v>
      </c>
      <c r="G926" s="6">
        <f>INDEX([1]products!$A$1:$G$49,MATCH([1]orders!$D926,[1]products!$A$1:$A$49,0),MATCH([1]orders!L$1,[1]products!$A$1:$G$1,0))</f>
        <v>29.784999999999997</v>
      </c>
      <c r="H926" s="6">
        <f t="shared" si="14"/>
        <v>89.35499999999999</v>
      </c>
    </row>
    <row r="927" spans="1:8" x14ac:dyDescent="0.2">
      <c r="A927" s="1" t="s">
        <v>1785</v>
      </c>
      <c r="B927" s="2">
        <v>44770</v>
      </c>
      <c r="C927" s="3" t="s">
        <v>1729</v>
      </c>
      <c r="D927" s="4" t="s">
        <v>67</v>
      </c>
      <c r="E927" s="3">
        <v>3</v>
      </c>
      <c r="F927" s="5">
        <f>INDEX([1]products!$A$1:$G$49,MATCH([1]orders!$D927,[1]products!$A$1:$A$49,0),MATCH([1]orders!K$1,[1]products!$A$1:$G$1,0))</f>
        <v>0.5</v>
      </c>
      <c r="G927" s="6">
        <f>INDEX([1]products!$A$1:$G$49,MATCH([1]orders!$D927,[1]products!$A$1:$A$49,0),MATCH([1]orders!L$1,[1]products!$A$1:$G$1,0))</f>
        <v>6.75</v>
      </c>
      <c r="H927" s="6">
        <f t="shared" si="14"/>
        <v>20.25</v>
      </c>
    </row>
    <row r="928" spans="1:8" x14ac:dyDescent="0.2">
      <c r="A928" s="1" t="s">
        <v>1786</v>
      </c>
      <c r="B928" s="2">
        <v>44012</v>
      </c>
      <c r="C928" s="3" t="s">
        <v>1787</v>
      </c>
      <c r="D928" s="4" t="s">
        <v>67</v>
      </c>
      <c r="E928" s="3">
        <v>5</v>
      </c>
      <c r="F928" s="5">
        <f>INDEX([1]products!$A$1:$G$49,MATCH([1]orders!$D928,[1]products!$A$1:$A$49,0),MATCH([1]orders!K$1,[1]products!$A$1:$G$1,0))</f>
        <v>0.5</v>
      </c>
      <c r="G928" s="6">
        <f>INDEX([1]products!$A$1:$G$49,MATCH([1]orders!$D928,[1]products!$A$1:$A$49,0),MATCH([1]orders!L$1,[1]products!$A$1:$G$1,0))</f>
        <v>6.75</v>
      </c>
      <c r="H928" s="6">
        <f t="shared" si="14"/>
        <v>33.75</v>
      </c>
    </row>
    <row r="929" spans="1:8" x14ac:dyDescent="0.2">
      <c r="A929" s="1" t="s">
        <v>1788</v>
      </c>
      <c r="B929" s="2">
        <v>43474</v>
      </c>
      <c r="C929" s="3" t="s">
        <v>1789</v>
      </c>
      <c r="D929" s="4" t="s">
        <v>530</v>
      </c>
      <c r="E929" s="3">
        <v>4</v>
      </c>
      <c r="F929" s="5">
        <f>INDEX([1]products!$A$1:$G$49,MATCH([1]orders!$D929,[1]products!$A$1:$A$49,0),MATCH([1]orders!K$1,[1]products!$A$1:$G$1,0))</f>
        <v>2.5</v>
      </c>
      <c r="G929" s="6">
        <f>INDEX([1]products!$A$1:$G$49,MATCH([1]orders!$D929,[1]products!$A$1:$A$49,0),MATCH([1]orders!L$1,[1]products!$A$1:$G$1,0))</f>
        <v>27.945</v>
      </c>
      <c r="H929" s="6">
        <f t="shared" si="14"/>
        <v>111.78</v>
      </c>
    </row>
    <row r="930" spans="1:8" x14ac:dyDescent="0.2">
      <c r="A930" s="1" t="s">
        <v>1790</v>
      </c>
      <c r="B930" s="2">
        <v>44754</v>
      </c>
      <c r="C930" s="3" t="s">
        <v>1791</v>
      </c>
      <c r="D930" s="4" t="s">
        <v>112</v>
      </c>
      <c r="E930" s="3">
        <v>2</v>
      </c>
      <c r="F930" s="5">
        <f>INDEX([1]products!$A$1:$G$49,MATCH([1]orders!$D930,[1]products!$A$1:$A$49,0),MATCH([1]orders!K$1,[1]products!$A$1:$G$1,0))</f>
        <v>2.5</v>
      </c>
      <c r="G930" s="6">
        <f>INDEX([1]products!$A$1:$G$49,MATCH([1]orders!$D930,[1]products!$A$1:$A$49,0),MATCH([1]orders!L$1,[1]products!$A$1:$G$1,0))</f>
        <v>31.624999999999996</v>
      </c>
      <c r="H930" s="6">
        <f t="shared" si="14"/>
        <v>63.249999999999993</v>
      </c>
    </row>
    <row r="931" spans="1:8" x14ac:dyDescent="0.2">
      <c r="A931" s="1" t="s">
        <v>1792</v>
      </c>
      <c r="B931" s="2">
        <v>44165</v>
      </c>
      <c r="C931" s="3" t="s">
        <v>1793</v>
      </c>
      <c r="D931" s="4" t="s">
        <v>254</v>
      </c>
      <c r="E931" s="3">
        <v>2</v>
      </c>
      <c r="F931" s="5">
        <f>INDEX([1]products!$A$1:$G$49,MATCH([1]orders!$D931,[1]products!$A$1:$A$49,0),MATCH([1]orders!K$1,[1]products!$A$1:$G$1,0))</f>
        <v>0.2</v>
      </c>
      <c r="G931" s="6">
        <f>INDEX([1]products!$A$1:$G$49,MATCH([1]orders!$D931,[1]products!$A$1:$A$49,0),MATCH([1]orders!L$1,[1]products!$A$1:$G$1,0))</f>
        <v>4.4550000000000001</v>
      </c>
      <c r="H931" s="6">
        <f t="shared" si="14"/>
        <v>8.91</v>
      </c>
    </row>
    <row r="932" spans="1:8" x14ac:dyDescent="0.2">
      <c r="A932" s="1" t="s">
        <v>1794</v>
      </c>
      <c r="B932" s="2">
        <v>43546</v>
      </c>
      <c r="C932" s="3" t="s">
        <v>1795</v>
      </c>
      <c r="D932" s="4" t="s">
        <v>245</v>
      </c>
      <c r="E932" s="3">
        <v>1</v>
      </c>
      <c r="F932" s="5">
        <f>INDEX([1]products!$A$1:$G$49,MATCH([1]orders!$D932,[1]products!$A$1:$A$49,0),MATCH([1]orders!K$1,[1]products!$A$1:$G$1,0))</f>
        <v>1</v>
      </c>
      <c r="G932" s="6">
        <f>INDEX([1]products!$A$1:$G$49,MATCH([1]orders!$D932,[1]products!$A$1:$A$49,0),MATCH([1]orders!L$1,[1]products!$A$1:$G$1,0))</f>
        <v>12.15</v>
      </c>
      <c r="H932" s="6">
        <f t="shared" si="14"/>
        <v>12.15</v>
      </c>
    </row>
    <row r="933" spans="1:8" x14ac:dyDescent="0.2">
      <c r="A933" s="1" t="s">
        <v>1796</v>
      </c>
      <c r="B933" s="2">
        <v>44607</v>
      </c>
      <c r="C933" s="3" t="s">
        <v>1797</v>
      </c>
      <c r="D933" s="4" t="s">
        <v>72</v>
      </c>
      <c r="E933" s="3">
        <v>4</v>
      </c>
      <c r="F933" s="5">
        <f>INDEX([1]products!$A$1:$G$49,MATCH([1]orders!$D933,[1]products!$A$1:$A$49,0),MATCH([1]orders!K$1,[1]products!$A$1:$G$1,0))</f>
        <v>0.5</v>
      </c>
      <c r="G933" s="6">
        <f>INDEX([1]products!$A$1:$G$49,MATCH([1]orders!$D933,[1]products!$A$1:$A$49,0),MATCH([1]orders!L$1,[1]products!$A$1:$G$1,0))</f>
        <v>5.97</v>
      </c>
      <c r="H933" s="6">
        <f t="shared" si="14"/>
        <v>23.88</v>
      </c>
    </row>
    <row r="934" spans="1:8" x14ac:dyDescent="0.2">
      <c r="A934" s="1" t="s">
        <v>1798</v>
      </c>
      <c r="B934" s="2">
        <v>44117</v>
      </c>
      <c r="C934" s="3" t="s">
        <v>1799</v>
      </c>
      <c r="D934" s="4" t="s">
        <v>9</v>
      </c>
      <c r="E934" s="3">
        <v>4</v>
      </c>
      <c r="F934" s="5">
        <f>INDEX([1]products!$A$1:$G$49,MATCH([1]orders!$D934,[1]products!$A$1:$A$49,0),MATCH([1]orders!K$1,[1]products!$A$1:$G$1,0))</f>
        <v>1</v>
      </c>
      <c r="G934" s="6">
        <f>INDEX([1]products!$A$1:$G$49,MATCH([1]orders!$D934,[1]products!$A$1:$A$49,0),MATCH([1]orders!L$1,[1]products!$A$1:$G$1,0))</f>
        <v>13.75</v>
      </c>
      <c r="H934" s="6">
        <f t="shared" si="14"/>
        <v>55</v>
      </c>
    </row>
    <row r="935" spans="1:8" x14ac:dyDescent="0.2">
      <c r="A935" s="1" t="s">
        <v>1800</v>
      </c>
      <c r="B935" s="2">
        <v>44557</v>
      </c>
      <c r="C935" s="3" t="s">
        <v>1801</v>
      </c>
      <c r="D935" s="4" t="s">
        <v>179</v>
      </c>
      <c r="E935" s="3">
        <v>3</v>
      </c>
      <c r="F935" s="5">
        <f>INDEX([1]products!$A$1:$G$49,MATCH([1]orders!$D935,[1]products!$A$1:$A$49,0),MATCH([1]orders!K$1,[1]products!$A$1:$G$1,0))</f>
        <v>1</v>
      </c>
      <c r="G935" s="6">
        <f>INDEX([1]products!$A$1:$G$49,MATCH([1]orders!$D935,[1]products!$A$1:$A$49,0),MATCH([1]orders!L$1,[1]products!$A$1:$G$1,0))</f>
        <v>8.9499999999999993</v>
      </c>
      <c r="H935" s="6">
        <f t="shared" si="14"/>
        <v>26.849999999999998</v>
      </c>
    </row>
    <row r="936" spans="1:8" x14ac:dyDescent="0.2">
      <c r="A936" s="1" t="s">
        <v>1802</v>
      </c>
      <c r="B936" s="2">
        <v>44409</v>
      </c>
      <c r="C936" s="3" t="s">
        <v>1803</v>
      </c>
      <c r="D936" s="4" t="s">
        <v>41</v>
      </c>
      <c r="E936" s="3">
        <v>5</v>
      </c>
      <c r="F936" s="5">
        <f>INDEX([1]products!$A$1:$G$49,MATCH([1]orders!$D936,[1]products!$A$1:$A$49,0),MATCH([1]orders!K$1,[1]products!$A$1:$G$1,0))</f>
        <v>2.5</v>
      </c>
      <c r="G936" s="6">
        <f>INDEX([1]products!$A$1:$G$49,MATCH([1]orders!$D936,[1]products!$A$1:$A$49,0),MATCH([1]orders!L$1,[1]products!$A$1:$G$1,0))</f>
        <v>22.884999999999998</v>
      </c>
      <c r="H936" s="6">
        <f t="shared" si="14"/>
        <v>114.42499999999998</v>
      </c>
    </row>
    <row r="937" spans="1:8" x14ac:dyDescent="0.2">
      <c r="A937" s="1" t="s">
        <v>1804</v>
      </c>
      <c r="B937" s="2">
        <v>44153</v>
      </c>
      <c r="C937" s="3" t="s">
        <v>1805</v>
      </c>
      <c r="D937" s="4" t="s">
        <v>171</v>
      </c>
      <c r="E937" s="3">
        <v>6</v>
      </c>
      <c r="F937" s="5">
        <f>INDEX([1]products!$A$1:$G$49,MATCH([1]orders!$D937,[1]products!$A$1:$A$49,0),MATCH([1]orders!K$1,[1]products!$A$1:$G$1,0))</f>
        <v>2.5</v>
      </c>
      <c r="G937" s="6">
        <f>INDEX([1]products!$A$1:$G$49,MATCH([1]orders!$D937,[1]products!$A$1:$A$49,0),MATCH([1]orders!L$1,[1]products!$A$1:$G$1,0))</f>
        <v>25.874999999999996</v>
      </c>
      <c r="H937" s="6">
        <f t="shared" si="14"/>
        <v>155.24999999999997</v>
      </c>
    </row>
    <row r="938" spans="1:8" x14ac:dyDescent="0.2">
      <c r="A938" s="1" t="s">
        <v>1806</v>
      </c>
      <c r="B938" s="2">
        <v>44493</v>
      </c>
      <c r="C938" s="3" t="s">
        <v>1807</v>
      </c>
      <c r="D938" s="4" t="s">
        <v>123</v>
      </c>
      <c r="E938" s="3">
        <v>3</v>
      </c>
      <c r="F938" s="5">
        <f>INDEX([1]products!$A$1:$G$49,MATCH([1]orders!$D938,[1]products!$A$1:$A$49,0),MATCH([1]orders!K$1,[1]products!$A$1:$G$1,0))</f>
        <v>0.5</v>
      </c>
      <c r="G938" s="6">
        <f>INDEX([1]products!$A$1:$G$49,MATCH([1]orders!$D938,[1]products!$A$1:$A$49,0),MATCH([1]orders!L$1,[1]products!$A$1:$G$1,0))</f>
        <v>7.77</v>
      </c>
      <c r="H938" s="6">
        <f t="shared" si="14"/>
        <v>23.31</v>
      </c>
    </row>
    <row r="939" spans="1:8" x14ac:dyDescent="0.2">
      <c r="A939" s="1" t="s">
        <v>1806</v>
      </c>
      <c r="B939" s="2">
        <v>44493</v>
      </c>
      <c r="C939" s="3" t="s">
        <v>1807</v>
      </c>
      <c r="D939" s="4" t="s">
        <v>41</v>
      </c>
      <c r="E939" s="3">
        <v>4</v>
      </c>
      <c r="F939" s="5">
        <f>INDEX([1]products!$A$1:$G$49,MATCH([1]orders!$D939,[1]products!$A$1:$A$49,0),MATCH([1]orders!K$1,[1]products!$A$1:$G$1,0))</f>
        <v>2.5</v>
      </c>
      <c r="G939" s="6">
        <f>INDEX([1]products!$A$1:$G$49,MATCH([1]orders!$D939,[1]products!$A$1:$A$49,0),MATCH([1]orders!L$1,[1]products!$A$1:$G$1,0))</f>
        <v>22.884999999999998</v>
      </c>
      <c r="H939" s="6">
        <f t="shared" si="14"/>
        <v>91.539999999999992</v>
      </c>
    </row>
    <row r="940" spans="1:8" x14ac:dyDescent="0.2">
      <c r="A940" s="1" t="s">
        <v>1808</v>
      </c>
      <c r="B940" s="2">
        <v>43829</v>
      </c>
      <c r="C940" s="3" t="s">
        <v>1809</v>
      </c>
      <c r="D940" s="4" t="s">
        <v>137</v>
      </c>
      <c r="E940" s="3">
        <v>5</v>
      </c>
      <c r="F940" s="5">
        <f>INDEX([1]products!$A$1:$G$49,MATCH([1]orders!$D940,[1]products!$A$1:$A$49,0),MATCH([1]orders!K$1,[1]products!$A$1:$G$1,0))</f>
        <v>1</v>
      </c>
      <c r="G940" s="6">
        <f>INDEX([1]products!$A$1:$G$49,MATCH([1]orders!$D940,[1]products!$A$1:$A$49,0),MATCH([1]orders!L$1,[1]products!$A$1:$G$1,0))</f>
        <v>14.85</v>
      </c>
      <c r="H940" s="6">
        <f t="shared" si="14"/>
        <v>74.25</v>
      </c>
    </row>
    <row r="941" spans="1:8" x14ac:dyDescent="0.2">
      <c r="A941" s="1" t="s">
        <v>1810</v>
      </c>
      <c r="B941" s="2">
        <v>44229</v>
      </c>
      <c r="C941" s="3" t="s">
        <v>1811</v>
      </c>
      <c r="D941" s="4" t="s">
        <v>19</v>
      </c>
      <c r="E941" s="3">
        <v>6</v>
      </c>
      <c r="F941" s="5">
        <f>INDEX([1]products!$A$1:$G$49,MATCH([1]orders!$D941,[1]products!$A$1:$A$49,0),MATCH([1]orders!K$1,[1]products!$A$1:$G$1,0))</f>
        <v>0.2</v>
      </c>
      <c r="G941" s="6">
        <f>INDEX([1]products!$A$1:$G$49,MATCH([1]orders!$D941,[1]products!$A$1:$A$49,0),MATCH([1]orders!L$1,[1]products!$A$1:$G$1,0))</f>
        <v>4.7549999999999999</v>
      </c>
      <c r="H941" s="6">
        <f t="shared" si="14"/>
        <v>28.53</v>
      </c>
    </row>
    <row r="942" spans="1:8" x14ac:dyDescent="0.2">
      <c r="A942" s="1" t="s">
        <v>1812</v>
      </c>
      <c r="B942" s="2">
        <v>44332</v>
      </c>
      <c r="C942" s="3" t="s">
        <v>1813</v>
      </c>
      <c r="D942" s="4" t="s">
        <v>157</v>
      </c>
      <c r="E942" s="3">
        <v>2</v>
      </c>
      <c r="F942" s="5">
        <f>INDEX([1]products!$A$1:$G$49,MATCH([1]orders!$D942,[1]products!$A$1:$A$49,0),MATCH([1]orders!K$1,[1]products!$A$1:$G$1,0))</f>
        <v>0.5</v>
      </c>
      <c r="G942" s="6">
        <f>INDEX([1]products!$A$1:$G$49,MATCH([1]orders!$D942,[1]products!$A$1:$A$49,0),MATCH([1]orders!L$1,[1]products!$A$1:$G$1,0))</f>
        <v>7.169999999999999</v>
      </c>
      <c r="H942" s="6">
        <f t="shared" si="14"/>
        <v>14.339999999999998</v>
      </c>
    </row>
    <row r="943" spans="1:8" x14ac:dyDescent="0.2">
      <c r="A943" s="1" t="s">
        <v>1814</v>
      </c>
      <c r="B943" s="2">
        <v>44674</v>
      </c>
      <c r="C943" s="3" t="s">
        <v>1815</v>
      </c>
      <c r="D943" s="4" t="s">
        <v>192</v>
      </c>
      <c r="E943" s="3">
        <v>2</v>
      </c>
      <c r="F943" s="5">
        <f>INDEX([1]products!$A$1:$G$49,MATCH([1]orders!$D943,[1]products!$A$1:$A$49,0),MATCH([1]orders!K$1,[1]products!$A$1:$G$1,0))</f>
        <v>0.5</v>
      </c>
      <c r="G943" s="6">
        <f>INDEX([1]products!$A$1:$G$49,MATCH([1]orders!$D943,[1]products!$A$1:$A$49,0),MATCH([1]orders!L$1,[1]products!$A$1:$G$1,0))</f>
        <v>7.77</v>
      </c>
      <c r="H943" s="6">
        <f t="shared" si="14"/>
        <v>15.54</v>
      </c>
    </row>
    <row r="944" spans="1:8" x14ac:dyDescent="0.2">
      <c r="A944" s="1" t="s">
        <v>1816</v>
      </c>
      <c r="B944" s="2">
        <v>44464</v>
      </c>
      <c r="C944" s="3" t="s">
        <v>1817</v>
      </c>
      <c r="D944" s="4" t="s">
        <v>189</v>
      </c>
      <c r="E944" s="3">
        <v>3</v>
      </c>
      <c r="F944" s="5">
        <f>INDEX([1]products!$A$1:$G$49,MATCH([1]orders!$D944,[1]products!$A$1:$A$49,0),MATCH([1]orders!K$1,[1]products!$A$1:$G$1,0))</f>
        <v>1</v>
      </c>
      <c r="G944" s="6">
        <f>INDEX([1]products!$A$1:$G$49,MATCH([1]orders!$D944,[1]products!$A$1:$A$49,0),MATCH([1]orders!L$1,[1]products!$A$1:$G$1,0))</f>
        <v>11.95</v>
      </c>
      <c r="H944" s="6">
        <f t="shared" si="14"/>
        <v>35.849999999999994</v>
      </c>
    </row>
    <row r="945" spans="1:8" x14ac:dyDescent="0.2">
      <c r="A945" s="1" t="s">
        <v>1818</v>
      </c>
      <c r="B945" s="2">
        <v>44719</v>
      </c>
      <c r="C945" s="3" t="s">
        <v>1819</v>
      </c>
      <c r="D945" s="4" t="s">
        <v>192</v>
      </c>
      <c r="E945" s="3">
        <v>6</v>
      </c>
      <c r="F945" s="5">
        <f>INDEX([1]products!$A$1:$G$49,MATCH([1]orders!$D945,[1]products!$A$1:$A$49,0),MATCH([1]orders!K$1,[1]products!$A$1:$G$1,0))</f>
        <v>0.5</v>
      </c>
      <c r="G945" s="6">
        <f>INDEX([1]products!$A$1:$G$49,MATCH([1]orders!$D945,[1]products!$A$1:$A$49,0),MATCH([1]orders!L$1,[1]products!$A$1:$G$1,0))</f>
        <v>7.77</v>
      </c>
      <c r="H945" s="6">
        <f t="shared" si="14"/>
        <v>46.62</v>
      </c>
    </row>
    <row r="946" spans="1:8" x14ac:dyDescent="0.2">
      <c r="A946" s="1" t="s">
        <v>1820</v>
      </c>
      <c r="B946" s="2">
        <v>44054</v>
      </c>
      <c r="C946" s="3" t="s">
        <v>1821</v>
      </c>
      <c r="D946" s="4" t="s">
        <v>157</v>
      </c>
      <c r="E946" s="3">
        <v>5</v>
      </c>
      <c r="F946" s="5">
        <f>INDEX([1]products!$A$1:$G$49,MATCH([1]orders!$D946,[1]products!$A$1:$A$49,0),MATCH([1]orders!K$1,[1]products!$A$1:$G$1,0))</f>
        <v>0.5</v>
      </c>
      <c r="G946" s="6">
        <f>INDEX([1]products!$A$1:$G$49,MATCH([1]orders!$D946,[1]products!$A$1:$A$49,0),MATCH([1]orders!L$1,[1]products!$A$1:$G$1,0))</f>
        <v>7.169999999999999</v>
      </c>
      <c r="H946" s="6">
        <f t="shared" si="14"/>
        <v>35.849999999999994</v>
      </c>
    </row>
    <row r="947" spans="1:8" x14ac:dyDescent="0.2">
      <c r="A947" s="1" t="s">
        <v>1822</v>
      </c>
      <c r="B947" s="2">
        <v>43524</v>
      </c>
      <c r="C947" s="3" t="s">
        <v>1823</v>
      </c>
      <c r="D947" s="4" t="s">
        <v>109</v>
      </c>
      <c r="E947" s="3">
        <v>4</v>
      </c>
      <c r="F947" s="5">
        <f>INDEX([1]products!$A$1:$G$49,MATCH([1]orders!$D947,[1]products!$A$1:$A$49,0),MATCH([1]orders!K$1,[1]products!$A$1:$G$1,0))</f>
        <v>2.5</v>
      </c>
      <c r="G947" s="6">
        <f>INDEX([1]products!$A$1:$G$49,MATCH([1]orders!$D947,[1]products!$A$1:$A$49,0),MATCH([1]orders!L$1,[1]products!$A$1:$G$1,0))</f>
        <v>29.784999999999997</v>
      </c>
      <c r="H947" s="6">
        <f t="shared" si="14"/>
        <v>119.13999999999999</v>
      </c>
    </row>
    <row r="948" spans="1:8" x14ac:dyDescent="0.2">
      <c r="A948" s="1" t="s">
        <v>1824</v>
      </c>
      <c r="B948" s="2">
        <v>43719</v>
      </c>
      <c r="C948" s="3" t="s">
        <v>1825</v>
      </c>
      <c r="D948" s="4" t="s">
        <v>123</v>
      </c>
      <c r="E948" s="3">
        <v>3</v>
      </c>
      <c r="F948" s="5">
        <f>INDEX([1]products!$A$1:$G$49,MATCH([1]orders!$D948,[1]products!$A$1:$A$49,0),MATCH([1]orders!K$1,[1]products!$A$1:$G$1,0))</f>
        <v>0.5</v>
      </c>
      <c r="G948" s="6">
        <f>INDEX([1]products!$A$1:$G$49,MATCH([1]orders!$D948,[1]products!$A$1:$A$49,0),MATCH([1]orders!L$1,[1]products!$A$1:$G$1,0))</f>
        <v>7.77</v>
      </c>
      <c r="H948" s="6">
        <f t="shared" si="14"/>
        <v>23.31</v>
      </c>
    </row>
    <row r="949" spans="1:8" x14ac:dyDescent="0.2">
      <c r="A949" s="1" t="s">
        <v>1826</v>
      </c>
      <c r="B949" s="2">
        <v>44294</v>
      </c>
      <c r="C949" s="3" t="s">
        <v>1827</v>
      </c>
      <c r="D949" s="4" t="s">
        <v>61</v>
      </c>
      <c r="E949" s="3">
        <v>1</v>
      </c>
      <c r="F949" s="5">
        <f>INDEX([1]products!$A$1:$G$49,MATCH([1]orders!$D949,[1]products!$A$1:$A$49,0),MATCH([1]orders!K$1,[1]products!$A$1:$G$1,0))</f>
        <v>1</v>
      </c>
      <c r="G949" s="6">
        <f>INDEX([1]products!$A$1:$G$49,MATCH([1]orders!$D949,[1]products!$A$1:$A$49,0),MATCH([1]orders!L$1,[1]products!$A$1:$G$1,0))</f>
        <v>11.25</v>
      </c>
      <c r="H949" s="6">
        <f t="shared" si="14"/>
        <v>11.25</v>
      </c>
    </row>
    <row r="950" spans="1:8" x14ac:dyDescent="0.2">
      <c r="A950" s="1" t="s">
        <v>1828</v>
      </c>
      <c r="B950" s="2">
        <v>44445</v>
      </c>
      <c r="C950" s="3" t="s">
        <v>1829</v>
      </c>
      <c r="D950" s="4" t="s">
        <v>530</v>
      </c>
      <c r="E950" s="3">
        <v>3</v>
      </c>
      <c r="F950" s="5">
        <f>INDEX([1]products!$A$1:$G$49,MATCH([1]orders!$D950,[1]products!$A$1:$A$49,0),MATCH([1]orders!K$1,[1]products!$A$1:$G$1,0))</f>
        <v>2.5</v>
      </c>
      <c r="G950" s="6">
        <f>INDEX([1]products!$A$1:$G$49,MATCH([1]orders!$D950,[1]products!$A$1:$A$49,0),MATCH([1]orders!L$1,[1]products!$A$1:$G$1,0))</f>
        <v>27.945</v>
      </c>
      <c r="H950" s="6">
        <f t="shared" si="14"/>
        <v>83.835000000000008</v>
      </c>
    </row>
    <row r="951" spans="1:8" x14ac:dyDescent="0.2">
      <c r="A951" s="1" t="s">
        <v>1830</v>
      </c>
      <c r="B951" s="2">
        <v>44449</v>
      </c>
      <c r="C951" s="3" t="s">
        <v>1831</v>
      </c>
      <c r="D951" s="4" t="s">
        <v>10</v>
      </c>
      <c r="E951" s="3">
        <v>4</v>
      </c>
      <c r="F951" s="5">
        <f>INDEX([1]products!$A$1:$G$49,MATCH([1]orders!$D951,[1]products!$A$1:$A$49,0),MATCH([1]orders!K$1,[1]products!$A$1:$G$1,0))</f>
        <v>2.5</v>
      </c>
      <c r="G951" s="6">
        <f>INDEX([1]products!$A$1:$G$49,MATCH([1]orders!$D951,[1]products!$A$1:$A$49,0),MATCH([1]orders!L$1,[1]products!$A$1:$G$1,0))</f>
        <v>27.484999999999996</v>
      </c>
      <c r="H951" s="6">
        <f t="shared" si="14"/>
        <v>109.93999999999998</v>
      </c>
    </row>
    <row r="952" spans="1:8" x14ac:dyDescent="0.2">
      <c r="A952" s="1" t="s">
        <v>1832</v>
      </c>
      <c r="B952" s="2">
        <v>44703</v>
      </c>
      <c r="C952" s="3" t="s">
        <v>1833</v>
      </c>
      <c r="D952" s="4" t="s">
        <v>182</v>
      </c>
      <c r="E952" s="3">
        <v>4</v>
      </c>
      <c r="F952" s="5">
        <f>INDEX([1]products!$A$1:$G$49,MATCH([1]orders!$D952,[1]products!$A$1:$A$49,0),MATCH([1]orders!K$1,[1]products!$A$1:$G$1,0))</f>
        <v>0.2</v>
      </c>
      <c r="G952" s="6">
        <f>INDEX([1]products!$A$1:$G$49,MATCH([1]orders!$D952,[1]products!$A$1:$A$49,0),MATCH([1]orders!L$1,[1]products!$A$1:$G$1,0))</f>
        <v>3.5849999999999995</v>
      </c>
      <c r="H952" s="6">
        <f t="shared" si="14"/>
        <v>14.339999999999998</v>
      </c>
    </row>
    <row r="953" spans="1:8" x14ac:dyDescent="0.2">
      <c r="A953" s="1" t="s">
        <v>1834</v>
      </c>
      <c r="B953" s="2">
        <v>44092</v>
      </c>
      <c r="C953" s="3" t="s">
        <v>1835</v>
      </c>
      <c r="D953" s="4" t="s">
        <v>182</v>
      </c>
      <c r="E953" s="3">
        <v>6</v>
      </c>
      <c r="F953" s="5">
        <f>INDEX([1]products!$A$1:$G$49,MATCH([1]orders!$D953,[1]products!$A$1:$A$49,0),MATCH([1]orders!K$1,[1]products!$A$1:$G$1,0))</f>
        <v>0.2</v>
      </c>
      <c r="G953" s="6">
        <f>INDEX([1]products!$A$1:$G$49,MATCH([1]orders!$D953,[1]products!$A$1:$A$49,0),MATCH([1]orders!L$1,[1]products!$A$1:$G$1,0))</f>
        <v>3.5849999999999995</v>
      </c>
      <c r="H953" s="6">
        <f t="shared" si="14"/>
        <v>21.509999999999998</v>
      </c>
    </row>
    <row r="954" spans="1:8" x14ac:dyDescent="0.2">
      <c r="A954" s="1" t="s">
        <v>1836</v>
      </c>
      <c r="B954" s="2">
        <v>44439</v>
      </c>
      <c r="C954" s="3" t="s">
        <v>1837</v>
      </c>
      <c r="D954" s="4" t="s">
        <v>61</v>
      </c>
      <c r="E954" s="3">
        <v>2</v>
      </c>
      <c r="F954" s="5">
        <f>INDEX([1]products!$A$1:$G$49,MATCH([1]orders!$D954,[1]products!$A$1:$A$49,0),MATCH([1]orders!K$1,[1]products!$A$1:$G$1,0))</f>
        <v>1</v>
      </c>
      <c r="G954" s="6">
        <f>INDEX([1]products!$A$1:$G$49,MATCH([1]orders!$D954,[1]products!$A$1:$A$49,0),MATCH([1]orders!L$1,[1]products!$A$1:$G$1,0))</f>
        <v>11.25</v>
      </c>
      <c r="H954" s="6">
        <f t="shared" si="14"/>
        <v>22.5</v>
      </c>
    </row>
    <row r="955" spans="1:8" x14ac:dyDescent="0.2">
      <c r="A955" s="1" t="s">
        <v>1838</v>
      </c>
      <c r="B955" s="2">
        <v>44582</v>
      </c>
      <c r="C955" s="3" t="s">
        <v>1801</v>
      </c>
      <c r="D955" s="4" t="s">
        <v>115</v>
      </c>
      <c r="E955" s="3">
        <v>1</v>
      </c>
      <c r="F955" s="5">
        <f>INDEX([1]products!$A$1:$G$49,MATCH([1]orders!$D955,[1]products!$A$1:$A$49,0),MATCH([1]orders!K$1,[1]products!$A$1:$G$1,0))</f>
        <v>0.2</v>
      </c>
      <c r="G955" s="6">
        <f>INDEX([1]products!$A$1:$G$49,MATCH([1]orders!$D955,[1]products!$A$1:$A$49,0),MATCH([1]orders!L$1,[1]products!$A$1:$G$1,0))</f>
        <v>3.8849999999999998</v>
      </c>
      <c r="H955" s="6">
        <f t="shared" si="14"/>
        <v>3.8849999999999998</v>
      </c>
    </row>
    <row r="956" spans="1:8" x14ac:dyDescent="0.2">
      <c r="A956" s="1" t="s">
        <v>1839</v>
      </c>
      <c r="B956" s="2">
        <v>44722</v>
      </c>
      <c r="C956" s="3" t="s">
        <v>1801</v>
      </c>
      <c r="D956" s="4" t="s">
        <v>530</v>
      </c>
      <c r="E956" s="3">
        <v>1</v>
      </c>
      <c r="F956" s="5">
        <f>INDEX([1]products!$A$1:$G$49,MATCH([1]orders!$D956,[1]products!$A$1:$A$49,0),MATCH([1]orders!K$1,[1]products!$A$1:$G$1,0))</f>
        <v>2.5</v>
      </c>
      <c r="G956" s="6">
        <f>INDEX([1]products!$A$1:$G$49,MATCH([1]orders!$D956,[1]products!$A$1:$A$49,0),MATCH([1]orders!L$1,[1]products!$A$1:$G$1,0))</f>
        <v>27.945</v>
      </c>
      <c r="H956" s="6">
        <f t="shared" si="14"/>
        <v>27.945</v>
      </c>
    </row>
    <row r="957" spans="1:8" x14ac:dyDescent="0.2">
      <c r="A957" s="1" t="s">
        <v>1840</v>
      </c>
      <c r="B957" s="2">
        <v>43582</v>
      </c>
      <c r="C957" s="3" t="s">
        <v>1801</v>
      </c>
      <c r="D957" s="4" t="s">
        <v>30</v>
      </c>
      <c r="E957" s="3">
        <v>5</v>
      </c>
      <c r="F957" s="5">
        <f>INDEX([1]products!$A$1:$G$49,MATCH([1]orders!$D957,[1]products!$A$1:$A$49,0),MATCH([1]orders!K$1,[1]products!$A$1:$G$1,0))</f>
        <v>2.5</v>
      </c>
      <c r="G957" s="6">
        <f>INDEX([1]products!$A$1:$G$49,MATCH([1]orders!$D957,[1]products!$A$1:$A$49,0),MATCH([1]orders!L$1,[1]products!$A$1:$G$1,0))</f>
        <v>34.154999999999994</v>
      </c>
      <c r="H957" s="6">
        <f t="shared" si="14"/>
        <v>170.77499999999998</v>
      </c>
    </row>
    <row r="958" spans="1:8" x14ac:dyDescent="0.2">
      <c r="A958" s="1" t="s">
        <v>1840</v>
      </c>
      <c r="B958" s="2">
        <v>43582</v>
      </c>
      <c r="C958" s="3" t="s">
        <v>1801</v>
      </c>
      <c r="D958" s="4" t="s">
        <v>10</v>
      </c>
      <c r="E958" s="3">
        <v>2</v>
      </c>
      <c r="F958" s="5">
        <f>INDEX([1]products!$A$1:$G$49,MATCH([1]orders!$D958,[1]products!$A$1:$A$49,0),MATCH([1]orders!K$1,[1]products!$A$1:$G$1,0))</f>
        <v>2.5</v>
      </c>
      <c r="G958" s="6">
        <f>INDEX([1]products!$A$1:$G$49,MATCH([1]orders!$D958,[1]products!$A$1:$A$49,0),MATCH([1]orders!L$1,[1]products!$A$1:$G$1,0))</f>
        <v>27.484999999999996</v>
      </c>
      <c r="H958" s="6">
        <f t="shared" si="14"/>
        <v>54.969999999999992</v>
      </c>
    </row>
    <row r="959" spans="1:8" x14ac:dyDescent="0.2">
      <c r="A959" s="1" t="s">
        <v>1840</v>
      </c>
      <c r="B959" s="2">
        <v>43582</v>
      </c>
      <c r="C959" s="3" t="s">
        <v>1801</v>
      </c>
      <c r="D959" s="4" t="s">
        <v>137</v>
      </c>
      <c r="E959" s="3">
        <v>1</v>
      </c>
      <c r="F959" s="5">
        <f>INDEX([1]products!$A$1:$G$49,MATCH([1]orders!$D959,[1]products!$A$1:$A$49,0),MATCH([1]orders!K$1,[1]products!$A$1:$G$1,0))</f>
        <v>1</v>
      </c>
      <c r="G959" s="6">
        <f>INDEX([1]products!$A$1:$G$49,MATCH([1]orders!$D959,[1]products!$A$1:$A$49,0),MATCH([1]orders!L$1,[1]products!$A$1:$G$1,0))</f>
        <v>14.85</v>
      </c>
      <c r="H959" s="6">
        <f t="shared" si="14"/>
        <v>14.85</v>
      </c>
    </row>
    <row r="960" spans="1:8" x14ac:dyDescent="0.2">
      <c r="A960" s="1" t="s">
        <v>1840</v>
      </c>
      <c r="B960" s="2">
        <v>43582</v>
      </c>
      <c r="C960" s="3" t="s">
        <v>1801</v>
      </c>
      <c r="D960" s="4" t="s">
        <v>115</v>
      </c>
      <c r="E960" s="3">
        <v>2</v>
      </c>
      <c r="F960" s="5">
        <f>INDEX([1]products!$A$1:$G$49,MATCH([1]orders!$D960,[1]products!$A$1:$A$49,0),MATCH([1]orders!K$1,[1]products!$A$1:$G$1,0))</f>
        <v>0.2</v>
      </c>
      <c r="G960" s="6">
        <f>INDEX([1]products!$A$1:$G$49,MATCH([1]orders!$D960,[1]products!$A$1:$A$49,0),MATCH([1]orders!L$1,[1]products!$A$1:$G$1,0))</f>
        <v>3.8849999999999998</v>
      </c>
      <c r="H960" s="6">
        <f t="shared" si="14"/>
        <v>7.77</v>
      </c>
    </row>
    <row r="961" spans="1:8" x14ac:dyDescent="0.2">
      <c r="A961" s="1" t="s">
        <v>1841</v>
      </c>
      <c r="B961" s="2">
        <v>44598</v>
      </c>
      <c r="C961" s="3" t="s">
        <v>1842</v>
      </c>
      <c r="D961" s="4" t="s">
        <v>19</v>
      </c>
      <c r="E961" s="3">
        <v>5</v>
      </c>
      <c r="F961" s="5">
        <f>INDEX([1]products!$A$1:$G$49,MATCH([1]orders!$D961,[1]products!$A$1:$A$49,0),MATCH([1]orders!K$1,[1]products!$A$1:$G$1,0))</f>
        <v>0.2</v>
      </c>
      <c r="G961" s="6">
        <f>INDEX([1]products!$A$1:$G$49,MATCH([1]orders!$D961,[1]products!$A$1:$A$49,0),MATCH([1]orders!L$1,[1]products!$A$1:$G$1,0))</f>
        <v>4.7549999999999999</v>
      </c>
      <c r="H961" s="6">
        <f t="shared" si="14"/>
        <v>23.774999999999999</v>
      </c>
    </row>
    <row r="962" spans="1:8" x14ac:dyDescent="0.2">
      <c r="A962" s="1" t="s">
        <v>1843</v>
      </c>
      <c r="B962" s="2">
        <v>44591</v>
      </c>
      <c r="C962" s="3" t="s">
        <v>1844</v>
      </c>
      <c r="D962" s="4" t="s">
        <v>132</v>
      </c>
      <c r="E962" s="3">
        <v>5</v>
      </c>
      <c r="F962" s="5">
        <f>INDEX([1]products!$A$1:$G$49,MATCH([1]orders!$D962,[1]products!$A$1:$A$49,0),MATCH([1]orders!K$1,[1]products!$A$1:$G$1,0))</f>
        <v>1</v>
      </c>
      <c r="G962" s="6">
        <f>INDEX([1]products!$A$1:$G$49,MATCH([1]orders!$D962,[1]products!$A$1:$A$49,0),MATCH([1]orders!L$1,[1]products!$A$1:$G$1,0))</f>
        <v>15.85</v>
      </c>
      <c r="H962" s="6">
        <f t="shared" ref="H962:H1001" si="15">E962*G962</f>
        <v>79.25</v>
      </c>
    </row>
    <row r="963" spans="1:8" x14ac:dyDescent="0.2">
      <c r="A963" s="1" t="s">
        <v>1845</v>
      </c>
      <c r="B963" s="2">
        <v>44158</v>
      </c>
      <c r="C963" s="3" t="s">
        <v>1846</v>
      </c>
      <c r="D963" s="4" t="s">
        <v>118</v>
      </c>
      <c r="E963" s="3">
        <v>2</v>
      </c>
      <c r="F963" s="5">
        <f>INDEX([1]products!$A$1:$G$49,MATCH([1]orders!$D963,[1]products!$A$1:$A$49,0),MATCH([1]orders!K$1,[1]products!$A$1:$G$1,0))</f>
        <v>2.5</v>
      </c>
      <c r="G963" s="6">
        <f>INDEX([1]products!$A$1:$G$49,MATCH([1]orders!$D963,[1]products!$A$1:$A$49,0),MATCH([1]orders!L$1,[1]products!$A$1:$G$1,0))</f>
        <v>22.884999999999998</v>
      </c>
      <c r="H963" s="6">
        <f t="shared" si="15"/>
        <v>45.769999999999996</v>
      </c>
    </row>
    <row r="964" spans="1:8" x14ac:dyDescent="0.2">
      <c r="A964" s="1" t="s">
        <v>1847</v>
      </c>
      <c r="B964" s="2">
        <v>44664</v>
      </c>
      <c r="C964" s="3" t="s">
        <v>1848</v>
      </c>
      <c r="D964" s="4" t="s">
        <v>179</v>
      </c>
      <c r="E964" s="3">
        <v>1</v>
      </c>
      <c r="F964" s="5">
        <f>INDEX([1]products!$A$1:$G$49,MATCH([1]orders!$D964,[1]products!$A$1:$A$49,0),MATCH([1]orders!K$1,[1]products!$A$1:$G$1,0))</f>
        <v>1</v>
      </c>
      <c r="G964" s="6">
        <f>INDEX([1]products!$A$1:$G$49,MATCH([1]orders!$D964,[1]products!$A$1:$A$49,0),MATCH([1]orders!L$1,[1]products!$A$1:$G$1,0))</f>
        <v>8.9499999999999993</v>
      </c>
      <c r="H964" s="6">
        <f t="shared" si="15"/>
        <v>8.9499999999999993</v>
      </c>
    </row>
    <row r="965" spans="1:8" x14ac:dyDescent="0.2">
      <c r="A965" s="1" t="s">
        <v>1849</v>
      </c>
      <c r="B965" s="2">
        <v>44203</v>
      </c>
      <c r="C965" s="3" t="s">
        <v>1850</v>
      </c>
      <c r="D965" s="4" t="s">
        <v>22</v>
      </c>
      <c r="E965" s="3">
        <v>4</v>
      </c>
      <c r="F965" s="5">
        <f>INDEX([1]products!$A$1:$G$49,MATCH([1]orders!$D965,[1]products!$A$1:$A$49,0),MATCH([1]orders!K$1,[1]products!$A$1:$G$1,0))</f>
        <v>0.5</v>
      </c>
      <c r="G965" s="6">
        <f>INDEX([1]products!$A$1:$G$49,MATCH([1]orders!$D965,[1]products!$A$1:$A$49,0),MATCH([1]orders!L$1,[1]products!$A$1:$G$1,0))</f>
        <v>5.97</v>
      </c>
      <c r="H965" s="6">
        <f t="shared" si="15"/>
        <v>23.88</v>
      </c>
    </row>
    <row r="966" spans="1:8" x14ac:dyDescent="0.2">
      <c r="A966" s="1" t="s">
        <v>1851</v>
      </c>
      <c r="B966" s="2">
        <v>43865</v>
      </c>
      <c r="C966" s="3" t="s">
        <v>1852</v>
      </c>
      <c r="D966" s="4" t="s">
        <v>254</v>
      </c>
      <c r="E966" s="3">
        <v>5</v>
      </c>
      <c r="F966" s="5">
        <f>INDEX([1]products!$A$1:$G$49,MATCH([1]orders!$D966,[1]products!$A$1:$A$49,0),MATCH([1]orders!K$1,[1]products!$A$1:$G$1,0))</f>
        <v>0.2</v>
      </c>
      <c r="G966" s="6">
        <f>INDEX([1]products!$A$1:$G$49,MATCH([1]orders!$D966,[1]products!$A$1:$A$49,0),MATCH([1]orders!L$1,[1]products!$A$1:$G$1,0))</f>
        <v>4.4550000000000001</v>
      </c>
      <c r="H966" s="6">
        <f t="shared" si="15"/>
        <v>22.274999999999999</v>
      </c>
    </row>
    <row r="967" spans="1:8" x14ac:dyDescent="0.2">
      <c r="A967" s="1" t="s">
        <v>1853</v>
      </c>
      <c r="B967" s="2">
        <v>43724</v>
      </c>
      <c r="C967" s="3" t="s">
        <v>1854</v>
      </c>
      <c r="D967" s="4" t="s">
        <v>2</v>
      </c>
      <c r="E967" s="3">
        <v>3</v>
      </c>
      <c r="F967" s="5">
        <f>INDEX([1]products!$A$1:$G$49,MATCH([1]orders!$D967,[1]products!$A$1:$A$49,0),MATCH([1]orders!K$1,[1]products!$A$1:$G$1,0))</f>
        <v>1</v>
      </c>
      <c r="G967" s="6">
        <f>INDEX([1]products!$A$1:$G$49,MATCH([1]orders!$D967,[1]products!$A$1:$A$49,0),MATCH([1]orders!L$1,[1]products!$A$1:$G$1,0))</f>
        <v>9.9499999999999993</v>
      </c>
      <c r="H967" s="6">
        <f t="shared" si="15"/>
        <v>29.849999999999998</v>
      </c>
    </row>
    <row r="968" spans="1:8" x14ac:dyDescent="0.2">
      <c r="A968" s="1" t="s">
        <v>1855</v>
      </c>
      <c r="B968" s="2">
        <v>43491</v>
      </c>
      <c r="C968" s="3" t="s">
        <v>1856</v>
      </c>
      <c r="D968" s="4" t="s">
        <v>176</v>
      </c>
      <c r="E968" s="3">
        <v>6</v>
      </c>
      <c r="F968" s="5">
        <f>INDEX([1]products!$A$1:$G$49,MATCH([1]orders!$D968,[1]products!$A$1:$A$49,0),MATCH([1]orders!K$1,[1]products!$A$1:$G$1,0))</f>
        <v>0.5</v>
      </c>
      <c r="G968" s="6">
        <f>INDEX([1]products!$A$1:$G$49,MATCH([1]orders!$D968,[1]products!$A$1:$A$49,0),MATCH([1]orders!L$1,[1]products!$A$1:$G$1,0))</f>
        <v>8.91</v>
      </c>
      <c r="H968" s="6">
        <f t="shared" si="15"/>
        <v>53.46</v>
      </c>
    </row>
    <row r="969" spans="1:8" x14ac:dyDescent="0.2">
      <c r="A969" s="1" t="s">
        <v>1857</v>
      </c>
      <c r="B969" s="2">
        <v>44246</v>
      </c>
      <c r="C969" s="3" t="s">
        <v>1858</v>
      </c>
      <c r="D969" s="4" t="s">
        <v>101</v>
      </c>
      <c r="E969" s="3">
        <v>1</v>
      </c>
      <c r="F969" s="5">
        <f>INDEX([1]products!$A$1:$G$49,MATCH([1]orders!$D969,[1]products!$A$1:$A$49,0),MATCH([1]orders!K$1,[1]products!$A$1:$G$1,0))</f>
        <v>0.2</v>
      </c>
      <c r="G969" s="6">
        <f>INDEX([1]products!$A$1:$G$49,MATCH([1]orders!$D969,[1]products!$A$1:$A$49,0),MATCH([1]orders!L$1,[1]products!$A$1:$G$1,0))</f>
        <v>2.6849999999999996</v>
      </c>
      <c r="H969" s="6">
        <f t="shared" si="15"/>
        <v>2.6849999999999996</v>
      </c>
    </row>
    <row r="970" spans="1:8" x14ac:dyDescent="0.2">
      <c r="A970" s="1" t="s">
        <v>1859</v>
      </c>
      <c r="B970" s="2">
        <v>44642</v>
      </c>
      <c r="C970" s="3" t="s">
        <v>1860</v>
      </c>
      <c r="D970" s="4" t="s">
        <v>162</v>
      </c>
      <c r="E970" s="3">
        <v>2</v>
      </c>
      <c r="F970" s="5">
        <f>INDEX([1]products!$A$1:$G$49,MATCH([1]orders!$D970,[1]products!$A$1:$A$49,0),MATCH([1]orders!K$1,[1]products!$A$1:$G$1,0))</f>
        <v>0.2</v>
      </c>
      <c r="G970" s="6">
        <f>INDEX([1]products!$A$1:$G$49,MATCH([1]orders!$D970,[1]products!$A$1:$A$49,0),MATCH([1]orders!L$1,[1]products!$A$1:$G$1,0))</f>
        <v>2.9849999999999999</v>
      </c>
      <c r="H970" s="6">
        <f t="shared" si="15"/>
        <v>5.97</v>
      </c>
    </row>
    <row r="971" spans="1:8" x14ac:dyDescent="0.2">
      <c r="A971" s="1" t="s">
        <v>1861</v>
      </c>
      <c r="B971" s="2">
        <v>43649</v>
      </c>
      <c r="C971" s="3" t="s">
        <v>1862</v>
      </c>
      <c r="D971" s="4" t="s">
        <v>13</v>
      </c>
      <c r="E971" s="3">
        <v>1</v>
      </c>
      <c r="F971" s="5">
        <f>INDEX([1]products!$A$1:$G$49,MATCH([1]orders!$D971,[1]products!$A$1:$A$49,0),MATCH([1]orders!K$1,[1]products!$A$1:$G$1,0))</f>
        <v>1</v>
      </c>
      <c r="G971" s="6">
        <f>INDEX([1]products!$A$1:$G$49,MATCH([1]orders!$D971,[1]products!$A$1:$A$49,0),MATCH([1]orders!L$1,[1]products!$A$1:$G$1,0))</f>
        <v>12.95</v>
      </c>
      <c r="H971" s="6">
        <f t="shared" si="15"/>
        <v>12.95</v>
      </c>
    </row>
    <row r="972" spans="1:8" x14ac:dyDescent="0.2">
      <c r="A972" s="1" t="s">
        <v>1863</v>
      </c>
      <c r="B972" s="2">
        <v>43729</v>
      </c>
      <c r="C972" s="3" t="s">
        <v>1864</v>
      </c>
      <c r="D972" s="4" t="s">
        <v>3</v>
      </c>
      <c r="E972" s="3">
        <v>1</v>
      </c>
      <c r="F972" s="5">
        <f>INDEX([1]products!$A$1:$G$49,MATCH([1]orders!$D972,[1]products!$A$1:$A$49,0),MATCH([1]orders!K$1,[1]products!$A$1:$G$1,0))</f>
        <v>0.5</v>
      </c>
      <c r="G972" s="6">
        <f>INDEX([1]products!$A$1:$G$49,MATCH([1]orders!$D972,[1]products!$A$1:$A$49,0),MATCH([1]orders!L$1,[1]products!$A$1:$G$1,0))</f>
        <v>8.25</v>
      </c>
      <c r="H972" s="6">
        <f t="shared" si="15"/>
        <v>8.25</v>
      </c>
    </row>
    <row r="973" spans="1:8" x14ac:dyDescent="0.2">
      <c r="A973" s="1" t="s">
        <v>1865</v>
      </c>
      <c r="B973" s="2">
        <v>43703</v>
      </c>
      <c r="C973" s="3" t="s">
        <v>1866</v>
      </c>
      <c r="D973" s="4" t="s">
        <v>204</v>
      </c>
      <c r="E973" s="3">
        <v>5</v>
      </c>
      <c r="F973" s="5">
        <f>INDEX([1]products!$A$1:$G$49,MATCH([1]orders!$D973,[1]products!$A$1:$A$49,0),MATCH([1]orders!K$1,[1]products!$A$1:$G$1,0))</f>
        <v>2.5</v>
      </c>
      <c r="G973" s="6">
        <f>INDEX([1]products!$A$1:$G$49,MATCH([1]orders!$D973,[1]products!$A$1:$A$49,0),MATCH([1]orders!L$1,[1]products!$A$1:$G$1,0))</f>
        <v>29.784999999999997</v>
      </c>
      <c r="H973" s="6">
        <f t="shared" si="15"/>
        <v>148.92499999999998</v>
      </c>
    </row>
    <row r="974" spans="1:8" x14ac:dyDescent="0.2">
      <c r="A974" s="1" t="s">
        <v>1867</v>
      </c>
      <c r="B974" s="2">
        <v>44411</v>
      </c>
      <c r="C974" s="3" t="s">
        <v>1868</v>
      </c>
      <c r="D974" s="4" t="s">
        <v>204</v>
      </c>
      <c r="E974" s="3">
        <v>3</v>
      </c>
      <c r="F974" s="5">
        <f>INDEX([1]products!$A$1:$G$49,MATCH([1]orders!$D974,[1]products!$A$1:$A$49,0),MATCH([1]orders!K$1,[1]products!$A$1:$G$1,0))</f>
        <v>2.5</v>
      </c>
      <c r="G974" s="6">
        <f>INDEX([1]products!$A$1:$G$49,MATCH([1]orders!$D974,[1]products!$A$1:$A$49,0),MATCH([1]orders!L$1,[1]products!$A$1:$G$1,0))</f>
        <v>29.784999999999997</v>
      </c>
      <c r="H974" s="6">
        <f t="shared" si="15"/>
        <v>89.35499999999999</v>
      </c>
    </row>
    <row r="975" spans="1:8" x14ac:dyDescent="0.2">
      <c r="A975" s="1" t="s">
        <v>1869</v>
      </c>
      <c r="B975" s="2">
        <v>44493</v>
      </c>
      <c r="C975" s="3" t="s">
        <v>1870</v>
      </c>
      <c r="D975" s="4" t="s">
        <v>96</v>
      </c>
      <c r="E975" s="3">
        <v>6</v>
      </c>
      <c r="F975" s="5">
        <f>INDEX([1]products!$A$1:$G$49,MATCH([1]orders!$D975,[1]products!$A$1:$A$49,0),MATCH([1]orders!K$1,[1]products!$A$1:$G$1,0))</f>
        <v>1</v>
      </c>
      <c r="G975" s="6">
        <f>INDEX([1]products!$A$1:$G$49,MATCH([1]orders!$D975,[1]products!$A$1:$A$49,0),MATCH([1]orders!L$1,[1]products!$A$1:$G$1,0))</f>
        <v>14.55</v>
      </c>
      <c r="H975" s="6">
        <f t="shared" si="15"/>
        <v>87.300000000000011</v>
      </c>
    </row>
    <row r="976" spans="1:8" x14ac:dyDescent="0.2">
      <c r="A976" s="1" t="s">
        <v>1871</v>
      </c>
      <c r="B976" s="2">
        <v>43556</v>
      </c>
      <c r="C976" s="3" t="s">
        <v>1872</v>
      </c>
      <c r="D976" s="4" t="s">
        <v>146</v>
      </c>
      <c r="E976" s="3">
        <v>1</v>
      </c>
      <c r="F976" s="5">
        <f>INDEX([1]products!$A$1:$G$49,MATCH([1]orders!$D976,[1]products!$A$1:$A$49,0),MATCH([1]orders!K$1,[1]products!$A$1:$G$1,0))</f>
        <v>0.5</v>
      </c>
      <c r="G976" s="6">
        <f>INDEX([1]products!$A$1:$G$49,MATCH([1]orders!$D976,[1]products!$A$1:$A$49,0),MATCH([1]orders!L$1,[1]products!$A$1:$G$1,0))</f>
        <v>5.3699999999999992</v>
      </c>
      <c r="H976" s="6">
        <f t="shared" si="15"/>
        <v>5.3699999999999992</v>
      </c>
    </row>
    <row r="977" spans="1:8" x14ac:dyDescent="0.2">
      <c r="A977" s="1" t="s">
        <v>1873</v>
      </c>
      <c r="B977" s="2">
        <v>44538</v>
      </c>
      <c r="C977" s="3" t="s">
        <v>1874</v>
      </c>
      <c r="D977" s="4" t="s">
        <v>54</v>
      </c>
      <c r="E977" s="3">
        <v>3</v>
      </c>
      <c r="F977" s="5">
        <f>INDEX([1]products!$A$1:$G$49,MATCH([1]orders!$D977,[1]products!$A$1:$A$49,0),MATCH([1]orders!K$1,[1]products!$A$1:$G$1,0))</f>
        <v>0.2</v>
      </c>
      <c r="G977" s="6">
        <f>INDEX([1]products!$A$1:$G$49,MATCH([1]orders!$D977,[1]products!$A$1:$A$49,0),MATCH([1]orders!L$1,[1]products!$A$1:$G$1,0))</f>
        <v>2.9849999999999999</v>
      </c>
      <c r="H977" s="6">
        <f t="shared" si="15"/>
        <v>8.9550000000000001</v>
      </c>
    </row>
    <row r="978" spans="1:8" x14ac:dyDescent="0.2">
      <c r="A978" s="1" t="s">
        <v>1875</v>
      </c>
      <c r="B978" s="2">
        <v>43643</v>
      </c>
      <c r="C978" s="3" t="s">
        <v>1876</v>
      </c>
      <c r="D978" s="4" t="s">
        <v>10</v>
      </c>
      <c r="E978" s="3">
        <v>5</v>
      </c>
      <c r="F978" s="5">
        <f>INDEX([1]products!$A$1:$G$49,MATCH([1]orders!$D978,[1]products!$A$1:$A$49,0),MATCH([1]orders!K$1,[1]products!$A$1:$G$1,0))</f>
        <v>2.5</v>
      </c>
      <c r="G978" s="6">
        <f>INDEX([1]products!$A$1:$G$49,MATCH([1]orders!$D978,[1]products!$A$1:$A$49,0),MATCH([1]orders!L$1,[1]products!$A$1:$G$1,0))</f>
        <v>27.484999999999996</v>
      </c>
      <c r="H978" s="6">
        <f t="shared" si="15"/>
        <v>137.42499999999998</v>
      </c>
    </row>
    <row r="979" spans="1:8" x14ac:dyDescent="0.2">
      <c r="A979" s="1" t="s">
        <v>1877</v>
      </c>
      <c r="B979" s="2">
        <v>44026</v>
      </c>
      <c r="C979" s="3" t="s">
        <v>1878</v>
      </c>
      <c r="D979" s="4" t="s">
        <v>189</v>
      </c>
      <c r="E979" s="3">
        <v>5</v>
      </c>
      <c r="F979" s="5">
        <f>INDEX([1]products!$A$1:$G$49,MATCH([1]orders!$D979,[1]products!$A$1:$A$49,0),MATCH([1]orders!K$1,[1]products!$A$1:$G$1,0))</f>
        <v>1</v>
      </c>
      <c r="G979" s="6">
        <f>INDEX([1]products!$A$1:$G$49,MATCH([1]orders!$D979,[1]products!$A$1:$A$49,0),MATCH([1]orders!L$1,[1]products!$A$1:$G$1,0))</f>
        <v>11.95</v>
      </c>
      <c r="H979" s="6">
        <f t="shared" si="15"/>
        <v>59.75</v>
      </c>
    </row>
    <row r="980" spans="1:8" x14ac:dyDescent="0.2">
      <c r="A980" s="1" t="s">
        <v>1879</v>
      </c>
      <c r="B980" s="2">
        <v>43913</v>
      </c>
      <c r="C980" s="3" t="s">
        <v>1870</v>
      </c>
      <c r="D980" s="4" t="s">
        <v>192</v>
      </c>
      <c r="E980" s="3">
        <v>3</v>
      </c>
      <c r="F980" s="5">
        <f>INDEX([1]products!$A$1:$G$49,MATCH([1]orders!$D980,[1]products!$A$1:$A$49,0),MATCH([1]orders!K$1,[1]products!$A$1:$G$1,0))</f>
        <v>0.5</v>
      </c>
      <c r="G980" s="6">
        <f>INDEX([1]products!$A$1:$G$49,MATCH([1]orders!$D980,[1]products!$A$1:$A$49,0),MATCH([1]orders!L$1,[1]products!$A$1:$G$1,0))</f>
        <v>7.77</v>
      </c>
      <c r="H980" s="6">
        <f t="shared" si="15"/>
        <v>23.31</v>
      </c>
    </row>
    <row r="981" spans="1:8" x14ac:dyDescent="0.2">
      <c r="A981" s="1" t="s">
        <v>1880</v>
      </c>
      <c r="B981" s="2">
        <v>43856</v>
      </c>
      <c r="C981" s="3" t="s">
        <v>1881</v>
      </c>
      <c r="D981" s="4" t="s">
        <v>146</v>
      </c>
      <c r="E981" s="3">
        <v>2</v>
      </c>
      <c r="F981" s="5">
        <f>INDEX([1]products!$A$1:$G$49,MATCH([1]orders!$D981,[1]products!$A$1:$A$49,0),MATCH([1]orders!K$1,[1]products!$A$1:$G$1,0))</f>
        <v>0.5</v>
      </c>
      <c r="G981" s="6">
        <f>INDEX([1]products!$A$1:$G$49,MATCH([1]orders!$D981,[1]products!$A$1:$A$49,0),MATCH([1]orders!L$1,[1]products!$A$1:$G$1,0))</f>
        <v>5.3699999999999992</v>
      </c>
      <c r="H981" s="6">
        <f t="shared" si="15"/>
        <v>10.739999999999998</v>
      </c>
    </row>
    <row r="982" spans="1:8" x14ac:dyDescent="0.2">
      <c r="A982" s="1" t="s">
        <v>1882</v>
      </c>
      <c r="B982" s="2">
        <v>43982</v>
      </c>
      <c r="C982" s="3" t="s">
        <v>1883</v>
      </c>
      <c r="D982" s="4" t="s">
        <v>530</v>
      </c>
      <c r="E982" s="3">
        <v>6</v>
      </c>
      <c r="F982" s="5">
        <f>INDEX([1]products!$A$1:$G$49,MATCH([1]orders!$D982,[1]products!$A$1:$A$49,0),MATCH([1]orders!K$1,[1]products!$A$1:$G$1,0))</f>
        <v>2.5</v>
      </c>
      <c r="G982" s="6">
        <f>INDEX([1]products!$A$1:$G$49,MATCH([1]orders!$D982,[1]products!$A$1:$A$49,0),MATCH([1]orders!L$1,[1]products!$A$1:$G$1,0))</f>
        <v>27.945</v>
      </c>
      <c r="H982" s="6">
        <f t="shared" si="15"/>
        <v>167.67000000000002</v>
      </c>
    </row>
    <row r="983" spans="1:8" x14ac:dyDescent="0.2">
      <c r="A983" s="1" t="s">
        <v>1884</v>
      </c>
      <c r="B983" s="2">
        <v>44397</v>
      </c>
      <c r="C983" s="3" t="s">
        <v>1885</v>
      </c>
      <c r="D983" s="4" t="s">
        <v>51</v>
      </c>
      <c r="E983" s="3">
        <v>6</v>
      </c>
      <c r="F983" s="5">
        <f>INDEX([1]products!$A$1:$G$49,MATCH([1]orders!$D983,[1]products!$A$1:$A$49,0),MATCH([1]orders!K$1,[1]products!$A$1:$G$1,0))</f>
        <v>0.2</v>
      </c>
      <c r="G983" s="6">
        <f>INDEX([1]products!$A$1:$G$49,MATCH([1]orders!$D983,[1]products!$A$1:$A$49,0),MATCH([1]orders!L$1,[1]products!$A$1:$G$1,0))</f>
        <v>3.645</v>
      </c>
      <c r="H983" s="6">
        <f t="shared" si="15"/>
        <v>21.87</v>
      </c>
    </row>
    <row r="984" spans="1:8" x14ac:dyDescent="0.2">
      <c r="A984" s="1" t="s">
        <v>1886</v>
      </c>
      <c r="B984" s="2">
        <v>44785</v>
      </c>
      <c r="C984" s="3" t="s">
        <v>1887</v>
      </c>
      <c r="D984" s="4" t="s">
        <v>189</v>
      </c>
      <c r="E984" s="3">
        <v>2</v>
      </c>
      <c r="F984" s="5">
        <f>INDEX([1]products!$A$1:$G$49,MATCH([1]orders!$D984,[1]products!$A$1:$A$49,0),MATCH([1]orders!K$1,[1]products!$A$1:$G$1,0))</f>
        <v>1</v>
      </c>
      <c r="G984" s="6">
        <f>INDEX([1]products!$A$1:$G$49,MATCH([1]orders!$D984,[1]products!$A$1:$A$49,0),MATCH([1]orders!L$1,[1]products!$A$1:$G$1,0))</f>
        <v>11.95</v>
      </c>
      <c r="H984" s="6">
        <f t="shared" si="15"/>
        <v>23.9</v>
      </c>
    </row>
    <row r="985" spans="1:8" x14ac:dyDescent="0.2">
      <c r="A985" s="1" t="s">
        <v>1888</v>
      </c>
      <c r="B985" s="2">
        <v>43831</v>
      </c>
      <c r="C985" s="3" t="s">
        <v>1889</v>
      </c>
      <c r="D985" s="4" t="s">
        <v>44</v>
      </c>
      <c r="E985" s="3">
        <v>2</v>
      </c>
      <c r="F985" s="5">
        <f>INDEX([1]products!$A$1:$G$49,MATCH([1]orders!$D985,[1]products!$A$1:$A$49,0),MATCH([1]orders!K$1,[1]products!$A$1:$G$1,0))</f>
        <v>0.2</v>
      </c>
      <c r="G985" s="6">
        <f>INDEX([1]products!$A$1:$G$49,MATCH([1]orders!$D985,[1]products!$A$1:$A$49,0),MATCH([1]orders!L$1,[1]products!$A$1:$G$1,0))</f>
        <v>3.375</v>
      </c>
      <c r="H985" s="4">
        <f t="shared" si="15"/>
        <v>6.75</v>
      </c>
    </row>
    <row r="986" spans="1:8" x14ac:dyDescent="0.2">
      <c r="A986" s="1" t="s">
        <v>1890</v>
      </c>
      <c r="B986" s="2">
        <v>44214</v>
      </c>
      <c r="C986" s="3" t="s">
        <v>1891</v>
      </c>
      <c r="D986" s="4" t="s">
        <v>112</v>
      </c>
      <c r="E986" s="3">
        <v>1</v>
      </c>
      <c r="F986" s="5">
        <f>INDEX([1]products!$A$1:$G$49,MATCH([1]orders!$D986,[1]products!$A$1:$A$49,0),MATCH([1]orders!K$1,[1]products!$A$1:$G$1,0))</f>
        <v>2.5</v>
      </c>
      <c r="G986" s="6">
        <f>INDEX([1]products!$A$1:$G$49,MATCH([1]orders!$D986,[1]products!$A$1:$A$49,0),MATCH([1]orders!L$1,[1]products!$A$1:$G$1,0))</f>
        <v>31.624999999999996</v>
      </c>
      <c r="H986" s="6">
        <f t="shared" si="15"/>
        <v>31.624999999999996</v>
      </c>
    </row>
    <row r="987" spans="1:8" x14ac:dyDescent="0.2">
      <c r="A987" s="1" t="s">
        <v>1892</v>
      </c>
      <c r="B987" s="2">
        <v>44561</v>
      </c>
      <c r="C987" s="3" t="s">
        <v>1893</v>
      </c>
      <c r="D987" s="4" t="s">
        <v>189</v>
      </c>
      <c r="E987" s="3">
        <v>4</v>
      </c>
      <c r="F987" s="5">
        <f>INDEX([1]products!$A$1:$G$49,MATCH([1]orders!$D987,[1]products!$A$1:$A$49,0),MATCH([1]orders!K$1,[1]products!$A$1:$G$1,0))</f>
        <v>1</v>
      </c>
      <c r="G987" s="6">
        <f>INDEX([1]products!$A$1:$G$49,MATCH([1]orders!$D987,[1]products!$A$1:$A$49,0),MATCH([1]orders!L$1,[1]products!$A$1:$G$1,0))</f>
        <v>11.95</v>
      </c>
      <c r="H987" s="6">
        <f t="shared" si="15"/>
        <v>47.8</v>
      </c>
    </row>
    <row r="988" spans="1:8" x14ac:dyDescent="0.2">
      <c r="A988" s="1" t="s">
        <v>1894</v>
      </c>
      <c r="B988" s="2">
        <v>43955</v>
      </c>
      <c r="C988" s="3" t="s">
        <v>1895</v>
      </c>
      <c r="D988" s="4" t="s">
        <v>197</v>
      </c>
      <c r="E988" s="3">
        <v>1</v>
      </c>
      <c r="F988" s="5">
        <f>INDEX([1]products!$A$1:$G$49,MATCH([1]orders!$D988,[1]products!$A$1:$A$49,0),MATCH([1]orders!K$1,[1]products!$A$1:$G$1,0))</f>
        <v>2.5</v>
      </c>
      <c r="G988" s="6">
        <f>INDEX([1]products!$A$1:$G$49,MATCH([1]orders!$D988,[1]products!$A$1:$A$49,0),MATCH([1]orders!L$1,[1]products!$A$1:$G$1,0))</f>
        <v>33.464999999999996</v>
      </c>
      <c r="H988" s="6">
        <f t="shared" si="15"/>
        <v>33.464999999999996</v>
      </c>
    </row>
    <row r="989" spans="1:8" x14ac:dyDescent="0.2">
      <c r="A989" s="1" t="s">
        <v>1896</v>
      </c>
      <c r="B989" s="2">
        <v>44247</v>
      </c>
      <c r="C989" s="3" t="s">
        <v>1897</v>
      </c>
      <c r="D989" s="4" t="s">
        <v>72</v>
      </c>
      <c r="E989" s="3">
        <v>5</v>
      </c>
      <c r="F989" s="5">
        <f>INDEX([1]products!$A$1:$G$49,MATCH([1]orders!$D989,[1]products!$A$1:$A$49,0),MATCH([1]orders!K$1,[1]products!$A$1:$G$1,0))</f>
        <v>0.5</v>
      </c>
      <c r="G989" s="6">
        <f>INDEX([1]products!$A$1:$G$49,MATCH([1]orders!$D989,[1]products!$A$1:$A$49,0),MATCH([1]orders!L$1,[1]products!$A$1:$G$1,0))</f>
        <v>5.97</v>
      </c>
      <c r="H989" s="6">
        <f t="shared" si="15"/>
        <v>29.849999999999998</v>
      </c>
    </row>
    <row r="990" spans="1:8" x14ac:dyDescent="0.2">
      <c r="A990" s="1" t="s">
        <v>1898</v>
      </c>
      <c r="B990" s="2">
        <v>43897</v>
      </c>
      <c r="C990" s="3" t="s">
        <v>1899</v>
      </c>
      <c r="D990" s="4" t="s">
        <v>2</v>
      </c>
      <c r="E990" s="3">
        <v>3</v>
      </c>
      <c r="F990" s="5">
        <f>INDEX([1]products!$A$1:$G$49,MATCH([1]orders!$D990,[1]products!$A$1:$A$49,0),MATCH([1]orders!K$1,[1]products!$A$1:$G$1,0))</f>
        <v>1</v>
      </c>
      <c r="G990" s="6">
        <f>INDEX([1]products!$A$1:$G$49,MATCH([1]orders!$D990,[1]products!$A$1:$A$49,0),MATCH([1]orders!L$1,[1]products!$A$1:$G$1,0))</f>
        <v>9.9499999999999993</v>
      </c>
      <c r="H990" s="6">
        <f t="shared" si="15"/>
        <v>29.849999999999998</v>
      </c>
    </row>
    <row r="991" spans="1:8" x14ac:dyDescent="0.2">
      <c r="A991" s="1" t="s">
        <v>1900</v>
      </c>
      <c r="B991" s="2">
        <v>43560</v>
      </c>
      <c r="C991" s="3" t="s">
        <v>1901</v>
      </c>
      <c r="D991" s="4" t="s">
        <v>171</v>
      </c>
      <c r="E991" s="3">
        <v>6</v>
      </c>
      <c r="F991" s="5">
        <f>INDEX([1]products!$A$1:$G$49,MATCH([1]orders!$D991,[1]products!$A$1:$A$49,0),MATCH([1]orders!K$1,[1]products!$A$1:$G$1,0))</f>
        <v>2.5</v>
      </c>
      <c r="G991" s="6">
        <f>INDEX([1]products!$A$1:$G$49,MATCH([1]orders!$D991,[1]products!$A$1:$A$49,0),MATCH([1]orders!L$1,[1]products!$A$1:$G$1,0))</f>
        <v>25.874999999999996</v>
      </c>
      <c r="H991" s="6">
        <f t="shared" si="15"/>
        <v>155.24999999999997</v>
      </c>
    </row>
    <row r="992" spans="1:8" x14ac:dyDescent="0.2">
      <c r="A992" s="1" t="s">
        <v>1902</v>
      </c>
      <c r="B992" s="2">
        <v>44718</v>
      </c>
      <c r="C992" s="3" t="s">
        <v>1903</v>
      </c>
      <c r="D992" s="4" t="s">
        <v>51</v>
      </c>
      <c r="E992" s="3">
        <v>5</v>
      </c>
      <c r="F992" s="5">
        <f>INDEX([1]products!$A$1:$G$49,MATCH([1]orders!$D992,[1]products!$A$1:$A$49,0),MATCH([1]orders!K$1,[1]products!$A$1:$G$1,0))</f>
        <v>0.2</v>
      </c>
      <c r="G992" s="6">
        <f>INDEX([1]products!$A$1:$G$49,MATCH([1]orders!$D992,[1]products!$A$1:$A$49,0),MATCH([1]orders!L$1,[1]products!$A$1:$G$1,0))</f>
        <v>3.645</v>
      </c>
      <c r="H992" s="6">
        <f t="shared" si="15"/>
        <v>18.225000000000001</v>
      </c>
    </row>
    <row r="993" spans="1:8" x14ac:dyDescent="0.2">
      <c r="A993" s="1" t="s">
        <v>1902</v>
      </c>
      <c r="B993" s="2">
        <v>44718</v>
      </c>
      <c r="C993" s="3" t="s">
        <v>1903</v>
      </c>
      <c r="D993" s="4" t="s">
        <v>123</v>
      </c>
      <c r="E993" s="3">
        <v>2</v>
      </c>
      <c r="F993" s="5">
        <f>INDEX([1]products!$A$1:$G$49,MATCH([1]orders!$D993,[1]products!$A$1:$A$49,0),MATCH([1]orders!K$1,[1]products!$A$1:$G$1,0))</f>
        <v>0.5</v>
      </c>
      <c r="G993" s="6">
        <f>INDEX([1]products!$A$1:$G$49,MATCH([1]orders!$D993,[1]products!$A$1:$A$49,0),MATCH([1]orders!L$1,[1]products!$A$1:$G$1,0))</f>
        <v>7.77</v>
      </c>
      <c r="H993" s="6">
        <f t="shared" si="15"/>
        <v>15.54</v>
      </c>
    </row>
    <row r="994" spans="1:8" x14ac:dyDescent="0.2">
      <c r="A994" s="1" t="s">
        <v>1904</v>
      </c>
      <c r="B994" s="2">
        <v>44276</v>
      </c>
      <c r="C994" s="3" t="s">
        <v>1905</v>
      </c>
      <c r="D994" s="4" t="s">
        <v>104</v>
      </c>
      <c r="E994" s="3">
        <v>3</v>
      </c>
      <c r="F994" s="5">
        <f>INDEX([1]products!$A$1:$G$49,MATCH([1]orders!$D994,[1]products!$A$1:$A$49,0),MATCH([1]orders!K$1,[1]products!$A$1:$G$1,0))</f>
        <v>2.5</v>
      </c>
      <c r="G994" s="6">
        <f>INDEX([1]products!$A$1:$G$49,MATCH([1]orders!$D994,[1]products!$A$1:$A$49,0),MATCH([1]orders!L$1,[1]products!$A$1:$G$1,0))</f>
        <v>36.454999999999998</v>
      </c>
      <c r="H994" s="6">
        <f t="shared" si="15"/>
        <v>109.36499999999999</v>
      </c>
    </row>
    <row r="995" spans="1:8" x14ac:dyDescent="0.2">
      <c r="A995" s="1" t="s">
        <v>1906</v>
      </c>
      <c r="B995" s="2">
        <v>44549</v>
      </c>
      <c r="C995" s="3" t="s">
        <v>1907</v>
      </c>
      <c r="D995" s="4" t="s">
        <v>6</v>
      </c>
      <c r="E995" s="3">
        <v>6</v>
      </c>
      <c r="F995" s="5">
        <f>INDEX([1]products!$A$1:$G$49,MATCH([1]orders!$D995,[1]products!$A$1:$A$49,0),MATCH([1]orders!K$1,[1]products!$A$1:$G$1,0))</f>
        <v>1</v>
      </c>
      <c r="G995" s="6">
        <f>INDEX([1]products!$A$1:$G$49,MATCH([1]orders!$D995,[1]products!$A$1:$A$49,0),MATCH([1]orders!L$1,[1]products!$A$1:$G$1,0))</f>
        <v>12.95</v>
      </c>
      <c r="H995" s="6">
        <f t="shared" si="15"/>
        <v>77.699999999999989</v>
      </c>
    </row>
    <row r="996" spans="1:8" x14ac:dyDescent="0.2">
      <c r="A996" s="1" t="s">
        <v>1908</v>
      </c>
      <c r="B996" s="2">
        <v>44244</v>
      </c>
      <c r="C996" s="3" t="s">
        <v>1909</v>
      </c>
      <c r="D996" s="4" t="s">
        <v>54</v>
      </c>
      <c r="E996" s="3">
        <v>3</v>
      </c>
      <c r="F996" s="5">
        <f>INDEX([1]products!$A$1:$G$49,MATCH([1]orders!$D996,[1]products!$A$1:$A$49,0),MATCH([1]orders!K$1,[1]products!$A$1:$G$1,0))</f>
        <v>0.2</v>
      </c>
      <c r="G996" s="6">
        <f>INDEX([1]products!$A$1:$G$49,MATCH([1]orders!$D996,[1]products!$A$1:$A$49,0),MATCH([1]orders!L$1,[1]products!$A$1:$G$1,0))</f>
        <v>2.9849999999999999</v>
      </c>
      <c r="H996" s="6">
        <f t="shared" si="15"/>
        <v>8.9550000000000001</v>
      </c>
    </row>
    <row r="997" spans="1:8" x14ac:dyDescent="0.2">
      <c r="A997" s="1" t="s">
        <v>1910</v>
      </c>
      <c r="B997" s="2">
        <v>43836</v>
      </c>
      <c r="C997" s="3" t="s">
        <v>1911</v>
      </c>
      <c r="D997" s="4" t="s">
        <v>10</v>
      </c>
      <c r="E997" s="3">
        <v>1</v>
      </c>
      <c r="F997" s="5">
        <f>INDEX([1]products!$A$1:$G$49,MATCH([1]orders!$D997,[1]products!$A$1:$A$49,0),MATCH([1]orders!K$1,[1]products!$A$1:$G$1,0))</f>
        <v>2.5</v>
      </c>
      <c r="G997" s="6">
        <f>INDEX([1]products!$A$1:$G$49,MATCH([1]orders!$D997,[1]products!$A$1:$A$49,0),MATCH([1]orders!L$1,[1]products!$A$1:$G$1,0))</f>
        <v>27.484999999999996</v>
      </c>
      <c r="H997" s="6">
        <f t="shared" si="15"/>
        <v>27.484999999999996</v>
      </c>
    </row>
    <row r="998" spans="1:8" x14ac:dyDescent="0.2">
      <c r="A998" s="1" t="s">
        <v>1912</v>
      </c>
      <c r="B998" s="2">
        <v>44685</v>
      </c>
      <c r="C998" s="3" t="s">
        <v>1903</v>
      </c>
      <c r="D998" s="4" t="s">
        <v>22</v>
      </c>
      <c r="E998" s="3">
        <v>5</v>
      </c>
      <c r="F998" s="5">
        <f>INDEX([1]products!$A$1:$G$49,MATCH([1]orders!$D998,[1]products!$A$1:$A$49,0),MATCH([1]orders!K$1,[1]products!$A$1:$G$1,0))</f>
        <v>0.5</v>
      </c>
      <c r="G998" s="6">
        <f>INDEX([1]products!$A$1:$G$49,MATCH([1]orders!$D998,[1]products!$A$1:$A$49,0),MATCH([1]orders!L$1,[1]products!$A$1:$G$1,0))</f>
        <v>5.97</v>
      </c>
      <c r="H998" s="6">
        <f t="shared" si="15"/>
        <v>29.849999999999998</v>
      </c>
    </row>
    <row r="999" spans="1:8" x14ac:dyDescent="0.2">
      <c r="A999" s="1" t="s">
        <v>1913</v>
      </c>
      <c r="B999" s="2">
        <v>43749</v>
      </c>
      <c r="C999" s="3" t="s">
        <v>1903</v>
      </c>
      <c r="D999" s="4" t="s">
        <v>67</v>
      </c>
      <c r="E999" s="3">
        <v>4</v>
      </c>
      <c r="F999" s="5">
        <f>INDEX([1]products!$A$1:$G$49,MATCH([1]orders!$D999,[1]products!$A$1:$A$49,0),MATCH([1]orders!K$1,[1]products!$A$1:$G$1,0))</f>
        <v>0.5</v>
      </c>
      <c r="G999" s="6">
        <f>INDEX([1]products!$A$1:$G$49,MATCH([1]orders!$D999,[1]products!$A$1:$A$49,0),MATCH([1]orders!L$1,[1]products!$A$1:$G$1,0))</f>
        <v>6.75</v>
      </c>
      <c r="H999" s="6">
        <f t="shared" si="15"/>
        <v>27</v>
      </c>
    </row>
    <row r="1000" spans="1:8" x14ac:dyDescent="0.2">
      <c r="A1000" s="1" t="s">
        <v>1914</v>
      </c>
      <c r="B1000" s="2">
        <v>44411</v>
      </c>
      <c r="C1000" s="3" t="s">
        <v>1915</v>
      </c>
      <c r="D1000" s="4" t="s">
        <v>27</v>
      </c>
      <c r="E1000" s="3">
        <v>1</v>
      </c>
      <c r="F1000" s="5">
        <f>INDEX([1]products!$A$1:$G$49,MATCH([1]orders!$D1000,[1]products!$A$1:$A$49,0),MATCH([1]orders!K$1,[1]products!$A$1:$G$1,0))</f>
        <v>1</v>
      </c>
      <c r="G1000" s="6">
        <f>INDEX([1]products!$A$1:$G$49,MATCH([1]orders!$D1000,[1]products!$A$1:$A$49,0),MATCH([1]orders!L$1,[1]products!$A$1:$G$1,0))</f>
        <v>9.9499999999999993</v>
      </c>
      <c r="H1000" s="6">
        <f t="shared" si="15"/>
        <v>9.9499999999999993</v>
      </c>
    </row>
    <row r="1001" spans="1:8" x14ac:dyDescent="0.2">
      <c r="A1001" s="7" t="s">
        <v>1916</v>
      </c>
      <c r="B1001" s="8">
        <v>44119</v>
      </c>
      <c r="C1001" s="9" t="s">
        <v>1917</v>
      </c>
      <c r="D1001" s="10" t="s">
        <v>64</v>
      </c>
      <c r="E1001" s="9">
        <v>3</v>
      </c>
      <c r="F1001" s="11">
        <f>INDEX([1]products!$A$1:$G$49,MATCH([1]orders!$D1001,[1]products!$A$1:$A$49,0),MATCH([1]orders!K$1,[1]products!$A$1:$G$1,0))</f>
        <v>0.2</v>
      </c>
      <c r="G1001" s="12">
        <f>INDEX([1]products!$A$1:$G$49,MATCH([1]orders!$D1001,[1]products!$A$1:$A$49,0),MATCH([1]orders!L$1,[1]products!$A$1:$G$1,0))</f>
        <v>4.125</v>
      </c>
      <c r="H1001" s="12">
        <f t="shared" si="15"/>
        <v>12.375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B1001" sqref="B1001"/>
    </sheetView>
  </sheetViews>
  <sheetFormatPr baseColWidth="10" defaultColWidth="8.83203125" defaultRowHeight="15" x14ac:dyDescent="0.2"/>
  <cols>
    <col min="1" max="1" width="15.83203125" customWidth="1"/>
    <col min="2" max="2" width="20.33203125" customWidth="1"/>
    <col min="3" max="3" width="33.83203125" customWidth="1"/>
    <col min="8" max="8" width="8.33203125" customWidth="1"/>
    <col min="9" max="9" width="11" customWidth="1"/>
  </cols>
  <sheetData>
    <row r="1" spans="1:9" x14ac:dyDescent="0.2">
      <c r="A1" s="13" t="s">
        <v>1920</v>
      </c>
      <c r="B1" s="14" t="s">
        <v>1923</v>
      </c>
      <c r="C1" s="15" t="s">
        <v>1924</v>
      </c>
      <c r="D1" s="15" t="s">
        <v>1931</v>
      </c>
      <c r="E1" s="15" t="s">
        <v>1932</v>
      </c>
      <c r="F1" s="16" t="s">
        <v>1933</v>
      </c>
      <c r="G1" s="15" t="s">
        <v>1925</v>
      </c>
      <c r="H1" s="15" t="s">
        <v>1934</v>
      </c>
      <c r="I1" s="13" t="s">
        <v>1935</v>
      </c>
    </row>
    <row r="2" spans="1:9" x14ac:dyDescent="0.2">
      <c r="A2" s="17" t="s">
        <v>1</v>
      </c>
      <c r="B2" s="17" t="s">
        <v>1936</v>
      </c>
      <c r="C2" s="17" t="s">
        <v>1937</v>
      </c>
      <c r="D2" s="17" t="s">
        <v>1938</v>
      </c>
      <c r="E2" s="17" t="s">
        <v>1939</v>
      </c>
      <c r="F2" s="17" t="s">
        <v>1940</v>
      </c>
      <c r="G2" s="17" t="s">
        <v>1941</v>
      </c>
      <c r="H2" s="17">
        <v>7505</v>
      </c>
      <c r="I2" t="s">
        <v>1942</v>
      </c>
    </row>
    <row r="3" spans="1:9" x14ac:dyDescent="0.2">
      <c r="A3" s="17" t="s">
        <v>1943</v>
      </c>
      <c r="B3" s="17" t="s">
        <v>1944</v>
      </c>
      <c r="C3" s="17" t="s">
        <v>1945</v>
      </c>
      <c r="D3" s="17" t="s">
        <v>1946</v>
      </c>
      <c r="E3" s="17" t="s">
        <v>1947</v>
      </c>
      <c r="F3" s="17" t="s">
        <v>1948</v>
      </c>
      <c r="G3" s="17" t="s">
        <v>1949</v>
      </c>
      <c r="H3" s="17" t="s">
        <v>1950</v>
      </c>
      <c r="I3" t="s">
        <v>1951</v>
      </c>
    </row>
    <row r="4" spans="1:9" x14ac:dyDescent="0.2">
      <c r="A4" s="17" t="s">
        <v>5</v>
      </c>
      <c r="B4" s="17" t="s">
        <v>1952</v>
      </c>
      <c r="C4" s="17" t="s">
        <v>1953</v>
      </c>
      <c r="D4" s="17" t="s">
        <v>1954</v>
      </c>
      <c r="E4" s="17" t="s">
        <v>1955</v>
      </c>
      <c r="F4" s="17" t="s">
        <v>1956</v>
      </c>
      <c r="G4" s="17" t="s">
        <v>1941</v>
      </c>
      <c r="H4" s="17">
        <v>78205</v>
      </c>
      <c r="I4" t="s">
        <v>1942</v>
      </c>
    </row>
    <row r="5" spans="1:9" x14ac:dyDescent="0.2">
      <c r="A5" s="17" t="s">
        <v>1957</v>
      </c>
      <c r="B5" s="17" t="s">
        <v>1958</v>
      </c>
      <c r="C5" s="17" t="s">
        <v>1959</v>
      </c>
      <c r="D5" s="17" t="s">
        <v>1960</v>
      </c>
      <c r="E5" s="17" t="s">
        <v>1961</v>
      </c>
      <c r="F5" s="17" t="s">
        <v>1962</v>
      </c>
      <c r="G5" s="17" t="s">
        <v>1941</v>
      </c>
      <c r="H5" s="17">
        <v>62711</v>
      </c>
      <c r="I5" t="s">
        <v>1942</v>
      </c>
    </row>
    <row r="6" spans="1:9" x14ac:dyDescent="0.2">
      <c r="A6" s="17" t="s">
        <v>8</v>
      </c>
      <c r="B6" s="17" t="s">
        <v>1963</v>
      </c>
      <c r="C6" s="17"/>
      <c r="D6" s="17" t="s">
        <v>1964</v>
      </c>
      <c r="E6" s="17" t="s">
        <v>1965</v>
      </c>
      <c r="F6" s="17" t="s">
        <v>1966</v>
      </c>
      <c r="G6" s="17" t="s">
        <v>1949</v>
      </c>
      <c r="H6" s="17" t="s">
        <v>1967</v>
      </c>
      <c r="I6" t="s">
        <v>1951</v>
      </c>
    </row>
    <row r="7" spans="1:9" x14ac:dyDescent="0.2">
      <c r="A7" s="17" t="s">
        <v>12</v>
      </c>
      <c r="B7" s="17" t="s">
        <v>1968</v>
      </c>
      <c r="C7" s="17"/>
      <c r="D7" s="17" t="s">
        <v>1969</v>
      </c>
      <c r="E7" s="17" t="s">
        <v>1970</v>
      </c>
      <c r="F7" s="17" t="s">
        <v>1971</v>
      </c>
      <c r="G7" s="17" t="s">
        <v>1941</v>
      </c>
      <c r="H7" s="17">
        <v>18505</v>
      </c>
      <c r="I7" t="s">
        <v>1951</v>
      </c>
    </row>
    <row r="8" spans="1:9" x14ac:dyDescent="0.2">
      <c r="A8" s="17" t="s">
        <v>15</v>
      </c>
      <c r="B8" s="17" t="s">
        <v>1972</v>
      </c>
      <c r="C8" s="17" t="s">
        <v>1973</v>
      </c>
      <c r="D8" s="17" t="s">
        <v>1974</v>
      </c>
      <c r="E8" s="17" t="s">
        <v>1975</v>
      </c>
      <c r="F8" s="17" t="s">
        <v>1976</v>
      </c>
      <c r="G8" s="17" t="s">
        <v>1941</v>
      </c>
      <c r="H8" s="17">
        <v>45440</v>
      </c>
      <c r="I8" t="s">
        <v>1942</v>
      </c>
    </row>
    <row r="9" spans="1:9" x14ac:dyDescent="0.2">
      <c r="A9" s="17" t="s">
        <v>18</v>
      </c>
      <c r="B9" s="17" t="s">
        <v>1977</v>
      </c>
      <c r="C9" s="17"/>
      <c r="D9" s="17" t="s">
        <v>1978</v>
      </c>
      <c r="E9" s="17" t="s">
        <v>1979</v>
      </c>
      <c r="F9" s="17" t="s">
        <v>1980</v>
      </c>
      <c r="G9" s="17" t="s">
        <v>1949</v>
      </c>
      <c r="H9" s="17" t="s">
        <v>1981</v>
      </c>
      <c r="I9" t="s">
        <v>1942</v>
      </c>
    </row>
    <row r="10" spans="1:9" x14ac:dyDescent="0.2">
      <c r="A10" s="17" t="s">
        <v>21</v>
      </c>
      <c r="B10" s="17" t="s">
        <v>1982</v>
      </c>
      <c r="C10" s="17" t="s">
        <v>1983</v>
      </c>
      <c r="D10" s="17" t="s">
        <v>1984</v>
      </c>
      <c r="E10" s="17" t="s">
        <v>1985</v>
      </c>
      <c r="F10" s="17" t="s">
        <v>1986</v>
      </c>
      <c r="G10" s="17" t="s">
        <v>1941</v>
      </c>
      <c r="H10" s="17">
        <v>90045</v>
      </c>
      <c r="I10" t="s">
        <v>1951</v>
      </c>
    </row>
    <row r="11" spans="1:9" x14ac:dyDescent="0.2">
      <c r="A11" s="17" t="s">
        <v>24</v>
      </c>
      <c r="B11" s="17" t="s">
        <v>1987</v>
      </c>
      <c r="C11" s="17" t="s">
        <v>1988</v>
      </c>
      <c r="D11" s="17" t="s">
        <v>1989</v>
      </c>
      <c r="E11" s="17" t="s">
        <v>1990</v>
      </c>
      <c r="F11" s="17" t="s">
        <v>1986</v>
      </c>
      <c r="G11" s="17" t="s">
        <v>1941</v>
      </c>
      <c r="H11" s="17">
        <v>90065</v>
      </c>
      <c r="I11" t="s">
        <v>1951</v>
      </c>
    </row>
    <row r="12" spans="1:9" x14ac:dyDescent="0.2">
      <c r="A12" s="17" t="s">
        <v>26</v>
      </c>
      <c r="B12" s="17" t="s">
        <v>1991</v>
      </c>
      <c r="C12" s="17" t="s">
        <v>1992</v>
      </c>
      <c r="D12" s="17" t="s">
        <v>1993</v>
      </c>
      <c r="E12" s="17" t="s">
        <v>1994</v>
      </c>
      <c r="F12" s="17" t="s">
        <v>1995</v>
      </c>
      <c r="G12" s="17" t="s">
        <v>1941</v>
      </c>
      <c r="H12" s="17">
        <v>95160</v>
      </c>
      <c r="I12" t="s">
        <v>1951</v>
      </c>
    </row>
    <row r="13" spans="1:9" x14ac:dyDescent="0.2">
      <c r="A13" s="17" t="s">
        <v>29</v>
      </c>
      <c r="B13" s="17" t="s">
        <v>1996</v>
      </c>
      <c r="C13" s="17" t="s">
        <v>1997</v>
      </c>
      <c r="D13" s="17" t="s">
        <v>1998</v>
      </c>
      <c r="E13" s="17" t="s">
        <v>1999</v>
      </c>
      <c r="F13" s="17" t="s">
        <v>1995</v>
      </c>
      <c r="G13" s="17" t="s">
        <v>1941</v>
      </c>
      <c r="H13" s="17">
        <v>95194</v>
      </c>
      <c r="I13" t="s">
        <v>1942</v>
      </c>
    </row>
    <row r="14" spans="1:9" x14ac:dyDescent="0.2">
      <c r="A14" s="17" t="s">
        <v>32</v>
      </c>
      <c r="B14" s="17" t="s">
        <v>2000</v>
      </c>
      <c r="C14" s="17" t="s">
        <v>2001</v>
      </c>
      <c r="D14" s="17" t="s">
        <v>2002</v>
      </c>
      <c r="E14" s="17" t="s">
        <v>2003</v>
      </c>
      <c r="F14" s="17" t="s">
        <v>2004</v>
      </c>
      <c r="G14" s="17" t="s">
        <v>1941</v>
      </c>
      <c r="H14" s="17">
        <v>23285</v>
      </c>
      <c r="I14" t="s">
        <v>1951</v>
      </c>
    </row>
    <row r="15" spans="1:9" x14ac:dyDescent="0.2">
      <c r="A15" s="17" t="s">
        <v>34</v>
      </c>
      <c r="B15" s="17" t="s">
        <v>2005</v>
      </c>
      <c r="C15" s="17" t="s">
        <v>2006</v>
      </c>
      <c r="D15" s="17"/>
      <c r="E15" s="17" t="s">
        <v>2007</v>
      </c>
      <c r="F15" s="17" t="s">
        <v>2008</v>
      </c>
      <c r="G15" s="17" t="s">
        <v>1941</v>
      </c>
      <c r="H15" s="17">
        <v>41905</v>
      </c>
      <c r="I15" t="s">
        <v>1951</v>
      </c>
    </row>
    <row r="16" spans="1:9" x14ac:dyDescent="0.2">
      <c r="A16" s="17" t="s">
        <v>37</v>
      </c>
      <c r="B16" s="17" t="s">
        <v>2009</v>
      </c>
      <c r="C16" s="17" t="s">
        <v>2010</v>
      </c>
      <c r="D16" s="17" t="s">
        <v>2011</v>
      </c>
      <c r="E16" s="17" t="s">
        <v>2012</v>
      </c>
      <c r="F16" s="17" t="s">
        <v>2013</v>
      </c>
      <c r="G16" s="17" t="s">
        <v>1941</v>
      </c>
      <c r="H16" s="17">
        <v>63131</v>
      </c>
      <c r="I16" t="s">
        <v>1942</v>
      </c>
    </row>
    <row r="17" spans="1:9" x14ac:dyDescent="0.2">
      <c r="A17" s="17" t="s">
        <v>40</v>
      </c>
      <c r="B17" s="17" t="s">
        <v>2014</v>
      </c>
      <c r="C17" s="17" t="s">
        <v>2015</v>
      </c>
      <c r="D17" s="17"/>
      <c r="E17" s="17" t="s">
        <v>2016</v>
      </c>
      <c r="F17" s="17" t="s">
        <v>2017</v>
      </c>
      <c r="G17" s="17" t="s">
        <v>1941</v>
      </c>
      <c r="H17" s="17">
        <v>19172</v>
      </c>
      <c r="I17" t="s">
        <v>1951</v>
      </c>
    </row>
    <row r="18" spans="1:9" x14ac:dyDescent="0.2">
      <c r="A18" s="17" t="s">
        <v>43</v>
      </c>
      <c r="B18" s="17" t="s">
        <v>2018</v>
      </c>
      <c r="C18" s="17" t="s">
        <v>2019</v>
      </c>
      <c r="D18" s="17" t="s">
        <v>2020</v>
      </c>
      <c r="E18" s="17" t="s">
        <v>2021</v>
      </c>
      <c r="F18" s="17" t="s">
        <v>2022</v>
      </c>
      <c r="G18" s="17" t="s">
        <v>1941</v>
      </c>
      <c r="H18" s="17">
        <v>97271</v>
      </c>
      <c r="I18" t="s">
        <v>1951</v>
      </c>
    </row>
    <row r="19" spans="1:9" x14ac:dyDescent="0.2">
      <c r="A19" s="17" t="s">
        <v>46</v>
      </c>
      <c r="B19" s="17" t="s">
        <v>2023</v>
      </c>
      <c r="C19" s="17" t="s">
        <v>2024</v>
      </c>
      <c r="D19" s="17" t="s">
        <v>2025</v>
      </c>
      <c r="E19" s="17" t="s">
        <v>2026</v>
      </c>
      <c r="F19" s="17" t="s">
        <v>2027</v>
      </c>
      <c r="G19" s="17" t="s">
        <v>1941</v>
      </c>
      <c r="H19" s="17">
        <v>77240</v>
      </c>
      <c r="I19" t="s">
        <v>1951</v>
      </c>
    </row>
    <row r="20" spans="1:9" x14ac:dyDescent="0.2">
      <c r="A20" s="17" t="s">
        <v>48</v>
      </c>
      <c r="B20" s="17" t="s">
        <v>2028</v>
      </c>
      <c r="C20" s="17" t="s">
        <v>2029</v>
      </c>
      <c r="D20" s="17"/>
      <c r="E20" s="17" t="s">
        <v>2030</v>
      </c>
      <c r="F20" s="17" t="s">
        <v>2031</v>
      </c>
      <c r="G20" s="17" t="s">
        <v>1949</v>
      </c>
      <c r="H20" s="17" t="s">
        <v>2032</v>
      </c>
      <c r="I20" t="s">
        <v>1942</v>
      </c>
    </row>
    <row r="21" spans="1:9" x14ac:dyDescent="0.2">
      <c r="A21" s="17" t="s">
        <v>50</v>
      </c>
      <c r="B21" s="17" t="s">
        <v>2033</v>
      </c>
      <c r="C21" s="17" t="s">
        <v>2034</v>
      </c>
      <c r="D21" s="17" t="s">
        <v>2035</v>
      </c>
      <c r="E21" s="17" t="s">
        <v>2036</v>
      </c>
      <c r="F21" s="17" t="s">
        <v>2037</v>
      </c>
      <c r="G21" s="17" t="s">
        <v>1941</v>
      </c>
      <c r="H21" s="17">
        <v>10060</v>
      </c>
      <c r="I21" t="s">
        <v>1942</v>
      </c>
    </row>
    <row r="22" spans="1:9" x14ac:dyDescent="0.2">
      <c r="A22" s="17" t="s">
        <v>2038</v>
      </c>
      <c r="B22" s="17" t="s">
        <v>2039</v>
      </c>
      <c r="C22" s="17"/>
      <c r="D22" s="17" t="s">
        <v>2040</v>
      </c>
      <c r="E22" s="17" t="s">
        <v>2041</v>
      </c>
      <c r="F22" s="17" t="s">
        <v>2042</v>
      </c>
      <c r="G22" s="17" t="s">
        <v>1949</v>
      </c>
      <c r="H22" s="17" t="s">
        <v>2043</v>
      </c>
      <c r="I22" t="s">
        <v>1942</v>
      </c>
    </row>
    <row r="23" spans="1:9" x14ac:dyDescent="0.2">
      <c r="A23" s="17" t="s">
        <v>53</v>
      </c>
      <c r="B23" s="17" t="s">
        <v>2044</v>
      </c>
      <c r="C23" s="17" t="s">
        <v>2045</v>
      </c>
      <c r="D23" s="17" t="s">
        <v>2046</v>
      </c>
      <c r="E23" s="17" t="s">
        <v>2047</v>
      </c>
      <c r="F23" s="17" t="s">
        <v>2048</v>
      </c>
      <c r="G23" s="17" t="s">
        <v>1941</v>
      </c>
      <c r="H23" s="17">
        <v>49560</v>
      </c>
      <c r="I23" t="s">
        <v>1951</v>
      </c>
    </row>
    <row r="24" spans="1:9" x14ac:dyDescent="0.2">
      <c r="A24" s="17" t="s">
        <v>56</v>
      </c>
      <c r="B24" s="17" t="s">
        <v>2049</v>
      </c>
      <c r="C24" s="17" t="s">
        <v>2050</v>
      </c>
      <c r="D24" s="17" t="s">
        <v>2051</v>
      </c>
      <c r="E24" s="17" t="s">
        <v>2052</v>
      </c>
      <c r="F24" s="17" t="s">
        <v>2053</v>
      </c>
      <c r="G24" s="17" t="s">
        <v>1941</v>
      </c>
      <c r="H24" s="17">
        <v>33982</v>
      </c>
      <c r="I24" t="s">
        <v>1942</v>
      </c>
    </row>
    <row r="25" spans="1:9" x14ac:dyDescent="0.2">
      <c r="A25" s="17" t="s">
        <v>58</v>
      </c>
      <c r="B25" s="17" t="s">
        <v>2054</v>
      </c>
      <c r="C25" s="17" t="s">
        <v>2055</v>
      </c>
      <c r="D25" s="17" t="s">
        <v>2056</v>
      </c>
      <c r="E25" s="17" t="s">
        <v>2057</v>
      </c>
      <c r="F25" s="17" t="s">
        <v>2058</v>
      </c>
      <c r="G25" s="17" t="s">
        <v>1941</v>
      </c>
      <c r="H25" s="17">
        <v>98682</v>
      </c>
      <c r="I25" t="s">
        <v>1942</v>
      </c>
    </row>
    <row r="26" spans="1:9" x14ac:dyDescent="0.2">
      <c r="A26" s="17" t="s">
        <v>60</v>
      </c>
      <c r="B26" s="17" t="s">
        <v>2059</v>
      </c>
      <c r="C26" s="17" t="s">
        <v>2060</v>
      </c>
      <c r="D26" s="17" t="s">
        <v>2061</v>
      </c>
      <c r="E26" s="17" t="s">
        <v>2062</v>
      </c>
      <c r="F26" s="17" t="s">
        <v>2063</v>
      </c>
      <c r="G26" s="17" t="s">
        <v>1941</v>
      </c>
      <c r="H26" s="17">
        <v>80150</v>
      </c>
      <c r="I26" t="s">
        <v>1951</v>
      </c>
    </row>
    <row r="27" spans="1:9" x14ac:dyDescent="0.2">
      <c r="A27" s="17" t="s">
        <v>63</v>
      </c>
      <c r="B27" s="17" t="s">
        <v>2064</v>
      </c>
      <c r="C27" s="17"/>
      <c r="D27" s="17" t="s">
        <v>2065</v>
      </c>
      <c r="E27" s="17" t="s">
        <v>2066</v>
      </c>
      <c r="F27" s="17" t="s">
        <v>2053</v>
      </c>
      <c r="G27" s="17" t="s">
        <v>1941</v>
      </c>
      <c r="H27" s="17">
        <v>33982</v>
      </c>
      <c r="I27" t="s">
        <v>1942</v>
      </c>
    </row>
    <row r="28" spans="1:9" x14ac:dyDescent="0.2">
      <c r="A28" s="17" t="s">
        <v>66</v>
      </c>
      <c r="B28" s="17" t="s">
        <v>2067</v>
      </c>
      <c r="C28" s="17" t="s">
        <v>2068</v>
      </c>
      <c r="D28" s="17" t="s">
        <v>2069</v>
      </c>
      <c r="E28" s="17" t="s">
        <v>2070</v>
      </c>
      <c r="F28" s="17" t="s">
        <v>2071</v>
      </c>
      <c r="G28" s="17" t="s">
        <v>1941</v>
      </c>
      <c r="H28" s="17">
        <v>94975</v>
      </c>
      <c r="I28" t="s">
        <v>1942</v>
      </c>
    </row>
    <row r="29" spans="1:9" x14ac:dyDescent="0.2">
      <c r="A29" s="17" t="s">
        <v>69</v>
      </c>
      <c r="B29" s="17" t="s">
        <v>2072</v>
      </c>
      <c r="C29" s="17" t="s">
        <v>2073</v>
      </c>
      <c r="D29" s="17" t="s">
        <v>2074</v>
      </c>
      <c r="E29" s="17" t="s">
        <v>2075</v>
      </c>
      <c r="F29" s="17" t="s">
        <v>2076</v>
      </c>
      <c r="G29" s="17" t="s">
        <v>1949</v>
      </c>
      <c r="H29" s="17" t="s">
        <v>2077</v>
      </c>
      <c r="I29" t="s">
        <v>1951</v>
      </c>
    </row>
    <row r="30" spans="1:9" x14ac:dyDescent="0.2">
      <c r="A30" s="17" t="s">
        <v>71</v>
      </c>
      <c r="B30" s="17" t="s">
        <v>2078</v>
      </c>
      <c r="C30" s="17" t="s">
        <v>2079</v>
      </c>
      <c r="D30" s="17" t="s">
        <v>2080</v>
      </c>
      <c r="E30" s="17" t="s">
        <v>2081</v>
      </c>
      <c r="F30" s="17" t="s">
        <v>2082</v>
      </c>
      <c r="G30" s="17" t="s">
        <v>1949</v>
      </c>
      <c r="H30" s="17" t="s">
        <v>2083</v>
      </c>
      <c r="I30" t="s">
        <v>1951</v>
      </c>
    </row>
    <row r="31" spans="1:9" x14ac:dyDescent="0.2">
      <c r="A31" s="17" t="s">
        <v>74</v>
      </c>
      <c r="B31" s="17" t="s">
        <v>2084</v>
      </c>
      <c r="C31" s="17" t="s">
        <v>2085</v>
      </c>
      <c r="D31" s="17" t="s">
        <v>2086</v>
      </c>
      <c r="E31" s="17" t="s">
        <v>2087</v>
      </c>
      <c r="F31" s="17" t="s">
        <v>2088</v>
      </c>
      <c r="G31" s="17" t="s">
        <v>1949</v>
      </c>
      <c r="H31" s="17" t="s">
        <v>2089</v>
      </c>
      <c r="I31" t="s">
        <v>1942</v>
      </c>
    </row>
    <row r="32" spans="1:9" x14ac:dyDescent="0.2">
      <c r="A32" s="17" t="s">
        <v>76</v>
      </c>
      <c r="B32" s="17" t="s">
        <v>2090</v>
      </c>
      <c r="C32" s="17"/>
      <c r="D32" s="17" t="s">
        <v>2091</v>
      </c>
      <c r="E32" s="17" t="s">
        <v>2092</v>
      </c>
      <c r="F32" s="17" t="s">
        <v>2093</v>
      </c>
      <c r="G32" s="17" t="s">
        <v>1941</v>
      </c>
      <c r="H32" s="17">
        <v>80044</v>
      </c>
      <c r="I32" t="s">
        <v>1951</v>
      </c>
    </row>
    <row r="33" spans="1:9" x14ac:dyDescent="0.2">
      <c r="A33" s="17" t="s">
        <v>2094</v>
      </c>
      <c r="B33" s="17" t="s">
        <v>2095</v>
      </c>
      <c r="C33" s="17" t="s">
        <v>2096</v>
      </c>
      <c r="D33" s="17" t="s">
        <v>2097</v>
      </c>
      <c r="E33" s="17" t="s">
        <v>2098</v>
      </c>
      <c r="F33" s="17" t="s">
        <v>2099</v>
      </c>
      <c r="G33" s="17" t="s">
        <v>1941</v>
      </c>
      <c r="H33" s="17">
        <v>11407</v>
      </c>
      <c r="I33" t="s">
        <v>1951</v>
      </c>
    </row>
    <row r="34" spans="1:9" x14ac:dyDescent="0.2">
      <c r="A34" s="17" t="s">
        <v>2100</v>
      </c>
      <c r="B34" s="17" t="s">
        <v>2101</v>
      </c>
      <c r="C34" s="17" t="s">
        <v>2102</v>
      </c>
      <c r="D34" s="17" t="s">
        <v>2103</v>
      </c>
      <c r="E34" s="17" t="s">
        <v>2104</v>
      </c>
      <c r="F34" s="17" t="s">
        <v>2105</v>
      </c>
      <c r="G34" s="17" t="s">
        <v>1949</v>
      </c>
      <c r="H34" s="17" t="s">
        <v>2106</v>
      </c>
      <c r="I34" t="s">
        <v>1942</v>
      </c>
    </row>
    <row r="35" spans="1:9" x14ac:dyDescent="0.2">
      <c r="A35" s="17" t="s">
        <v>80</v>
      </c>
      <c r="B35" s="17" t="s">
        <v>2107</v>
      </c>
      <c r="C35" s="17" t="s">
        <v>2108</v>
      </c>
      <c r="D35" s="17"/>
      <c r="E35" s="17" t="s">
        <v>2109</v>
      </c>
      <c r="F35" s="17" t="s">
        <v>2110</v>
      </c>
      <c r="G35" s="17" t="s">
        <v>1941</v>
      </c>
      <c r="H35" s="17">
        <v>58207</v>
      </c>
      <c r="I35" t="s">
        <v>1951</v>
      </c>
    </row>
    <row r="36" spans="1:9" x14ac:dyDescent="0.2">
      <c r="A36" s="17" t="s">
        <v>82</v>
      </c>
      <c r="B36" s="17" t="s">
        <v>2111</v>
      </c>
      <c r="C36" s="17" t="s">
        <v>2112</v>
      </c>
      <c r="D36" s="17" t="s">
        <v>2113</v>
      </c>
      <c r="E36" s="17" t="s">
        <v>2114</v>
      </c>
      <c r="F36" s="17" t="s">
        <v>2115</v>
      </c>
      <c r="G36" s="17" t="s">
        <v>2116</v>
      </c>
      <c r="H36" s="17" t="s">
        <v>2117</v>
      </c>
      <c r="I36" t="s">
        <v>1942</v>
      </c>
    </row>
    <row r="37" spans="1:9" x14ac:dyDescent="0.2">
      <c r="A37" s="17" t="s">
        <v>85</v>
      </c>
      <c r="B37" s="17" t="s">
        <v>2118</v>
      </c>
      <c r="C37" s="17" t="s">
        <v>2119</v>
      </c>
      <c r="D37" s="17" t="s">
        <v>2120</v>
      </c>
      <c r="E37" s="17" t="s">
        <v>2121</v>
      </c>
      <c r="F37" s="17" t="s">
        <v>2122</v>
      </c>
      <c r="G37" s="17" t="s">
        <v>1941</v>
      </c>
      <c r="H37" s="17">
        <v>25362</v>
      </c>
      <c r="I37" t="s">
        <v>1951</v>
      </c>
    </row>
    <row r="38" spans="1:9" x14ac:dyDescent="0.2">
      <c r="A38" s="17" t="s">
        <v>87</v>
      </c>
      <c r="B38" s="17" t="s">
        <v>2123</v>
      </c>
      <c r="C38" s="17" t="s">
        <v>2124</v>
      </c>
      <c r="D38" s="17" t="s">
        <v>2125</v>
      </c>
      <c r="E38" s="17" t="s">
        <v>2126</v>
      </c>
      <c r="F38" s="17" t="s">
        <v>2127</v>
      </c>
      <c r="G38" s="17" t="s">
        <v>1941</v>
      </c>
      <c r="H38" s="17">
        <v>72204</v>
      </c>
      <c r="I38" t="s">
        <v>1951</v>
      </c>
    </row>
    <row r="39" spans="1:9" x14ac:dyDescent="0.2">
      <c r="A39" s="17" t="s">
        <v>89</v>
      </c>
      <c r="B39" s="17" t="s">
        <v>2128</v>
      </c>
      <c r="C39" s="17" t="s">
        <v>2129</v>
      </c>
      <c r="D39" s="17" t="s">
        <v>2130</v>
      </c>
      <c r="E39" s="17" t="s">
        <v>2131</v>
      </c>
      <c r="F39" s="17" t="s">
        <v>2132</v>
      </c>
      <c r="G39" s="17" t="s">
        <v>1941</v>
      </c>
      <c r="H39" s="17">
        <v>80291</v>
      </c>
      <c r="I39" t="s">
        <v>1951</v>
      </c>
    </row>
    <row r="40" spans="1:9" x14ac:dyDescent="0.2">
      <c r="A40" s="17" t="s">
        <v>91</v>
      </c>
      <c r="B40" s="17" t="s">
        <v>2133</v>
      </c>
      <c r="C40" s="17" t="s">
        <v>2134</v>
      </c>
      <c r="D40" s="17" t="s">
        <v>2135</v>
      </c>
      <c r="E40" s="17" t="s">
        <v>2136</v>
      </c>
      <c r="F40" s="17" t="s">
        <v>2137</v>
      </c>
      <c r="G40" s="17" t="s">
        <v>1941</v>
      </c>
      <c r="H40" s="17">
        <v>55458</v>
      </c>
      <c r="I40" t="s">
        <v>1951</v>
      </c>
    </row>
    <row r="41" spans="1:9" x14ac:dyDescent="0.2">
      <c r="A41" s="17" t="s">
        <v>93</v>
      </c>
      <c r="B41" s="17" t="s">
        <v>2138</v>
      </c>
      <c r="C41" s="17"/>
      <c r="D41" s="17"/>
      <c r="E41" s="17" t="s">
        <v>2139</v>
      </c>
      <c r="F41" s="17" t="s">
        <v>2140</v>
      </c>
      <c r="G41" s="17" t="s">
        <v>1941</v>
      </c>
      <c r="H41" s="17">
        <v>85715</v>
      </c>
      <c r="I41" t="s">
        <v>1942</v>
      </c>
    </row>
    <row r="42" spans="1:9" x14ac:dyDescent="0.2">
      <c r="A42" s="17" t="s">
        <v>95</v>
      </c>
      <c r="B42" s="17" t="s">
        <v>2141</v>
      </c>
      <c r="C42" s="17"/>
      <c r="D42" s="17" t="s">
        <v>2142</v>
      </c>
      <c r="E42" s="17" t="s">
        <v>2143</v>
      </c>
      <c r="F42" s="17" t="s">
        <v>2144</v>
      </c>
      <c r="G42" s="17" t="s">
        <v>1941</v>
      </c>
      <c r="H42" s="17">
        <v>70116</v>
      </c>
      <c r="I42" t="s">
        <v>1951</v>
      </c>
    </row>
    <row r="43" spans="1:9" x14ac:dyDescent="0.2">
      <c r="A43" s="17" t="s">
        <v>98</v>
      </c>
      <c r="B43" s="17" t="s">
        <v>2145</v>
      </c>
      <c r="C43" s="17" t="s">
        <v>2146</v>
      </c>
      <c r="D43" s="17" t="s">
        <v>2147</v>
      </c>
      <c r="E43" s="17" t="s">
        <v>2148</v>
      </c>
      <c r="F43" s="17" t="s">
        <v>2149</v>
      </c>
      <c r="G43" s="17" t="s">
        <v>1941</v>
      </c>
      <c r="H43" s="17">
        <v>6183</v>
      </c>
      <c r="I43" t="s">
        <v>1942</v>
      </c>
    </row>
    <row r="44" spans="1:9" x14ac:dyDescent="0.2">
      <c r="A44" s="17" t="s">
        <v>100</v>
      </c>
      <c r="B44" s="17" t="s">
        <v>2150</v>
      </c>
      <c r="C44" s="17" t="s">
        <v>2151</v>
      </c>
      <c r="D44" s="17" t="s">
        <v>2152</v>
      </c>
      <c r="E44" s="17" t="s">
        <v>2153</v>
      </c>
      <c r="F44" s="17" t="s">
        <v>2154</v>
      </c>
      <c r="G44" s="17" t="s">
        <v>1941</v>
      </c>
      <c r="H44" s="17">
        <v>84409</v>
      </c>
      <c r="I44" t="s">
        <v>1942</v>
      </c>
    </row>
    <row r="45" spans="1:9" x14ac:dyDescent="0.2">
      <c r="A45" s="17" t="s">
        <v>103</v>
      </c>
      <c r="B45" s="17" t="s">
        <v>2155</v>
      </c>
      <c r="C45" s="17"/>
      <c r="D45" s="17" t="s">
        <v>2156</v>
      </c>
      <c r="E45" s="17" t="s">
        <v>2157</v>
      </c>
      <c r="F45" s="17" t="s">
        <v>2158</v>
      </c>
      <c r="G45" s="17" t="s">
        <v>1941</v>
      </c>
      <c r="H45" s="17">
        <v>2216</v>
      </c>
      <c r="I45" t="s">
        <v>1951</v>
      </c>
    </row>
    <row r="46" spans="1:9" x14ac:dyDescent="0.2">
      <c r="A46" s="17" t="s">
        <v>106</v>
      </c>
      <c r="B46" s="17" t="s">
        <v>2159</v>
      </c>
      <c r="C46" s="17" t="s">
        <v>2160</v>
      </c>
      <c r="D46" s="17" t="s">
        <v>2161</v>
      </c>
      <c r="E46" s="17" t="s">
        <v>2162</v>
      </c>
      <c r="F46" s="17" t="s">
        <v>2163</v>
      </c>
      <c r="G46" s="17" t="s">
        <v>1941</v>
      </c>
      <c r="H46" s="17">
        <v>14604</v>
      </c>
      <c r="I46" t="s">
        <v>1942</v>
      </c>
    </row>
    <row r="47" spans="1:9" x14ac:dyDescent="0.2">
      <c r="A47" s="17" t="s">
        <v>108</v>
      </c>
      <c r="B47" s="17" t="s">
        <v>2164</v>
      </c>
      <c r="C47" s="17" t="s">
        <v>2165</v>
      </c>
      <c r="D47" s="17" t="s">
        <v>2166</v>
      </c>
      <c r="E47" s="17" t="s">
        <v>2167</v>
      </c>
      <c r="F47" s="17" t="s">
        <v>2168</v>
      </c>
      <c r="G47" s="17" t="s">
        <v>1941</v>
      </c>
      <c r="H47" s="17">
        <v>10469</v>
      </c>
      <c r="I47" t="s">
        <v>1951</v>
      </c>
    </row>
    <row r="48" spans="1:9" x14ac:dyDescent="0.2">
      <c r="A48" s="17" t="s">
        <v>111</v>
      </c>
      <c r="B48" s="17" t="s">
        <v>2169</v>
      </c>
      <c r="C48" s="17"/>
      <c r="D48" s="17" t="s">
        <v>2170</v>
      </c>
      <c r="E48" s="17" t="s">
        <v>2171</v>
      </c>
      <c r="F48" s="17" t="s">
        <v>2172</v>
      </c>
      <c r="G48" s="17" t="s">
        <v>1941</v>
      </c>
      <c r="H48" s="17">
        <v>35205</v>
      </c>
      <c r="I48" t="s">
        <v>1942</v>
      </c>
    </row>
    <row r="49" spans="1:9" x14ac:dyDescent="0.2">
      <c r="A49" s="17" t="s">
        <v>114</v>
      </c>
      <c r="B49" s="17" t="s">
        <v>2173</v>
      </c>
      <c r="C49" s="17" t="s">
        <v>2174</v>
      </c>
      <c r="D49" s="17" t="s">
        <v>2175</v>
      </c>
      <c r="E49" s="17" t="s">
        <v>2176</v>
      </c>
      <c r="F49" s="17" t="s">
        <v>2177</v>
      </c>
      <c r="G49" s="17" t="s">
        <v>1941</v>
      </c>
      <c r="H49" s="17">
        <v>92415</v>
      </c>
      <c r="I49" t="s">
        <v>1942</v>
      </c>
    </row>
    <row r="50" spans="1:9" x14ac:dyDescent="0.2">
      <c r="A50" s="17" t="s">
        <v>117</v>
      </c>
      <c r="B50" s="17" t="s">
        <v>2178</v>
      </c>
      <c r="C50" s="17" t="s">
        <v>2179</v>
      </c>
      <c r="D50" s="17"/>
      <c r="E50" s="17" t="s">
        <v>2180</v>
      </c>
      <c r="F50" s="17" t="s">
        <v>2181</v>
      </c>
      <c r="G50" s="17" t="s">
        <v>1941</v>
      </c>
      <c r="H50" s="17">
        <v>23514</v>
      </c>
      <c r="I50" t="s">
        <v>1951</v>
      </c>
    </row>
    <row r="51" spans="1:9" x14ac:dyDescent="0.2">
      <c r="A51" s="17" t="s">
        <v>120</v>
      </c>
      <c r="B51" s="17" t="s">
        <v>2182</v>
      </c>
      <c r="C51" s="17" t="s">
        <v>2183</v>
      </c>
      <c r="D51" s="17" t="s">
        <v>2184</v>
      </c>
      <c r="E51" s="17" t="s">
        <v>2185</v>
      </c>
      <c r="F51" s="17" t="s">
        <v>2186</v>
      </c>
      <c r="G51" s="17" t="s">
        <v>1941</v>
      </c>
      <c r="H51" s="17">
        <v>20409</v>
      </c>
      <c r="I51" t="s">
        <v>1951</v>
      </c>
    </row>
    <row r="52" spans="1:9" x14ac:dyDescent="0.2">
      <c r="A52" s="17" t="s">
        <v>122</v>
      </c>
      <c r="B52" s="17" t="s">
        <v>2187</v>
      </c>
      <c r="C52" s="17" t="s">
        <v>2188</v>
      </c>
      <c r="D52" s="17" t="s">
        <v>2189</v>
      </c>
      <c r="E52" s="17" t="s">
        <v>2190</v>
      </c>
      <c r="F52" s="17" t="s">
        <v>2191</v>
      </c>
      <c r="G52" s="17" t="s">
        <v>1941</v>
      </c>
      <c r="H52" s="17">
        <v>33355</v>
      </c>
      <c r="I52" t="s">
        <v>1951</v>
      </c>
    </row>
    <row r="53" spans="1:9" x14ac:dyDescent="0.2">
      <c r="A53" s="17" t="s">
        <v>125</v>
      </c>
      <c r="B53" s="17" t="s">
        <v>2192</v>
      </c>
      <c r="C53" s="17" t="s">
        <v>2193</v>
      </c>
      <c r="D53" s="17" t="s">
        <v>2194</v>
      </c>
      <c r="E53" s="17" t="s">
        <v>2195</v>
      </c>
      <c r="F53" s="17" t="s">
        <v>1948</v>
      </c>
      <c r="G53" s="17" t="s">
        <v>1949</v>
      </c>
      <c r="H53" s="17" t="s">
        <v>1950</v>
      </c>
      <c r="I53" t="s">
        <v>1942</v>
      </c>
    </row>
    <row r="54" spans="1:9" x14ac:dyDescent="0.2">
      <c r="A54" s="17" t="s">
        <v>127</v>
      </c>
      <c r="B54" s="17" t="s">
        <v>2196</v>
      </c>
      <c r="C54" s="17" t="s">
        <v>2197</v>
      </c>
      <c r="D54" s="17"/>
      <c r="E54" s="17" t="s">
        <v>2198</v>
      </c>
      <c r="F54" s="17" t="s">
        <v>2199</v>
      </c>
      <c r="G54" s="17" t="s">
        <v>2116</v>
      </c>
      <c r="H54" s="17" t="s">
        <v>2200</v>
      </c>
      <c r="I54" t="s">
        <v>1951</v>
      </c>
    </row>
    <row r="55" spans="1:9" x14ac:dyDescent="0.2">
      <c r="A55" s="17" t="s">
        <v>2201</v>
      </c>
      <c r="B55" s="17" t="s">
        <v>2202</v>
      </c>
      <c r="C55" s="17" t="s">
        <v>2203</v>
      </c>
      <c r="D55" s="17" t="s">
        <v>2204</v>
      </c>
      <c r="E55" s="17" t="s">
        <v>2205</v>
      </c>
      <c r="F55" s="17" t="s">
        <v>2206</v>
      </c>
      <c r="G55" s="17" t="s">
        <v>1941</v>
      </c>
      <c r="H55" s="17">
        <v>84605</v>
      </c>
      <c r="I55" t="s">
        <v>1951</v>
      </c>
    </row>
    <row r="56" spans="1:9" x14ac:dyDescent="0.2">
      <c r="A56" s="17" t="s">
        <v>129</v>
      </c>
      <c r="B56" s="17" t="s">
        <v>2207</v>
      </c>
      <c r="C56" s="17" t="s">
        <v>2208</v>
      </c>
      <c r="D56" s="17" t="s">
        <v>2209</v>
      </c>
      <c r="E56" s="17" t="s">
        <v>2210</v>
      </c>
      <c r="F56" s="17" t="s">
        <v>2211</v>
      </c>
      <c r="G56" s="17" t="s">
        <v>1941</v>
      </c>
      <c r="H56" s="17">
        <v>43666</v>
      </c>
      <c r="I56" t="s">
        <v>1951</v>
      </c>
    </row>
    <row r="57" spans="1:9" x14ac:dyDescent="0.2">
      <c r="A57" s="17" t="s">
        <v>131</v>
      </c>
      <c r="B57" s="17" t="s">
        <v>2212</v>
      </c>
      <c r="C57" s="17"/>
      <c r="D57" s="17" t="s">
        <v>2213</v>
      </c>
      <c r="E57" s="17" t="s">
        <v>2214</v>
      </c>
      <c r="F57" s="17" t="s">
        <v>2215</v>
      </c>
      <c r="G57" s="17" t="s">
        <v>1941</v>
      </c>
      <c r="H57" s="17">
        <v>8650</v>
      </c>
      <c r="I57" t="s">
        <v>1951</v>
      </c>
    </row>
    <row r="58" spans="1:9" x14ac:dyDescent="0.2">
      <c r="A58" s="17" t="s">
        <v>134</v>
      </c>
      <c r="B58" s="17" t="s">
        <v>2216</v>
      </c>
      <c r="C58" s="17" t="s">
        <v>2217</v>
      </c>
      <c r="D58" s="17" t="s">
        <v>2218</v>
      </c>
      <c r="E58" s="17" t="s">
        <v>2219</v>
      </c>
      <c r="F58" s="17" t="s">
        <v>2220</v>
      </c>
      <c r="G58" s="17" t="s">
        <v>1941</v>
      </c>
      <c r="H58" s="17">
        <v>33686</v>
      </c>
      <c r="I58" t="s">
        <v>1942</v>
      </c>
    </row>
    <row r="59" spans="1:9" x14ac:dyDescent="0.2">
      <c r="A59" s="17" t="s">
        <v>136</v>
      </c>
      <c r="B59" s="17" t="s">
        <v>2221</v>
      </c>
      <c r="C59" s="17" t="s">
        <v>2222</v>
      </c>
      <c r="D59" s="17" t="s">
        <v>2223</v>
      </c>
      <c r="E59" s="17" t="s">
        <v>2224</v>
      </c>
      <c r="F59" s="17" t="s">
        <v>2225</v>
      </c>
      <c r="G59" s="17" t="s">
        <v>1941</v>
      </c>
      <c r="H59" s="17">
        <v>32590</v>
      </c>
      <c r="I59" t="s">
        <v>1951</v>
      </c>
    </row>
    <row r="60" spans="1:9" x14ac:dyDescent="0.2">
      <c r="A60" s="17" t="s">
        <v>139</v>
      </c>
      <c r="B60" s="17" t="s">
        <v>2226</v>
      </c>
      <c r="C60" s="17"/>
      <c r="D60" s="17" t="s">
        <v>2227</v>
      </c>
      <c r="E60" s="17" t="s">
        <v>2228</v>
      </c>
      <c r="F60" s="17" t="s">
        <v>2229</v>
      </c>
      <c r="G60" s="17" t="s">
        <v>1941</v>
      </c>
      <c r="H60" s="17">
        <v>33543</v>
      </c>
      <c r="I60" t="s">
        <v>1942</v>
      </c>
    </row>
    <row r="61" spans="1:9" x14ac:dyDescent="0.2">
      <c r="A61" s="17" t="s">
        <v>141</v>
      </c>
      <c r="B61" s="17" t="s">
        <v>2230</v>
      </c>
      <c r="C61" s="17" t="s">
        <v>2231</v>
      </c>
      <c r="D61" s="17"/>
      <c r="E61" s="17" t="s">
        <v>2232</v>
      </c>
      <c r="F61" s="17" t="s">
        <v>2233</v>
      </c>
      <c r="G61" s="17" t="s">
        <v>1941</v>
      </c>
      <c r="H61" s="17">
        <v>55123</v>
      </c>
      <c r="I61" t="s">
        <v>1942</v>
      </c>
    </row>
    <row r="62" spans="1:9" x14ac:dyDescent="0.2">
      <c r="A62" s="17" t="s">
        <v>143</v>
      </c>
      <c r="B62" s="17" t="s">
        <v>2234</v>
      </c>
      <c r="C62" s="17" t="s">
        <v>2235</v>
      </c>
      <c r="D62" s="17" t="s">
        <v>2236</v>
      </c>
      <c r="E62" s="17" t="s">
        <v>2237</v>
      </c>
      <c r="F62" s="17" t="s">
        <v>2238</v>
      </c>
      <c r="G62" s="17" t="s">
        <v>1941</v>
      </c>
      <c r="H62" s="17">
        <v>46862</v>
      </c>
      <c r="I62" t="s">
        <v>1951</v>
      </c>
    </row>
    <row r="63" spans="1:9" x14ac:dyDescent="0.2">
      <c r="A63" s="17" t="s">
        <v>145</v>
      </c>
      <c r="B63" s="17" t="s">
        <v>2239</v>
      </c>
      <c r="C63" s="17"/>
      <c r="D63" s="17" t="s">
        <v>2240</v>
      </c>
      <c r="E63" s="17" t="s">
        <v>2241</v>
      </c>
      <c r="F63" s="17" t="s">
        <v>2242</v>
      </c>
      <c r="G63" s="17" t="s">
        <v>2116</v>
      </c>
      <c r="H63" s="17" t="s">
        <v>2243</v>
      </c>
      <c r="I63" t="s">
        <v>1942</v>
      </c>
    </row>
    <row r="64" spans="1:9" x14ac:dyDescent="0.2">
      <c r="A64" s="17" t="s">
        <v>148</v>
      </c>
      <c r="B64" s="17" t="s">
        <v>2244</v>
      </c>
      <c r="C64" s="17"/>
      <c r="D64" s="17" t="s">
        <v>2245</v>
      </c>
      <c r="E64" s="17" t="s">
        <v>2246</v>
      </c>
      <c r="F64" s="17" t="s">
        <v>2247</v>
      </c>
      <c r="G64" s="17" t="s">
        <v>1941</v>
      </c>
      <c r="H64" s="17">
        <v>34114</v>
      </c>
      <c r="I64" t="s">
        <v>1942</v>
      </c>
    </row>
    <row r="65" spans="1:9" x14ac:dyDescent="0.2">
      <c r="A65" s="17" t="s">
        <v>150</v>
      </c>
      <c r="B65" s="17" t="s">
        <v>2248</v>
      </c>
      <c r="C65" s="17" t="s">
        <v>2249</v>
      </c>
      <c r="D65" s="17" t="s">
        <v>2250</v>
      </c>
      <c r="E65" s="17" t="s">
        <v>2251</v>
      </c>
      <c r="F65" s="17" t="s">
        <v>2252</v>
      </c>
      <c r="G65" s="17" t="s">
        <v>1941</v>
      </c>
      <c r="H65" s="17">
        <v>60681</v>
      </c>
      <c r="I65" t="s">
        <v>1951</v>
      </c>
    </row>
    <row r="66" spans="1:9" x14ac:dyDescent="0.2">
      <c r="A66" s="17" t="s">
        <v>152</v>
      </c>
      <c r="B66" s="17" t="s">
        <v>2253</v>
      </c>
      <c r="C66" s="17"/>
      <c r="D66" s="17" t="s">
        <v>2254</v>
      </c>
      <c r="E66" s="17" t="s">
        <v>2255</v>
      </c>
      <c r="F66" s="17" t="s">
        <v>2256</v>
      </c>
      <c r="G66" s="17" t="s">
        <v>1941</v>
      </c>
      <c r="H66" s="17">
        <v>7104</v>
      </c>
      <c r="I66" t="s">
        <v>1942</v>
      </c>
    </row>
    <row r="67" spans="1:9" x14ac:dyDescent="0.2">
      <c r="A67" s="17" t="s">
        <v>154</v>
      </c>
      <c r="B67" s="17" t="s">
        <v>2257</v>
      </c>
      <c r="C67" s="17" t="s">
        <v>2258</v>
      </c>
      <c r="D67" s="17" t="s">
        <v>2259</v>
      </c>
      <c r="E67" s="17" t="s">
        <v>2260</v>
      </c>
      <c r="F67" s="17" t="s">
        <v>2261</v>
      </c>
      <c r="G67" s="17" t="s">
        <v>1941</v>
      </c>
      <c r="H67" s="17">
        <v>22184</v>
      </c>
      <c r="I67" t="s">
        <v>1942</v>
      </c>
    </row>
    <row r="68" spans="1:9" x14ac:dyDescent="0.2">
      <c r="A68" s="17" t="s">
        <v>156</v>
      </c>
      <c r="B68" s="17" t="s">
        <v>2262</v>
      </c>
      <c r="C68" s="17" t="s">
        <v>2263</v>
      </c>
      <c r="D68" s="17" t="s">
        <v>2264</v>
      </c>
      <c r="E68" s="17" t="s">
        <v>2265</v>
      </c>
      <c r="F68" s="17" t="s">
        <v>2266</v>
      </c>
      <c r="G68" s="17" t="s">
        <v>1941</v>
      </c>
      <c r="H68" s="17">
        <v>76178</v>
      </c>
      <c r="I68" t="s">
        <v>1942</v>
      </c>
    </row>
    <row r="69" spans="1:9" x14ac:dyDescent="0.2">
      <c r="A69" s="17" t="s">
        <v>159</v>
      </c>
      <c r="B69" s="17" t="s">
        <v>2267</v>
      </c>
      <c r="C69" s="17" t="s">
        <v>2268</v>
      </c>
      <c r="D69" s="17" t="s">
        <v>2269</v>
      </c>
      <c r="E69" s="17" t="s">
        <v>2270</v>
      </c>
      <c r="F69" s="17" t="s">
        <v>2271</v>
      </c>
      <c r="G69" s="17" t="s">
        <v>1941</v>
      </c>
      <c r="H69" s="17">
        <v>91505</v>
      </c>
      <c r="I69" t="s">
        <v>1951</v>
      </c>
    </row>
    <row r="70" spans="1:9" x14ac:dyDescent="0.2">
      <c r="A70" s="17" t="s">
        <v>161</v>
      </c>
      <c r="B70" s="17" t="s">
        <v>2272</v>
      </c>
      <c r="C70" s="17" t="s">
        <v>2273</v>
      </c>
      <c r="D70" s="17" t="s">
        <v>2274</v>
      </c>
      <c r="E70" s="17" t="s">
        <v>2275</v>
      </c>
      <c r="F70" s="17" t="s">
        <v>2276</v>
      </c>
      <c r="G70" s="17" t="s">
        <v>1941</v>
      </c>
      <c r="H70" s="17">
        <v>37665</v>
      </c>
      <c r="I70" t="s">
        <v>1951</v>
      </c>
    </row>
    <row r="71" spans="1:9" x14ac:dyDescent="0.2">
      <c r="A71" s="17" t="s">
        <v>164</v>
      </c>
      <c r="B71" s="17" t="s">
        <v>2277</v>
      </c>
      <c r="C71" s="17" t="s">
        <v>2278</v>
      </c>
      <c r="D71" s="17" t="s">
        <v>2279</v>
      </c>
      <c r="E71" s="17" t="s">
        <v>2280</v>
      </c>
      <c r="F71" s="17" t="s">
        <v>2281</v>
      </c>
      <c r="G71" s="17" t="s">
        <v>2116</v>
      </c>
      <c r="H71" s="17" t="s">
        <v>2282</v>
      </c>
      <c r="I71" t="s">
        <v>1942</v>
      </c>
    </row>
    <row r="72" spans="1:9" x14ac:dyDescent="0.2">
      <c r="A72" s="17" t="s">
        <v>166</v>
      </c>
      <c r="B72" s="17" t="s">
        <v>2283</v>
      </c>
      <c r="C72" s="17" t="s">
        <v>2284</v>
      </c>
      <c r="D72" s="17" t="s">
        <v>2285</v>
      </c>
      <c r="E72" s="17" t="s">
        <v>2286</v>
      </c>
      <c r="F72" s="17" t="s">
        <v>2287</v>
      </c>
      <c r="G72" s="17" t="s">
        <v>1941</v>
      </c>
      <c r="H72" s="17">
        <v>43231</v>
      </c>
      <c r="I72" t="s">
        <v>1951</v>
      </c>
    </row>
    <row r="73" spans="1:9" x14ac:dyDescent="0.2">
      <c r="A73" s="17" t="s">
        <v>168</v>
      </c>
      <c r="B73" s="17" t="s">
        <v>2288</v>
      </c>
      <c r="C73" s="17" t="s">
        <v>2289</v>
      </c>
      <c r="D73" s="17" t="s">
        <v>2290</v>
      </c>
      <c r="E73" s="17" t="s">
        <v>2291</v>
      </c>
      <c r="F73" s="17" t="s">
        <v>2292</v>
      </c>
      <c r="G73" s="17" t="s">
        <v>1949</v>
      </c>
      <c r="H73" s="17" t="s">
        <v>2293</v>
      </c>
      <c r="I73" t="s">
        <v>1951</v>
      </c>
    </row>
    <row r="74" spans="1:9" x14ac:dyDescent="0.2">
      <c r="A74" s="17" t="s">
        <v>170</v>
      </c>
      <c r="B74" s="17" t="s">
        <v>2294</v>
      </c>
      <c r="C74" s="17"/>
      <c r="D74" s="17" t="s">
        <v>2295</v>
      </c>
      <c r="E74" s="17" t="s">
        <v>2296</v>
      </c>
      <c r="F74" s="17" t="s">
        <v>2144</v>
      </c>
      <c r="G74" s="17" t="s">
        <v>1941</v>
      </c>
      <c r="H74" s="17">
        <v>70183</v>
      </c>
      <c r="I74" t="s">
        <v>1951</v>
      </c>
    </row>
    <row r="75" spans="1:9" x14ac:dyDescent="0.2">
      <c r="A75" s="17" t="s">
        <v>173</v>
      </c>
      <c r="B75" s="17" t="s">
        <v>2297</v>
      </c>
      <c r="C75" s="17"/>
      <c r="D75" s="17" t="s">
        <v>2298</v>
      </c>
      <c r="E75" s="17" t="s">
        <v>2299</v>
      </c>
      <c r="F75" s="17" t="s">
        <v>2300</v>
      </c>
      <c r="G75" s="17" t="s">
        <v>1941</v>
      </c>
      <c r="H75" s="17">
        <v>28230</v>
      </c>
      <c r="I75" t="s">
        <v>1942</v>
      </c>
    </row>
    <row r="76" spans="1:9" x14ac:dyDescent="0.2">
      <c r="A76" s="17" t="s">
        <v>175</v>
      </c>
      <c r="B76" s="17" t="s">
        <v>2301</v>
      </c>
      <c r="C76" s="17" t="s">
        <v>2302</v>
      </c>
      <c r="D76" s="17" t="s">
        <v>2303</v>
      </c>
      <c r="E76" s="17" t="s">
        <v>2304</v>
      </c>
      <c r="F76" s="17" t="s">
        <v>1962</v>
      </c>
      <c r="G76" s="17" t="s">
        <v>1941</v>
      </c>
      <c r="H76" s="17">
        <v>1114</v>
      </c>
      <c r="I76" t="s">
        <v>1942</v>
      </c>
    </row>
    <row r="77" spans="1:9" x14ac:dyDescent="0.2">
      <c r="A77" s="17" t="s">
        <v>178</v>
      </c>
      <c r="B77" s="17" t="s">
        <v>2305</v>
      </c>
      <c r="C77" s="17" t="s">
        <v>2306</v>
      </c>
      <c r="D77" s="17" t="s">
        <v>2307</v>
      </c>
      <c r="E77" s="17" t="s">
        <v>2308</v>
      </c>
      <c r="F77" s="17" t="s">
        <v>2309</v>
      </c>
      <c r="G77" s="17" t="s">
        <v>1949</v>
      </c>
      <c r="H77" s="17" t="s">
        <v>2310</v>
      </c>
      <c r="I77" t="s">
        <v>1942</v>
      </c>
    </row>
    <row r="78" spans="1:9" x14ac:dyDescent="0.2">
      <c r="A78" s="17" t="s">
        <v>181</v>
      </c>
      <c r="B78" s="17" t="s">
        <v>2311</v>
      </c>
      <c r="C78" s="17"/>
      <c r="D78" s="17" t="s">
        <v>2312</v>
      </c>
      <c r="E78" s="17" t="s">
        <v>2313</v>
      </c>
      <c r="F78" s="17" t="s">
        <v>2314</v>
      </c>
      <c r="G78" s="17" t="s">
        <v>1949</v>
      </c>
      <c r="H78" s="17" t="s">
        <v>2315</v>
      </c>
      <c r="I78" t="s">
        <v>1942</v>
      </c>
    </row>
    <row r="79" spans="1:9" x14ac:dyDescent="0.2">
      <c r="A79" s="17" t="s">
        <v>184</v>
      </c>
      <c r="B79" s="17" t="s">
        <v>2316</v>
      </c>
      <c r="C79" s="17" t="s">
        <v>2317</v>
      </c>
      <c r="D79" s="17" t="s">
        <v>2318</v>
      </c>
      <c r="E79" s="17" t="s">
        <v>2319</v>
      </c>
      <c r="F79" s="17" t="s">
        <v>2320</v>
      </c>
      <c r="G79" s="17" t="s">
        <v>1941</v>
      </c>
      <c r="H79" s="17">
        <v>79705</v>
      </c>
      <c r="I79" t="s">
        <v>1951</v>
      </c>
    </row>
    <row r="80" spans="1:9" x14ac:dyDescent="0.2">
      <c r="A80" s="17" t="s">
        <v>186</v>
      </c>
      <c r="B80" s="17" t="s">
        <v>2321</v>
      </c>
      <c r="C80" s="17" t="s">
        <v>2322</v>
      </c>
      <c r="D80" s="17" t="s">
        <v>2323</v>
      </c>
      <c r="E80" s="17" t="s">
        <v>2324</v>
      </c>
      <c r="F80" s="17" t="s">
        <v>2325</v>
      </c>
      <c r="G80" s="17" t="s">
        <v>1941</v>
      </c>
      <c r="H80" s="17">
        <v>75323</v>
      </c>
      <c r="I80" t="s">
        <v>1942</v>
      </c>
    </row>
    <row r="81" spans="1:9" x14ac:dyDescent="0.2">
      <c r="A81" s="17" t="s">
        <v>188</v>
      </c>
      <c r="B81" s="17" t="s">
        <v>2326</v>
      </c>
      <c r="C81" s="17" t="s">
        <v>2327</v>
      </c>
      <c r="D81" s="17" t="s">
        <v>2328</v>
      </c>
      <c r="E81" s="17" t="s">
        <v>2329</v>
      </c>
      <c r="F81" s="17" t="s">
        <v>2330</v>
      </c>
      <c r="G81" s="17" t="s">
        <v>1941</v>
      </c>
      <c r="H81" s="17">
        <v>20189</v>
      </c>
      <c r="I81" t="s">
        <v>1951</v>
      </c>
    </row>
    <row r="82" spans="1:9" x14ac:dyDescent="0.2">
      <c r="A82" s="17" t="s">
        <v>191</v>
      </c>
      <c r="B82" s="17" t="s">
        <v>2331</v>
      </c>
      <c r="C82" s="17" t="s">
        <v>2332</v>
      </c>
      <c r="D82" s="17" t="s">
        <v>2333</v>
      </c>
      <c r="E82" s="17" t="s">
        <v>2334</v>
      </c>
      <c r="F82" s="17" t="s">
        <v>2335</v>
      </c>
      <c r="G82" s="17" t="s">
        <v>1941</v>
      </c>
      <c r="H82" s="17">
        <v>94627</v>
      </c>
      <c r="I82" t="s">
        <v>1942</v>
      </c>
    </row>
    <row r="83" spans="1:9" x14ac:dyDescent="0.2">
      <c r="A83" s="17" t="s">
        <v>194</v>
      </c>
      <c r="B83" s="17" t="s">
        <v>2336</v>
      </c>
      <c r="C83" s="17" t="s">
        <v>2337</v>
      </c>
      <c r="D83" s="17" t="s">
        <v>2338</v>
      </c>
      <c r="E83" s="17" t="s">
        <v>2339</v>
      </c>
      <c r="F83" s="17" t="s">
        <v>2340</v>
      </c>
      <c r="G83" s="17" t="s">
        <v>1941</v>
      </c>
      <c r="H83" s="17">
        <v>80930</v>
      </c>
      <c r="I83" t="s">
        <v>1942</v>
      </c>
    </row>
    <row r="84" spans="1:9" x14ac:dyDescent="0.2">
      <c r="A84" s="17" t="s">
        <v>196</v>
      </c>
      <c r="B84" s="17" t="s">
        <v>2341</v>
      </c>
      <c r="C84" s="17" t="s">
        <v>2342</v>
      </c>
      <c r="D84" s="17" t="s">
        <v>2343</v>
      </c>
      <c r="E84" s="17" t="s">
        <v>2344</v>
      </c>
      <c r="F84" s="17" t="s">
        <v>2345</v>
      </c>
      <c r="G84" s="17" t="s">
        <v>1949</v>
      </c>
      <c r="H84" s="17" t="s">
        <v>2346</v>
      </c>
      <c r="I84" t="s">
        <v>1942</v>
      </c>
    </row>
    <row r="85" spans="1:9" x14ac:dyDescent="0.2">
      <c r="A85" s="17" t="s">
        <v>199</v>
      </c>
      <c r="B85" s="17" t="s">
        <v>2347</v>
      </c>
      <c r="C85" s="17"/>
      <c r="D85" s="17" t="s">
        <v>2348</v>
      </c>
      <c r="E85" s="17" t="s">
        <v>2349</v>
      </c>
      <c r="F85" s="17" t="s">
        <v>2350</v>
      </c>
      <c r="G85" s="17" t="s">
        <v>1941</v>
      </c>
      <c r="H85" s="17">
        <v>14205</v>
      </c>
      <c r="I85" t="s">
        <v>1942</v>
      </c>
    </row>
    <row r="86" spans="1:9" x14ac:dyDescent="0.2">
      <c r="A86" s="17" t="s">
        <v>201</v>
      </c>
      <c r="B86" s="17" t="s">
        <v>2351</v>
      </c>
      <c r="C86" s="17" t="s">
        <v>2352</v>
      </c>
      <c r="D86" s="17" t="s">
        <v>2353</v>
      </c>
      <c r="E86" s="17" t="s">
        <v>2354</v>
      </c>
      <c r="F86" s="17" t="s">
        <v>2355</v>
      </c>
      <c r="G86" s="17" t="s">
        <v>1941</v>
      </c>
      <c r="H86" s="17">
        <v>93715</v>
      </c>
      <c r="I86" t="s">
        <v>1951</v>
      </c>
    </row>
    <row r="87" spans="1:9" x14ac:dyDescent="0.2">
      <c r="A87" s="17" t="s">
        <v>203</v>
      </c>
      <c r="B87" s="17" t="s">
        <v>2356</v>
      </c>
      <c r="C87" s="17" t="s">
        <v>2357</v>
      </c>
      <c r="D87" s="17"/>
      <c r="E87" s="17" t="s">
        <v>2358</v>
      </c>
      <c r="F87" s="17" t="s">
        <v>2266</v>
      </c>
      <c r="G87" s="17" t="s">
        <v>1941</v>
      </c>
      <c r="H87" s="17">
        <v>76121</v>
      </c>
      <c r="I87" t="s">
        <v>1951</v>
      </c>
    </row>
    <row r="88" spans="1:9" x14ac:dyDescent="0.2">
      <c r="A88" s="17" t="s">
        <v>300</v>
      </c>
      <c r="B88" s="17" t="s">
        <v>2359</v>
      </c>
      <c r="C88" s="17" t="s">
        <v>2360</v>
      </c>
      <c r="D88" s="17"/>
      <c r="E88" s="17" t="s">
        <v>2361</v>
      </c>
      <c r="F88" s="17" t="s">
        <v>2362</v>
      </c>
      <c r="G88" s="17" t="s">
        <v>1941</v>
      </c>
      <c r="H88" s="17">
        <v>73179</v>
      </c>
      <c r="I88" t="s">
        <v>1942</v>
      </c>
    </row>
    <row r="89" spans="1:9" x14ac:dyDescent="0.2">
      <c r="A89" s="17" t="s">
        <v>206</v>
      </c>
      <c r="B89" s="17" t="s">
        <v>2363</v>
      </c>
      <c r="C89" s="17" t="s">
        <v>2364</v>
      </c>
      <c r="D89" s="17"/>
      <c r="E89" s="17" t="s">
        <v>2365</v>
      </c>
      <c r="F89" s="17" t="s">
        <v>2366</v>
      </c>
      <c r="G89" s="17" t="s">
        <v>1941</v>
      </c>
      <c r="H89" s="17">
        <v>77705</v>
      </c>
      <c r="I89" t="s">
        <v>1951</v>
      </c>
    </row>
    <row r="90" spans="1:9" x14ac:dyDescent="0.2">
      <c r="A90" s="17" t="s">
        <v>208</v>
      </c>
      <c r="B90" s="17" t="s">
        <v>2367</v>
      </c>
      <c r="C90" s="17" t="s">
        <v>2368</v>
      </c>
      <c r="D90" s="17"/>
      <c r="E90" s="17" t="s">
        <v>2369</v>
      </c>
      <c r="F90" s="17" t="s">
        <v>2370</v>
      </c>
      <c r="G90" s="17" t="s">
        <v>1941</v>
      </c>
      <c r="H90" s="17">
        <v>89519</v>
      </c>
      <c r="I90" t="s">
        <v>1951</v>
      </c>
    </row>
    <row r="91" spans="1:9" x14ac:dyDescent="0.2">
      <c r="A91" s="17" t="s">
        <v>210</v>
      </c>
      <c r="B91" s="17" t="s">
        <v>2371</v>
      </c>
      <c r="C91" s="17" t="s">
        <v>2372</v>
      </c>
      <c r="D91" s="17" t="s">
        <v>2373</v>
      </c>
      <c r="E91" s="17" t="s">
        <v>2374</v>
      </c>
      <c r="F91" s="17" t="s">
        <v>2375</v>
      </c>
      <c r="G91" s="17" t="s">
        <v>1941</v>
      </c>
      <c r="H91" s="17">
        <v>64136</v>
      </c>
      <c r="I91" t="s">
        <v>1951</v>
      </c>
    </row>
    <row r="92" spans="1:9" x14ac:dyDescent="0.2">
      <c r="A92" s="17" t="s">
        <v>212</v>
      </c>
      <c r="B92" s="17" t="s">
        <v>2376</v>
      </c>
      <c r="C92" s="17"/>
      <c r="D92" s="17" t="s">
        <v>2377</v>
      </c>
      <c r="E92" s="17" t="s">
        <v>2378</v>
      </c>
      <c r="F92" s="17" t="s">
        <v>1948</v>
      </c>
      <c r="G92" s="17" t="s">
        <v>1949</v>
      </c>
      <c r="H92" s="17" t="s">
        <v>1950</v>
      </c>
      <c r="I92" t="s">
        <v>1942</v>
      </c>
    </row>
    <row r="93" spans="1:9" x14ac:dyDescent="0.2">
      <c r="A93" s="17" t="s">
        <v>214</v>
      </c>
      <c r="B93" s="17" t="s">
        <v>2379</v>
      </c>
      <c r="C93" s="17" t="s">
        <v>2380</v>
      </c>
      <c r="D93" s="17" t="s">
        <v>2381</v>
      </c>
      <c r="E93" s="17" t="s">
        <v>2382</v>
      </c>
      <c r="F93" s="17" t="s">
        <v>2383</v>
      </c>
      <c r="G93" s="17" t="s">
        <v>1941</v>
      </c>
      <c r="H93" s="17">
        <v>92878</v>
      </c>
      <c r="I93" t="s">
        <v>1951</v>
      </c>
    </row>
    <row r="94" spans="1:9" x14ac:dyDescent="0.2">
      <c r="A94" s="17" t="s">
        <v>216</v>
      </c>
      <c r="B94" s="17" t="s">
        <v>2384</v>
      </c>
      <c r="C94" s="17"/>
      <c r="D94" s="17" t="s">
        <v>2385</v>
      </c>
      <c r="E94" s="17" t="s">
        <v>2386</v>
      </c>
      <c r="F94" s="17" t="s">
        <v>2387</v>
      </c>
      <c r="G94" s="17" t="s">
        <v>1941</v>
      </c>
      <c r="H94" s="17">
        <v>78759</v>
      </c>
      <c r="I94" t="s">
        <v>1942</v>
      </c>
    </row>
    <row r="95" spans="1:9" x14ac:dyDescent="0.2">
      <c r="A95" s="17" t="s">
        <v>218</v>
      </c>
      <c r="B95" s="17" t="s">
        <v>2388</v>
      </c>
      <c r="C95" s="17" t="s">
        <v>2389</v>
      </c>
      <c r="D95" s="17" t="s">
        <v>2390</v>
      </c>
      <c r="E95" s="17" t="s">
        <v>2391</v>
      </c>
      <c r="F95" s="17" t="s">
        <v>2392</v>
      </c>
      <c r="G95" s="17" t="s">
        <v>2116</v>
      </c>
      <c r="H95" s="17" t="s">
        <v>2393</v>
      </c>
      <c r="I95" t="s">
        <v>1942</v>
      </c>
    </row>
    <row r="96" spans="1:9" x14ac:dyDescent="0.2">
      <c r="A96" s="17" t="s">
        <v>220</v>
      </c>
      <c r="B96" s="17" t="s">
        <v>2394</v>
      </c>
      <c r="C96" s="17"/>
      <c r="D96" s="17"/>
      <c r="E96" s="17" t="s">
        <v>2395</v>
      </c>
      <c r="F96" s="17" t="s">
        <v>2396</v>
      </c>
      <c r="G96" s="17" t="s">
        <v>1949</v>
      </c>
      <c r="H96" s="17" t="s">
        <v>2397</v>
      </c>
      <c r="I96" t="s">
        <v>1942</v>
      </c>
    </row>
    <row r="97" spans="1:9" x14ac:dyDescent="0.2">
      <c r="A97" s="17" t="s">
        <v>222</v>
      </c>
      <c r="B97" s="17" t="s">
        <v>2398</v>
      </c>
      <c r="C97" s="17" t="s">
        <v>2399</v>
      </c>
      <c r="D97" s="17"/>
      <c r="E97" s="17" t="s">
        <v>2400</v>
      </c>
      <c r="F97" s="17" t="s">
        <v>2355</v>
      </c>
      <c r="G97" s="17" t="s">
        <v>1941</v>
      </c>
      <c r="H97" s="17">
        <v>93762</v>
      </c>
      <c r="I97" t="s">
        <v>1951</v>
      </c>
    </row>
    <row r="98" spans="1:9" x14ac:dyDescent="0.2">
      <c r="A98" s="17" t="s">
        <v>224</v>
      </c>
      <c r="B98" s="17" t="s">
        <v>2401</v>
      </c>
      <c r="C98" s="17" t="s">
        <v>2402</v>
      </c>
      <c r="D98" s="17"/>
      <c r="E98" s="17" t="s">
        <v>2403</v>
      </c>
      <c r="F98" s="17" t="s">
        <v>2013</v>
      </c>
      <c r="G98" s="17" t="s">
        <v>1941</v>
      </c>
      <c r="H98" s="17">
        <v>63150</v>
      </c>
      <c r="I98" t="s">
        <v>1951</v>
      </c>
    </row>
    <row r="99" spans="1:9" x14ac:dyDescent="0.2">
      <c r="A99" s="17" t="s">
        <v>226</v>
      </c>
      <c r="B99" s="17" t="s">
        <v>2404</v>
      </c>
      <c r="C99" s="17" t="s">
        <v>2405</v>
      </c>
      <c r="D99" s="17" t="s">
        <v>2406</v>
      </c>
      <c r="E99" s="17" t="s">
        <v>2407</v>
      </c>
      <c r="F99" s="17" t="s">
        <v>2355</v>
      </c>
      <c r="G99" s="17" t="s">
        <v>1941</v>
      </c>
      <c r="H99" s="17">
        <v>93726</v>
      </c>
      <c r="I99" t="s">
        <v>1951</v>
      </c>
    </row>
    <row r="100" spans="1:9" x14ac:dyDescent="0.2">
      <c r="A100" s="17" t="s">
        <v>228</v>
      </c>
      <c r="B100" s="17" t="s">
        <v>2408</v>
      </c>
      <c r="C100" s="17"/>
      <c r="D100" s="17" t="s">
        <v>2409</v>
      </c>
      <c r="E100" s="17" t="s">
        <v>2410</v>
      </c>
      <c r="F100" s="17" t="s">
        <v>2411</v>
      </c>
      <c r="G100" s="17" t="s">
        <v>1949</v>
      </c>
      <c r="H100" s="17" t="s">
        <v>2412</v>
      </c>
      <c r="I100" t="s">
        <v>1951</v>
      </c>
    </row>
    <row r="101" spans="1:9" x14ac:dyDescent="0.2">
      <c r="A101" s="17" t="s">
        <v>230</v>
      </c>
      <c r="B101" s="17" t="s">
        <v>2413</v>
      </c>
      <c r="C101" s="17"/>
      <c r="D101" s="17" t="s">
        <v>2414</v>
      </c>
      <c r="E101" s="17" t="s">
        <v>2415</v>
      </c>
      <c r="F101" s="17" t="s">
        <v>2287</v>
      </c>
      <c r="G101" s="17" t="s">
        <v>1941</v>
      </c>
      <c r="H101" s="17">
        <v>43210</v>
      </c>
      <c r="I101" t="s">
        <v>1942</v>
      </c>
    </row>
    <row r="102" spans="1:9" x14ac:dyDescent="0.2">
      <c r="A102" s="17" t="s">
        <v>232</v>
      </c>
      <c r="B102" s="17" t="s">
        <v>2416</v>
      </c>
      <c r="C102" s="17"/>
      <c r="D102" s="17" t="s">
        <v>2417</v>
      </c>
      <c r="E102" s="17" t="s">
        <v>2418</v>
      </c>
      <c r="F102" s="17" t="s">
        <v>2419</v>
      </c>
      <c r="G102" s="17" t="s">
        <v>1941</v>
      </c>
      <c r="H102" s="17">
        <v>95205</v>
      </c>
      <c r="I102" t="s">
        <v>1942</v>
      </c>
    </row>
    <row r="103" spans="1:9" x14ac:dyDescent="0.2">
      <c r="A103" s="17" t="s">
        <v>234</v>
      </c>
      <c r="B103" s="17" t="s">
        <v>2420</v>
      </c>
      <c r="C103" s="17" t="s">
        <v>2421</v>
      </c>
      <c r="D103" s="17" t="s">
        <v>2422</v>
      </c>
      <c r="E103" s="17" t="s">
        <v>2423</v>
      </c>
      <c r="F103" s="17" t="s">
        <v>2424</v>
      </c>
      <c r="G103" s="17" t="s">
        <v>1949</v>
      </c>
      <c r="H103" s="17" t="s">
        <v>2425</v>
      </c>
      <c r="I103" t="s">
        <v>1942</v>
      </c>
    </row>
    <row r="104" spans="1:9" x14ac:dyDescent="0.2">
      <c r="A104" s="17" t="s">
        <v>236</v>
      </c>
      <c r="B104" s="17" t="s">
        <v>2426</v>
      </c>
      <c r="C104" s="17" t="s">
        <v>2427</v>
      </c>
      <c r="D104" s="17" t="s">
        <v>2428</v>
      </c>
      <c r="E104" s="17" t="s">
        <v>2429</v>
      </c>
      <c r="F104" s="17" t="s">
        <v>2430</v>
      </c>
      <c r="G104" s="17" t="s">
        <v>1949</v>
      </c>
      <c r="H104" s="17" t="s">
        <v>2412</v>
      </c>
      <c r="I104" t="s">
        <v>1942</v>
      </c>
    </row>
    <row r="105" spans="1:9" x14ac:dyDescent="0.2">
      <c r="A105" s="17" t="s">
        <v>238</v>
      </c>
      <c r="B105" s="17" t="s">
        <v>2431</v>
      </c>
      <c r="C105" s="17" t="s">
        <v>2432</v>
      </c>
      <c r="D105" s="17" t="s">
        <v>2433</v>
      </c>
      <c r="E105" s="17" t="s">
        <v>2434</v>
      </c>
      <c r="F105" s="17" t="s">
        <v>2163</v>
      </c>
      <c r="G105" s="17" t="s">
        <v>1941</v>
      </c>
      <c r="H105" s="17">
        <v>14652</v>
      </c>
      <c r="I105" t="s">
        <v>1951</v>
      </c>
    </row>
    <row r="106" spans="1:9" x14ac:dyDescent="0.2">
      <c r="A106" s="17" t="s">
        <v>240</v>
      </c>
      <c r="B106" s="17" t="s">
        <v>2435</v>
      </c>
      <c r="C106" s="17" t="s">
        <v>2436</v>
      </c>
      <c r="D106" s="17" t="s">
        <v>2437</v>
      </c>
      <c r="E106" s="17" t="s">
        <v>2438</v>
      </c>
      <c r="F106" s="17" t="s">
        <v>2439</v>
      </c>
      <c r="G106" s="17" t="s">
        <v>1941</v>
      </c>
      <c r="H106" s="17">
        <v>35487</v>
      </c>
      <c r="I106" t="s">
        <v>1951</v>
      </c>
    </row>
    <row r="107" spans="1:9" x14ac:dyDescent="0.2">
      <c r="A107" s="17" t="s">
        <v>242</v>
      </c>
      <c r="B107" s="17" t="s">
        <v>2440</v>
      </c>
      <c r="C107" s="17" t="s">
        <v>2441</v>
      </c>
      <c r="D107" s="17" t="s">
        <v>2442</v>
      </c>
      <c r="E107" s="17" t="s">
        <v>2443</v>
      </c>
      <c r="F107" s="17" t="s">
        <v>2027</v>
      </c>
      <c r="G107" s="17" t="s">
        <v>1941</v>
      </c>
      <c r="H107" s="17">
        <v>77260</v>
      </c>
      <c r="I107" t="s">
        <v>1942</v>
      </c>
    </row>
    <row r="108" spans="1:9" x14ac:dyDescent="0.2">
      <c r="A108" s="17" t="s">
        <v>244</v>
      </c>
      <c r="B108" s="17" t="s">
        <v>2444</v>
      </c>
      <c r="C108" s="17" t="s">
        <v>2445</v>
      </c>
      <c r="D108" s="17" t="s">
        <v>2446</v>
      </c>
      <c r="E108" s="17" t="s">
        <v>2447</v>
      </c>
      <c r="F108" s="17" t="s">
        <v>2448</v>
      </c>
      <c r="G108" s="17" t="s">
        <v>1941</v>
      </c>
      <c r="H108" s="17">
        <v>88514</v>
      </c>
      <c r="I108" t="s">
        <v>1951</v>
      </c>
    </row>
    <row r="109" spans="1:9" x14ac:dyDescent="0.2">
      <c r="A109" s="17" t="s">
        <v>247</v>
      </c>
      <c r="B109" s="17" t="s">
        <v>2449</v>
      </c>
      <c r="C109" s="17" t="s">
        <v>2450</v>
      </c>
      <c r="D109" s="17" t="s">
        <v>2451</v>
      </c>
      <c r="E109" s="17" t="s">
        <v>2452</v>
      </c>
      <c r="F109" s="17" t="s">
        <v>2340</v>
      </c>
      <c r="G109" s="17" t="s">
        <v>1941</v>
      </c>
      <c r="H109" s="17">
        <v>80935</v>
      </c>
      <c r="I109" t="s">
        <v>1942</v>
      </c>
    </row>
    <row r="110" spans="1:9" x14ac:dyDescent="0.2">
      <c r="A110" s="17" t="s">
        <v>249</v>
      </c>
      <c r="B110" s="17" t="s">
        <v>2453</v>
      </c>
      <c r="C110" s="17"/>
      <c r="D110" s="17" t="s">
        <v>2454</v>
      </c>
      <c r="E110" s="17" t="s">
        <v>2455</v>
      </c>
      <c r="F110" s="17" t="s">
        <v>2238</v>
      </c>
      <c r="G110" s="17" t="s">
        <v>1941</v>
      </c>
      <c r="H110" s="17">
        <v>46862</v>
      </c>
      <c r="I110" t="s">
        <v>1951</v>
      </c>
    </row>
    <row r="111" spans="1:9" x14ac:dyDescent="0.2">
      <c r="A111" s="17" t="s">
        <v>251</v>
      </c>
      <c r="B111" s="17" t="s">
        <v>2456</v>
      </c>
      <c r="C111" s="17" t="s">
        <v>2457</v>
      </c>
      <c r="D111" s="17" t="s">
        <v>2458</v>
      </c>
      <c r="E111" s="17" t="s">
        <v>2459</v>
      </c>
      <c r="F111" s="17" t="s">
        <v>2460</v>
      </c>
      <c r="G111" s="17" t="s">
        <v>1941</v>
      </c>
      <c r="H111" s="17">
        <v>11054</v>
      </c>
      <c r="I111" t="s">
        <v>1942</v>
      </c>
    </row>
    <row r="112" spans="1:9" x14ac:dyDescent="0.2">
      <c r="A112" s="17" t="s">
        <v>253</v>
      </c>
      <c r="B112" s="17" t="s">
        <v>2461</v>
      </c>
      <c r="C112" s="17" t="s">
        <v>2462</v>
      </c>
      <c r="D112" s="17" t="s">
        <v>2463</v>
      </c>
      <c r="E112" s="17" t="s">
        <v>2464</v>
      </c>
      <c r="F112" s="17" t="s">
        <v>1962</v>
      </c>
      <c r="G112" s="17" t="s">
        <v>1941</v>
      </c>
      <c r="H112" s="17">
        <v>1105</v>
      </c>
      <c r="I112" t="s">
        <v>1942</v>
      </c>
    </row>
    <row r="113" spans="1:9" x14ac:dyDescent="0.2">
      <c r="A113" s="17" t="s">
        <v>256</v>
      </c>
      <c r="B113" s="17" t="s">
        <v>2465</v>
      </c>
      <c r="C113" s="17" t="s">
        <v>2466</v>
      </c>
      <c r="D113" s="17"/>
      <c r="E113" s="17" t="s">
        <v>2467</v>
      </c>
      <c r="F113" s="17" t="s">
        <v>2225</v>
      </c>
      <c r="G113" s="17" t="s">
        <v>1941</v>
      </c>
      <c r="H113" s="17">
        <v>32575</v>
      </c>
      <c r="I113" t="s">
        <v>1951</v>
      </c>
    </row>
    <row r="114" spans="1:9" x14ac:dyDescent="0.2">
      <c r="A114" s="17" t="s">
        <v>258</v>
      </c>
      <c r="B114" s="17" t="s">
        <v>2468</v>
      </c>
      <c r="C114" s="17" t="s">
        <v>2469</v>
      </c>
      <c r="D114" s="17" t="s">
        <v>2470</v>
      </c>
      <c r="E114" s="17" t="s">
        <v>2471</v>
      </c>
      <c r="F114" s="17" t="s">
        <v>2004</v>
      </c>
      <c r="G114" s="17" t="s">
        <v>1941</v>
      </c>
      <c r="H114" s="17">
        <v>23242</v>
      </c>
      <c r="I114" t="s">
        <v>1951</v>
      </c>
    </row>
    <row r="115" spans="1:9" x14ac:dyDescent="0.2">
      <c r="A115" s="17" t="s">
        <v>260</v>
      </c>
      <c r="B115" s="17" t="s">
        <v>2472</v>
      </c>
      <c r="C115" s="17" t="s">
        <v>2473</v>
      </c>
      <c r="D115" s="17" t="s">
        <v>2474</v>
      </c>
      <c r="E115" s="17" t="s">
        <v>2475</v>
      </c>
      <c r="F115" s="17" t="s">
        <v>2476</v>
      </c>
      <c r="G115" s="17" t="s">
        <v>1949</v>
      </c>
      <c r="H115" s="17" t="s">
        <v>2477</v>
      </c>
      <c r="I115" t="s">
        <v>1951</v>
      </c>
    </row>
    <row r="116" spans="1:9" x14ac:dyDescent="0.2">
      <c r="A116" s="17" t="s">
        <v>262</v>
      </c>
      <c r="B116" s="17" t="s">
        <v>2478</v>
      </c>
      <c r="C116" s="17"/>
      <c r="D116" s="17" t="s">
        <v>2479</v>
      </c>
      <c r="E116" s="17" t="s">
        <v>2480</v>
      </c>
      <c r="F116" s="17" t="s">
        <v>2481</v>
      </c>
      <c r="G116" s="17" t="s">
        <v>1941</v>
      </c>
      <c r="H116" s="17">
        <v>25705</v>
      </c>
      <c r="I116" t="s">
        <v>1951</v>
      </c>
    </row>
    <row r="117" spans="1:9" x14ac:dyDescent="0.2">
      <c r="A117" s="17" t="s">
        <v>264</v>
      </c>
      <c r="B117" s="17" t="s">
        <v>2482</v>
      </c>
      <c r="C117" s="17" t="s">
        <v>2483</v>
      </c>
      <c r="D117" s="17" t="s">
        <v>2484</v>
      </c>
      <c r="E117" s="17" t="s">
        <v>2485</v>
      </c>
      <c r="F117" s="17" t="s">
        <v>2172</v>
      </c>
      <c r="G117" s="17" t="s">
        <v>2116</v>
      </c>
      <c r="H117" s="17" t="s">
        <v>2486</v>
      </c>
      <c r="I117" t="s">
        <v>1951</v>
      </c>
    </row>
    <row r="118" spans="1:9" x14ac:dyDescent="0.2">
      <c r="A118" s="17" t="s">
        <v>266</v>
      </c>
      <c r="B118" s="17" t="s">
        <v>2487</v>
      </c>
      <c r="C118" s="17" t="s">
        <v>2488</v>
      </c>
      <c r="D118" s="17" t="s">
        <v>2489</v>
      </c>
      <c r="E118" s="17" t="s">
        <v>2490</v>
      </c>
      <c r="F118" s="17" t="s">
        <v>2491</v>
      </c>
      <c r="G118" s="17" t="s">
        <v>1949</v>
      </c>
      <c r="H118" s="17" t="s">
        <v>2492</v>
      </c>
      <c r="I118" t="s">
        <v>1942</v>
      </c>
    </row>
    <row r="119" spans="1:9" x14ac:dyDescent="0.2">
      <c r="A119" s="17" t="s">
        <v>268</v>
      </c>
      <c r="B119" s="17" t="s">
        <v>2493</v>
      </c>
      <c r="C119" s="17" t="s">
        <v>2494</v>
      </c>
      <c r="D119" s="17" t="s">
        <v>2495</v>
      </c>
      <c r="E119" s="17" t="s">
        <v>2496</v>
      </c>
      <c r="F119" s="17" t="s">
        <v>1976</v>
      </c>
      <c r="G119" s="17" t="s">
        <v>1941</v>
      </c>
      <c r="H119" s="17">
        <v>45432</v>
      </c>
      <c r="I119" t="s">
        <v>1951</v>
      </c>
    </row>
    <row r="120" spans="1:9" x14ac:dyDescent="0.2">
      <c r="A120" s="17" t="s">
        <v>270</v>
      </c>
      <c r="B120" s="17" t="s">
        <v>2497</v>
      </c>
      <c r="C120" s="17" t="s">
        <v>2498</v>
      </c>
      <c r="D120" s="17" t="s">
        <v>2499</v>
      </c>
      <c r="E120" s="17" t="s">
        <v>2500</v>
      </c>
      <c r="F120" s="17" t="s">
        <v>2501</v>
      </c>
      <c r="G120" s="17" t="s">
        <v>1941</v>
      </c>
      <c r="H120" s="17">
        <v>99507</v>
      </c>
      <c r="I120" t="s">
        <v>1942</v>
      </c>
    </row>
    <row r="121" spans="1:9" x14ac:dyDescent="0.2">
      <c r="A121" s="17" t="s">
        <v>272</v>
      </c>
      <c r="B121" s="17" t="s">
        <v>2502</v>
      </c>
      <c r="C121" s="17" t="s">
        <v>2503</v>
      </c>
      <c r="D121" s="17" t="s">
        <v>2504</v>
      </c>
      <c r="E121" s="17" t="s">
        <v>2505</v>
      </c>
      <c r="F121" s="17" t="s">
        <v>2506</v>
      </c>
      <c r="G121" s="17" t="s">
        <v>1941</v>
      </c>
      <c r="H121" s="17">
        <v>37215</v>
      </c>
      <c r="I121" t="s">
        <v>1951</v>
      </c>
    </row>
    <row r="122" spans="1:9" x14ac:dyDescent="0.2">
      <c r="A122" s="17" t="s">
        <v>2507</v>
      </c>
      <c r="B122" s="17" t="s">
        <v>2508</v>
      </c>
      <c r="C122" s="17" t="s">
        <v>2509</v>
      </c>
      <c r="D122" s="17" t="s">
        <v>2510</v>
      </c>
      <c r="E122" s="17" t="s">
        <v>2511</v>
      </c>
      <c r="F122" s="17" t="s">
        <v>1986</v>
      </c>
      <c r="G122" s="17" t="s">
        <v>1941</v>
      </c>
      <c r="H122" s="17">
        <v>90040</v>
      </c>
      <c r="I122" t="s">
        <v>1942</v>
      </c>
    </row>
    <row r="123" spans="1:9" x14ac:dyDescent="0.2">
      <c r="A123" s="17" t="s">
        <v>2512</v>
      </c>
      <c r="B123" s="17" t="s">
        <v>2513</v>
      </c>
      <c r="C123" s="17" t="s">
        <v>2514</v>
      </c>
      <c r="D123" s="17" t="s">
        <v>2515</v>
      </c>
      <c r="E123" s="17" t="s">
        <v>2516</v>
      </c>
      <c r="F123" s="17" t="s">
        <v>2300</v>
      </c>
      <c r="G123" s="17" t="s">
        <v>1941</v>
      </c>
      <c r="H123" s="17">
        <v>28289</v>
      </c>
      <c r="I123" t="s">
        <v>1951</v>
      </c>
    </row>
    <row r="124" spans="1:9" x14ac:dyDescent="0.2">
      <c r="A124" s="17" t="s">
        <v>274</v>
      </c>
      <c r="B124" s="17" t="s">
        <v>2517</v>
      </c>
      <c r="C124" s="17" t="s">
        <v>2518</v>
      </c>
      <c r="D124" s="17" t="s">
        <v>2519</v>
      </c>
      <c r="E124" s="17" t="s">
        <v>2520</v>
      </c>
      <c r="F124" s="17" t="s">
        <v>2132</v>
      </c>
      <c r="G124" s="17" t="s">
        <v>1941</v>
      </c>
      <c r="H124" s="17">
        <v>80217</v>
      </c>
      <c r="I124" t="s">
        <v>1942</v>
      </c>
    </row>
    <row r="125" spans="1:9" x14ac:dyDescent="0.2">
      <c r="A125" s="17" t="s">
        <v>276</v>
      </c>
      <c r="B125" s="17" t="s">
        <v>2521</v>
      </c>
      <c r="C125" s="17" t="s">
        <v>2522</v>
      </c>
      <c r="D125" s="17" t="s">
        <v>2523</v>
      </c>
      <c r="E125" s="17" t="s">
        <v>2524</v>
      </c>
      <c r="F125" s="17" t="s">
        <v>2525</v>
      </c>
      <c r="G125" s="17" t="s">
        <v>1941</v>
      </c>
      <c r="H125" s="17">
        <v>6912</v>
      </c>
      <c r="I125" t="s">
        <v>1951</v>
      </c>
    </row>
    <row r="126" spans="1:9" x14ac:dyDescent="0.2">
      <c r="A126" s="17" t="s">
        <v>278</v>
      </c>
      <c r="B126" s="17" t="s">
        <v>2526</v>
      </c>
      <c r="C126" s="17" t="s">
        <v>2527</v>
      </c>
      <c r="D126" s="17" t="s">
        <v>2528</v>
      </c>
      <c r="E126" s="17" t="s">
        <v>2529</v>
      </c>
      <c r="F126" s="17" t="s">
        <v>2530</v>
      </c>
      <c r="G126" s="17" t="s">
        <v>1941</v>
      </c>
      <c r="H126" s="17">
        <v>23605</v>
      </c>
      <c r="I126" t="s">
        <v>1942</v>
      </c>
    </row>
    <row r="127" spans="1:9" x14ac:dyDescent="0.2">
      <c r="A127" s="17" t="s">
        <v>280</v>
      </c>
      <c r="B127" s="17" t="s">
        <v>2531</v>
      </c>
      <c r="C127" s="17" t="s">
        <v>2532</v>
      </c>
      <c r="D127" s="17" t="s">
        <v>2533</v>
      </c>
      <c r="E127" s="17" t="s">
        <v>2534</v>
      </c>
      <c r="F127" s="17" t="s">
        <v>2535</v>
      </c>
      <c r="G127" s="17" t="s">
        <v>1949</v>
      </c>
      <c r="H127" s="17" t="s">
        <v>2536</v>
      </c>
      <c r="I127" t="s">
        <v>1942</v>
      </c>
    </row>
    <row r="128" spans="1:9" x14ac:dyDescent="0.2">
      <c r="A128" s="17" t="s">
        <v>282</v>
      </c>
      <c r="B128" s="17" t="s">
        <v>2537</v>
      </c>
      <c r="C128" s="17" t="s">
        <v>2538</v>
      </c>
      <c r="D128" s="17" t="s">
        <v>2539</v>
      </c>
      <c r="E128" s="17" t="s">
        <v>2540</v>
      </c>
      <c r="F128" s="17" t="s">
        <v>2501</v>
      </c>
      <c r="G128" s="17" t="s">
        <v>1941</v>
      </c>
      <c r="H128" s="17">
        <v>99599</v>
      </c>
      <c r="I128" t="s">
        <v>1951</v>
      </c>
    </row>
    <row r="129" spans="1:9" x14ac:dyDescent="0.2">
      <c r="A129" s="17" t="s">
        <v>284</v>
      </c>
      <c r="B129" s="17" t="s">
        <v>2541</v>
      </c>
      <c r="C129" s="17" t="s">
        <v>2542</v>
      </c>
      <c r="D129" s="17" t="s">
        <v>2543</v>
      </c>
      <c r="E129" s="17" t="s">
        <v>2544</v>
      </c>
      <c r="F129" s="17" t="s">
        <v>2366</v>
      </c>
      <c r="G129" s="17" t="s">
        <v>1949</v>
      </c>
      <c r="H129" s="17" t="s">
        <v>2545</v>
      </c>
      <c r="I129" t="s">
        <v>1951</v>
      </c>
    </row>
    <row r="130" spans="1:9" x14ac:dyDescent="0.2">
      <c r="A130" s="17" t="s">
        <v>286</v>
      </c>
      <c r="B130" s="17" t="s">
        <v>2546</v>
      </c>
      <c r="C130" s="17" t="s">
        <v>2547</v>
      </c>
      <c r="D130" s="17" t="s">
        <v>2548</v>
      </c>
      <c r="E130" s="17" t="s">
        <v>2549</v>
      </c>
      <c r="F130" s="17" t="s">
        <v>2550</v>
      </c>
      <c r="G130" s="17" t="s">
        <v>1941</v>
      </c>
      <c r="H130" s="17">
        <v>58122</v>
      </c>
      <c r="I130" t="s">
        <v>1951</v>
      </c>
    </row>
    <row r="131" spans="1:9" x14ac:dyDescent="0.2">
      <c r="A131" s="17" t="s">
        <v>288</v>
      </c>
      <c r="B131" s="17" t="s">
        <v>2551</v>
      </c>
      <c r="C131" s="17" t="s">
        <v>2552</v>
      </c>
      <c r="D131" s="17" t="s">
        <v>2553</v>
      </c>
      <c r="E131" s="17" t="s">
        <v>2554</v>
      </c>
      <c r="F131" s="17" t="s">
        <v>2555</v>
      </c>
      <c r="G131" s="17" t="s">
        <v>1941</v>
      </c>
      <c r="H131" s="17">
        <v>47737</v>
      </c>
      <c r="I131" t="s">
        <v>1942</v>
      </c>
    </row>
    <row r="132" spans="1:9" x14ac:dyDescent="0.2">
      <c r="A132" s="17" t="s">
        <v>290</v>
      </c>
      <c r="B132" s="17" t="s">
        <v>2556</v>
      </c>
      <c r="C132" s="17"/>
      <c r="D132" s="17" t="s">
        <v>2557</v>
      </c>
      <c r="E132" s="17" t="s">
        <v>2558</v>
      </c>
      <c r="F132" s="17" t="s">
        <v>2476</v>
      </c>
      <c r="G132" s="17" t="s">
        <v>1949</v>
      </c>
      <c r="H132" s="17" t="s">
        <v>2477</v>
      </c>
      <c r="I132" t="s">
        <v>1942</v>
      </c>
    </row>
    <row r="133" spans="1:9" x14ac:dyDescent="0.2">
      <c r="A133" s="17" t="s">
        <v>292</v>
      </c>
      <c r="B133" s="17" t="s">
        <v>2559</v>
      </c>
      <c r="C133" s="17" t="s">
        <v>2560</v>
      </c>
      <c r="D133" s="17" t="s">
        <v>2561</v>
      </c>
      <c r="E133" s="17" t="s">
        <v>2562</v>
      </c>
      <c r="F133" s="17" t="s">
        <v>2300</v>
      </c>
      <c r="G133" s="17" t="s">
        <v>1941</v>
      </c>
      <c r="H133" s="17">
        <v>28210</v>
      </c>
      <c r="I133" t="s">
        <v>1942</v>
      </c>
    </row>
    <row r="134" spans="1:9" x14ac:dyDescent="0.2">
      <c r="A134" s="17" t="s">
        <v>294</v>
      </c>
      <c r="B134" s="17" t="s">
        <v>2563</v>
      </c>
      <c r="C134" s="17" t="s">
        <v>2564</v>
      </c>
      <c r="D134" s="17" t="s">
        <v>2565</v>
      </c>
      <c r="E134" s="17" t="s">
        <v>2566</v>
      </c>
      <c r="F134" s="17" t="s">
        <v>2567</v>
      </c>
      <c r="G134" s="17" t="s">
        <v>1941</v>
      </c>
      <c r="H134" s="17">
        <v>35815</v>
      </c>
      <c r="I134" t="s">
        <v>1942</v>
      </c>
    </row>
    <row r="135" spans="1:9" x14ac:dyDescent="0.2">
      <c r="A135" s="17" t="s">
        <v>296</v>
      </c>
      <c r="B135" s="17" t="s">
        <v>2568</v>
      </c>
      <c r="C135" s="17" t="s">
        <v>2569</v>
      </c>
      <c r="D135" s="17" t="s">
        <v>2570</v>
      </c>
      <c r="E135" s="17" t="s">
        <v>2571</v>
      </c>
      <c r="F135" s="17" t="s">
        <v>2572</v>
      </c>
      <c r="G135" s="17" t="s">
        <v>1941</v>
      </c>
      <c r="H135" s="17">
        <v>92725</v>
      </c>
      <c r="I135" t="s">
        <v>1951</v>
      </c>
    </row>
    <row r="136" spans="1:9" x14ac:dyDescent="0.2">
      <c r="A136" s="17" t="s">
        <v>298</v>
      </c>
      <c r="B136" s="17" t="s">
        <v>2573</v>
      </c>
      <c r="C136" s="17"/>
      <c r="D136" s="17"/>
      <c r="E136" s="17" t="s">
        <v>2574</v>
      </c>
      <c r="F136" s="17" t="s">
        <v>2186</v>
      </c>
      <c r="G136" s="17" t="s">
        <v>1941</v>
      </c>
      <c r="H136" s="17">
        <v>20520</v>
      </c>
      <c r="I136" t="s">
        <v>1942</v>
      </c>
    </row>
    <row r="137" spans="1:9" x14ac:dyDescent="0.2">
      <c r="A137" s="17" t="s">
        <v>2575</v>
      </c>
      <c r="B137" s="17" t="s">
        <v>2576</v>
      </c>
      <c r="C137" s="17" t="s">
        <v>2577</v>
      </c>
      <c r="D137" s="17" t="s">
        <v>2578</v>
      </c>
      <c r="E137" s="17" t="s">
        <v>2579</v>
      </c>
      <c r="F137" s="17" t="s">
        <v>2580</v>
      </c>
      <c r="G137" s="17" t="s">
        <v>1949</v>
      </c>
      <c r="H137" s="17" t="s">
        <v>2581</v>
      </c>
      <c r="I137" t="s">
        <v>1951</v>
      </c>
    </row>
    <row r="138" spans="1:9" x14ac:dyDescent="0.2">
      <c r="A138" s="17" t="s">
        <v>302</v>
      </c>
      <c r="B138" s="17" t="s">
        <v>2582</v>
      </c>
      <c r="C138" s="17" t="s">
        <v>2583</v>
      </c>
      <c r="D138" s="17" t="s">
        <v>2584</v>
      </c>
      <c r="E138" s="17" t="s">
        <v>2585</v>
      </c>
      <c r="F138" s="17" t="s">
        <v>2013</v>
      </c>
      <c r="G138" s="17" t="s">
        <v>1941</v>
      </c>
      <c r="H138" s="17">
        <v>63131</v>
      </c>
      <c r="I138" t="s">
        <v>1951</v>
      </c>
    </row>
    <row r="139" spans="1:9" x14ac:dyDescent="0.2">
      <c r="A139" s="17" t="s">
        <v>304</v>
      </c>
      <c r="B139" s="17" t="s">
        <v>2586</v>
      </c>
      <c r="C139" s="17"/>
      <c r="D139" s="17" t="s">
        <v>2587</v>
      </c>
      <c r="E139" s="17" t="s">
        <v>2588</v>
      </c>
      <c r="F139" s="17" t="s">
        <v>2105</v>
      </c>
      <c r="G139" s="17" t="s">
        <v>1949</v>
      </c>
      <c r="H139" s="17" t="s">
        <v>2106</v>
      </c>
      <c r="I139" t="s">
        <v>1951</v>
      </c>
    </row>
    <row r="140" spans="1:9" x14ac:dyDescent="0.2">
      <c r="A140" s="17" t="s">
        <v>306</v>
      </c>
      <c r="B140" s="17" t="s">
        <v>2589</v>
      </c>
      <c r="C140" s="17"/>
      <c r="D140" s="17" t="s">
        <v>2590</v>
      </c>
      <c r="E140" s="17" t="s">
        <v>2591</v>
      </c>
      <c r="F140" s="17" t="s">
        <v>2592</v>
      </c>
      <c r="G140" s="17" t="s">
        <v>1941</v>
      </c>
      <c r="H140" s="17">
        <v>96805</v>
      </c>
      <c r="I140" t="s">
        <v>1951</v>
      </c>
    </row>
    <row r="141" spans="1:9" x14ac:dyDescent="0.2">
      <c r="A141" s="17" t="s">
        <v>308</v>
      </c>
      <c r="B141" s="17" t="s">
        <v>2593</v>
      </c>
      <c r="C141" s="17"/>
      <c r="D141" s="17" t="s">
        <v>2594</v>
      </c>
      <c r="E141" s="17" t="s">
        <v>2595</v>
      </c>
      <c r="F141" s="17" t="s">
        <v>2383</v>
      </c>
      <c r="G141" s="17" t="s">
        <v>1941</v>
      </c>
      <c r="H141" s="17">
        <v>92878</v>
      </c>
      <c r="I141" t="s">
        <v>1942</v>
      </c>
    </row>
    <row r="142" spans="1:9" x14ac:dyDescent="0.2">
      <c r="A142" s="17" t="s">
        <v>310</v>
      </c>
      <c r="B142" s="17" t="s">
        <v>2596</v>
      </c>
      <c r="C142" s="17" t="s">
        <v>2597</v>
      </c>
      <c r="D142" s="17" t="s">
        <v>2598</v>
      </c>
      <c r="E142" s="17" t="s">
        <v>2599</v>
      </c>
      <c r="F142" s="17" t="s">
        <v>2600</v>
      </c>
      <c r="G142" s="17" t="s">
        <v>1949</v>
      </c>
      <c r="H142" s="17" t="s">
        <v>2545</v>
      </c>
      <c r="I142" t="s">
        <v>1942</v>
      </c>
    </row>
    <row r="143" spans="1:9" x14ac:dyDescent="0.2">
      <c r="A143" s="17" t="s">
        <v>312</v>
      </c>
      <c r="B143" s="17" t="s">
        <v>2601</v>
      </c>
      <c r="C143" s="17" t="s">
        <v>2602</v>
      </c>
      <c r="D143" s="17" t="s">
        <v>2603</v>
      </c>
      <c r="E143" s="17" t="s">
        <v>2604</v>
      </c>
      <c r="F143" s="17" t="s">
        <v>2186</v>
      </c>
      <c r="G143" s="17" t="s">
        <v>1941</v>
      </c>
      <c r="H143" s="17">
        <v>20520</v>
      </c>
      <c r="I143" t="s">
        <v>1942</v>
      </c>
    </row>
    <row r="144" spans="1:9" x14ac:dyDescent="0.2">
      <c r="A144" s="17" t="s">
        <v>314</v>
      </c>
      <c r="B144" s="17" t="s">
        <v>2605</v>
      </c>
      <c r="C144" s="17"/>
      <c r="D144" s="17"/>
      <c r="E144" s="17" t="s">
        <v>2606</v>
      </c>
      <c r="F144" s="17" t="s">
        <v>2607</v>
      </c>
      <c r="G144" s="17" t="s">
        <v>1949</v>
      </c>
      <c r="H144" s="17" t="s">
        <v>2310</v>
      </c>
      <c r="I144" t="s">
        <v>1942</v>
      </c>
    </row>
    <row r="145" spans="1:9" x14ac:dyDescent="0.2">
      <c r="A145" s="17" t="s">
        <v>316</v>
      </c>
      <c r="B145" s="17" t="s">
        <v>2608</v>
      </c>
      <c r="C145" s="17" t="s">
        <v>2609</v>
      </c>
      <c r="D145" s="17" t="s">
        <v>2610</v>
      </c>
      <c r="E145" s="17" t="s">
        <v>2611</v>
      </c>
      <c r="F145" s="17" t="s">
        <v>2027</v>
      </c>
      <c r="G145" s="17" t="s">
        <v>1941</v>
      </c>
      <c r="H145" s="17">
        <v>77281</v>
      </c>
      <c r="I145" t="s">
        <v>1951</v>
      </c>
    </row>
    <row r="146" spans="1:9" x14ac:dyDescent="0.2">
      <c r="A146" s="17" t="s">
        <v>318</v>
      </c>
      <c r="B146" s="17" t="s">
        <v>2612</v>
      </c>
      <c r="C146" s="17" t="s">
        <v>2613</v>
      </c>
      <c r="D146" s="17" t="s">
        <v>2614</v>
      </c>
      <c r="E146" s="17" t="s">
        <v>2615</v>
      </c>
      <c r="F146" s="17" t="s">
        <v>2616</v>
      </c>
      <c r="G146" s="17" t="s">
        <v>1941</v>
      </c>
      <c r="H146" s="17">
        <v>92668</v>
      </c>
      <c r="I146" t="s">
        <v>1942</v>
      </c>
    </row>
    <row r="147" spans="1:9" x14ac:dyDescent="0.2">
      <c r="A147" s="17" t="s">
        <v>320</v>
      </c>
      <c r="B147" s="17" t="s">
        <v>2617</v>
      </c>
      <c r="C147" s="17" t="s">
        <v>2618</v>
      </c>
      <c r="D147" s="17" t="s">
        <v>2619</v>
      </c>
      <c r="E147" s="17" t="s">
        <v>2620</v>
      </c>
      <c r="F147" s="17" t="s">
        <v>2448</v>
      </c>
      <c r="G147" s="17" t="s">
        <v>1941</v>
      </c>
      <c r="H147" s="17">
        <v>88553</v>
      </c>
      <c r="I147" t="s">
        <v>1951</v>
      </c>
    </row>
    <row r="148" spans="1:9" x14ac:dyDescent="0.2">
      <c r="A148" s="17" t="s">
        <v>322</v>
      </c>
      <c r="B148" s="17" t="s">
        <v>2621</v>
      </c>
      <c r="C148" s="17" t="s">
        <v>2622</v>
      </c>
      <c r="D148" s="17" t="s">
        <v>2623</v>
      </c>
      <c r="E148" s="17" t="s">
        <v>2624</v>
      </c>
      <c r="F148" s="17" t="s">
        <v>2625</v>
      </c>
      <c r="G148" s="17" t="s">
        <v>1941</v>
      </c>
      <c r="H148" s="17">
        <v>89714</v>
      </c>
      <c r="I148" t="s">
        <v>1951</v>
      </c>
    </row>
    <row r="149" spans="1:9" x14ac:dyDescent="0.2">
      <c r="A149" s="17" t="s">
        <v>2626</v>
      </c>
      <c r="B149" s="17" t="s">
        <v>2627</v>
      </c>
      <c r="C149" s="17" t="s">
        <v>2628</v>
      </c>
      <c r="D149" s="17" t="s">
        <v>2629</v>
      </c>
      <c r="E149" s="17" t="s">
        <v>2630</v>
      </c>
      <c r="F149" s="17" t="s">
        <v>2266</v>
      </c>
      <c r="G149" s="17" t="s">
        <v>1941</v>
      </c>
      <c r="H149" s="17">
        <v>76105</v>
      </c>
      <c r="I149" t="s">
        <v>1942</v>
      </c>
    </row>
    <row r="150" spans="1:9" x14ac:dyDescent="0.2">
      <c r="A150" s="17" t="s">
        <v>324</v>
      </c>
      <c r="B150" s="17" t="s">
        <v>2631</v>
      </c>
      <c r="C150" s="17" t="s">
        <v>2632</v>
      </c>
      <c r="D150" s="17" t="s">
        <v>2633</v>
      </c>
      <c r="E150" s="17" t="s">
        <v>2634</v>
      </c>
      <c r="F150" s="17" t="s">
        <v>2206</v>
      </c>
      <c r="G150" s="17" t="s">
        <v>1941</v>
      </c>
      <c r="H150" s="17">
        <v>84605</v>
      </c>
      <c r="I150" t="s">
        <v>1942</v>
      </c>
    </row>
    <row r="151" spans="1:9" x14ac:dyDescent="0.2">
      <c r="A151" s="17" t="s">
        <v>326</v>
      </c>
      <c r="B151" s="17" t="s">
        <v>2635</v>
      </c>
      <c r="C151" s="17"/>
      <c r="D151" s="17" t="s">
        <v>2636</v>
      </c>
      <c r="E151" s="17" t="s">
        <v>2637</v>
      </c>
      <c r="F151" s="17" t="s">
        <v>2638</v>
      </c>
      <c r="G151" s="17" t="s">
        <v>1941</v>
      </c>
      <c r="H151" s="17">
        <v>33487</v>
      </c>
      <c r="I151" t="s">
        <v>1942</v>
      </c>
    </row>
    <row r="152" spans="1:9" x14ac:dyDescent="0.2">
      <c r="A152" s="17" t="s">
        <v>328</v>
      </c>
      <c r="B152" s="17" t="s">
        <v>2639</v>
      </c>
      <c r="C152" s="17" t="s">
        <v>2640</v>
      </c>
      <c r="D152" s="17" t="s">
        <v>2641</v>
      </c>
      <c r="E152" s="17" t="s">
        <v>2642</v>
      </c>
      <c r="F152" s="17" t="s">
        <v>2643</v>
      </c>
      <c r="G152" s="17" t="s">
        <v>1941</v>
      </c>
      <c r="H152" s="17">
        <v>24040</v>
      </c>
      <c r="I152" t="s">
        <v>1942</v>
      </c>
    </row>
    <row r="153" spans="1:9" x14ac:dyDescent="0.2">
      <c r="A153" s="17" t="s">
        <v>330</v>
      </c>
      <c r="B153" s="17" t="s">
        <v>2644</v>
      </c>
      <c r="C153" s="17"/>
      <c r="D153" s="17" t="s">
        <v>2645</v>
      </c>
      <c r="E153" s="17" t="s">
        <v>2646</v>
      </c>
      <c r="F153" s="17" t="s">
        <v>2647</v>
      </c>
      <c r="G153" s="17" t="s">
        <v>1941</v>
      </c>
      <c r="H153" s="17">
        <v>50369</v>
      </c>
      <c r="I153" t="s">
        <v>1942</v>
      </c>
    </row>
    <row r="154" spans="1:9" x14ac:dyDescent="0.2">
      <c r="A154" s="17" t="s">
        <v>332</v>
      </c>
      <c r="B154" s="17" t="s">
        <v>2648</v>
      </c>
      <c r="C154" s="17" t="s">
        <v>2649</v>
      </c>
      <c r="D154" s="17" t="s">
        <v>2650</v>
      </c>
      <c r="E154" s="17" t="s">
        <v>2651</v>
      </c>
      <c r="F154" s="17" t="s">
        <v>2592</v>
      </c>
      <c r="G154" s="17" t="s">
        <v>1941</v>
      </c>
      <c r="H154" s="17">
        <v>96805</v>
      </c>
      <c r="I154" t="s">
        <v>1942</v>
      </c>
    </row>
    <row r="155" spans="1:9" x14ac:dyDescent="0.2">
      <c r="A155" s="17" t="s">
        <v>334</v>
      </c>
      <c r="B155" s="17" t="s">
        <v>2652</v>
      </c>
      <c r="C155" s="17"/>
      <c r="D155" s="17" t="s">
        <v>2653</v>
      </c>
      <c r="E155" s="17" t="s">
        <v>2654</v>
      </c>
      <c r="F155" s="17" t="s">
        <v>2191</v>
      </c>
      <c r="G155" s="17" t="s">
        <v>1941</v>
      </c>
      <c r="H155" s="17">
        <v>33345</v>
      </c>
      <c r="I155" t="s">
        <v>1951</v>
      </c>
    </row>
    <row r="156" spans="1:9" x14ac:dyDescent="0.2">
      <c r="A156" s="17" t="s">
        <v>336</v>
      </c>
      <c r="B156" s="17" t="s">
        <v>2655</v>
      </c>
      <c r="C156" s="17" t="s">
        <v>2656</v>
      </c>
      <c r="D156" s="17" t="s">
        <v>2657</v>
      </c>
      <c r="E156" s="17" t="s">
        <v>2658</v>
      </c>
      <c r="F156" s="17" t="s">
        <v>2017</v>
      </c>
      <c r="G156" s="17" t="s">
        <v>1941</v>
      </c>
      <c r="H156" s="17">
        <v>19172</v>
      </c>
      <c r="I156" t="s">
        <v>1951</v>
      </c>
    </row>
    <row r="157" spans="1:9" x14ac:dyDescent="0.2">
      <c r="A157" s="17" t="s">
        <v>338</v>
      </c>
      <c r="B157" s="17" t="s">
        <v>2659</v>
      </c>
      <c r="C157" s="17" t="s">
        <v>2660</v>
      </c>
      <c r="D157" s="17" t="s">
        <v>2661</v>
      </c>
      <c r="E157" s="17" t="s">
        <v>2662</v>
      </c>
      <c r="F157" s="17" t="s">
        <v>2663</v>
      </c>
      <c r="G157" s="17" t="s">
        <v>1941</v>
      </c>
      <c r="H157" s="17">
        <v>6854</v>
      </c>
      <c r="I157" t="s">
        <v>1942</v>
      </c>
    </row>
    <row r="158" spans="1:9" x14ac:dyDescent="0.2">
      <c r="A158" s="17" t="s">
        <v>340</v>
      </c>
      <c r="B158" s="17" t="s">
        <v>2664</v>
      </c>
      <c r="C158" s="17" t="s">
        <v>2665</v>
      </c>
      <c r="D158" s="17" t="s">
        <v>2666</v>
      </c>
      <c r="E158" s="17" t="s">
        <v>2667</v>
      </c>
      <c r="F158" s="17" t="s">
        <v>2668</v>
      </c>
      <c r="G158" s="17" t="s">
        <v>1941</v>
      </c>
      <c r="H158" s="17">
        <v>76011</v>
      </c>
      <c r="I158" t="s">
        <v>1942</v>
      </c>
    </row>
    <row r="159" spans="1:9" x14ac:dyDescent="0.2">
      <c r="A159" s="17" t="s">
        <v>342</v>
      </c>
      <c r="B159" s="17" t="s">
        <v>2669</v>
      </c>
      <c r="C159" s="17" t="s">
        <v>2670</v>
      </c>
      <c r="D159" s="17" t="s">
        <v>2671</v>
      </c>
      <c r="E159" s="17" t="s">
        <v>2672</v>
      </c>
      <c r="F159" s="17" t="s">
        <v>2673</v>
      </c>
      <c r="G159" s="17" t="s">
        <v>1949</v>
      </c>
      <c r="H159" s="17" t="s">
        <v>2674</v>
      </c>
      <c r="I159" t="s">
        <v>1951</v>
      </c>
    </row>
    <row r="160" spans="1:9" x14ac:dyDescent="0.2">
      <c r="A160" s="17" t="s">
        <v>344</v>
      </c>
      <c r="B160" s="17" t="s">
        <v>2675</v>
      </c>
      <c r="C160" s="17"/>
      <c r="D160" s="17" t="s">
        <v>2676</v>
      </c>
      <c r="E160" s="17" t="s">
        <v>2677</v>
      </c>
      <c r="F160" s="17" t="s">
        <v>2678</v>
      </c>
      <c r="G160" s="17" t="s">
        <v>1941</v>
      </c>
      <c r="H160" s="17">
        <v>37416</v>
      </c>
      <c r="I160" t="s">
        <v>1942</v>
      </c>
    </row>
    <row r="161" spans="1:9" x14ac:dyDescent="0.2">
      <c r="A161" s="17" t="s">
        <v>346</v>
      </c>
      <c r="B161" s="17" t="s">
        <v>2679</v>
      </c>
      <c r="C161" s="17"/>
      <c r="D161" s="17" t="s">
        <v>2680</v>
      </c>
      <c r="E161" s="17" t="s">
        <v>2681</v>
      </c>
      <c r="F161" s="17" t="s">
        <v>2022</v>
      </c>
      <c r="G161" s="17" t="s">
        <v>1941</v>
      </c>
      <c r="H161" s="17">
        <v>97296</v>
      </c>
      <c r="I161" t="s">
        <v>1951</v>
      </c>
    </row>
    <row r="162" spans="1:9" x14ac:dyDescent="0.2">
      <c r="A162" s="17" t="s">
        <v>348</v>
      </c>
      <c r="B162" s="17" t="s">
        <v>2682</v>
      </c>
      <c r="C162" s="17" t="s">
        <v>2683</v>
      </c>
      <c r="D162" s="17" t="s">
        <v>2684</v>
      </c>
      <c r="E162" s="17" t="s">
        <v>2685</v>
      </c>
      <c r="F162" s="17" t="s">
        <v>2362</v>
      </c>
      <c r="G162" s="17" t="s">
        <v>1941</v>
      </c>
      <c r="H162" s="17">
        <v>73135</v>
      </c>
      <c r="I162" t="s">
        <v>1951</v>
      </c>
    </row>
    <row r="163" spans="1:9" x14ac:dyDescent="0.2">
      <c r="A163" s="17" t="s">
        <v>350</v>
      </c>
      <c r="B163" s="17" t="s">
        <v>2686</v>
      </c>
      <c r="C163" s="17" t="s">
        <v>2687</v>
      </c>
      <c r="D163" s="17" t="s">
        <v>2688</v>
      </c>
      <c r="E163" s="17" t="s">
        <v>2689</v>
      </c>
      <c r="F163" s="17" t="s">
        <v>2186</v>
      </c>
      <c r="G163" s="17" t="s">
        <v>1941</v>
      </c>
      <c r="H163" s="17">
        <v>20520</v>
      </c>
      <c r="I163" t="s">
        <v>1951</v>
      </c>
    </row>
    <row r="164" spans="1:9" x14ac:dyDescent="0.2">
      <c r="A164" s="17" t="s">
        <v>352</v>
      </c>
      <c r="B164" s="17" t="s">
        <v>2690</v>
      </c>
      <c r="C164" s="17" t="s">
        <v>2691</v>
      </c>
      <c r="D164" s="17" t="s">
        <v>2692</v>
      </c>
      <c r="E164" s="17" t="s">
        <v>2693</v>
      </c>
      <c r="F164" s="17" t="s">
        <v>2694</v>
      </c>
      <c r="G164" s="17" t="s">
        <v>1941</v>
      </c>
      <c r="H164" s="17">
        <v>27415</v>
      </c>
      <c r="I164" t="s">
        <v>1942</v>
      </c>
    </row>
    <row r="165" spans="1:9" x14ac:dyDescent="0.2">
      <c r="A165" s="17" t="s">
        <v>354</v>
      </c>
      <c r="B165" s="17" t="s">
        <v>2695</v>
      </c>
      <c r="C165" s="17" t="s">
        <v>2696</v>
      </c>
      <c r="D165" s="17" t="s">
        <v>2697</v>
      </c>
      <c r="E165" s="17" t="s">
        <v>2698</v>
      </c>
      <c r="F165" s="17" t="s">
        <v>2699</v>
      </c>
      <c r="G165" s="17" t="s">
        <v>1941</v>
      </c>
      <c r="H165" s="17">
        <v>22313</v>
      </c>
      <c r="I165" t="s">
        <v>1951</v>
      </c>
    </row>
    <row r="166" spans="1:9" x14ac:dyDescent="0.2">
      <c r="A166" s="17" t="s">
        <v>356</v>
      </c>
      <c r="B166" s="17" t="s">
        <v>2700</v>
      </c>
      <c r="C166" s="17" t="s">
        <v>2701</v>
      </c>
      <c r="D166" s="17" t="s">
        <v>2702</v>
      </c>
      <c r="E166" s="17" t="s">
        <v>2703</v>
      </c>
      <c r="F166" s="17" t="s">
        <v>2704</v>
      </c>
      <c r="G166" s="17" t="s">
        <v>1949</v>
      </c>
      <c r="H166" s="17" t="s">
        <v>2705</v>
      </c>
      <c r="I166" t="s">
        <v>1951</v>
      </c>
    </row>
    <row r="167" spans="1:9" x14ac:dyDescent="0.2">
      <c r="A167" s="17" t="s">
        <v>358</v>
      </c>
      <c r="B167" s="17" t="s">
        <v>2706</v>
      </c>
      <c r="C167" s="17"/>
      <c r="D167" s="17" t="s">
        <v>2707</v>
      </c>
      <c r="E167" s="17" t="s">
        <v>2708</v>
      </c>
      <c r="F167" s="17" t="s">
        <v>2709</v>
      </c>
      <c r="G167" s="17" t="s">
        <v>1941</v>
      </c>
      <c r="H167" s="17">
        <v>53405</v>
      </c>
      <c r="I167" t="s">
        <v>1942</v>
      </c>
    </row>
    <row r="168" spans="1:9" x14ac:dyDescent="0.2">
      <c r="A168" s="17" t="s">
        <v>360</v>
      </c>
      <c r="B168" s="17" t="s">
        <v>2710</v>
      </c>
      <c r="C168" s="17"/>
      <c r="D168" s="17" t="s">
        <v>2711</v>
      </c>
      <c r="E168" s="17" t="s">
        <v>2712</v>
      </c>
      <c r="F168" s="17" t="s">
        <v>2713</v>
      </c>
      <c r="G168" s="17" t="s">
        <v>1941</v>
      </c>
      <c r="H168" s="17">
        <v>34629</v>
      </c>
      <c r="I168" t="s">
        <v>1942</v>
      </c>
    </row>
    <row r="169" spans="1:9" x14ac:dyDescent="0.2">
      <c r="A169" s="17" t="s">
        <v>362</v>
      </c>
      <c r="B169" s="17" t="s">
        <v>2714</v>
      </c>
      <c r="C169" s="17" t="s">
        <v>2715</v>
      </c>
      <c r="D169" s="17" t="s">
        <v>2716</v>
      </c>
      <c r="E169" s="17" t="s">
        <v>2717</v>
      </c>
      <c r="F169" s="17" t="s">
        <v>2709</v>
      </c>
      <c r="G169" s="17" t="s">
        <v>1941</v>
      </c>
      <c r="H169" s="17">
        <v>53405</v>
      </c>
      <c r="I169" t="s">
        <v>1942</v>
      </c>
    </row>
    <row r="170" spans="1:9" x14ac:dyDescent="0.2">
      <c r="A170" s="17" t="s">
        <v>364</v>
      </c>
      <c r="B170" s="17" t="s">
        <v>2718</v>
      </c>
      <c r="C170" s="17"/>
      <c r="D170" s="17" t="s">
        <v>2719</v>
      </c>
      <c r="E170" s="17" t="s">
        <v>2720</v>
      </c>
      <c r="F170" s="17" t="s">
        <v>2704</v>
      </c>
      <c r="G170" s="17" t="s">
        <v>1949</v>
      </c>
      <c r="H170" s="17" t="s">
        <v>2705</v>
      </c>
      <c r="I170" t="s">
        <v>1951</v>
      </c>
    </row>
    <row r="171" spans="1:9" x14ac:dyDescent="0.2">
      <c r="A171" s="17" t="s">
        <v>366</v>
      </c>
      <c r="B171" s="17" t="s">
        <v>2721</v>
      </c>
      <c r="C171" s="17" t="s">
        <v>2722</v>
      </c>
      <c r="D171" s="17" t="s">
        <v>2723</v>
      </c>
      <c r="E171" s="17" t="s">
        <v>2724</v>
      </c>
      <c r="F171" s="17" t="s">
        <v>2725</v>
      </c>
      <c r="G171" s="17" t="s">
        <v>1949</v>
      </c>
      <c r="H171" s="17" t="s">
        <v>2726</v>
      </c>
      <c r="I171" t="s">
        <v>1951</v>
      </c>
    </row>
    <row r="172" spans="1:9" x14ac:dyDescent="0.2">
      <c r="A172" s="17" t="s">
        <v>368</v>
      </c>
      <c r="B172" s="17" t="s">
        <v>2727</v>
      </c>
      <c r="C172" s="17" t="s">
        <v>2728</v>
      </c>
      <c r="D172" s="17"/>
      <c r="E172" s="17" t="s">
        <v>2729</v>
      </c>
      <c r="F172" s="17" t="s">
        <v>2730</v>
      </c>
      <c r="G172" s="17" t="s">
        <v>2116</v>
      </c>
      <c r="H172" s="17" t="s">
        <v>2731</v>
      </c>
      <c r="I172" t="s">
        <v>1951</v>
      </c>
    </row>
    <row r="173" spans="1:9" x14ac:dyDescent="0.2">
      <c r="A173" s="17" t="s">
        <v>370</v>
      </c>
      <c r="B173" s="17" t="s">
        <v>2732</v>
      </c>
      <c r="C173" s="17" t="s">
        <v>2733</v>
      </c>
      <c r="D173" s="17" t="s">
        <v>2734</v>
      </c>
      <c r="E173" s="17" t="s">
        <v>2735</v>
      </c>
      <c r="F173" s="17" t="s">
        <v>2220</v>
      </c>
      <c r="G173" s="17" t="s">
        <v>1941</v>
      </c>
      <c r="H173" s="17">
        <v>33686</v>
      </c>
      <c r="I173" t="s">
        <v>1942</v>
      </c>
    </row>
    <row r="174" spans="1:9" x14ac:dyDescent="0.2">
      <c r="A174" s="17" t="s">
        <v>372</v>
      </c>
      <c r="B174" s="17" t="s">
        <v>2736</v>
      </c>
      <c r="C174" s="17" t="s">
        <v>2737</v>
      </c>
      <c r="D174" s="17"/>
      <c r="E174" s="17" t="s">
        <v>2738</v>
      </c>
      <c r="F174" s="17" t="s">
        <v>2739</v>
      </c>
      <c r="G174" s="17" t="s">
        <v>1949</v>
      </c>
      <c r="H174" s="17" t="s">
        <v>2412</v>
      </c>
      <c r="I174" t="s">
        <v>1951</v>
      </c>
    </row>
    <row r="175" spans="1:9" x14ac:dyDescent="0.2">
      <c r="A175" s="17" t="s">
        <v>374</v>
      </c>
      <c r="B175" s="17" t="s">
        <v>2740</v>
      </c>
      <c r="C175" s="17" t="s">
        <v>2741</v>
      </c>
      <c r="D175" s="17" t="s">
        <v>2742</v>
      </c>
      <c r="E175" s="17" t="s">
        <v>2743</v>
      </c>
      <c r="F175" s="17" t="s">
        <v>2744</v>
      </c>
      <c r="G175" s="17" t="s">
        <v>1941</v>
      </c>
      <c r="H175" s="17">
        <v>36195</v>
      </c>
      <c r="I175" t="s">
        <v>1951</v>
      </c>
    </row>
    <row r="176" spans="1:9" x14ac:dyDescent="0.2">
      <c r="A176" s="17" t="s">
        <v>376</v>
      </c>
      <c r="B176" s="17" t="s">
        <v>2745</v>
      </c>
      <c r="C176" s="17"/>
      <c r="D176" s="17" t="s">
        <v>2746</v>
      </c>
      <c r="E176" s="17" t="s">
        <v>2747</v>
      </c>
      <c r="F176" s="17" t="s">
        <v>2748</v>
      </c>
      <c r="G176" s="17" t="s">
        <v>1941</v>
      </c>
      <c r="H176" s="17">
        <v>89436</v>
      </c>
      <c r="I176" t="s">
        <v>1942</v>
      </c>
    </row>
    <row r="177" spans="1:9" x14ac:dyDescent="0.2">
      <c r="A177" s="17" t="s">
        <v>378</v>
      </c>
      <c r="B177" s="17" t="s">
        <v>2749</v>
      </c>
      <c r="C177" s="17" t="s">
        <v>2750</v>
      </c>
      <c r="D177" s="17" t="s">
        <v>2751</v>
      </c>
      <c r="E177" s="17" t="s">
        <v>2752</v>
      </c>
      <c r="F177" s="17" t="s">
        <v>2753</v>
      </c>
      <c r="G177" s="17" t="s">
        <v>1941</v>
      </c>
      <c r="H177" s="17">
        <v>31205</v>
      </c>
      <c r="I177" t="s">
        <v>1942</v>
      </c>
    </row>
    <row r="178" spans="1:9" x14ac:dyDescent="0.2">
      <c r="A178" s="17" t="s">
        <v>380</v>
      </c>
      <c r="B178" s="17" t="s">
        <v>2754</v>
      </c>
      <c r="C178" s="17" t="s">
        <v>2755</v>
      </c>
      <c r="D178" s="17" t="s">
        <v>2756</v>
      </c>
      <c r="E178" s="17" t="s">
        <v>2757</v>
      </c>
      <c r="F178" s="17" t="s">
        <v>2758</v>
      </c>
      <c r="G178" s="17" t="s">
        <v>1941</v>
      </c>
      <c r="H178" s="17">
        <v>90605</v>
      </c>
      <c r="I178" t="s">
        <v>1942</v>
      </c>
    </row>
    <row r="179" spans="1:9" x14ac:dyDescent="0.2">
      <c r="A179" s="17" t="s">
        <v>382</v>
      </c>
      <c r="B179" s="17" t="s">
        <v>2759</v>
      </c>
      <c r="C179" s="17" t="s">
        <v>2760</v>
      </c>
      <c r="D179" s="17"/>
      <c r="E179" s="17" t="s">
        <v>2761</v>
      </c>
      <c r="F179" s="17" t="s">
        <v>2762</v>
      </c>
      <c r="G179" s="17" t="s">
        <v>1941</v>
      </c>
      <c r="H179" s="17">
        <v>37605</v>
      </c>
      <c r="I179" t="s">
        <v>1942</v>
      </c>
    </row>
    <row r="180" spans="1:9" x14ac:dyDescent="0.2">
      <c r="A180" s="17" t="s">
        <v>384</v>
      </c>
      <c r="B180" s="17" t="s">
        <v>2763</v>
      </c>
      <c r="C180" s="17" t="s">
        <v>2764</v>
      </c>
      <c r="D180" s="17" t="s">
        <v>2765</v>
      </c>
      <c r="E180" s="17" t="s">
        <v>2766</v>
      </c>
      <c r="F180" s="17" t="s">
        <v>2163</v>
      </c>
      <c r="G180" s="17" t="s">
        <v>1941</v>
      </c>
      <c r="H180" s="17">
        <v>14614</v>
      </c>
      <c r="I180" t="s">
        <v>1951</v>
      </c>
    </row>
    <row r="181" spans="1:9" x14ac:dyDescent="0.2">
      <c r="A181" s="17" t="s">
        <v>386</v>
      </c>
      <c r="B181" s="17" t="s">
        <v>2767</v>
      </c>
      <c r="C181" s="17"/>
      <c r="D181" s="17" t="s">
        <v>2768</v>
      </c>
      <c r="E181" s="17" t="s">
        <v>2769</v>
      </c>
      <c r="F181" s="17" t="s">
        <v>2770</v>
      </c>
      <c r="G181" s="17" t="s">
        <v>1949</v>
      </c>
      <c r="H181" s="17" t="s">
        <v>2771</v>
      </c>
      <c r="I181" t="s">
        <v>1951</v>
      </c>
    </row>
    <row r="182" spans="1:9" x14ac:dyDescent="0.2">
      <c r="A182" s="17" t="s">
        <v>388</v>
      </c>
      <c r="B182" s="17" t="s">
        <v>2772</v>
      </c>
      <c r="C182" s="17" t="s">
        <v>2773</v>
      </c>
      <c r="D182" s="17" t="s">
        <v>2774</v>
      </c>
      <c r="E182" s="17" t="s">
        <v>2775</v>
      </c>
      <c r="F182" s="17" t="s">
        <v>2776</v>
      </c>
      <c r="G182" s="17" t="s">
        <v>1941</v>
      </c>
      <c r="H182" s="17">
        <v>11254</v>
      </c>
      <c r="I182" t="s">
        <v>1951</v>
      </c>
    </row>
    <row r="183" spans="1:9" x14ac:dyDescent="0.2">
      <c r="A183" s="17" t="s">
        <v>2777</v>
      </c>
      <c r="B183" s="17" t="s">
        <v>2778</v>
      </c>
      <c r="C183" s="17" t="s">
        <v>2779</v>
      </c>
      <c r="D183" s="17" t="s">
        <v>2780</v>
      </c>
      <c r="E183" s="17" t="s">
        <v>2781</v>
      </c>
      <c r="F183" s="17" t="s">
        <v>1962</v>
      </c>
      <c r="G183" s="17" t="s">
        <v>1941</v>
      </c>
      <c r="H183" s="17">
        <v>1114</v>
      </c>
      <c r="I183" t="s">
        <v>1951</v>
      </c>
    </row>
    <row r="184" spans="1:9" x14ac:dyDescent="0.2">
      <c r="A184" s="17" t="s">
        <v>390</v>
      </c>
      <c r="B184" s="17" t="s">
        <v>2782</v>
      </c>
      <c r="C184" s="17" t="s">
        <v>2783</v>
      </c>
      <c r="D184" s="17" t="s">
        <v>2784</v>
      </c>
      <c r="E184" s="17" t="s">
        <v>2785</v>
      </c>
      <c r="F184" s="17" t="s">
        <v>2786</v>
      </c>
      <c r="G184" s="17" t="s">
        <v>1941</v>
      </c>
      <c r="H184" s="17">
        <v>22908</v>
      </c>
      <c r="I184" t="s">
        <v>1951</v>
      </c>
    </row>
    <row r="185" spans="1:9" x14ac:dyDescent="0.2">
      <c r="A185" s="17" t="s">
        <v>392</v>
      </c>
      <c r="B185" s="17" t="s">
        <v>2787</v>
      </c>
      <c r="C185" s="17" t="s">
        <v>2788</v>
      </c>
      <c r="D185" s="17" t="s">
        <v>2789</v>
      </c>
      <c r="E185" s="17" t="s">
        <v>2790</v>
      </c>
      <c r="F185" s="17" t="s">
        <v>2791</v>
      </c>
      <c r="G185" s="17" t="s">
        <v>1941</v>
      </c>
      <c r="H185" s="17">
        <v>75044</v>
      </c>
      <c r="I185" t="s">
        <v>1951</v>
      </c>
    </row>
    <row r="186" spans="1:9" x14ac:dyDescent="0.2">
      <c r="A186" s="17" t="s">
        <v>394</v>
      </c>
      <c r="B186" s="17" t="s">
        <v>2792</v>
      </c>
      <c r="C186" s="17" t="s">
        <v>2793</v>
      </c>
      <c r="D186" s="17" t="s">
        <v>2794</v>
      </c>
      <c r="E186" s="17" t="s">
        <v>2795</v>
      </c>
      <c r="F186" s="17" t="s">
        <v>2137</v>
      </c>
      <c r="G186" s="17" t="s">
        <v>1941</v>
      </c>
      <c r="H186" s="17">
        <v>55448</v>
      </c>
      <c r="I186" t="s">
        <v>1951</v>
      </c>
    </row>
    <row r="187" spans="1:9" x14ac:dyDescent="0.2">
      <c r="A187" s="17" t="s">
        <v>396</v>
      </c>
      <c r="B187" s="17" t="s">
        <v>2796</v>
      </c>
      <c r="C187" s="17" t="s">
        <v>2797</v>
      </c>
      <c r="D187" s="17" t="s">
        <v>2798</v>
      </c>
      <c r="E187" s="17" t="s">
        <v>2799</v>
      </c>
      <c r="F187" s="17" t="s">
        <v>2800</v>
      </c>
      <c r="G187" s="17" t="s">
        <v>1941</v>
      </c>
      <c r="H187" s="17">
        <v>48919</v>
      </c>
      <c r="I187" t="s">
        <v>1942</v>
      </c>
    </row>
    <row r="188" spans="1:9" x14ac:dyDescent="0.2">
      <c r="A188" s="17" t="s">
        <v>398</v>
      </c>
      <c r="B188" s="17" t="s">
        <v>2801</v>
      </c>
      <c r="C188" s="17" t="s">
        <v>2802</v>
      </c>
      <c r="D188" s="17" t="s">
        <v>2803</v>
      </c>
      <c r="E188" s="17" t="s">
        <v>2804</v>
      </c>
      <c r="F188" s="17" t="s">
        <v>2110</v>
      </c>
      <c r="G188" s="17" t="s">
        <v>1941</v>
      </c>
      <c r="H188" s="17">
        <v>58207</v>
      </c>
      <c r="I188" t="s">
        <v>1951</v>
      </c>
    </row>
    <row r="189" spans="1:9" x14ac:dyDescent="0.2">
      <c r="A189" s="17" t="s">
        <v>400</v>
      </c>
      <c r="B189" s="17" t="s">
        <v>2805</v>
      </c>
      <c r="C189" s="17" t="s">
        <v>2806</v>
      </c>
      <c r="D189" s="17"/>
      <c r="E189" s="17" t="s">
        <v>2807</v>
      </c>
      <c r="F189" s="17" t="s">
        <v>2501</v>
      </c>
      <c r="G189" s="17" t="s">
        <v>1941</v>
      </c>
      <c r="H189" s="17">
        <v>99522</v>
      </c>
      <c r="I189" t="s">
        <v>1942</v>
      </c>
    </row>
    <row r="190" spans="1:9" x14ac:dyDescent="0.2">
      <c r="A190" s="17" t="s">
        <v>402</v>
      </c>
      <c r="B190" s="17" t="s">
        <v>2808</v>
      </c>
      <c r="C190" s="17" t="s">
        <v>2809</v>
      </c>
      <c r="D190" s="17" t="s">
        <v>2810</v>
      </c>
      <c r="E190" s="17" t="s">
        <v>2811</v>
      </c>
      <c r="F190" s="17" t="s">
        <v>2362</v>
      </c>
      <c r="G190" s="17" t="s">
        <v>1941</v>
      </c>
      <c r="H190" s="17">
        <v>73129</v>
      </c>
      <c r="I190" t="s">
        <v>1942</v>
      </c>
    </row>
    <row r="191" spans="1:9" x14ac:dyDescent="0.2">
      <c r="A191" s="17" t="s">
        <v>404</v>
      </c>
      <c r="B191" s="17" t="s">
        <v>2812</v>
      </c>
      <c r="C191" s="17" t="s">
        <v>2813</v>
      </c>
      <c r="D191" s="17" t="s">
        <v>2814</v>
      </c>
      <c r="E191" s="17" t="s">
        <v>2815</v>
      </c>
      <c r="F191" s="17" t="s">
        <v>2816</v>
      </c>
      <c r="G191" s="17" t="s">
        <v>1941</v>
      </c>
      <c r="H191" s="17">
        <v>74103</v>
      </c>
      <c r="I191" t="s">
        <v>1942</v>
      </c>
    </row>
    <row r="192" spans="1:9" x14ac:dyDescent="0.2">
      <c r="A192" s="17" t="s">
        <v>406</v>
      </c>
      <c r="B192" s="17" t="s">
        <v>2817</v>
      </c>
      <c r="C192" s="17" t="s">
        <v>2818</v>
      </c>
      <c r="D192" s="17" t="s">
        <v>2819</v>
      </c>
      <c r="E192" s="17" t="s">
        <v>2820</v>
      </c>
      <c r="F192" s="17" t="s">
        <v>2821</v>
      </c>
      <c r="G192" s="17" t="s">
        <v>1941</v>
      </c>
      <c r="H192" s="17">
        <v>48211</v>
      </c>
      <c r="I192" t="s">
        <v>1942</v>
      </c>
    </row>
    <row r="193" spans="1:9" x14ac:dyDescent="0.2">
      <c r="A193" s="17" t="s">
        <v>408</v>
      </c>
      <c r="B193" s="17" t="s">
        <v>2822</v>
      </c>
      <c r="C193" s="17" t="s">
        <v>2823</v>
      </c>
      <c r="D193" s="17" t="s">
        <v>2824</v>
      </c>
      <c r="E193" s="17" t="s">
        <v>2825</v>
      </c>
      <c r="F193" s="17" t="s">
        <v>2186</v>
      </c>
      <c r="G193" s="17" t="s">
        <v>1941</v>
      </c>
      <c r="H193" s="17">
        <v>20436</v>
      </c>
      <c r="I193" t="s">
        <v>1942</v>
      </c>
    </row>
    <row r="194" spans="1:9" x14ac:dyDescent="0.2">
      <c r="A194" s="17" t="s">
        <v>410</v>
      </c>
      <c r="B194" s="17" t="s">
        <v>2826</v>
      </c>
      <c r="C194" s="17" t="s">
        <v>2827</v>
      </c>
      <c r="D194" s="17" t="s">
        <v>2828</v>
      </c>
      <c r="E194" s="17" t="s">
        <v>2829</v>
      </c>
      <c r="F194" s="17" t="s">
        <v>2830</v>
      </c>
      <c r="G194" s="17" t="s">
        <v>1949</v>
      </c>
      <c r="H194" s="17" t="s">
        <v>2831</v>
      </c>
      <c r="I194" t="s">
        <v>1942</v>
      </c>
    </row>
    <row r="195" spans="1:9" x14ac:dyDescent="0.2">
      <c r="A195" s="17" t="s">
        <v>412</v>
      </c>
      <c r="B195" s="17" t="s">
        <v>2832</v>
      </c>
      <c r="C195" s="17"/>
      <c r="D195" s="17" t="s">
        <v>2833</v>
      </c>
      <c r="E195" s="17" t="s">
        <v>2834</v>
      </c>
      <c r="F195" s="17" t="s">
        <v>2835</v>
      </c>
      <c r="G195" s="17" t="s">
        <v>1941</v>
      </c>
      <c r="H195" s="17">
        <v>85215</v>
      </c>
      <c r="I195" t="s">
        <v>1951</v>
      </c>
    </row>
    <row r="196" spans="1:9" x14ac:dyDescent="0.2">
      <c r="A196" s="17" t="s">
        <v>414</v>
      </c>
      <c r="B196" s="17" t="s">
        <v>2836</v>
      </c>
      <c r="C196" s="17" t="s">
        <v>2837</v>
      </c>
      <c r="D196" s="17" t="s">
        <v>2838</v>
      </c>
      <c r="E196" s="17" t="s">
        <v>2839</v>
      </c>
      <c r="F196" s="17" t="s">
        <v>2840</v>
      </c>
      <c r="G196" s="17" t="s">
        <v>1941</v>
      </c>
      <c r="H196" s="17">
        <v>44485</v>
      </c>
      <c r="I196" t="s">
        <v>1951</v>
      </c>
    </row>
    <row r="197" spans="1:9" x14ac:dyDescent="0.2">
      <c r="A197" s="17" t="s">
        <v>416</v>
      </c>
      <c r="B197" s="17" t="s">
        <v>2841</v>
      </c>
      <c r="C197" s="17" t="s">
        <v>2842</v>
      </c>
      <c r="D197" s="17" t="s">
        <v>2843</v>
      </c>
      <c r="E197" s="17" t="s">
        <v>2844</v>
      </c>
      <c r="F197" s="17" t="s">
        <v>2845</v>
      </c>
      <c r="G197" s="17" t="s">
        <v>1941</v>
      </c>
      <c r="H197" s="17">
        <v>38150</v>
      </c>
      <c r="I197" t="s">
        <v>1951</v>
      </c>
    </row>
    <row r="198" spans="1:9" x14ac:dyDescent="0.2">
      <c r="A198" s="17" t="s">
        <v>418</v>
      </c>
      <c r="B198" s="17" t="s">
        <v>2846</v>
      </c>
      <c r="C198" s="17" t="s">
        <v>2847</v>
      </c>
      <c r="D198" s="17"/>
      <c r="E198" s="17" t="s">
        <v>2848</v>
      </c>
      <c r="F198" s="17" t="s">
        <v>2186</v>
      </c>
      <c r="G198" s="17" t="s">
        <v>1941</v>
      </c>
      <c r="H198" s="17">
        <v>20535</v>
      </c>
      <c r="I198" t="s">
        <v>1951</v>
      </c>
    </row>
    <row r="199" spans="1:9" x14ac:dyDescent="0.2">
      <c r="A199" s="17" t="s">
        <v>2849</v>
      </c>
      <c r="B199" s="17" t="s">
        <v>2850</v>
      </c>
      <c r="C199" s="17" t="s">
        <v>2851</v>
      </c>
      <c r="D199" s="17" t="s">
        <v>2852</v>
      </c>
      <c r="E199" s="17" t="s">
        <v>2853</v>
      </c>
      <c r="F199" s="17" t="s">
        <v>2854</v>
      </c>
      <c r="G199" s="17" t="s">
        <v>1949</v>
      </c>
      <c r="H199" s="17" t="s">
        <v>2855</v>
      </c>
      <c r="I199" t="s">
        <v>1942</v>
      </c>
    </row>
    <row r="200" spans="1:9" x14ac:dyDescent="0.2">
      <c r="A200" s="17" t="s">
        <v>2856</v>
      </c>
      <c r="B200" s="17" t="s">
        <v>2857</v>
      </c>
      <c r="C200" s="17" t="s">
        <v>2858</v>
      </c>
      <c r="D200" s="17" t="s">
        <v>2859</v>
      </c>
      <c r="E200" s="17" t="s">
        <v>2860</v>
      </c>
      <c r="F200" s="17" t="s">
        <v>2861</v>
      </c>
      <c r="G200" s="17" t="s">
        <v>1941</v>
      </c>
      <c r="H200" s="17">
        <v>33064</v>
      </c>
      <c r="I200" t="s">
        <v>1951</v>
      </c>
    </row>
    <row r="201" spans="1:9" x14ac:dyDescent="0.2">
      <c r="A201" s="17" t="s">
        <v>2862</v>
      </c>
      <c r="B201" s="17" t="s">
        <v>2863</v>
      </c>
      <c r="C201" s="17" t="s">
        <v>2864</v>
      </c>
      <c r="D201" s="17" t="s">
        <v>2865</v>
      </c>
      <c r="E201" s="17" t="s">
        <v>2866</v>
      </c>
      <c r="F201" s="17" t="s">
        <v>2252</v>
      </c>
      <c r="G201" s="17" t="s">
        <v>1941</v>
      </c>
      <c r="H201" s="17">
        <v>60604</v>
      </c>
      <c r="I201" t="s">
        <v>1951</v>
      </c>
    </row>
    <row r="202" spans="1:9" x14ac:dyDescent="0.2">
      <c r="A202" s="17" t="s">
        <v>2867</v>
      </c>
      <c r="B202" s="17" t="s">
        <v>2868</v>
      </c>
      <c r="C202" s="17" t="s">
        <v>2869</v>
      </c>
      <c r="D202" s="17" t="s">
        <v>2870</v>
      </c>
      <c r="E202" s="17" t="s">
        <v>2871</v>
      </c>
      <c r="F202" s="17" t="s">
        <v>2872</v>
      </c>
      <c r="G202" s="17" t="s">
        <v>2116</v>
      </c>
      <c r="H202" s="17" t="s">
        <v>2873</v>
      </c>
      <c r="I202" t="s">
        <v>1951</v>
      </c>
    </row>
    <row r="203" spans="1:9" x14ac:dyDescent="0.2">
      <c r="A203" s="17" t="s">
        <v>420</v>
      </c>
      <c r="B203" s="17" t="s">
        <v>2874</v>
      </c>
      <c r="C203" s="17"/>
      <c r="D203" s="17" t="s">
        <v>2875</v>
      </c>
      <c r="E203" s="17" t="s">
        <v>2876</v>
      </c>
      <c r="F203" s="17" t="s">
        <v>2154</v>
      </c>
      <c r="G203" s="17" t="s">
        <v>1941</v>
      </c>
      <c r="H203" s="17">
        <v>84409</v>
      </c>
      <c r="I203" t="s">
        <v>1951</v>
      </c>
    </row>
    <row r="204" spans="1:9" x14ac:dyDescent="0.2">
      <c r="A204" s="17" t="s">
        <v>422</v>
      </c>
      <c r="B204" s="17" t="s">
        <v>2877</v>
      </c>
      <c r="C204" s="17" t="s">
        <v>2878</v>
      </c>
      <c r="D204" s="17" t="s">
        <v>2879</v>
      </c>
      <c r="E204" s="17" t="s">
        <v>2880</v>
      </c>
      <c r="F204" s="17" t="s">
        <v>2881</v>
      </c>
      <c r="G204" s="17" t="s">
        <v>1941</v>
      </c>
      <c r="H204" s="17">
        <v>12205</v>
      </c>
      <c r="I204" t="s">
        <v>1942</v>
      </c>
    </row>
    <row r="205" spans="1:9" x14ac:dyDescent="0.2">
      <c r="A205" s="17" t="s">
        <v>424</v>
      </c>
      <c r="B205" s="17" t="s">
        <v>2882</v>
      </c>
      <c r="C205" s="17" t="s">
        <v>2883</v>
      </c>
      <c r="D205" s="17" t="s">
        <v>2884</v>
      </c>
      <c r="E205" s="17" t="s">
        <v>2885</v>
      </c>
      <c r="F205" s="17" t="s">
        <v>2886</v>
      </c>
      <c r="G205" s="17" t="s">
        <v>1941</v>
      </c>
      <c r="H205" s="17">
        <v>29305</v>
      </c>
      <c r="I205" t="s">
        <v>1951</v>
      </c>
    </row>
    <row r="206" spans="1:9" x14ac:dyDescent="0.2">
      <c r="A206" s="17" t="s">
        <v>426</v>
      </c>
      <c r="B206" s="17" t="s">
        <v>2887</v>
      </c>
      <c r="C206" s="17"/>
      <c r="D206" s="17" t="s">
        <v>2888</v>
      </c>
      <c r="E206" s="17" t="s">
        <v>2889</v>
      </c>
      <c r="F206" s="17" t="s">
        <v>2890</v>
      </c>
      <c r="G206" s="17" t="s">
        <v>1941</v>
      </c>
      <c r="H206" s="17">
        <v>10310</v>
      </c>
      <c r="I206" t="s">
        <v>1951</v>
      </c>
    </row>
    <row r="207" spans="1:9" x14ac:dyDescent="0.2">
      <c r="A207" s="17" t="s">
        <v>428</v>
      </c>
      <c r="B207" s="17" t="s">
        <v>2891</v>
      </c>
      <c r="C207" s="17"/>
      <c r="D207" s="17" t="s">
        <v>2892</v>
      </c>
      <c r="E207" s="17" t="s">
        <v>2893</v>
      </c>
      <c r="F207" s="17" t="s">
        <v>2186</v>
      </c>
      <c r="G207" s="17" t="s">
        <v>1941</v>
      </c>
      <c r="H207" s="17">
        <v>20337</v>
      </c>
      <c r="I207" t="s">
        <v>1942</v>
      </c>
    </row>
    <row r="208" spans="1:9" x14ac:dyDescent="0.2">
      <c r="A208" s="17" t="s">
        <v>430</v>
      </c>
      <c r="B208" s="17" t="s">
        <v>2894</v>
      </c>
      <c r="C208" s="17" t="s">
        <v>2895</v>
      </c>
      <c r="D208" s="17"/>
      <c r="E208" s="17" t="s">
        <v>2896</v>
      </c>
      <c r="F208" s="17" t="s">
        <v>2300</v>
      </c>
      <c r="G208" s="17" t="s">
        <v>1941</v>
      </c>
      <c r="H208" s="17">
        <v>28225</v>
      </c>
      <c r="I208" t="s">
        <v>1951</v>
      </c>
    </row>
    <row r="209" spans="1:9" x14ac:dyDescent="0.2">
      <c r="A209" s="17" t="s">
        <v>432</v>
      </c>
      <c r="B209" s="17" t="s">
        <v>2897</v>
      </c>
      <c r="C209" s="17" t="s">
        <v>2898</v>
      </c>
      <c r="D209" s="17" t="s">
        <v>2899</v>
      </c>
      <c r="E209" s="17" t="s">
        <v>2900</v>
      </c>
      <c r="F209" s="17" t="s">
        <v>2901</v>
      </c>
      <c r="G209" s="17" t="s">
        <v>1941</v>
      </c>
      <c r="H209" s="17">
        <v>79491</v>
      </c>
      <c r="I209" t="s">
        <v>1942</v>
      </c>
    </row>
    <row r="210" spans="1:9" x14ac:dyDescent="0.2">
      <c r="A210" s="17" t="s">
        <v>434</v>
      </c>
      <c r="B210" s="17" t="s">
        <v>2902</v>
      </c>
      <c r="C210" s="17" t="s">
        <v>2903</v>
      </c>
      <c r="D210" s="17" t="s">
        <v>2904</v>
      </c>
      <c r="E210" s="17" t="s">
        <v>2905</v>
      </c>
      <c r="F210" s="17" t="s">
        <v>2906</v>
      </c>
      <c r="G210" s="17" t="s">
        <v>1949</v>
      </c>
      <c r="H210" s="17" t="s">
        <v>2907</v>
      </c>
      <c r="I210" t="s">
        <v>1942</v>
      </c>
    </row>
    <row r="211" spans="1:9" x14ac:dyDescent="0.2">
      <c r="A211" s="17" t="s">
        <v>436</v>
      </c>
      <c r="B211" s="17" t="s">
        <v>2908</v>
      </c>
      <c r="C211" s="17" t="s">
        <v>2909</v>
      </c>
      <c r="D211" s="17" t="s">
        <v>2910</v>
      </c>
      <c r="E211" s="17" t="s">
        <v>2911</v>
      </c>
      <c r="F211" s="17" t="s">
        <v>2912</v>
      </c>
      <c r="G211" s="17" t="s">
        <v>2116</v>
      </c>
      <c r="H211" s="17" t="s">
        <v>2913</v>
      </c>
      <c r="I211" t="s">
        <v>1951</v>
      </c>
    </row>
    <row r="212" spans="1:9" x14ac:dyDescent="0.2">
      <c r="A212" s="17" t="s">
        <v>438</v>
      </c>
      <c r="B212" s="17" t="s">
        <v>2914</v>
      </c>
      <c r="C212" s="17" t="s">
        <v>2915</v>
      </c>
      <c r="D212" s="17" t="s">
        <v>2916</v>
      </c>
      <c r="E212" s="17" t="s">
        <v>2917</v>
      </c>
      <c r="F212" s="17" t="s">
        <v>2786</v>
      </c>
      <c r="G212" s="17" t="s">
        <v>1941</v>
      </c>
      <c r="H212" s="17">
        <v>22908</v>
      </c>
      <c r="I212" t="s">
        <v>1942</v>
      </c>
    </row>
    <row r="213" spans="1:9" x14ac:dyDescent="0.2">
      <c r="A213" s="17" t="s">
        <v>440</v>
      </c>
      <c r="B213" s="17" t="s">
        <v>2918</v>
      </c>
      <c r="C213" s="17" t="s">
        <v>2919</v>
      </c>
      <c r="D213" s="17"/>
      <c r="E213" s="17" t="s">
        <v>2920</v>
      </c>
      <c r="F213" s="17" t="s">
        <v>2037</v>
      </c>
      <c r="G213" s="17" t="s">
        <v>1941</v>
      </c>
      <c r="H213" s="17">
        <v>10105</v>
      </c>
      <c r="I213" t="s">
        <v>1951</v>
      </c>
    </row>
    <row r="214" spans="1:9" x14ac:dyDescent="0.2">
      <c r="A214" s="17" t="s">
        <v>442</v>
      </c>
      <c r="B214" s="17" t="s">
        <v>2921</v>
      </c>
      <c r="C214" s="17" t="s">
        <v>2922</v>
      </c>
      <c r="D214" s="17" t="s">
        <v>2923</v>
      </c>
      <c r="E214" s="17" t="s">
        <v>2924</v>
      </c>
      <c r="F214" s="17" t="s">
        <v>2643</v>
      </c>
      <c r="G214" s="17" t="s">
        <v>1941</v>
      </c>
      <c r="H214" s="17">
        <v>24009</v>
      </c>
      <c r="I214" t="s">
        <v>1942</v>
      </c>
    </row>
    <row r="215" spans="1:9" x14ac:dyDescent="0.2">
      <c r="A215" s="17" t="s">
        <v>444</v>
      </c>
      <c r="B215" s="17" t="s">
        <v>2925</v>
      </c>
      <c r="C215" s="17" t="s">
        <v>2926</v>
      </c>
      <c r="D215" s="17" t="s">
        <v>2927</v>
      </c>
      <c r="E215" s="17" t="s">
        <v>2928</v>
      </c>
      <c r="F215" s="17" t="s">
        <v>2037</v>
      </c>
      <c r="G215" s="17" t="s">
        <v>1941</v>
      </c>
      <c r="H215" s="17">
        <v>10009</v>
      </c>
      <c r="I215" t="s">
        <v>1951</v>
      </c>
    </row>
    <row r="216" spans="1:9" x14ac:dyDescent="0.2">
      <c r="A216" s="17" t="s">
        <v>446</v>
      </c>
      <c r="B216" s="17" t="s">
        <v>2929</v>
      </c>
      <c r="C216" s="17" t="s">
        <v>2930</v>
      </c>
      <c r="D216" s="17" t="s">
        <v>2931</v>
      </c>
      <c r="E216" s="17" t="s">
        <v>2932</v>
      </c>
      <c r="F216" s="17" t="s">
        <v>2933</v>
      </c>
      <c r="G216" s="17" t="s">
        <v>1949</v>
      </c>
      <c r="H216" s="17" t="s">
        <v>2083</v>
      </c>
      <c r="I216" t="s">
        <v>1951</v>
      </c>
    </row>
    <row r="217" spans="1:9" x14ac:dyDescent="0.2">
      <c r="A217" s="17" t="s">
        <v>448</v>
      </c>
      <c r="B217" s="17" t="s">
        <v>2934</v>
      </c>
      <c r="C217" s="17" t="s">
        <v>2935</v>
      </c>
      <c r="D217" s="17" t="s">
        <v>2936</v>
      </c>
      <c r="E217" s="17" t="s">
        <v>2937</v>
      </c>
      <c r="F217" s="17" t="s">
        <v>2938</v>
      </c>
      <c r="G217" s="17" t="s">
        <v>1941</v>
      </c>
      <c r="H217" s="17">
        <v>84120</v>
      </c>
      <c r="I217" t="s">
        <v>1951</v>
      </c>
    </row>
    <row r="218" spans="1:9" x14ac:dyDescent="0.2">
      <c r="A218" s="17" t="s">
        <v>450</v>
      </c>
      <c r="B218" s="17" t="s">
        <v>2939</v>
      </c>
      <c r="C218" s="17" t="s">
        <v>2940</v>
      </c>
      <c r="D218" s="17" t="s">
        <v>2941</v>
      </c>
      <c r="E218" s="17" t="s">
        <v>2942</v>
      </c>
      <c r="F218" s="17" t="s">
        <v>2211</v>
      </c>
      <c r="G218" s="17" t="s">
        <v>1941</v>
      </c>
      <c r="H218" s="17">
        <v>43635</v>
      </c>
      <c r="I218" t="s">
        <v>1942</v>
      </c>
    </row>
    <row r="219" spans="1:9" x14ac:dyDescent="0.2">
      <c r="A219" s="17" t="s">
        <v>452</v>
      </c>
      <c r="B219" s="17" t="s">
        <v>2943</v>
      </c>
      <c r="C219" s="17" t="s">
        <v>2944</v>
      </c>
      <c r="D219" s="17" t="s">
        <v>2945</v>
      </c>
      <c r="E219" s="17" t="s">
        <v>2946</v>
      </c>
      <c r="F219" s="17" t="s">
        <v>2947</v>
      </c>
      <c r="G219" s="17" t="s">
        <v>1941</v>
      </c>
      <c r="H219" s="17">
        <v>91131</v>
      </c>
      <c r="I219" t="s">
        <v>1951</v>
      </c>
    </row>
    <row r="220" spans="1:9" x14ac:dyDescent="0.2">
      <c r="A220" s="17" t="s">
        <v>454</v>
      </c>
      <c r="B220" s="17" t="s">
        <v>2948</v>
      </c>
      <c r="C220" s="17" t="s">
        <v>2949</v>
      </c>
      <c r="D220" s="17" t="s">
        <v>2950</v>
      </c>
      <c r="E220" s="17" t="s">
        <v>2951</v>
      </c>
      <c r="F220" s="17" t="s">
        <v>2952</v>
      </c>
      <c r="G220" s="17" t="s">
        <v>1949</v>
      </c>
      <c r="H220" s="17" t="s">
        <v>2293</v>
      </c>
      <c r="I220" t="s">
        <v>1942</v>
      </c>
    </row>
    <row r="221" spans="1:9" x14ac:dyDescent="0.2">
      <c r="A221" s="17" t="s">
        <v>456</v>
      </c>
      <c r="B221" s="17" t="s">
        <v>2953</v>
      </c>
      <c r="C221" s="17" t="s">
        <v>2954</v>
      </c>
      <c r="D221" s="17" t="s">
        <v>2955</v>
      </c>
      <c r="E221" s="17" t="s">
        <v>2956</v>
      </c>
      <c r="F221" s="17" t="s">
        <v>2957</v>
      </c>
      <c r="G221" s="17" t="s">
        <v>1941</v>
      </c>
      <c r="H221" s="17">
        <v>64082</v>
      </c>
      <c r="I221" t="s">
        <v>1951</v>
      </c>
    </row>
    <row r="222" spans="1:9" x14ac:dyDescent="0.2">
      <c r="A222" s="17" t="s">
        <v>2958</v>
      </c>
      <c r="B222" s="17" t="s">
        <v>2959</v>
      </c>
      <c r="C222" s="17" t="s">
        <v>2960</v>
      </c>
      <c r="D222" s="17" t="s">
        <v>2961</v>
      </c>
      <c r="E222" s="17" t="s">
        <v>2962</v>
      </c>
      <c r="F222" s="17" t="s">
        <v>2266</v>
      </c>
      <c r="G222" s="17" t="s">
        <v>1941</v>
      </c>
      <c r="H222" s="17">
        <v>76121</v>
      </c>
      <c r="I222" t="s">
        <v>1951</v>
      </c>
    </row>
    <row r="223" spans="1:9" x14ac:dyDescent="0.2">
      <c r="A223" s="17" t="s">
        <v>458</v>
      </c>
      <c r="B223" s="17" t="s">
        <v>2963</v>
      </c>
      <c r="C223" s="17" t="s">
        <v>2964</v>
      </c>
      <c r="D223" s="17" t="s">
        <v>2965</v>
      </c>
      <c r="E223" s="17" t="s">
        <v>2966</v>
      </c>
      <c r="F223" s="17" t="s">
        <v>2967</v>
      </c>
      <c r="G223" s="17" t="s">
        <v>1941</v>
      </c>
      <c r="H223" s="17">
        <v>92619</v>
      </c>
      <c r="I223" t="s">
        <v>1942</v>
      </c>
    </row>
    <row r="224" spans="1:9" x14ac:dyDescent="0.2">
      <c r="A224" s="17" t="s">
        <v>460</v>
      </c>
      <c r="B224" s="17" t="s">
        <v>2968</v>
      </c>
      <c r="C224" s="17" t="s">
        <v>2969</v>
      </c>
      <c r="D224" s="17" t="s">
        <v>2970</v>
      </c>
      <c r="E224" s="17" t="s">
        <v>2971</v>
      </c>
      <c r="F224" s="17" t="s">
        <v>2972</v>
      </c>
      <c r="G224" s="17" t="s">
        <v>1941</v>
      </c>
      <c r="H224" s="17">
        <v>11854</v>
      </c>
      <c r="I224" t="s">
        <v>1951</v>
      </c>
    </row>
    <row r="225" spans="1:9" x14ac:dyDescent="0.2">
      <c r="A225" s="17" t="s">
        <v>462</v>
      </c>
      <c r="B225" s="17" t="s">
        <v>2973</v>
      </c>
      <c r="C225" s="17"/>
      <c r="D225" s="17" t="s">
        <v>2974</v>
      </c>
      <c r="E225" s="17" t="s">
        <v>2975</v>
      </c>
      <c r="F225" s="17" t="s">
        <v>2186</v>
      </c>
      <c r="G225" s="17" t="s">
        <v>1941</v>
      </c>
      <c r="H225" s="17">
        <v>20546</v>
      </c>
      <c r="I225" t="s">
        <v>1942</v>
      </c>
    </row>
    <row r="226" spans="1:9" x14ac:dyDescent="0.2">
      <c r="A226" s="17" t="s">
        <v>464</v>
      </c>
      <c r="B226" s="17" t="s">
        <v>2976</v>
      </c>
      <c r="C226" s="17" t="s">
        <v>2977</v>
      </c>
      <c r="D226" s="17" t="s">
        <v>2978</v>
      </c>
      <c r="E226" s="17" t="s">
        <v>2979</v>
      </c>
      <c r="F226" s="17" t="s">
        <v>2037</v>
      </c>
      <c r="G226" s="17" t="s">
        <v>1941</v>
      </c>
      <c r="H226" s="17">
        <v>10060</v>
      </c>
      <c r="I226" t="s">
        <v>1942</v>
      </c>
    </row>
    <row r="227" spans="1:9" x14ac:dyDescent="0.2">
      <c r="A227" s="17" t="s">
        <v>466</v>
      </c>
      <c r="B227" s="17" t="s">
        <v>2980</v>
      </c>
      <c r="C227" s="17" t="s">
        <v>2981</v>
      </c>
      <c r="D227" s="17" t="s">
        <v>2982</v>
      </c>
      <c r="E227" s="17" t="s">
        <v>2983</v>
      </c>
      <c r="F227" s="17" t="s">
        <v>2292</v>
      </c>
      <c r="G227" s="17" t="s">
        <v>1949</v>
      </c>
      <c r="H227" s="17" t="s">
        <v>2293</v>
      </c>
      <c r="I227" t="s">
        <v>1951</v>
      </c>
    </row>
    <row r="228" spans="1:9" x14ac:dyDescent="0.2">
      <c r="A228" s="17" t="s">
        <v>468</v>
      </c>
      <c r="B228" s="17" t="s">
        <v>2984</v>
      </c>
      <c r="C228" s="17" t="s">
        <v>2985</v>
      </c>
      <c r="D228" s="17" t="s">
        <v>2986</v>
      </c>
      <c r="E228" s="17" t="s">
        <v>2987</v>
      </c>
      <c r="F228" s="17" t="s">
        <v>2988</v>
      </c>
      <c r="G228" s="17" t="s">
        <v>1941</v>
      </c>
      <c r="H228" s="17">
        <v>66276</v>
      </c>
      <c r="I228" t="s">
        <v>1951</v>
      </c>
    </row>
    <row r="229" spans="1:9" x14ac:dyDescent="0.2">
      <c r="A229" s="17" t="s">
        <v>470</v>
      </c>
      <c r="B229" s="17" t="s">
        <v>2989</v>
      </c>
      <c r="C229" s="17" t="s">
        <v>2990</v>
      </c>
      <c r="D229" s="17" t="s">
        <v>2991</v>
      </c>
      <c r="E229" s="17" t="s">
        <v>2992</v>
      </c>
      <c r="F229" s="17" t="s">
        <v>2993</v>
      </c>
      <c r="G229" s="17" t="s">
        <v>2116</v>
      </c>
      <c r="H229" s="17" t="s">
        <v>2994</v>
      </c>
      <c r="I229" t="s">
        <v>1942</v>
      </c>
    </row>
    <row r="230" spans="1:9" x14ac:dyDescent="0.2">
      <c r="A230" s="17" t="s">
        <v>472</v>
      </c>
      <c r="B230" s="17" t="s">
        <v>2995</v>
      </c>
      <c r="C230" s="17" t="s">
        <v>2996</v>
      </c>
      <c r="D230" s="17" t="s">
        <v>2997</v>
      </c>
      <c r="E230" s="17" t="s">
        <v>2998</v>
      </c>
      <c r="F230" s="17" t="s">
        <v>2999</v>
      </c>
      <c r="G230" s="17" t="s">
        <v>1941</v>
      </c>
      <c r="H230" s="17">
        <v>94291</v>
      </c>
      <c r="I230" t="s">
        <v>1951</v>
      </c>
    </row>
    <row r="231" spans="1:9" x14ac:dyDescent="0.2">
      <c r="A231" s="17" t="s">
        <v>474</v>
      </c>
      <c r="B231" s="17" t="s">
        <v>3000</v>
      </c>
      <c r="C231" s="17" t="s">
        <v>3001</v>
      </c>
      <c r="D231" s="17" t="s">
        <v>3002</v>
      </c>
      <c r="E231" s="17" t="s">
        <v>3003</v>
      </c>
      <c r="F231" s="17" t="s">
        <v>3004</v>
      </c>
      <c r="G231" s="17" t="s">
        <v>1941</v>
      </c>
      <c r="H231" s="17">
        <v>18706</v>
      </c>
      <c r="I231" t="s">
        <v>1951</v>
      </c>
    </row>
    <row r="232" spans="1:9" x14ac:dyDescent="0.2">
      <c r="A232" s="17" t="s">
        <v>476</v>
      </c>
      <c r="B232" s="17" t="s">
        <v>3005</v>
      </c>
      <c r="C232" s="17" t="s">
        <v>3006</v>
      </c>
      <c r="D232" s="17" t="s">
        <v>3007</v>
      </c>
      <c r="E232" s="17" t="s">
        <v>3008</v>
      </c>
      <c r="F232" s="17" t="s">
        <v>2694</v>
      </c>
      <c r="G232" s="17" t="s">
        <v>1941</v>
      </c>
      <c r="H232" s="17">
        <v>27499</v>
      </c>
      <c r="I232" t="s">
        <v>1951</v>
      </c>
    </row>
    <row r="233" spans="1:9" x14ac:dyDescent="0.2">
      <c r="A233" s="17" t="s">
        <v>478</v>
      </c>
      <c r="B233" s="17" t="s">
        <v>3009</v>
      </c>
      <c r="C233" s="17"/>
      <c r="D233" s="17" t="s">
        <v>3010</v>
      </c>
      <c r="E233" s="17" t="s">
        <v>3011</v>
      </c>
      <c r="F233" s="17" t="s">
        <v>2256</v>
      </c>
      <c r="G233" s="17" t="s">
        <v>1941</v>
      </c>
      <c r="H233" s="17">
        <v>19725</v>
      </c>
      <c r="I233" t="s">
        <v>1942</v>
      </c>
    </row>
    <row r="234" spans="1:9" x14ac:dyDescent="0.2">
      <c r="A234" s="17" t="s">
        <v>480</v>
      </c>
      <c r="B234" s="17" t="s">
        <v>3012</v>
      </c>
      <c r="C234" s="17" t="s">
        <v>3013</v>
      </c>
      <c r="D234" s="17" t="s">
        <v>3014</v>
      </c>
      <c r="E234" s="17" t="s">
        <v>3015</v>
      </c>
      <c r="F234" s="17" t="s">
        <v>2199</v>
      </c>
      <c r="G234" s="17" t="s">
        <v>2116</v>
      </c>
      <c r="H234" s="17" t="s">
        <v>2200</v>
      </c>
      <c r="I234" t="s">
        <v>1951</v>
      </c>
    </row>
    <row r="235" spans="1:9" x14ac:dyDescent="0.2">
      <c r="A235" s="17" t="s">
        <v>482</v>
      </c>
      <c r="B235" s="17" t="s">
        <v>3016</v>
      </c>
      <c r="C235" s="17" t="s">
        <v>3017</v>
      </c>
      <c r="D235" s="17" t="s">
        <v>3018</v>
      </c>
      <c r="E235" s="17" t="s">
        <v>3019</v>
      </c>
      <c r="F235" s="17" t="s">
        <v>2592</v>
      </c>
      <c r="G235" s="17" t="s">
        <v>1941</v>
      </c>
      <c r="H235" s="17">
        <v>96825</v>
      </c>
      <c r="I235" t="s">
        <v>1951</v>
      </c>
    </row>
    <row r="236" spans="1:9" x14ac:dyDescent="0.2">
      <c r="A236" s="17" t="s">
        <v>484</v>
      </c>
      <c r="B236" s="17" t="s">
        <v>3020</v>
      </c>
      <c r="C236" s="17" t="s">
        <v>3021</v>
      </c>
      <c r="D236" s="17" t="s">
        <v>3022</v>
      </c>
      <c r="E236" s="17" t="s">
        <v>3023</v>
      </c>
      <c r="F236" s="17" t="s">
        <v>2037</v>
      </c>
      <c r="G236" s="17" t="s">
        <v>1941</v>
      </c>
      <c r="H236" s="17">
        <v>10150</v>
      </c>
      <c r="I236" t="s">
        <v>1951</v>
      </c>
    </row>
    <row r="237" spans="1:9" x14ac:dyDescent="0.2">
      <c r="A237" s="17" t="s">
        <v>486</v>
      </c>
      <c r="B237" s="17" t="s">
        <v>3024</v>
      </c>
      <c r="C237" s="17"/>
      <c r="D237" s="17"/>
      <c r="E237" s="17" t="s">
        <v>3025</v>
      </c>
      <c r="F237" s="17" t="s">
        <v>3026</v>
      </c>
      <c r="G237" s="17" t="s">
        <v>1949</v>
      </c>
      <c r="H237" s="17" t="s">
        <v>3027</v>
      </c>
      <c r="I237" t="s">
        <v>1951</v>
      </c>
    </row>
    <row r="238" spans="1:9" x14ac:dyDescent="0.2">
      <c r="A238" s="17" t="s">
        <v>488</v>
      </c>
      <c r="B238" s="17" t="s">
        <v>3028</v>
      </c>
      <c r="C238" s="17" t="s">
        <v>3029</v>
      </c>
      <c r="D238" s="17" t="s">
        <v>3030</v>
      </c>
      <c r="E238" s="17" t="s">
        <v>3031</v>
      </c>
      <c r="F238" s="17" t="s">
        <v>3032</v>
      </c>
      <c r="G238" s="17" t="s">
        <v>1949</v>
      </c>
      <c r="H238" s="17" t="s">
        <v>3033</v>
      </c>
      <c r="I238" t="s">
        <v>1951</v>
      </c>
    </row>
    <row r="239" spans="1:9" x14ac:dyDescent="0.2">
      <c r="A239" s="17" t="s">
        <v>490</v>
      </c>
      <c r="B239" s="17" t="s">
        <v>3034</v>
      </c>
      <c r="C239" s="17"/>
      <c r="D239" s="17" t="s">
        <v>3035</v>
      </c>
      <c r="E239" s="17" t="s">
        <v>3036</v>
      </c>
      <c r="F239" s="17" t="s">
        <v>3037</v>
      </c>
      <c r="G239" s="17" t="s">
        <v>1941</v>
      </c>
      <c r="H239" s="17">
        <v>45218</v>
      </c>
      <c r="I239" t="s">
        <v>1942</v>
      </c>
    </row>
    <row r="240" spans="1:9" x14ac:dyDescent="0.2">
      <c r="A240" s="17" t="s">
        <v>492</v>
      </c>
      <c r="B240" s="17" t="s">
        <v>3038</v>
      </c>
      <c r="C240" s="17" t="s">
        <v>3039</v>
      </c>
      <c r="D240" s="17" t="s">
        <v>3040</v>
      </c>
      <c r="E240" s="17" t="s">
        <v>3041</v>
      </c>
      <c r="F240" s="17" t="s">
        <v>2320</v>
      </c>
      <c r="G240" s="17" t="s">
        <v>1941</v>
      </c>
      <c r="H240" s="17">
        <v>48670</v>
      </c>
      <c r="I240" t="s">
        <v>1942</v>
      </c>
    </row>
    <row r="241" spans="1:9" x14ac:dyDescent="0.2">
      <c r="A241" s="17" t="s">
        <v>494</v>
      </c>
      <c r="B241" s="17" t="s">
        <v>3042</v>
      </c>
      <c r="C241" s="17" t="s">
        <v>3043</v>
      </c>
      <c r="D241" s="17" t="s">
        <v>3044</v>
      </c>
      <c r="E241" s="17" t="s">
        <v>3045</v>
      </c>
      <c r="F241" s="17" t="s">
        <v>3046</v>
      </c>
      <c r="G241" s="17" t="s">
        <v>1941</v>
      </c>
      <c r="H241" s="17">
        <v>82007</v>
      </c>
      <c r="I241" t="s">
        <v>1951</v>
      </c>
    </row>
    <row r="242" spans="1:9" x14ac:dyDescent="0.2">
      <c r="A242" s="17" t="s">
        <v>496</v>
      </c>
      <c r="B242" s="17" t="s">
        <v>3047</v>
      </c>
      <c r="C242" s="17"/>
      <c r="D242" s="17"/>
      <c r="E242" s="17" t="s">
        <v>3048</v>
      </c>
      <c r="F242" s="17" t="s">
        <v>3049</v>
      </c>
      <c r="G242" s="17" t="s">
        <v>1941</v>
      </c>
      <c r="H242" s="17">
        <v>31119</v>
      </c>
      <c r="I242" t="s">
        <v>1942</v>
      </c>
    </row>
    <row r="243" spans="1:9" x14ac:dyDescent="0.2">
      <c r="A243" s="17" t="s">
        <v>498</v>
      </c>
      <c r="B243" s="17" t="s">
        <v>3050</v>
      </c>
      <c r="C243" s="17"/>
      <c r="D243" s="17" t="s">
        <v>3051</v>
      </c>
      <c r="E243" s="17" t="s">
        <v>3052</v>
      </c>
      <c r="F243" s="17" t="s">
        <v>3053</v>
      </c>
      <c r="G243" s="17" t="s">
        <v>1941</v>
      </c>
      <c r="H243" s="17">
        <v>30096</v>
      </c>
      <c r="I243" t="s">
        <v>1951</v>
      </c>
    </row>
    <row r="244" spans="1:9" x14ac:dyDescent="0.2">
      <c r="A244" s="17" t="s">
        <v>500</v>
      </c>
      <c r="B244" s="17" t="s">
        <v>3054</v>
      </c>
      <c r="C244" s="17" t="s">
        <v>3055</v>
      </c>
      <c r="D244" s="17" t="s">
        <v>3056</v>
      </c>
      <c r="E244" s="17" t="s">
        <v>3057</v>
      </c>
      <c r="F244" s="17" t="s">
        <v>2999</v>
      </c>
      <c r="G244" s="17" t="s">
        <v>1941</v>
      </c>
      <c r="H244" s="17">
        <v>94250</v>
      </c>
      <c r="I244" t="s">
        <v>1942</v>
      </c>
    </row>
    <row r="245" spans="1:9" x14ac:dyDescent="0.2">
      <c r="A245" s="17" t="s">
        <v>502</v>
      </c>
      <c r="B245" s="17" t="s">
        <v>3058</v>
      </c>
      <c r="C245" s="17" t="s">
        <v>3059</v>
      </c>
      <c r="D245" s="17" t="s">
        <v>3060</v>
      </c>
      <c r="E245" s="17" t="s">
        <v>3061</v>
      </c>
      <c r="F245" s="17" t="s">
        <v>2220</v>
      </c>
      <c r="G245" s="17" t="s">
        <v>1941</v>
      </c>
      <c r="H245" s="17">
        <v>33661</v>
      </c>
      <c r="I245" t="s">
        <v>1942</v>
      </c>
    </row>
    <row r="246" spans="1:9" x14ac:dyDescent="0.2">
      <c r="A246" s="17" t="s">
        <v>504</v>
      </c>
      <c r="B246" s="17" t="s">
        <v>3062</v>
      </c>
      <c r="C246" s="17" t="s">
        <v>3063</v>
      </c>
      <c r="D246" s="17" t="s">
        <v>3064</v>
      </c>
      <c r="E246" s="17" t="s">
        <v>3065</v>
      </c>
      <c r="F246" s="17" t="s">
        <v>2592</v>
      </c>
      <c r="G246" s="17" t="s">
        <v>1941</v>
      </c>
      <c r="H246" s="17">
        <v>96805</v>
      </c>
      <c r="I246" t="s">
        <v>1951</v>
      </c>
    </row>
    <row r="247" spans="1:9" x14ac:dyDescent="0.2">
      <c r="A247" s="17" t="s">
        <v>506</v>
      </c>
      <c r="B247" s="17" t="s">
        <v>3066</v>
      </c>
      <c r="C247" s="17" t="s">
        <v>3067</v>
      </c>
      <c r="D247" s="17" t="s">
        <v>3068</v>
      </c>
      <c r="E247" s="17" t="s">
        <v>3069</v>
      </c>
      <c r="F247" s="17" t="s">
        <v>3070</v>
      </c>
      <c r="G247" s="17" t="s">
        <v>1941</v>
      </c>
      <c r="H247" s="17">
        <v>70820</v>
      </c>
      <c r="I247" t="s">
        <v>1942</v>
      </c>
    </row>
    <row r="248" spans="1:9" x14ac:dyDescent="0.2">
      <c r="A248" s="17" t="s">
        <v>508</v>
      </c>
      <c r="B248" s="17" t="s">
        <v>3071</v>
      </c>
      <c r="C248" s="17" t="s">
        <v>3072</v>
      </c>
      <c r="D248" s="17" t="s">
        <v>3073</v>
      </c>
      <c r="E248" s="17" t="s">
        <v>3074</v>
      </c>
      <c r="F248" s="17" t="s">
        <v>3075</v>
      </c>
      <c r="G248" s="17" t="s">
        <v>2116</v>
      </c>
      <c r="H248" s="17" t="s">
        <v>3076</v>
      </c>
      <c r="I248" t="s">
        <v>1951</v>
      </c>
    </row>
    <row r="249" spans="1:9" x14ac:dyDescent="0.2">
      <c r="A249" s="17" t="s">
        <v>510</v>
      </c>
      <c r="B249" s="17" t="s">
        <v>3077</v>
      </c>
      <c r="C249" s="17"/>
      <c r="D249" s="17" t="s">
        <v>3078</v>
      </c>
      <c r="E249" s="17" t="s">
        <v>3079</v>
      </c>
      <c r="F249" s="17" t="s">
        <v>3080</v>
      </c>
      <c r="G249" s="17" t="s">
        <v>1949</v>
      </c>
      <c r="H249" s="17" t="s">
        <v>3081</v>
      </c>
      <c r="I249" t="s">
        <v>1942</v>
      </c>
    </row>
    <row r="250" spans="1:9" x14ac:dyDescent="0.2">
      <c r="A250" s="17" t="s">
        <v>512</v>
      </c>
      <c r="B250" s="17" t="s">
        <v>3082</v>
      </c>
      <c r="C250" s="17" t="s">
        <v>3083</v>
      </c>
      <c r="D250" s="17" t="s">
        <v>3084</v>
      </c>
      <c r="E250" s="17" t="s">
        <v>3085</v>
      </c>
      <c r="F250" s="17" t="s">
        <v>2137</v>
      </c>
      <c r="G250" s="17" t="s">
        <v>1941</v>
      </c>
      <c r="H250" s="17">
        <v>55458</v>
      </c>
      <c r="I250" t="s">
        <v>1942</v>
      </c>
    </row>
    <row r="251" spans="1:9" x14ac:dyDescent="0.2">
      <c r="A251" s="17" t="s">
        <v>3086</v>
      </c>
      <c r="B251" s="17" t="s">
        <v>3087</v>
      </c>
      <c r="C251" s="17"/>
      <c r="D251" s="17" t="s">
        <v>3088</v>
      </c>
      <c r="E251" s="17" t="s">
        <v>3089</v>
      </c>
      <c r="F251" s="17" t="s">
        <v>3090</v>
      </c>
      <c r="G251" s="17" t="s">
        <v>1941</v>
      </c>
      <c r="H251" s="17">
        <v>94159</v>
      </c>
      <c r="I251" t="s">
        <v>1951</v>
      </c>
    </row>
    <row r="252" spans="1:9" x14ac:dyDescent="0.2">
      <c r="A252" s="17" t="s">
        <v>516</v>
      </c>
      <c r="B252" s="17" t="s">
        <v>3091</v>
      </c>
      <c r="C252" s="17" t="s">
        <v>3092</v>
      </c>
      <c r="D252" s="17" t="s">
        <v>3093</v>
      </c>
      <c r="E252" s="17" t="s">
        <v>3094</v>
      </c>
      <c r="F252" s="17" t="s">
        <v>2300</v>
      </c>
      <c r="G252" s="17" t="s">
        <v>1941</v>
      </c>
      <c r="H252" s="17">
        <v>28225</v>
      </c>
      <c r="I252" t="s">
        <v>1942</v>
      </c>
    </row>
    <row r="253" spans="1:9" x14ac:dyDescent="0.2">
      <c r="A253" s="17" t="s">
        <v>518</v>
      </c>
      <c r="B253" s="17" t="s">
        <v>3095</v>
      </c>
      <c r="C253" s="17" t="s">
        <v>3096</v>
      </c>
      <c r="D253" s="17" t="s">
        <v>3097</v>
      </c>
      <c r="E253" s="17" t="s">
        <v>3098</v>
      </c>
      <c r="F253" s="17" t="s">
        <v>3099</v>
      </c>
      <c r="G253" s="17" t="s">
        <v>1941</v>
      </c>
      <c r="H253" s="17">
        <v>85099</v>
      </c>
      <c r="I253" t="s">
        <v>1942</v>
      </c>
    </row>
    <row r="254" spans="1:9" x14ac:dyDescent="0.2">
      <c r="A254" s="17" t="s">
        <v>520</v>
      </c>
      <c r="B254" s="17" t="s">
        <v>3100</v>
      </c>
      <c r="C254" s="17"/>
      <c r="D254" s="17" t="s">
        <v>3101</v>
      </c>
      <c r="E254" s="17" t="s">
        <v>3102</v>
      </c>
      <c r="F254" s="17" t="s">
        <v>2099</v>
      </c>
      <c r="G254" s="17" t="s">
        <v>1941</v>
      </c>
      <c r="H254" s="17">
        <v>11407</v>
      </c>
      <c r="I254" t="s">
        <v>1951</v>
      </c>
    </row>
    <row r="255" spans="1:9" x14ac:dyDescent="0.2">
      <c r="A255" s="17" t="s">
        <v>522</v>
      </c>
      <c r="B255" s="17" t="s">
        <v>3103</v>
      </c>
      <c r="C255" s="17" t="s">
        <v>3104</v>
      </c>
      <c r="D255" s="17" t="s">
        <v>3105</v>
      </c>
      <c r="E255" s="17" t="s">
        <v>3106</v>
      </c>
      <c r="F255" s="17" t="s">
        <v>3107</v>
      </c>
      <c r="G255" s="17" t="s">
        <v>1941</v>
      </c>
      <c r="H255" s="17">
        <v>61825</v>
      </c>
      <c r="I255" t="s">
        <v>1951</v>
      </c>
    </row>
    <row r="256" spans="1:9" x14ac:dyDescent="0.2">
      <c r="A256" s="17" t="s">
        <v>524</v>
      </c>
      <c r="B256" s="17" t="s">
        <v>3108</v>
      </c>
      <c r="C256" s="17" t="s">
        <v>3109</v>
      </c>
      <c r="D256" s="17"/>
      <c r="E256" s="17" t="s">
        <v>3110</v>
      </c>
      <c r="F256" s="17" t="s">
        <v>3111</v>
      </c>
      <c r="G256" s="17" t="s">
        <v>2116</v>
      </c>
      <c r="H256" s="17" t="s">
        <v>3112</v>
      </c>
      <c r="I256" t="s">
        <v>1951</v>
      </c>
    </row>
    <row r="257" spans="1:9" x14ac:dyDescent="0.2">
      <c r="A257" s="17" t="s">
        <v>526</v>
      </c>
      <c r="B257" s="17" t="s">
        <v>3113</v>
      </c>
      <c r="C257" s="17" t="s">
        <v>3114</v>
      </c>
      <c r="D257" s="17" t="s">
        <v>3115</v>
      </c>
      <c r="E257" s="17" t="s">
        <v>3116</v>
      </c>
      <c r="F257" s="17" t="s">
        <v>2140</v>
      </c>
      <c r="G257" s="17" t="s">
        <v>1941</v>
      </c>
      <c r="H257" s="17">
        <v>85715</v>
      </c>
      <c r="I257" t="s">
        <v>1951</v>
      </c>
    </row>
    <row r="258" spans="1:9" x14ac:dyDescent="0.2">
      <c r="A258" s="17" t="s">
        <v>514</v>
      </c>
      <c r="B258" s="17" t="s">
        <v>3117</v>
      </c>
      <c r="C258" s="17" t="s">
        <v>3118</v>
      </c>
      <c r="D258" s="17" t="s">
        <v>3119</v>
      </c>
      <c r="E258" s="17" t="s">
        <v>3120</v>
      </c>
      <c r="F258" s="17" t="s">
        <v>3121</v>
      </c>
      <c r="G258" s="17" t="s">
        <v>1941</v>
      </c>
      <c r="H258" s="17">
        <v>53205</v>
      </c>
      <c r="I258" t="s">
        <v>1942</v>
      </c>
    </row>
    <row r="259" spans="1:9" x14ac:dyDescent="0.2">
      <c r="A259" s="17" t="s">
        <v>529</v>
      </c>
      <c r="B259" s="17" t="s">
        <v>3122</v>
      </c>
      <c r="C259" s="17" t="s">
        <v>3123</v>
      </c>
      <c r="D259" s="17" t="s">
        <v>3124</v>
      </c>
      <c r="E259" s="17" t="s">
        <v>3125</v>
      </c>
      <c r="F259" s="17" t="s">
        <v>2861</v>
      </c>
      <c r="G259" s="17" t="s">
        <v>1941</v>
      </c>
      <c r="H259" s="17">
        <v>33064</v>
      </c>
      <c r="I259" t="s">
        <v>1942</v>
      </c>
    </row>
    <row r="260" spans="1:9" x14ac:dyDescent="0.2">
      <c r="A260" s="17" t="s">
        <v>532</v>
      </c>
      <c r="B260" s="17" t="s">
        <v>3126</v>
      </c>
      <c r="C260" s="17" t="s">
        <v>3127</v>
      </c>
      <c r="D260" s="17" t="s">
        <v>3128</v>
      </c>
      <c r="E260" s="17" t="s">
        <v>3129</v>
      </c>
      <c r="F260" s="17" t="s">
        <v>2758</v>
      </c>
      <c r="G260" s="17" t="s">
        <v>1941</v>
      </c>
      <c r="H260" s="17">
        <v>90610</v>
      </c>
      <c r="I260" t="s">
        <v>1951</v>
      </c>
    </row>
    <row r="261" spans="1:9" x14ac:dyDescent="0.2">
      <c r="A261" s="17" t="s">
        <v>534</v>
      </c>
      <c r="B261" s="17" t="s">
        <v>3130</v>
      </c>
      <c r="C261" s="17" t="s">
        <v>3131</v>
      </c>
      <c r="D261" s="17" t="s">
        <v>3132</v>
      </c>
      <c r="E261" s="17" t="s">
        <v>3133</v>
      </c>
      <c r="F261" s="17" t="s">
        <v>3134</v>
      </c>
      <c r="G261" s="17" t="s">
        <v>2116</v>
      </c>
      <c r="H261" s="17" t="s">
        <v>3135</v>
      </c>
      <c r="I261" t="s">
        <v>1951</v>
      </c>
    </row>
    <row r="262" spans="1:9" x14ac:dyDescent="0.2">
      <c r="A262" s="17" t="s">
        <v>536</v>
      </c>
      <c r="B262" s="17" t="s">
        <v>3136</v>
      </c>
      <c r="C262" s="17" t="s">
        <v>3137</v>
      </c>
      <c r="D262" s="17"/>
      <c r="E262" s="17" t="s">
        <v>3138</v>
      </c>
      <c r="F262" s="17" t="s">
        <v>2013</v>
      </c>
      <c r="G262" s="17" t="s">
        <v>1941</v>
      </c>
      <c r="H262" s="17">
        <v>63180</v>
      </c>
      <c r="I262" t="s">
        <v>1942</v>
      </c>
    </row>
    <row r="263" spans="1:9" x14ac:dyDescent="0.2">
      <c r="A263" s="17" t="s">
        <v>538</v>
      </c>
      <c r="B263" s="17" t="s">
        <v>3139</v>
      </c>
      <c r="C263" s="17" t="s">
        <v>3140</v>
      </c>
      <c r="D263" s="17" t="s">
        <v>3141</v>
      </c>
      <c r="E263" s="17" t="s">
        <v>3142</v>
      </c>
      <c r="F263" s="17" t="s">
        <v>3143</v>
      </c>
      <c r="G263" s="17" t="s">
        <v>1941</v>
      </c>
      <c r="H263" s="17">
        <v>16522</v>
      </c>
      <c r="I263" t="s">
        <v>1942</v>
      </c>
    </row>
    <row r="264" spans="1:9" x14ac:dyDescent="0.2">
      <c r="A264" s="17" t="s">
        <v>540</v>
      </c>
      <c r="B264" s="17" t="s">
        <v>3144</v>
      </c>
      <c r="C264" s="17" t="s">
        <v>3145</v>
      </c>
      <c r="D264" s="17" t="s">
        <v>3146</v>
      </c>
      <c r="E264" s="17" t="s">
        <v>3147</v>
      </c>
      <c r="F264" s="17" t="s">
        <v>3148</v>
      </c>
      <c r="G264" s="17" t="s">
        <v>1941</v>
      </c>
      <c r="H264" s="17">
        <v>98464</v>
      </c>
      <c r="I264" t="s">
        <v>1951</v>
      </c>
    </row>
    <row r="265" spans="1:9" x14ac:dyDescent="0.2">
      <c r="A265" s="17" t="s">
        <v>542</v>
      </c>
      <c r="B265" s="17" t="s">
        <v>3149</v>
      </c>
      <c r="C265" s="17"/>
      <c r="D265" s="17" t="s">
        <v>3150</v>
      </c>
      <c r="E265" s="17" t="s">
        <v>3151</v>
      </c>
      <c r="F265" s="17" t="s">
        <v>2004</v>
      </c>
      <c r="G265" s="17" t="s">
        <v>1941</v>
      </c>
      <c r="H265" s="17">
        <v>23277</v>
      </c>
      <c r="I265" t="s">
        <v>1951</v>
      </c>
    </row>
    <row r="266" spans="1:9" x14ac:dyDescent="0.2">
      <c r="A266" s="17" t="s">
        <v>544</v>
      </c>
      <c r="B266" s="17" t="s">
        <v>3152</v>
      </c>
      <c r="C266" s="17"/>
      <c r="D266" s="17" t="s">
        <v>3153</v>
      </c>
      <c r="E266" s="17" t="s">
        <v>3154</v>
      </c>
      <c r="F266" s="17" t="s">
        <v>3155</v>
      </c>
      <c r="G266" s="17" t="s">
        <v>1949</v>
      </c>
      <c r="H266" s="17" t="s">
        <v>2545</v>
      </c>
      <c r="I266" t="s">
        <v>1942</v>
      </c>
    </row>
    <row r="267" spans="1:9" x14ac:dyDescent="0.2">
      <c r="A267" s="17" t="s">
        <v>546</v>
      </c>
      <c r="B267" s="17" t="s">
        <v>3156</v>
      </c>
      <c r="C267" s="17" t="s">
        <v>3157</v>
      </c>
      <c r="D267" s="17" t="s">
        <v>3158</v>
      </c>
      <c r="E267" s="17" t="s">
        <v>3159</v>
      </c>
      <c r="F267" s="17" t="s">
        <v>2127</v>
      </c>
      <c r="G267" s="17" t="s">
        <v>1941</v>
      </c>
      <c r="H267" s="17">
        <v>72204</v>
      </c>
      <c r="I267" t="s">
        <v>1942</v>
      </c>
    </row>
    <row r="268" spans="1:9" x14ac:dyDescent="0.2">
      <c r="A268" s="17" t="s">
        <v>548</v>
      </c>
      <c r="B268" s="17" t="s">
        <v>3160</v>
      </c>
      <c r="C268" s="17" t="s">
        <v>3161</v>
      </c>
      <c r="D268" s="17" t="s">
        <v>3162</v>
      </c>
      <c r="E268" s="17" t="s">
        <v>3163</v>
      </c>
      <c r="F268" s="17" t="s">
        <v>3164</v>
      </c>
      <c r="G268" s="17" t="s">
        <v>2116</v>
      </c>
      <c r="H268" s="17" t="s">
        <v>3165</v>
      </c>
      <c r="I268" t="s">
        <v>1951</v>
      </c>
    </row>
    <row r="269" spans="1:9" x14ac:dyDescent="0.2">
      <c r="A269" s="17" t="s">
        <v>550</v>
      </c>
      <c r="B269" s="17" t="s">
        <v>3166</v>
      </c>
      <c r="C269" s="17" t="s">
        <v>3167</v>
      </c>
      <c r="D269" s="17" t="s">
        <v>3168</v>
      </c>
      <c r="E269" s="17" t="s">
        <v>3169</v>
      </c>
      <c r="F269" s="17" t="s">
        <v>2748</v>
      </c>
      <c r="G269" s="17" t="s">
        <v>1941</v>
      </c>
      <c r="H269" s="17">
        <v>89436</v>
      </c>
      <c r="I269" t="s">
        <v>1942</v>
      </c>
    </row>
    <row r="270" spans="1:9" x14ac:dyDescent="0.2">
      <c r="A270" s="17" t="s">
        <v>3170</v>
      </c>
      <c r="B270" s="17" t="s">
        <v>3171</v>
      </c>
      <c r="C270" s="17"/>
      <c r="D270" s="17" t="s">
        <v>3172</v>
      </c>
      <c r="E270" s="17" t="s">
        <v>3173</v>
      </c>
      <c r="F270" s="17" t="s">
        <v>3174</v>
      </c>
      <c r="G270" s="17" t="s">
        <v>1941</v>
      </c>
      <c r="H270" s="17">
        <v>77806</v>
      </c>
      <c r="I270" t="s">
        <v>1942</v>
      </c>
    </row>
    <row r="271" spans="1:9" x14ac:dyDescent="0.2">
      <c r="A271" s="17" t="s">
        <v>553</v>
      </c>
      <c r="B271" s="17" t="s">
        <v>3175</v>
      </c>
      <c r="C271" s="17" t="s">
        <v>3176</v>
      </c>
      <c r="D271" s="17" t="s">
        <v>3177</v>
      </c>
      <c r="E271" s="17" t="s">
        <v>3178</v>
      </c>
      <c r="F271" s="17" t="s">
        <v>3179</v>
      </c>
      <c r="G271" s="17" t="s">
        <v>1941</v>
      </c>
      <c r="H271" s="17">
        <v>76210</v>
      </c>
      <c r="I271" t="s">
        <v>1951</v>
      </c>
    </row>
    <row r="272" spans="1:9" x14ac:dyDescent="0.2">
      <c r="A272" s="17" t="s">
        <v>555</v>
      </c>
      <c r="B272" s="17" t="s">
        <v>3180</v>
      </c>
      <c r="C272" s="17"/>
      <c r="D272" s="17"/>
      <c r="E272" s="17" t="s">
        <v>3181</v>
      </c>
      <c r="F272" s="17" t="s">
        <v>3182</v>
      </c>
      <c r="G272" s="17" t="s">
        <v>1949</v>
      </c>
      <c r="H272" s="17" t="s">
        <v>3183</v>
      </c>
      <c r="I272" t="s">
        <v>1942</v>
      </c>
    </row>
    <row r="273" spans="1:9" x14ac:dyDescent="0.2">
      <c r="A273" s="17" t="s">
        <v>557</v>
      </c>
      <c r="B273" s="17" t="s">
        <v>3184</v>
      </c>
      <c r="C273" s="17" t="s">
        <v>3185</v>
      </c>
      <c r="D273" s="17" t="s">
        <v>3186</v>
      </c>
      <c r="E273" s="17" t="s">
        <v>3187</v>
      </c>
      <c r="F273" s="17" t="s">
        <v>3188</v>
      </c>
      <c r="G273" s="17" t="s">
        <v>1941</v>
      </c>
      <c r="H273" s="17">
        <v>27635</v>
      </c>
      <c r="I273" t="s">
        <v>1942</v>
      </c>
    </row>
    <row r="274" spans="1:9" x14ac:dyDescent="0.2">
      <c r="A274" s="17" t="s">
        <v>559</v>
      </c>
      <c r="B274" s="17" t="s">
        <v>3189</v>
      </c>
      <c r="C274" s="17" t="s">
        <v>3190</v>
      </c>
      <c r="D274" s="17" t="s">
        <v>3191</v>
      </c>
      <c r="E274" s="17" t="s">
        <v>3192</v>
      </c>
      <c r="F274" s="17" t="s">
        <v>3193</v>
      </c>
      <c r="G274" s="17" t="s">
        <v>1949</v>
      </c>
      <c r="H274" s="17" t="s">
        <v>3194</v>
      </c>
      <c r="I274" t="s">
        <v>1942</v>
      </c>
    </row>
    <row r="275" spans="1:9" x14ac:dyDescent="0.2">
      <c r="A275" s="17" t="s">
        <v>561</v>
      </c>
      <c r="B275" s="17" t="s">
        <v>3195</v>
      </c>
      <c r="C275" s="17" t="s">
        <v>3196</v>
      </c>
      <c r="D275" s="17" t="s">
        <v>3197</v>
      </c>
      <c r="E275" s="17" t="s">
        <v>3198</v>
      </c>
      <c r="F275" s="17" t="s">
        <v>2037</v>
      </c>
      <c r="G275" s="17" t="s">
        <v>1941</v>
      </c>
      <c r="H275" s="17">
        <v>10105</v>
      </c>
      <c r="I275" t="s">
        <v>1951</v>
      </c>
    </row>
    <row r="276" spans="1:9" x14ac:dyDescent="0.2">
      <c r="A276" s="17" t="s">
        <v>563</v>
      </c>
      <c r="B276" s="17" t="s">
        <v>3199</v>
      </c>
      <c r="C276" s="17" t="s">
        <v>3200</v>
      </c>
      <c r="D276" s="17" t="s">
        <v>3201</v>
      </c>
      <c r="E276" s="17" t="s">
        <v>3202</v>
      </c>
      <c r="F276" s="17" t="s">
        <v>2525</v>
      </c>
      <c r="G276" s="17" t="s">
        <v>1941</v>
      </c>
      <c r="H276" s="17">
        <v>6905</v>
      </c>
      <c r="I276" t="s">
        <v>1951</v>
      </c>
    </row>
    <row r="277" spans="1:9" x14ac:dyDescent="0.2">
      <c r="A277" s="17" t="s">
        <v>565</v>
      </c>
      <c r="B277" s="17" t="s">
        <v>3203</v>
      </c>
      <c r="C277" s="17" t="s">
        <v>3204</v>
      </c>
      <c r="D277" s="17" t="s">
        <v>3205</v>
      </c>
      <c r="E277" s="17" t="s">
        <v>3206</v>
      </c>
      <c r="F277" s="17" t="s">
        <v>2211</v>
      </c>
      <c r="G277" s="17" t="s">
        <v>1941</v>
      </c>
      <c r="H277" s="17">
        <v>43666</v>
      </c>
      <c r="I277" t="s">
        <v>1951</v>
      </c>
    </row>
    <row r="278" spans="1:9" x14ac:dyDescent="0.2">
      <c r="A278" s="17" t="s">
        <v>567</v>
      </c>
      <c r="B278" s="17" t="s">
        <v>3207</v>
      </c>
      <c r="C278" s="17" t="s">
        <v>3208</v>
      </c>
      <c r="D278" s="17" t="s">
        <v>3209</v>
      </c>
      <c r="E278" s="17" t="s">
        <v>3210</v>
      </c>
      <c r="F278" s="17" t="s">
        <v>3211</v>
      </c>
      <c r="G278" s="17" t="s">
        <v>1949</v>
      </c>
      <c r="H278" s="17" t="s">
        <v>3212</v>
      </c>
      <c r="I278" t="s">
        <v>1942</v>
      </c>
    </row>
    <row r="279" spans="1:9" x14ac:dyDescent="0.2">
      <c r="A279" s="17" t="s">
        <v>569</v>
      </c>
      <c r="B279" s="17" t="s">
        <v>3213</v>
      </c>
      <c r="C279" s="17" t="s">
        <v>3214</v>
      </c>
      <c r="D279" s="17" t="s">
        <v>3215</v>
      </c>
      <c r="E279" s="17" t="s">
        <v>3216</v>
      </c>
      <c r="F279" s="17" t="s">
        <v>3217</v>
      </c>
      <c r="G279" s="17" t="s">
        <v>1941</v>
      </c>
      <c r="H279" s="17">
        <v>65211</v>
      </c>
      <c r="I279" t="s">
        <v>1951</v>
      </c>
    </row>
    <row r="280" spans="1:9" x14ac:dyDescent="0.2">
      <c r="A280" s="17" t="s">
        <v>571</v>
      </c>
      <c r="B280" s="17" t="s">
        <v>3218</v>
      </c>
      <c r="C280" s="17" t="s">
        <v>3219</v>
      </c>
      <c r="D280" s="17" t="s">
        <v>3220</v>
      </c>
      <c r="E280" s="17" t="s">
        <v>3221</v>
      </c>
      <c r="F280" s="17" t="s">
        <v>2238</v>
      </c>
      <c r="G280" s="17" t="s">
        <v>1941</v>
      </c>
      <c r="H280" s="17">
        <v>46852</v>
      </c>
      <c r="I280" t="s">
        <v>1942</v>
      </c>
    </row>
    <row r="281" spans="1:9" x14ac:dyDescent="0.2">
      <c r="A281" s="17" t="s">
        <v>573</v>
      </c>
      <c r="B281" s="17" t="s">
        <v>3222</v>
      </c>
      <c r="C281" s="17" t="s">
        <v>3223</v>
      </c>
      <c r="D281" s="17" t="s">
        <v>3224</v>
      </c>
      <c r="E281" s="17" t="s">
        <v>3225</v>
      </c>
      <c r="F281" s="17" t="s">
        <v>2013</v>
      </c>
      <c r="G281" s="17" t="s">
        <v>1941</v>
      </c>
      <c r="H281" s="17">
        <v>63143</v>
      </c>
      <c r="I281" t="s">
        <v>1942</v>
      </c>
    </row>
    <row r="282" spans="1:9" x14ac:dyDescent="0.2">
      <c r="A282" s="17" t="s">
        <v>575</v>
      </c>
      <c r="B282" s="17" t="s">
        <v>3226</v>
      </c>
      <c r="C282" s="17"/>
      <c r="D282" s="17" t="s">
        <v>3227</v>
      </c>
      <c r="E282" s="17" t="s">
        <v>3228</v>
      </c>
      <c r="F282" s="17" t="s">
        <v>2022</v>
      </c>
      <c r="G282" s="17" t="s">
        <v>1941</v>
      </c>
      <c r="H282" s="17">
        <v>97211</v>
      </c>
      <c r="I282" t="s">
        <v>1942</v>
      </c>
    </row>
    <row r="283" spans="1:9" x14ac:dyDescent="0.2">
      <c r="A283" s="17" t="s">
        <v>577</v>
      </c>
      <c r="B283" s="17" t="s">
        <v>3229</v>
      </c>
      <c r="C283" s="17" t="s">
        <v>3230</v>
      </c>
      <c r="D283" s="17" t="s">
        <v>3231</v>
      </c>
      <c r="E283" s="17" t="s">
        <v>3232</v>
      </c>
      <c r="F283" s="17" t="s">
        <v>3233</v>
      </c>
      <c r="G283" s="17" t="s">
        <v>1941</v>
      </c>
      <c r="H283" s="17">
        <v>80305</v>
      </c>
      <c r="I283" t="s">
        <v>1942</v>
      </c>
    </row>
    <row r="284" spans="1:9" x14ac:dyDescent="0.2">
      <c r="A284" s="17" t="s">
        <v>579</v>
      </c>
      <c r="B284" s="17" t="s">
        <v>3234</v>
      </c>
      <c r="C284" s="17" t="s">
        <v>3235</v>
      </c>
      <c r="D284" s="17" t="s">
        <v>3236</v>
      </c>
      <c r="E284" s="17" t="s">
        <v>3237</v>
      </c>
      <c r="F284" s="17" t="s">
        <v>3238</v>
      </c>
      <c r="G284" s="17" t="s">
        <v>2116</v>
      </c>
      <c r="H284" s="17" t="s">
        <v>3239</v>
      </c>
      <c r="I284" t="s">
        <v>1951</v>
      </c>
    </row>
    <row r="285" spans="1:9" x14ac:dyDescent="0.2">
      <c r="A285" s="17" t="s">
        <v>581</v>
      </c>
      <c r="B285" s="17" t="s">
        <v>3240</v>
      </c>
      <c r="C285" s="17" t="s">
        <v>3241</v>
      </c>
      <c r="D285" s="17" t="s">
        <v>3242</v>
      </c>
      <c r="E285" s="17" t="s">
        <v>3243</v>
      </c>
      <c r="F285" s="17" t="s">
        <v>3134</v>
      </c>
      <c r="G285" s="17" t="s">
        <v>2116</v>
      </c>
      <c r="H285" s="17" t="s">
        <v>3135</v>
      </c>
      <c r="I285" t="s">
        <v>1942</v>
      </c>
    </row>
    <row r="286" spans="1:9" x14ac:dyDescent="0.2">
      <c r="A286" s="17" t="s">
        <v>583</v>
      </c>
      <c r="B286" s="17" t="s">
        <v>3244</v>
      </c>
      <c r="C286" s="17"/>
      <c r="D286" s="17" t="s">
        <v>3245</v>
      </c>
      <c r="E286" s="17" t="s">
        <v>3246</v>
      </c>
      <c r="F286" s="17" t="s">
        <v>3247</v>
      </c>
      <c r="G286" s="17" t="s">
        <v>1941</v>
      </c>
      <c r="H286" s="17">
        <v>40298</v>
      </c>
      <c r="I286" t="s">
        <v>1951</v>
      </c>
    </row>
    <row r="287" spans="1:9" x14ac:dyDescent="0.2">
      <c r="A287" s="17" t="s">
        <v>585</v>
      </c>
      <c r="B287" s="17" t="s">
        <v>3248</v>
      </c>
      <c r="C287" s="17"/>
      <c r="D287" s="17" t="s">
        <v>3249</v>
      </c>
      <c r="E287" s="17" t="s">
        <v>3250</v>
      </c>
      <c r="F287" s="17" t="s">
        <v>2350</v>
      </c>
      <c r="G287" s="17" t="s">
        <v>1941</v>
      </c>
      <c r="H287" s="17">
        <v>14276</v>
      </c>
      <c r="I287" t="s">
        <v>1951</v>
      </c>
    </row>
    <row r="288" spans="1:9" x14ac:dyDescent="0.2">
      <c r="A288" s="17" t="s">
        <v>587</v>
      </c>
      <c r="B288" s="17" t="s">
        <v>3251</v>
      </c>
      <c r="C288" s="17" t="s">
        <v>3252</v>
      </c>
      <c r="D288" s="17"/>
      <c r="E288" s="17" t="s">
        <v>3253</v>
      </c>
      <c r="F288" s="17" t="s">
        <v>3254</v>
      </c>
      <c r="G288" s="17" t="s">
        <v>1941</v>
      </c>
      <c r="H288" s="17">
        <v>44710</v>
      </c>
      <c r="I288" t="s">
        <v>1942</v>
      </c>
    </row>
    <row r="289" spans="1:9" x14ac:dyDescent="0.2">
      <c r="A289" s="17" t="s">
        <v>589</v>
      </c>
      <c r="B289" s="17" t="s">
        <v>3255</v>
      </c>
      <c r="C289" s="17" t="s">
        <v>3256</v>
      </c>
      <c r="D289" s="17" t="s">
        <v>3257</v>
      </c>
      <c r="E289" s="17" t="s">
        <v>3258</v>
      </c>
      <c r="F289" s="17" t="s">
        <v>2158</v>
      </c>
      <c r="G289" s="17" t="s">
        <v>1941</v>
      </c>
      <c r="H289" s="17">
        <v>2114</v>
      </c>
      <c r="I289" t="s">
        <v>1951</v>
      </c>
    </row>
    <row r="290" spans="1:9" x14ac:dyDescent="0.2">
      <c r="A290" s="17" t="s">
        <v>591</v>
      </c>
      <c r="B290" s="17" t="s">
        <v>3259</v>
      </c>
      <c r="C290" s="17"/>
      <c r="D290" s="17" t="s">
        <v>3260</v>
      </c>
      <c r="E290" s="17" t="s">
        <v>3261</v>
      </c>
      <c r="F290" s="17" t="s">
        <v>3262</v>
      </c>
      <c r="G290" s="17" t="s">
        <v>1949</v>
      </c>
      <c r="H290" s="17" t="s">
        <v>3263</v>
      </c>
      <c r="I290" t="s">
        <v>1942</v>
      </c>
    </row>
    <row r="291" spans="1:9" x14ac:dyDescent="0.2">
      <c r="A291" s="17" t="s">
        <v>593</v>
      </c>
      <c r="B291" s="17" t="s">
        <v>3264</v>
      </c>
      <c r="C291" s="17"/>
      <c r="D291" s="17"/>
      <c r="E291" s="17" t="s">
        <v>3265</v>
      </c>
      <c r="F291" s="17" t="s">
        <v>3266</v>
      </c>
      <c r="G291" s="17" t="s">
        <v>1941</v>
      </c>
      <c r="H291" s="17">
        <v>24515</v>
      </c>
      <c r="I291" t="s">
        <v>1942</v>
      </c>
    </row>
    <row r="292" spans="1:9" x14ac:dyDescent="0.2">
      <c r="A292" s="17" t="s">
        <v>595</v>
      </c>
      <c r="B292" s="17" t="s">
        <v>3267</v>
      </c>
      <c r="C292" s="17" t="s">
        <v>3268</v>
      </c>
      <c r="D292" s="17" t="s">
        <v>3269</v>
      </c>
      <c r="E292" s="17" t="s">
        <v>3270</v>
      </c>
      <c r="F292" s="17" t="s">
        <v>1986</v>
      </c>
      <c r="G292" s="17" t="s">
        <v>1941</v>
      </c>
      <c r="H292" s="17">
        <v>90071</v>
      </c>
      <c r="I292" t="s">
        <v>1951</v>
      </c>
    </row>
    <row r="293" spans="1:9" x14ac:dyDescent="0.2">
      <c r="A293" s="17" t="s">
        <v>597</v>
      </c>
      <c r="B293" s="17" t="s">
        <v>3271</v>
      </c>
      <c r="C293" s="17"/>
      <c r="D293" s="17"/>
      <c r="E293" s="17" t="s">
        <v>3272</v>
      </c>
      <c r="F293" s="17" t="s">
        <v>2535</v>
      </c>
      <c r="G293" s="17" t="s">
        <v>1949</v>
      </c>
      <c r="H293" s="17" t="s">
        <v>2536</v>
      </c>
      <c r="I293" t="s">
        <v>1951</v>
      </c>
    </row>
    <row r="294" spans="1:9" x14ac:dyDescent="0.2">
      <c r="A294" s="17" t="s">
        <v>599</v>
      </c>
      <c r="B294" s="17" t="s">
        <v>3273</v>
      </c>
      <c r="C294" s="17" t="s">
        <v>3274</v>
      </c>
      <c r="D294" s="17"/>
      <c r="E294" s="17" t="s">
        <v>3275</v>
      </c>
      <c r="F294" s="17" t="s">
        <v>2172</v>
      </c>
      <c r="G294" s="17" t="s">
        <v>1941</v>
      </c>
      <c r="H294" s="17">
        <v>35236</v>
      </c>
      <c r="I294" t="s">
        <v>1951</v>
      </c>
    </row>
    <row r="295" spans="1:9" x14ac:dyDescent="0.2">
      <c r="A295" s="17" t="s">
        <v>601</v>
      </c>
      <c r="B295" s="17" t="s">
        <v>3276</v>
      </c>
      <c r="C295" s="17" t="s">
        <v>3277</v>
      </c>
      <c r="D295" s="17" t="s">
        <v>3278</v>
      </c>
      <c r="E295" s="17" t="s">
        <v>3279</v>
      </c>
      <c r="F295" s="17" t="s">
        <v>2699</v>
      </c>
      <c r="G295" s="17" t="s">
        <v>1941</v>
      </c>
      <c r="H295" s="17">
        <v>22309</v>
      </c>
      <c r="I295" t="s">
        <v>1951</v>
      </c>
    </row>
    <row r="296" spans="1:9" x14ac:dyDescent="0.2">
      <c r="A296" s="17" t="s">
        <v>603</v>
      </c>
      <c r="B296" s="17" t="s">
        <v>3280</v>
      </c>
      <c r="C296" s="17"/>
      <c r="D296" s="17" t="s">
        <v>3281</v>
      </c>
      <c r="E296" s="17" t="s">
        <v>3282</v>
      </c>
      <c r="F296" s="17" t="s">
        <v>3283</v>
      </c>
      <c r="G296" s="17" t="s">
        <v>1941</v>
      </c>
      <c r="H296" s="17">
        <v>6816</v>
      </c>
      <c r="I296" t="s">
        <v>1951</v>
      </c>
    </row>
    <row r="297" spans="1:9" x14ac:dyDescent="0.2">
      <c r="A297" s="17" t="s">
        <v>605</v>
      </c>
      <c r="B297" s="17" t="s">
        <v>3284</v>
      </c>
      <c r="C297" s="17"/>
      <c r="D297" s="17"/>
      <c r="E297" s="17" t="s">
        <v>3285</v>
      </c>
      <c r="F297" s="17" t="s">
        <v>2881</v>
      </c>
      <c r="G297" s="17" t="s">
        <v>1941</v>
      </c>
      <c r="H297" s="17">
        <v>12205</v>
      </c>
      <c r="I297" t="s">
        <v>1951</v>
      </c>
    </row>
    <row r="298" spans="1:9" x14ac:dyDescent="0.2">
      <c r="A298" s="17" t="s">
        <v>607</v>
      </c>
      <c r="B298" s="17" t="s">
        <v>3286</v>
      </c>
      <c r="C298" s="17" t="s">
        <v>3287</v>
      </c>
      <c r="D298" s="17" t="s">
        <v>3288</v>
      </c>
      <c r="E298" s="17" t="s">
        <v>3289</v>
      </c>
      <c r="F298" s="17" t="s">
        <v>2247</v>
      </c>
      <c r="G298" s="17" t="s">
        <v>1941</v>
      </c>
      <c r="H298" s="17">
        <v>34108</v>
      </c>
      <c r="I298" t="s">
        <v>1942</v>
      </c>
    </row>
    <row r="299" spans="1:9" x14ac:dyDescent="0.2">
      <c r="A299" s="17" t="s">
        <v>609</v>
      </c>
      <c r="B299" s="17" t="s">
        <v>3290</v>
      </c>
      <c r="C299" s="17" t="s">
        <v>3291</v>
      </c>
      <c r="D299" s="17" t="s">
        <v>3292</v>
      </c>
      <c r="E299" s="17" t="s">
        <v>3293</v>
      </c>
      <c r="F299" s="17" t="s">
        <v>3294</v>
      </c>
      <c r="G299" s="17" t="s">
        <v>1941</v>
      </c>
      <c r="H299" s="17">
        <v>33141</v>
      </c>
      <c r="I299" t="s">
        <v>1942</v>
      </c>
    </row>
    <row r="300" spans="1:9" x14ac:dyDescent="0.2">
      <c r="A300" s="17" t="s">
        <v>611</v>
      </c>
      <c r="B300" s="17" t="s">
        <v>3295</v>
      </c>
      <c r="C300" s="17" t="s">
        <v>3296</v>
      </c>
      <c r="D300" s="17" t="s">
        <v>3297</v>
      </c>
      <c r="E300" s="17" t="s">
        <v>3298</v>
      </c>
      <c r="F300" s="17" t="s">
        <v>3049</v>
      </c>
      <c r="G300" s="17" t="s">
        <v>1941</v>
      </c>
      <c r="H300" s="17">
        <v>30358</v>
      </c>
      <c r="I300" t="s">
        <v>1942</v>
      </c>
    </row>
    <row r="301" spans="1:9" x14ac:dyDescent="0.2">
      <c r="A301" s="17" t="s">
        <v>613</v>
      </c>
      <c r="B301" s="17" t="s">
        <v>3299</v>
      </c>
      <c r="C301" s="17" t="s">
        <v>3300</v>
      </c>
      <c r="D301" s="17" t="s">
        <v>3301</v>
      </c>
      <c r="E301" s="17" t="s">
        <v>3302</v>
      </c>
      <c r="F301" s="17" t="s">
        <v>3303</v>
      </c>
      <c r="G301" s="17" t="s">
        <v>1941</v>
      </c>
      <c r="H301" s="17">
        <v>78405</v>
      </c>
      <c r="I301" t="s">
        <v>1942</v>
      </c>
    </row>
    <row r="302" spans="1:9" x14ac:dyDescent="0.2">
      <c r="A302" s="17" t="s">
        <v>615</v>
      </c>
      <c r="B302" s="17" t="s">
        <v>3304</v>
      </c>
      <c r="C302" s="17" t="s">
        <v>3305</v>
      </c>
      <c r="D302" s="17" t="s">
        <v>3306</v>
      </c>
      <c r="E302" s="17" t="s">
        <v>3307</v>
      </c>
      <c r="F302" s="17" t="s">
        <v>2592</v>
      </c>
      <c r="G302" s="17" t="s">
        <v>1941</v>
      </c>
      <c r="H302" s="17">
        <v>96835</v>
      </c>
      <c r="I302" t="s">
        <v>1942</v>
      </c>
    </row>
    <row r="303" spans="1:9" x14ac:dyDescent="0.2">
      <c r="A303" s="17" t="s">
        <v>617</v>
      </c>
      <c r="B303" s="17" t="s">
        <v>3308</v>
      </c>
      <c r="C303" s="17" t="s">
        <v>3309</v>
      </c>
      <c r="D303" s="17" t="s">
        <v>3310</v>
      </c>
      <c r="E303" s="17" t="s">
        <v>3311</v>
      </c>
      <c r="F303" s="17" t="s">
        <v>2387</v>
      </c>
      <c r="G303" s="17" t="s">
        <v>1941</v>
      </c>
      <c r="H303" s="17">
        <v>78737</v>
      </c>
      <c r="I303" t="s">
        <v>1942</v>
      </c>
    </row>
    <row r="304" spans="1:9" x14ac:dyDescent="0.2">
      <c r="A304" s="17" t="s">
        <v>619</v>
      </c>
      <c r="B304" s="17" t="s">
        <v>3312</v>
      </c>
      <c r="C304" s="17" t="s">
        <v>3313</v>
      </c>
      <c r="D304" s="17" t="s">
        <v>3314</v>
      </c>
      <c r="E304" s="17" t="s">
        <v>3315</v>
      </c>
      <c r="F304" s="17" t="s">
        <v>3316</v>
      </c>
      <c r="G304" s="17" t="s">
        <v>1941</v>
      </c>
      <c r="H304" s="17">
        <v>21290</v>
      </c>
      <c r="I304" t="s">
        <v>1951</v>
      </c>
    </row>
    <row r="305" spans="1:9" x14ac:dyDescent="0.2">
      <c r="A305" s="17" t="s">
        <v>621</v>
      </c>
      <c r="B305" s="17" t="s">
        <v>3317</v>
      </c>
      <c r="C305" s="17" t="s">
        <v>3318</v>
      </c>
      <c r="D305" s="17"/>
      <c r="E305" s="17" t="s">
        <v>3319</v>
      </c>
      <c r="F305" s="17" t="s">
        <v>3320</v>
      </c>
      <c r="G305" s="17" t="s">
        <v>1941</v>
      </c>
      <c r="H305" s="17">
        <v>40596</v>
      </c>
      <c r="I305" t="s">
        <v>1942</v>
      </c>
    </row>
    <row r="306" spans="1:9" x14ac:dyDescent="0.2">
      <c r="A306" s="17" t="s">
        <v>3321</v>
      </c>
      <c r="B306" s="17" t="s">
        <v>3322</v>
      </c>
      <c r="C306" s="17" t="s">
        <v>3323</v>
      </c>
      <c r="D306" s="17"/>
      <c r="E306" s="17" t="s">
        <v>3324</v>
      </c>
      <c r="F306" s="17" t="s">
        <v>3325</v>
      </c>
      <c r="G306" s="17" t="s">
        <v>1941</v>
      </c>
      <c r="H306" s="17">
        <v>60435</v>
      </c>
      <c r="I306" t="s">
        <v>1942</v>
      </c>
    </row>
    <row r="307" spans="1:9" x14ac:dyDescent="0.2">
      <c r="A307" s="17" t="s">
        <v>625</v>
      </c>
      <c r="B307" s="17" t="s">
        <v>3326</v>
      </c>
      <c r="C307" s="17" t="s">
        <v>3327</v>
      </c>
      <c r="D307" s="17" t="s">
        <v>3328</v>
      </c>
      <c r="E307" s="17" t="s">
        <v>3329</v>
      </c>
      <c r="F307" s="17" t="s">
        <v>3330</v>
      </c>
      <c r="G307" s="17" t="s">
        <v>2116</v>
      </c>
      <c r="H307" s="17" t="s">
        <v>3331</v>
      </c>
      <c r="I307" t="s">
        <v>1951</v>
      </c>
    </row>
    <row r="308" spans="1:9" x14ac:dyDescent="0.2">
      <c r="A308" s="17" t="s">
        <v>627</v>
      </c>
      <c r="B308" s="17" t="s">
        <v>3332</v>
      </c>
      <c r="C308" s="17" t="s">
        <v>3333</v>
      </c>
      <c r="D308" s="17" t="s">
        <v>3334</v>
      </c>
      <c r="E308" s="17" t="s">
        <v>3335</v>
      </c>
      <c r="F308" s="17" t="s">
        <v>3336</v>
      </c>
      <c r="G308" s="17" t="s">
        <v>1941</v>
      </c>
      <c r="H308" s="17">
        <v>68505</v>
      </c>
      <c r="I308" t="s">
        <v>1951</v>
      </c>
    </row>
    <row r="309" spans="1:9" x14ac:dyDescent="0.2">
      <c r="A309" s="17" t="s">
        <v>629</v>
      </c>
      <c r="B309" s="17" t="s">
        <v>3337</v>
      </c>
      <c r="C309" s="17" t="s">
        <v>3338</v>
      </c>
      <c r="D309" s="17" t="s">
        <v>3339</v>
      </c>
      <c r="E309" s="17" t="s">
        <v>3340</v>
      </c>
      <c r="F309" s="17" t="s">
        <v>3037</v>
      </c>
      <c r="G309" s="17" t="s">
        <v>1941</v>
      </c>
      <c r="H309" s="17">
        <v>45254</v>
      </c>
      <c r="I309" t="s">
        <v>1942</v>
      </c>
    </row>
    <row r="310" spans="1:9" x14ac:dyDescent="0.2">
      <c r="A310" s="17" t="s">
        <v>631</v>
      </c>
      <c r="B310" s="17" t="s">
        <v>3341</v>
      </c>
      <c r="C310" s="17" t="s">
        <v>3342</v>
      </c>
      <c r="D310" s="17"/>
      <c r="E310" s="17" t="s">
        <v>3343</v>
      </c>
      <c r="F310" s="17" t="s">
        <v>3134</v>
      </c>
      <c r="G310" s="17" t="s">
        <v>2116</v>
      </c>
      <c r="H310" s="17" t="s">
        <v>3135</v>
      </c>
      <c r="I310" t="s">
        <v>1951</v>
      </c>
    </row>
    <row r="311" spans="1:9" x14ac:dyDescent="0.2">
      <c r="A311" s="17" t="s">
        <v>633</v>
      </c>
      <c r="B311" s="17" t="s">
        <v>3344</v>
      </c>
      <c r="C311" s="17" t="s">
        <v>3345</v>
      </c>
      <c r="D311" s="17" t="s">
        <v>3346</v>
      </c>
      <c r="E311" s="17" t="s">
        <v>3347</v>
      </c>
      <c r="F311" s="17" t="s">
        <v>3348</v>
      </c>
      <c r="G311" s="17" t="s">
        <v>1941</v>
      </c>
      <c r="H311" s="17">
        <v>6127</v>
      </c>
      <c r="I311" t="s">
        <v>1942</v>
      </c>
    </row>
    <row r="312" spans="1:9" x14ac:dyDescent="0.2">
      <c r="A312" s="17" t="s">
        <v>635</v>
      </c>
      <c r="B312" s="17" t="s">
        <v>3349</v>
      </c>
      <c r="C312" s="17" t="s">
        <v>3350</v>
      </c>
      <c r="D312" s="17" t="s">
        <v>3351</v>
      </c>
      <c r="E312" s="17" t="s">
        <v>3352</v>
      </c>
      <c r="F312" s="17" t="s">
        <v>2309</v>
      </c>
      <c r="G312" s="17" t="s">
        <v>1949</v>
      </c>
      <c r="H312" s="17" t="s">
        <v>2310</v>
      </c>
      <c r="I312" t="s">
        <v>1951</v>
      </c>
    </row>
    <row r="313" spans="1:9" x14ac:dyDescent="0.2">
      <c r="A313" s="17" t="s">
        <v>623</v>
      </c>
      <c r="B313" s="17" t="s">
        <v>3353</v>
      </c>
      <c r="C313" s="17" t="s">
        <v>3354</v>
      </c>
      <c r="D313" s="17" t="s">
        <v>3355</v>
      </c>
      <c r="E313" s="17" t="s">
        <v>3356</v>
      </c>
      <c r="F313" s="17" t="s">
        <v>2300</v>
      </c>
      <c r="G313" s="17" t="s">
        <v>1941</v>
      </c>
      <c r="H313" s="17">
        <v>28299</v>
      </c>
      <c r="I313" t="s">
        <v>1942</v>
      </c>
    </row>
    <row r="314" spans="1:9" x14ac:dyDescent="0.2">
      <c r="A314" s="17" t="s">
        <v>638</v>
      </c>
      <c r="B314" s="17" t="s">
        <v>3357</v>
      </c>
      <c r="C314" s="17" t="s">
        <v>3358</v>
      </c>
      <c r="D314" s="17" t="s">
        <v>3359</v>
      </c>
      <c r="E314" s="17" t="s">
        <v>3360</v>
      </c>
      <c r="F314" s="17" t="s">
        <v>2699</v>
      </c>
      <c r="G314" s="17" t="s">
        <v>1941</v>
      </c>
      <c r="H314" s="17">
        <v>71307</v>
      </c>
      <c r="I314" t="s">
        <v>1942</v>
      </c>
    </row>
    <row r="315" spans="1:9" x14ac:dyDescent="0.2">
      <c r="A315" s="17" t="s">
        <v>640</v>
      </c>
      <c r="B315" s="17" t="s">
        <v>3361</v>
      </c>
      <c r="C315" s="17" t="s">
        <v>3362</v>
      </c>
      <c r="D315" s="17" t="s">
        <v>3363</v>
      </c>
      <c r="E315" s="17" t="s">
        <v>3364</v>
      </c>
      <c r="F315" s="17" t="s">
        <v>3365</v>
      </c>
      <c r="G315" s="17" t="s">
        <v>2116</v>
      </c>
      <c r="H315" s="17" t="s">
        <v>3366</v>
      </c>
      <c r="I315" t="s">
        <v>1942</v>
      </c>
    </row>
    <row r="316" spans="1:9" x14ac:dyDescent="0.2">
      <c r="A316" s="17" t="s">
        <v>642</v>
      </c>
      <c r="B316" s="17" t="s">
        <v>3367</v>
      </c>
      <c r="C316" s="17"/>
      <c r="D316" s="17" t="s">
        <v>3368</v>
      </c>
      <c r="E316" s="17" t="s">
        <v>3369</v>
      </c>
      <c r="F316" s="17" t="s">
        <v>3370</v>
      </c>
      <c r="G316" s="17" t="s">
        <v>1941</v>
      </c>
      <c r="H316" s="17">
        <v>89115</v>
      </c>
      <c r="I316" t="s">
        <v>1951</v>
      </c>
    </row>
    <row r="317" spans="1:9" x14ac:dyDescent="0.2">
      <c r="A317" s="17" t="s">
        <v>644</v>
      </c>
      <c r="B317" s="17" t="s">
        <v>3371</v>
      </c>
      <c r="C317" s="17" t="s">
        <v>3372</v>
      </c>
      <c r="D317" s="17" t="s">
        <v>3373</v>
      </c>
      <c r="E317" s="17" t="s">
        <v>3374</v>
      </c>
      <c r="F317" s="17" t="s">
        <v>2647</v>
      </c>
      <c r="G317" s="17" t="s">
        <v>1941</v>
      </c>
      <c r="H317" s="17">
        <v>50369</v>
      </c>
      <c r="I317" t="s">
        <v>1942</v>
      </c>
    </row>
    <row r="318" spans="1:9" x14ac:dyDescent="0.2">
      <c r="A318" s="17" t="s">
        <v>646</v>
      </c>
      <c r="B318" s="17" t="s">
        <v>3375</v>
      </c>
      <c r="C318" s="17" t="s">
        <v>3376</v>
      </c>
      <c r="D318" s="17" t="s">
        <v>3377</v>
      </c>
      <c r="E318" s="17" t="s">
        <v>3378</v>
      </c>
      <c r="F318" s="17" t="s">
        <v>2600</v>
      </c>
      <c r="G318" s="17" t="s">
        <v>1949</v>
      </c>
      <c r="H318" s="17" t="s">
        <v>2545</v>
      </c>
      <c r="I318" t="s">
        <v>1951</v>
      </c>
    </row>
    <row r="319" spans="1:9" x14ac:dyDescent="0.2">
      <c r="A319" s="17" t="s">
        <v>648</v>
      </c>
      <c r="B319" s="17" t="s">
        <v>3379</v>
      </c>
      <c r="C319" s="17" t="s">
        <v>3380</v>
      </c>
      <c r="D319" s="17" t="s">
        <v>3381</v>
      </c>
      <c r="E319" s="17" t="s">
        <v>3382</v>
      </c>
      <c r="F319" s="17" t="s">
        <v>3383</v>
      </c>
      <c r="G319" s="17" t="s">
        <v>1941</v>
      </c>
      <c r="H319" s="17">
        <v>44315</v>
      </c>
      <c r="I319" t="s">
        <v>1951</v>
      </c>
    </row>
    <row r="320" spans="1:9" x14ac:dyDescent="0.2">
      <c r="A320" s="17" t="s">
        <v>650</v>
      </c>
      <c r="B320" s="17" t="s">
        <v>3384</v>
      </c>
      <c r="C320" s="17" t="s">
        <v>3385</v>
      </c>
      <c r="D320" s="17" t="s">
        <v>3386</v>
      </c>
      <c r="E320" s="17" t="s">
        <v>3387</v>
      </c>
      <c r="F320" s="17" t="s">
        <v>3388</v>
      </c>
      <c r="G320" s="17" t="s">
        <v>1941</v>
      </c>
      <c r="H320" s="17">
        <v>33405</v>
      </c>
      <c r="I320" t="s">
        <v>1942</v>
      </c>
    </row>
    <row r="321" spans="1:9" x14ac:dyDescent="0.2">
      <c r="A321" s="17" t="s">
        <v>652</v>
      </c>
      <c r="B321" s="17" t="s">
        <v>3389</v>
      </c>
      <c r="C321" s="17" t="s">
        <v>3390</v>
      </c>
      <c r="D321" s="17"/>
      <c r="E321" s="17" t="s">
        <v>3391</v>
      </c>
      <c r="F321" s="17" t="s">
        <v>2355</v>
      </c>
      <c r="G321" s="17" t="s">
        <v>1941</v>
      </c>
      <c r="H321" s="17">
        <v>93715</v>
      </c>
      <c r="I321" t="s">
        <v>1942</v>
      </c>
    </row>
    <row r="322" spans="1:9" x14ac:dyDescent="0.2">
      <c r="A322" s="17" t="s">
        <v>3392</v>
      </c>
      <c r="B322" s="17" t="s">
        <v>3393</v>
      </c>
      <c r="C322" s="17" t="s">
        <v>3394</v>
      </c>
      <c r="D322" s="17" t="s">
        <v>3395</v>
      </c>
      <c r="E322" s="17" t="s">
        <v>3396</v>
      </c>
      <c r="F322" s="17" t="s">
        <v>3397</v>
      </c>
      <c r="G322" s="17" t="s">
        <v>1941</v>
      </c>
      <c r="H322" s="17">
        <v>52245</v>
      </c>
      <c r="I322" t="s">
        <v>1942</v>
      </c>
    </row>
    <row r="323" spans="1:9" x14ac:dyDescent="0.2">
      <c r="A323" s="17" t="s">
        <v>654</v>
      </c>
      <c r="B323" s="17" t="s">
        <v>3398</v>
      </c>
      <c r="C323" s="17" t="s">
        <v>3399</v>
      </c>
      <c r="D323" s="17" t="s">
        <v>3400</v>
      </c>
      <c r="E323" s="17" t="s">
        <v>3401</v>
      </c>
      <c r="F323" s="17" t="s">
        <v>3402</v>
      </c>
      <c r="G323" s="17" t="s">
        <v>1949</v>
      </c>
      <c r="H323" s="17" t="s">
        <v>2083</v>
      </c>
      <c r="I323" t="s">
        <v>1942</v>
      </c>
    </row>
    <row r="324" spans="1:9" x14ac:dyDescent="0.2">
      <c r="A324" s="17" t="s">
        <v>656</v>
      </c>
      <c r="B324" s="17" t="s">
        <v>3403</v>
      </c>
      <c r="C324" s="17" t="s">
        <v>3404</v>
      </c>
      <c r="D324" s="17" t="s">
        <v>3405</v>
      </c>
      <c r="E324" s="17" t="s">
        <v>3406</v>
      </c>
      <c r="F324" s="17" t="s">
        <v>3407</v>
      </c>
      <c r="G324" s="17" t="s">
        <v>1949</v>
      </c>
      <c r="H324" s="17" t="s">
        <v>2083</v>
      </c>
      <c r="I324" t="s">
        <v>1951</v>
      </c>
    </row>
    <row r="325" spans="1:9" x14ac:dyDescent="0.2">
      <c r="A325" s="17" t="s">
        <v>658</v>
      </c>
      <c r="B325" s="17" t="s">
        <v>3408</v>
      </c>
      <c r="C325" s="17" t="s">
        <v>3409</v>
      </c>
      <c r="D325" s="17" t="s">
        <v>3410</v>
      </c>
      <c r="E325" s="17" t="s">
        <v>3411</v>
      </c>
      <c r="F325" s="17" t="s">
        <v>3412</v>
      </c>
      <c r="G325" s="17" t="s">
        <v>1941</v>
      </c>
      <c r="H325" s="17">
        <v>37924</v>
      </c>
      <c r="I325" t="s">
        <v>1942</v>
      </c>
    </row>
    <row r="326" spans="1:9" x14ac:dyDescent="0.2">
      <c r="A326" s="17" t="s">
        <v>660</v>
      </c>
      <c r="B326" s="17" t="s">
        <v>3413</v>
      </c>
      <c r="C326" s="17"/>
      <c r="D326" s="17" t="s">
        <v>3414</v>
      </c>
      <c r="E326" s="17" t="s">
        <v>3415</v>
      </c>
      <c r="F326" s="17" t="s">
        <v>2988</v>
      </c>
      <c r="G326" s="17" t="s">
        <v>1941</v>
      </c>
      <c r="H326" s="17">
        <v>66276</v>
      </c>
      <c r="I326" t="s">
        <v>1951</v>
      </c>
    </row>
    <row r="327" spans="1:9" x14ac:dyDescent="0.2">
      <c r="A327" s="17" t="s">
        <v>662</v>
      </c>
      <c r="B327" s="17" t="s">
        <v>3416</v>
      </c>
      <c r="C327" s="17" t="s">
        <v>3417</v>
      </c>
      <c r="D327" s="17" t="s">
        <v>3418</v>
      </c>
      <c r="E327" s="17" t="s">
        <v>3419</v>
      </c>
      <c r="F327" s="17" t="s">
        <v>3090</v>
      </c>
      <c r="G327" s="17" t="s">
        <v>1941</v>
      </c>
      <c r="H327" s="17">
        <v>94132</v>
      </c>
      <c r="I327" t="s">
        <v>1942</v>
      </c>
    </row>
    <row r="328" spans="1:9" x14ac:dyDescent="0.2">
      <c r="A328" s="17" t="s">
        <v>664</v>
      </c>
      <c r="B328" s="17" t="s">
        <v>3420</v>
      </c>
      <c r="C328" s="17"/>
      <c r="D328" s="17" t="s">
        <v>3421</v>
      </c>
      <c r="E328" s="17" t="s">
        <v>3422</v>
      </c>
      <c r="F328" s="17" t="s">
        <v>2172</v>
      </c>
      <c r="G328" s="17" t="s">
        <v>1941</v>
      </c>
      <c r="H328" s="17">
        <v>35244</v>
      </c>
      <c r="I328" t="s">
        <v>1951</v>
      </c>
    </row>
    <row r="329" spans="1:9" x14ac:dyDescent="0.2">
      <c r="A329" s="17" t="s">
        <v>666</v>
      </c>
      <c r="B329" s="17" t="s">
        <v>3423</v>
      </c>
      <c r="C329" s="17" t="s">
        <v>3424</v>
      </c>
      <c r="D329" s="17" t="s">
        <v>3425</v>
      </c>
      <c r="E329" s="17" t="s">
        <v>3426</v>
      </c>
      <c r="F329" s="17" t="s">
        <v>2776</v>
      </c>
      <c r="G329" s="17" t="s">
        <v>1941</v>
      </c>
      <c r="H329" s="17">
        <v>11215</v>
      </c>
      <c r="I329" t="s">
        <v>1942</v>
      </c>
    </row>
    <row r="330" spans="1:9" x14ac:dyDescent="0.2">
      <c r="A330" s="17" t="s">
        <v>668</v>
      </c>
      <c r="B330" s="17" t="s">
        <v>3427</v>
      </c>
      <c r="C330" s="17"/>
      <c r="D330" s="17" t="s">
        <v>3428</v>
      </c>
      <c r="E330" s="17" t="s">
        <v>3429</v>
      </c>
      <c r="F330" s="17" t="s">
        <v>2448</v>
      </c>
      <c r="G330" s="17" t="s">
        <v>1941</v>
      </c>
      <c r="H330" s="17">
        <v>79934</v>
      </c>
      <c r="I330" t="s">
        <v>1942</v>
      </c>
    </row>
    <row r="331" spans="1:9" x14ac:dyDescent="0.2">
      <c r="A331" s="17" t="s">
        <v>670</v>
      </c>
      <c r="B331" s="17" t="s">
        <v>3430</v>
      </c>
      <c r="C331" s="17" t="s">
        <v>3431</v>
      </c>
      <c r="D331" s="17"/>
      <c r="E331" s="17" t="s">
        <v>3432</v>
      </c>
      <c r="F331" s="17" t="s">
        <v>2999</v>
      </c>
      <c r="G331" s="17" t="s">
        <v>1941</v>
      </c>
      <c r="H331" s="17">
        <v>94250</v>
      </c>
      <c r="I331" t="s">
        <v>1942</v>
      </c>
    </row>
    <row r="332" spans="1:9" x14ac:dyDescent="0.2">
      <c r="A332" s="17" t="s">
        <v>3433</v>
      </c>
      <c r="B332" s="17" t="s">
        <v>3434</v>
      </c>
      <c r="C332" s="17" t="s">
        <v>3435</v>
      </c>
      <c r="D332" s="17" t="s">
        <v>3436</v>
      </c>
      <c r="E332" s="17" t="s">
        <v>3437</v>
      </c>
      <c r="F332" s="17" t="s">
        <v>2186</v>
      </c>
      <c r="G332" s="17" t="s">
        <v>1941</v>
      </c>
      <c r="H332" s="17">
        <v>20220</v>
      </c>
      <c r="I332" t="s">
        <v>1951</v>
      </c>
    </row>
    <row r="333" spans="1:9" x14ac:dyDescent="0.2">
      <c r="A333" s="17" t="s">
        <v>673</v>
      </c>
      <c r="B333" s="17" t="s">
        <v>3438</v>
      </c>
      <c r="C333" s="17" t="s">
        <v>3439</v>
      </c>
      <c r="D333" s="17" t="s">
        <v>3440</v>
      </c>
      <c r="E333" s="17" t="s">
        <v>3441</v>
      </c>
      <c r="F333" s="17" t="s">
        <v>3442</v>
      </c>
      <c r="G333" s="17" t="s">
        <v>1941</v>
      </c>
      <c r="H333" s="17">
        <v>33436</v>
      </c>
      <c r="I333" t="s">
        <v>1942</v>
      </c>
    </row>
    <row r="334" spans="1:9" x14ac:dyDescent="0.2">
      <c r="A334" s="17" t="s">
        <v>675</v>
      </c>
      <c r="B334" s="17" t="s">
        <v>3443</v>
      </c>
      <c r="C334" s="17" t="s">
        <v>3444</v>
      </c>
      <c r="D334" s="17" t="s">
        <v>3445</v>
      </c>
      <c r="E334" s="17" t="s">
        <v>3446</v>
      </c>
      <c r="F334" s="17" t="s">
        <v>1986</v>
      </c>
      <c r="G334" s="17" t="s">
        <v>1941</v>
      </c>
      <c r="H334" s="17">
        <v>90094</v>
      </c>
      <c r="I334" t="s">
        <v>1942</v>
      </c>
    </row>
    <row r="335" spans="1:9" x14ac:dyDescent="0.2">
      <c r="A335" s="17" t="s">
        <v>677</v>
      </c>
      <c r="B335" s="17" t="s">
        <v>3447</v>
      </c>
      <c r="C335" s="17" t="s">
        <v>3448</v>
      </c>
      <c r="D335" s="17" t="s">
        <v>3449</v>
      </c>
      <c r="E335" s="17" t="s">
        <v>3450</v>
      </c>
      <c r="F335" s="17" t="s">
        <v>3316</v>
      </c>
      <c r="G335" s="17" t="s">
        <v>1941</v>
      </c>
      <c r="H335" s="17">
        <v>21275</v>
      </c>
      <c r="I335" t="s">
        <v>1942</v>
      </c>
    </row>
    <row r="336" spans="1:9" x14ac:dyDescent="0.2">
      <c r="A336" s="17" t="s">
        <v>679</v>
      </c>
      <c r="B336" s="17" t="s">
        <v>3451</v>
      </c>
      <c r="C336" s="17"/>
      <c r="D336" s="17"/>
      <c r="E336" s="17" t="s">
        <v>3452</v>
      </c>
      <c r="F336" s="17" t="s">
        <v>2938</v>
      </c>
      <c r="G336" s="17" t="s">
        <v>1941</v>
      </c>
      <c r="H336" s="17">
        <v>84125</v>
      </c>
      <c r="I336" t="s">
        <v>1951</v>
      </c>
    </row>
    <row r="337" spans="1:9" x14ac:dyDescent="0.2">
      <c r="A337" s="17" t="s">
        <v>681</v>
      </c>
      <c r="B337" s="17" t="s">
        <v>3453</v>
      </c>
      <c r="C337" s="17" t="s">
        <v>3454</v>
      </c>
      <c r="D337" s="17" t="s">
        <v>3455</v>
      </c>
      <c r="E337" s="17" t="s">
        <v>3456</v>
      </c>
      <c r="F337" s="17" t="s">
        <v>2791</v>
      </c>
      <c r="G337" s="17" t="s">
        <v>1941</v>
      </c>
      <c r="H337" s="17">
        <v>75049</v>
      </c>
      <c r="I337" t="s">
        <v>1942</v>
      </c>
    </row>
    <row r="338" spans="1:9" x14ac:dyDescent="0.2">
      <c r="A338" s="17" t="s">
        <v>683</v>
      </c>
      <c r="B338" s="17" t="s">
        <v>3457</v>
      </c>
      <c r="C338" s="17" t="s">
        <v>3458</v>
      </c>
      <c r="D338" s="17" t="s">
        <v>3459</v>
      </c>
      <c r="E338" s="17" t="s">
        <v>3460</v>
      </c>
      <c r="F338" s="17" t="s">
        <v>3461</v>
      </c>
      <c r="G338" s="17" t="s">
        <v>2116</v>
      </c>
      <c r="H338" s="17" t="s">
        <v>3462</v>
      </c>
      <c r="I338" t="s">
        <v>1951</v>
      </c>
    </row>
    <row r="339" spans="1:9" x14ac:dyDescent="0.2">
      <c r="A339" s="17" t="s">
        <v>3463</v>
      </c>
      <c r="B339" s="17" t="s">
        <v>3464</v>
      </c>
      <c r="C339" s="17"/>
      <c r="D339" s="17" t="s">
        <v>3465</v>
      </c>
      <c r="E339" s="17" t="s">
        <v>3466</v>
      </c>
      <c r="F339" s="17" t="s">
        <v>2287</v>
      </c>
      <c r="G339" s="17" t="s">
        <v>1941</v>
      </c>
      <c r="H339" s="17">
        <v>43240</v>
      </c>
      <c r="I339" t="s">
        <v>1951</v>
      </c>
    </row>
    <row r="340" spans="1:9" x14ac:dyDescent="0.2">
      <c r="A340" s="17" t="s">
        <v>686</v>
      </c>
      <c r="B340" s="17" t="s">
        <v>3467</v>
      </c>
      <c r="C340" s="17" t="s">
        <v>3468</v>
      </c>
      <c r="D340" s="17" t="s">
        <v>3469</v>
      </c>
      <c r="E340" s="17" t="s">
        <v>3470</v>
      </c>
      <c r="F340" s="17" t="s">
        <v>2037</v>
      </c>
      <c r="G340" s="17" t="s">
        <v>1941</v>
      </c>
      <c r="H340" s="17">
        <v>10184</v>
      </c>
      <c r="I340" t="s">
        <v>1951</v>
      </c>
    </row>
    <row r="341" spans="1:9" x14ac:dyDescent="0.2">
      <c r="A341" s="17" t="s">
        <v>688</v>
      </c>
      <c r="B341" s="17" t="s">
        <v>3471</v>
      </c>
      <c r="C341" s="17" t="s">
        <v>3472</v>
      </c>
      <c r="D341" s="17" t="s">
        <v>3473</v>
      </c>
      <c r="E341" s="17" t="s">
        <v>3474</v>
      </c>
      <c r="F341" s="17" t="s">
        <v>2158</v>
      </c>
      <c r="G341" s="17" t="s">
        <v>1941</v>
      </c>
      <c r="H341" s="17">
        <v>2216</v>
      </c>
      <c r="I341" t="s">
        <v>1942</v>
      </c>
    </row>
    <row r="342" spans="1:9" x14ac:dyDescent="0.2">
      <c r="A342" s="17" t="s">
        <v>690</v>
      </c>
      <c r="B342" s="17" t="s">
        <v>3475</v>
      </c>
      <c r="C342" s="17" t="s">
        <v>3476</v>
      </c>
      <c r="D342" s="17" t="s">
        <v>3477</v>
      </c>
      <c r="E342" s="17" t="s">
        <v>3478</v>
      </c>
      <c r="F342" s="17" t="s">
        <v>3090</v>
      </c>
      <c r="G342" s="17" t="s">
        <v>1941</v>
      </c>
      <c r="H342" s="17">
        <v>94132</v>
      </c>
      <c r="I342" t="s">
        <v>1942</v>
      </c>
    </row>
    <row r="343" spans="1:9" x14ac:dyDescent="0.2">
      <c r="A343" s="17" t="s">
        <v>692</v>
      </c>
      <c r="B343" s="17" t="s">
        <v>3479</v>
      </c>
      <c r="C343" s="17" t="s">
        <v>3480</v>
      </c>
      <c r="D343" s="17" t="s">
        <v>3481</v>
      </c>
      <c r="E343" s="17" t="s">
        <v>3482</v>
      </c>
      <c r="F343" s="17" t="s">
        <v>3483</v>
      </c>
      <c r="G343" s="17" t="s">
        <v>1941</v>
      </c>
      <c r="H343" s="17">
        <v>46295</v>
      </c>
      <c r="I343" t="s">
        <v>1951</v>
      </c>
    </row>
    <row r="344" spans="1:9" x14ac:dyDescent="0.2">
      <c r="A344" s="17" t="s">
        <v>3484</v>
      </c>
      <c r="B344" s="17" t="s">
        <v>3485</v>
      </c>
      <c r="C344" s="17" t="s">
        <v>3486</v>
      </c>
      <c r="D344" s="17"/>
      <c r="E344" s="17" t="s">
        <v>3487</v>
      </c>
      <c r="F344" s="17" t="s">
        <v>3488</v>
      </c>
      <c r="G344" s="17" t="s">
        <v>1941</v>
      </c>
      <c r="H344" s="17">
        <v>32209</v>
      </c>
      <c r="I344" t="s">
        <v>1951</v>
      </c>
    </row>
    <row r="345" spans="1:9" x14ac:dyDescent="0.2">
      <c r="A345" s="17" t="s">
        <v>694</v>
      </c>
      <c r="B345" s="17" t="s">
        <v>3489</v>
      </c>
      <c r="C345" s="17" t="s">
        <v>3490</v>
      </c>
      <c r="D345" s="17"/>
      <c r="E345" s="17" t="s">
        <v>3491</v>
      </c>
      <c r="F345" s="17" t="s">
        <v>3492</v>
      </c>
      <c r="G345" s="17" t="s">
        <v>1941</v>
      </c>
      <c r="H345" s="17">
        <v>98148</v>
      </c>
      <c r="I345" t="s">
        <v>1951</v>
      </c>
    </row>
    <row r="346" spans="1:9" x14ac:dyDescent="0.2">
      <c r="A346" s="17" t="s">
        <v>696</v>
      </c>
      <c r="B346" s="17" t="s">
        <v>3493</v>
      </c>
      <c r="C346" s="17"/>
      <c r="D346" s="17" t="s">
        <v>3494</v>
      </c>
      <c r="E346" s="17" t="s">
        <v>3495</v>
      </c>
      <c r="F346" s="17" t="s">
        <v>3496</v>
      </c>
      <c r="G346" s="17" t="s">
        <v>1949</v>
      </c>
      <c r="H346" s="17" t="s">
        <v>3497</v>
      </c>
      <c r="I346" t="s">
        <v>1942</v>
      </c>
    </row>
    <row r="347" spans="1:9" x14ac:dyDescent="0.2">
      <c r="A347" s="17" t="s">
        <v>698</v>
      </c>
      <c r="B347" s="17" t="s">
        <v>3498</v>
      </c>
      <c r="C347" s="17" t="s">
        <v>3499</v>
      </c>
      <c r="D347" s="17" t="s">
        <v>3500</v>
      </c>
      <c r="E347" s="17" t="s">
        <v>3501</v>
      </c>
      <c r="F347" s="17" t="s">
        <v>2744</v>
      </c>
      <c r="G347" s="17" t="s">
        <v>1941</v>
      </c>
      <c r="H347" s="17">
        <v>36109</v>
      </c>
      <c r="I347" t="s">
        <v>1951</v>
      </c>
    </row>
    <row r="348" spans="1:9" x14ac:dyDescent="0.2">
      <c r="A348" s="17" t="s">
        <v>700</v>
      </c>
      <c r="B348" s="17" t="s">
        <v>3502</v>
      </c>
      <c r="C348" s="17" t="s">
        <v>3503</v>
      </c>
      <c r="D348" s="17" t="s">
        <v>3504</v>
      </c>
      <c r="E348" s="17" t="s">
        <v>3505</v>
      </c>
      <c r="F348" s="17" t="s">
        <v>2325</v>
      </c>
      <c r="G348" s="17" t="s">
        <v>1941</v>
      </c>
      <c r="H348" s="17">
        <v>75372</v>
      </c>
      <c r="I348" t="s">
        <v>1942</v>
      </c>
    </row>
    <row r="349" spans="1:9" x14ac:dyDescent="0.2">
      <c r="A349" s="17" t="s">
        <v>702</v>
      </c>
      <c r="B349" s="17" t="s">
        <v>3506</v>
      </c>
      <c r="C349" s="17" t="s">
        <v>3507</v>
      </c>
      <c r="D349" s="17" t="s">
        <v>3508</v>
      </c>
      <c r="E349" s="17" t="s">
        <v>3509</v>
      </c>
      <c r="F349" s="17" t="s">
        <v>3510</v>
      </c>
      <c r="G349" s="17" t="s">
        <v>1941</v>
      </c>
      <c r="H349" s="17">
        <v>66622</v>
      </c>
      <c r="I349" t="s">
        <v>1951</v>
      </c>
    </row>
    <row r="350" spans="1:9" x14ac:dyDescent="0.2">
      <c r="A350" s="17" t="s">
        <v>704</v>
      </c>
      <c r="B350" s="17" t="s">
        <v>3511</v>
      </c>
      <c r="C350" s="17" t="s">
        <v>3512</v>
      </c>
      <c r="D350" s="17" t="s">
        <v>3513</v>
      </c>
      <c r="E350" s="17" t="s">
        <v>3514</v>
      </c>
      <c r="F350" s="17" t="s">
        <v>3515</v>
      </c>
      <c r="G350" s="17" t="s">
        <v>1941</v>
      </c>
      <c r="H350" s="17">
        <v>75799</v>
      </c>
      <c r="I350" t="s">
        <v>1951</v>
      </c>
    </row>
    <row r="351" spans="1:9" x14ac:dyDescent="0.2">
      <c r="A351" s="17" t="s">
        <v>706</v>
      </c>
      <c r="B351" s="17" t="s">
        <v>3516</v>
      </c>
      <c r="C351" s="17" t="s">
        <v>3517</v>
      </c>
      <c r="D351" s="17" t="s">
        <v>3518</v>
      </c>
      <c r="E351" s="17" t="s">
        <v>3519</v>
      </c>
      <c r="F351" s="17" t="s">
        <v>1986</v>
      </c>
      <c r="G351" s="17" t="s">
        <v>1941</v>
      </c>
      <c r="H351" s="17">
        <v>90065</v>
      </c>
      <c r="I351" t="s">
        <v>1951</v>
      </c>
    </row>
    <row r="352" spans="1:9" x14ac:dyDescent="0.2">
      <c r="A352" s="17" t="s">
        <v>708</v>
      </c>
      <c r="B352" s="17" t="s">
        <v>3520</v>
      </c>
      <c r="C352" s="17" t="s">
        <v>3521</v>
      </c>
      <c r="D352" s="17" t="s">
        <v>3522</v>
      </c>
      <c r="E352" s="17" t="s">
        <v>3523</v>
      </c>
      <c r="F352" s="17" t="s">
        <v>3524</v>
      </c>
      <c r="G352" s="17" t="s">
        <v>1941</v>
      </c>
      <c r="H352" s="17">
        <v>71137</v>
      </c>
      <c r="I352" t="s">
        <v>1951</v>
      </c>
    </row>
    <row r="353" spans="1:9" x14ac:dyDescent="0.2">
      <c r="A353" s="17" t="s">
        <v>710</v>
      </c>
      <c r="B353" s="17" t="s">
        <v>3525</v>
      </c>
      <c r="C353" s="17" t="s">
        <v>3526</v>
      </c>
      <c r="D353" s="17" t="s">
        <v>3527</v>
      </c>
      <c r="E353" s="17" t="s">
        <v>3528</v>
      </c>
      <c r="F353" s="17" t="s">
        <v>3529</v>
      </c>
      <c r="G353" s="17" t="s">
        <v>1941</v>
      </c>
      <c r="H353" s="17">
        <v>83722</v>
      </c>
      <c r="I353" t="s">
        <v>1951</v>
      </c>
    </row>
    <row r="354" spans="1:9" x14ac:dyDescent="0.2">
      <c r="A354" s="17" t="s">
        <v>3530</v>
      </c>
      <c r="B354" s="17" t="s">
        <v>3531</v>
      </c>
      <c r="C354" s="17" t="s">
        <v>3532</v>
      </c>
      <c r="D354" s="17" t="s">
        <v>3533</v>
      </c>
      <c r="E354" s="17" t="s">
        <v>3534</v>
      </c>
      <c r="F354" s="17" t="s">
        <v>2177</v>
      </c>
      <c r="G354" s="17" t="s">
        <v>1941</v>
      </c>
      <c r="H354" s="17">
        <v>92415</v>
      </c>
      <c r="I354" t="s">
        <v>1951</v>
      </c>
    </row>
    <row r="355" spans="1:9" x14ac:dyDescent="0.2">
      <c r="A355" s="17" t="s">
        <v>713</v>
      </c>
      <c r="B355" s="17" t="s">
        <v>3535</v>
      </c>
      <c r="C355" s="17"/>
      <c r="D355" s="17" t="s">
        <v>3536</v>
      </c>
      <c r="E355" s="17" t="s">
        <v>3537</v>
      </c>
      <c r="F355" s="17" t="s">
        <v>2744</v>
      </c>
      <c r="G355" s="17" t="s">
        <v>1941</v>
      </c>
      <c r="H355" s="17">
        <v>36177</v>
      </c>
      <c r="I355" t="s">
        <v>1942</v>
      </c>
    </row>
    <row r="356" spans="1:9" x14ac:dyDescent="0.2">
      <c r="A356" s="17" t="s">
        <v>715</v>
      </c>
      <c r="B356" s="17" t="s">
        <v>3538</v>
      </c>
      <c r="C356" s="17" t="s">
        <v>3539</v>
      </c>
      <c r="D356" s="17"/>
      <c r="E356" s="17" t="s">
        <v>3540</v>
      </c>
      <c r="F356" s="17" t="s">
        <v>3541</v>
      </c>
      <c r="G356" s="17" t="s">
        <v>1941</v>
      </c>
      <c r="H356" s="17">
        <v>34981</v>
      </c>
      <c r="I356" t="s">
        <v>1951</v>
      </c>
    </row>
    <row r="357" spans="1:9" x14ac:dyDescent="0.2">
      <c r="A357" s="17" t="s">
        <v>717</v>
      </c>
      <c r="B357" s="17" t="s">
        <v>3542</v>
      </c>
      <c r="C357" s="17" t="s">
        <v>3543</v>
      </c>
      <c r="D357" s="17" t="s">
        <v>3544</v>
      </c>
      <c r="E357" s="17" t="s">
        <v>3545</v>
      </c>
      <c r="F357" s="17" t="s">
        <v>2694</v>
      </c>
      <c r="G357" s="17" t="s">
        <v>1941</v>
      </c>
      <c r="H357" s="17">
        <v>27415</v>
      </c>
      <c r="I357" t="s">
        <v>1942</v>
      </c>
    </row>
    <row r="358" spans="1:9" x14ac:dyDescent="0.2">
      <c r="A358" s="17" t="s">
        <v>719</v>
      </c>
      <c r="B358" s="17" t="s">
        <v>3546</v>
      </c>
      <c r="C358" s="17" t="s">
        <v>3547</v>
      </c>
      <c r="D358" s="17" t="s">
        <v>3548</v>
      </c>
      <c r="E358" s="17" t="s">
        <v>3549</v>
      </c>
      <c r="F358" s="17" t="s">
        <v>2999</v>
      </c>
      <c r="G358" s="17" t="s">
        <v>1941</v>
      </c>
      <c r="H358" s="17">
        <v>94237</v>
      </c>
      <c r="I358" t="s">
        <v>1942</v>
      </c>
    </row>
    <row r="359" spans="1:9" x14ac:dyDescent="0.2">
      <c r="A359" s="17" t="s">
        <v>721</v>
      </c>
      <c r="B359" s="17" t="s">
        <v>3550</v>
      </c>
      <c r="C359" s="17"/>
      <c r="D359" s="17" t="s">
        <v>3551</v>
      </c>
      <c r="E359" s="17" t="s">
        <v>3552</v>
      </c>
      <c r="F359" s="17" t="s">
        <v>3553</v>
      </c>
      <c r="G359" s="17" t="s">
        <v>1941</v>
      </c>
      <c r="H359" s="17">
        <v>78682</v>
      </c>
      <c r="I359" t="s">
        <v>1951</v>
      </c>
    </row>
    <row r="360" spans="1:9" x14ac:dyDescent="0.2">
      <c r="A360" s="17" t="s">
        <v>723</v>
      </c>
      <c r="B360" s="17" t="s">
        <v>3554</v>
      </c>
      <c r="C360" s="17" t="s">
        <v>3555</v>
      </c>
      <c r="D360" s="17" t="s">
        <v>3556</v>
      </c>
      <c r="E360" s="17" t="s">
        <v>3557</v>
      </c>
      <c r="F360" s="17" t="s">
        <v>3558</v>
      </c>
      <c r="G360" s="17" t="s">
        <v>1941</v>
      </c>
      <c r="H360" s="17">
        <v>22096</v>
      </c>
      <c r="I360" t="s">
        <v>1951</v>
      </c>
    </row>
    <row r="361" spans="1:9" x14ac:dyDescent="0.2">
      <c r="A361" s="17" t="s">
        <v>725</v>
      </c>
      <c r="B361" s="17" t="s">
        <v>3559</v>
      </c>
      <c r="C361" s="17" t="s">
        <v>3560</v>
      </c>
      <c r="D361" s="17" t="s">
        <v>3561</v>
      </c>
      <c r="E361" s="17" t="s">
        <v>3562</v>
      </c>
      <c r="F361" s="17" t="s">
        <v>3563</v>
      </c>
      <c r="G361" s="17" t="s">
        <v>2116</v>
      </c>
      <c r="H361" s="17" t="s">
        <v>3564</v>
      </c>
      <c r="I361" t="s">
        <v>1951</v>
      </c>
    </row>
    <row r="362" spans="1:9" x14ac:dyDescent="0.2">
      <c r="A362" s="17" t="s">
        <v>727</v>
      </c>
      <c r="B362" s="17" t="s">
        <v>3565</v>
      </c>
      <c r="C362" s="17" t="s">
        <v>3566</v>
      </c>
      <c r="D362" s="17" t="s">
        <v>3567</v>
      </c>
      <c r="E362" s="17" t="s">
        <v>3568</v>
      </c>
      <c r="F362" s="17" t="s">
        <v>3217</v>
      </c>
      <c r="G362" s="17" t="s">
        <v>1941</v>
      </c>
      <c r="H362" s="17">
        <v>29220</v>
      </c>
      <c r="I362" t="s">
        <v>1951</v>
      </c>
    </row>
    <row r="363" spans="1:9" x14ac:dyDescent="0.2">
      <c r="A363" s="17" t="s">
        <v>3569</v>
      </c>
      <c r="B363" s="17" t="s">
        <v>3570</v>
      </c>
      <c r="C363" s="17" t="s">
        <v>3571</v>
      </c>
      <c r="D363" s="17" t="s">
        <v>3572</v>
      </c>
      <c r="E363" s="17" t="s">
        <v>3573</v>
      </c>
      <c r="F363" s="17" t="s">
        <v>2506</v>
      </c>
      <c r="G363" s="17" t="s">
        <v>1941</v>
      </c>
      <c r="H363" s="17">
        <v>37215</v>
      </c>
      <c r="I363" t="s">
        <v>1942</v>
      </c>
    </row>
    <row r="364" spans="1:9" x14ac:dyDescent="0.2">
      <c r="A364" s="17" t="s">
        <v>729</v>
      </c>
      <c r="B364" s="17" t="s">
        <v>3574</v>
      </c>
      <c r="C364" s="17" t="s">
        <v>3575</v>
      </c>
      <c r="D364" s="17" t="s">
        <v>3576</v>
      </c>
      <c r="E364" s="17" t="s">
        <v>3577</v>
      </c>
      <c r="F364" s="17" t="s">
        <v>3099</v>
      </c>
      <c r="G364" s="17" t="s">
        <v>1941</v>
      </c>
      <c r="H364" s="17">
        <v>85025</v>
      </c>
      <c r="I364" t="s">
        <v>1942</v>
      </c>
    </row>
    <row r="365" spans="1:9" x14ac:dyDescent="0.2">
      <c r="A365" s="17" t="s">
        <v>731</v>
      </c>
      <c r="B365" s="17" t="s">
        <v>3578</v>
      </c>
      <c r="C365" s="17" t="s">
        <v>3579</v>
      </c>
      <c r="D365" s="17"/>
      <c r="E365" s="17" t="s">
        <v>3580</v>
      </c>
      <c r="F365" s="17" t="s">
        <v>3581</v>
      </c>
      <c r="G365" s="17" t="s">
        <v>1941</v>
      </c>
      <c r="H365" s="17">
        <v>33233</v>
      </c>
      <c r="I365" t="s">
        <v>1951</v>
      </c>
    </row>
    <row r="366" spans="1:9" x14ac:dyDescent="0.2">
      <c r="A366" s="17" t="s">
        <v>733</v>
      </c>
      <c r="B366" s="17" t="s">
        <v>3582</v>
      </c>
      <c r="C366" s="17" t="s">
        <v>3583</v>
      </c>
      <c r="D366" s="17" t="s">
        <v>3584</v>
      </c>
      <c r="E366" s="17" t="s">
        <v>3585</v>
      </c>
      <c r="F366" s="17" t="s">
        <v>2355</v>
      </c>
      <c r="G366" s="17" t="s">
        <v>1941</v>
      </c>
      <c r="H366" s="17">
        <v>93762</v>
      </c>
      <c r="I366" t="s">
        <v>1942</v>
      </c>
    </row>
    <row r="367" spans="1:9" x14ac:dyDescent="0.2">
      <c r="A367" s="17" t="s">
        <v>735</v>
      </c>
      <c r="B367" s="17" t="s">
        <v>3586</v>
      </c>
      <c r="C367" s="17" t="s">
        <v>3587</v>
      </c>
      <c r="D367" s="17"/>
      <c r="E367" s="17" t="s">
        <v>3588</v>
      </c>
      <c r="F367" s="17" t="s">
        <v>3589</v>
      </c>
      <c r="G367" s="17" t="s">
        <v>1941</v>
      </c>
      <c r="H367" s="17">
        <v>92825</v>
      </c>
      <c r="I367" t="s">
        <v>1951</v>
      </c>
    </row>
    <row r="368" spans="1:9" x14ac:dyDescent="0.2">
      <c r="A368" s="17" t="s">
        <v>737</v>
      </c>
      <c r="B368" s="17" t="s">
        <v>3590</v>
      </c>
      <c r="C368" s="17"/>
      <c r="D368" s="17" t="s">
        <v>3591</v>
      </c>
      <c r="E368" s="17" t="s">
        <v>3592</v>
      </c>
      <c r="F368" s="17" t="s">
        <v>2530</v>
      </c>
      <c r="G368" s="17" t="s">
        <v>1941</v>
      </c>
      <c r="H368" s="17">
        <v>23605</v>
      </c>
      <c r="I368" t="s">
        <v>1951</v>
      </c>
    </row>
    <row r="369" spans="1:9" x14ac:dyDescent="0.2">
      <c r="A369" s="17" t="s">
        <v>739</v>
      </c>
      <c r="B369" s="17" t="s">
        <v>3593</v>
      </c>
      <c r="C369" s="17"/>
      <c r="D369" s="17"/>
      <c r="E369" s="17" t="s">
        <v>3594</v>
      </c>
      <c r="F369" s="17" t="s">
        <v>2886</v>
      </c>
      <c r="G369" s="17" t="s">
        <v>1941</v>
      </c>
      <c r="H369" s="17">
        <v>29305</v>
      </c>
      <c r="I369" t="s">
        <v>1942</v>
      </c>
    </row>
    <row r="370" spans="1:9" x14ac:dyDescent="0.2">
      <c r="A370" s="17" t="s">
        <v>741</v>
      </c>
      <c r="B370" s="17" t="s">
        <v>3595</v>
      </c>
      <c r="C370" s="17" t="s">
        <v>3596</v>
      </c>
      <c r="D370" s="17" t="s">
        <v>3597</v>
      </c>
      <c r="E370" s="17" t="s">
        <v>3598</v>
      </c>
      <c r="F370" s="17" t="s">
        <v>2890</v>
      </c>
      <c r="G370" s="17" t="s">
        <v>1941</v>
      </c>
      <c r="H370" s="17">
        <v>10305</v>
      </c>
      <c r="I370" t="s">
        <v>1951</v>
      </c>
    </row>
    <row r="371" spans="1:9" x14ac:dyDescent="0.2">
      <c r="A371" s="17" t="s">
        <v>743</v>
      </c>
      <c r="B371" s="17" t="s">
        <v>3599</v>
      </c>
      <c r="C371" s="17"/>
      <c r="D371" s="17"/>
      <c r="E371" s="17" t="s">
        <v>3600</v>
      </c>
      <c r="F371" s="17" t="s">
        <v>3370</v>
      </c>
      <c r="G371" s="17" t="s">
        <v>1941</v>
      </c>
      <c r="H371" s="17">
        <v>89115</v>
      </c>
      <c r="I371" t="s">
        <v>1942</v>
      </c>
    </row>
    <row r="372" spans="1:9" x14ac:dyDescent="0.2">
      <c r="A372" s="17" t="s">
        <v>745</v>
      </c>
      <c r="B372" s="17" t="s">
        <v>3601</v>
      </c>
      <c r="C372" s="17" t="s">
        <v>3602</v>
      </c>
      <c r="D372" s="17" t="s">
        <v>3603</v>
      </c>
      <c r="E372" s="17" t="s">
        <v>3604</v>
      </c>
      <c r="F372" s="17" t="s">
        <v>2938</v>
      </c>
      <c r="G372" s="17" t="s">
        <v>1941</v>
      </c>
      <c r="H372" s="17">
        <v>84105</v>
      </c>
      <c r="I372" t="s">
        <v>1942</v>
      </c>
    </row>
    <row r="373" spans="1:9" x14ac:dyDescent="0.2">
      <c r="A373" s="17" t="s">
        <v>747</v>
      </c>
      <c r="B373" s="17" t="s">
        <v>3605</v>
      </c>
      <c r="C373" s="17" t="s">
        <v>3606</v>
      </c>
      <c r="D373" s="17" t="s">
        <v>3607</v>
      </c>
      <c r="E373" s="17" t="s">
        <v>3608</v>
      </c>
      <c r="F373" s="17" t="s">
        <v>3492</v>
      </c>
      <c r="G373" s="17" t="s">
        <v>1941</v>
      </c>
      <c r="H373" s="17">
        <v>98109</v>
      </c>
      <c r="I373" t="s">
        <v>1942</v>
      </c>
    </row>
    <row r="374" spans="1:9" x14ac:dyDescent="0.2">
      <c r="A374" s="17" t="s">
        <v>749</v>
      </c>
      <c r="B374" s="17" t="s">
        <v>3609</v>
      </c>
      <c r="C374" s="17" t="s">
        <v>3610</v>
      </c>
      <c r="D374" s="17" t="s">
        <v>3611</v>
      </c>
      <c r="E374" s="17" t="s">
        <v>3612</v>
      </c>
      <c r="F374" s="17" t="s">
        <v>3613</v>
      </c>
      <c r="G374" s="17" t="s">
        <v>1941</v>
      </c>
      <c r="H374" s="17">
        <v>79764</v>
      </c>
      <c r="I374" t="s">
        <v>1951</v>
      </c>
    </row>
    <row r="375" spans="1:9" x14ac:dyDescent="0.2">
      <c r="A375" s="17" t="s">
        <v>751</v>
      </c>
      <c r="B375" s="17" t="s">
        <v>3614</v>
      </c>
      <c r="C375" s="17"/>
      <c r="D375" s="17" t="s">
        <v>3615</v>
      </c>
      <c r="E375" s="17" t="s">
        <v>3616</v>
      </c>
      <c r="F375" s="17" t="s">
        <v>3617</v>
      </c>
      <c r="G375" s="17" t="s">
        <v>1949</v>
      </c>
      <c r="H375" s="17" t="s">
        <v>3618</v>
      </c>
      <c r="I375" t="s">
        <v>1942</v>
      </c>
    </row>
    <row r="376" spans="1:9" x14ac:dyDescent="0.2">
      <c r="A376" s="17" t="s">
        <v>753</v>
      </c>
      <c r="B376" s="17" t="s">
        <v>3619</v>
      </c>
      <c r="C376" s="17" t="s">
        <v>3620</v>
      </c>
      <c r="D376" s="17" t="s">
        <v>3621</v>
      </c>
      <c r="E376" s="17" t="s">
        <v>3622</v>
      </c>
      <c r="F376" s="17" t="s">
        <v>3623</v>
      </c>
      <c r="G376" s="17" t="s">
        <v>1941</v>
      </c>
      <c r="H376" s="17">
        <v>75037</v>
      </c>
      <c r="I376" t="s">
        <v>1942</v>
      </c>
    </row>
    <row r="377" spans="1:9" x14ac:dyDescent="0.2">
      <c r="A377" s="17" t="s">
        <v>755</v>
      </c>
      <c r="B377" s="17" t="s">
        <v>3624</v>
      </c>
      <c r="C377" s="17" t="s">
        <v>3625</v>
      </c>
      <c r="D377" s="17" t="s">
        <v>3626</v>
      </c>
      <c r="E377" s="17" t="s">
        <v>3627</v>
      </c>
      <c r="F377" s="17" t="s">
        <v>1976</v>
      </c>
      <c r="G377" s="17" t="s">
        <v>1941</v>
      </c>
      <c r="H377" s="17">
        <v>45426</v>
      </c>
      <c r="I377" t="s">
        <v>1942</v>
      </c>
    </row>
    <row r="378" spans="1:9" x14ac:dyDescent="0.2">
      <c r="A378" s="17" t="s">
        <v>757</v>
      </c>
      <c r="B378" s="17" t="s">
        <v>3628</v>
      </c>
      <c r="C378" s="17" t="s">
        <v>3629</v>
      </c>
      <c r="D378" s="17" t="s">
        <v>3630</v>
      </c>
      <c r="E378" s="17" t="s">
        <v>3631</v>
      </c>
      <c r="F378" s="17" t="s">
        <v>2048</v>
      </c>
      <c r="G378" s="17" t="s">
        <v>1941</v>
      </c>
      <c r="H378" s="17">
        <v>49560</v>
      </c>
      <c r="I378" t="s">
        <v>1942</v>
      </c>
    </row>
    <row r="379" spans="1:9" x14ac:dyDescent="0.2">
      <c r="A379" s="17" t="s">
        <v>759</v>
      </c>
      <c r="B379" s="17" t="s">
        <v>3632</v>
      </c>
      <c r="C379" s="17" t="s">
        <v>3633</v>
      </c>
      <c r="D379" s="17" t="s">
        <v>3634</v>
      </c>
      <c r="E379" s="17" t="s">
        <v>3635</v>
      </c>
      <c r="F379" s="17" t="s">
        <v>2933</v>
      </c>
      <c r="G379" s="17" t="s">
        <v>1949</v>
      </c>
      <c r="H379" s="17" t="s">
        <v>2083</v>
      </c>
      <c r="I379" t="s">
        <v>1951</v>
      </c>
    </row>
    <row r="380" spans="1:9" x14ac:dyDescent="0.2">
      <c r="A380" s="17" t="s">
        <v>761</v>
      </c>
      <c r="B380" s="17" t="s">
        <v>3636</v>
      </c>
      <c r="C380" s="17" t="s">
        <v>3637</v>
      </c>
      <c r="D380" s="17" t="s">
        <v>3638</v>
      </c>
      <c r="E380" s="17" t="s">
        <v>3639</v>
      </c>
      <c r="F380" s="17" t="s">
        <v>3640</v>
      </c>
      <c r="G380" s="17" t="s">
        <v>1949</v>
      </c>
      <c r="H380" s="17" t="s">
        <v>2425</v>
      </c>
      <c r="I380" t="s">
        <v>1942</v>
      </c>
    </row>
    <row r="381" spans="1:9" x14ac:dyDescent="0.2">
      <c r="A381" s="17" t="s">
        <v>763</v>
      </c>
      <c r="B381" s="17" t="s">
        <v>3641</v>
      </c>
      <c r="C381" s="17" t="s">
        <v>3642</v>
      </c>
      <c r="D381" s="17"/>
      <c r="E381" s="17" t="s">
        <v>3643</v>
      </c>
      <c r="F381" s="17" t="s">
        <v>3644</v>
      </c>
      <c r="G381" s="17" t="s">
        <v>2116</v>
      </c>
      <c r="H381" s="17" t="s">
        <v>3645</v>
      </c>
      <c r="I381" t="s">
        <v>1942</v>
      </c>
    </row>
    <row r="382" spans="1:9" x14ac:dyDescent="0.2">
      <c r="A382" s="17" t="s">
        <v>3646</v>
      </c>
      <c r="B382" s="17" t="s">
        <v>3647</v>
      </c>
      <c r="C382" s="17" t="s">
        <v>3648</v>
      </c>
      <c r="D382" s="17" t="s">
        <v>3649</v>
      </c>
      <c r="E382" s="17" t="s">
        <v>3650</v>
      </c>
      <c r="F382" s="17" t="s">
        <v>1962</v>
      </c>
      <c r="G382" s="17" t="s">
        <v>1941</v>
      </c>
      <c r="H382" s="17">
        <v>62756</v>
      </c>
      <c r="I382" t="s">
        <v>1951</v>
      </c>
    </row>
    <row r="383" spans="1:9" x14ac:dyDescent="0.2">
      <c r="A383" s="17" t="s">
        <v>766</v>
      </c>
      <c r="B383" s="17" t="s">
        <v>3651</v>
      </c>
      <c r="C383" s="17" t="s">
        <v>3652</v>
      </c>
      <c r="D383" s="17" t="s">
        <v>3653</v>
      </c>
      <c r="E383" s="17" t="s">
        <v>3654</v>
      </c>
      <c r="F383" s="17" t="s">
        <v>1986</v>
      </c>
      <c r="G383" s="17" t="s">
        <v>1941</v>
      </c>
      <c r="H383" s="17">
        <v>90010</v>
      </c>
      <c r="I383" t="s">
        <v>1942</v>
      </c>
    </row>
    <row r="384" spans="1:9" x14ac:dyDescent="0.2">
      <c r="A384" s="17" t="s">
        <v>768</v>
      </c>
      <c r="B384" s="17" t="s">
        <v>3655</v>
      </c>
      <c r="C384" s="17" t="s">
        <v>3656</v>
      </c>
      <c r="D384" s="17" t="s">
        <v>3657</v>
      </c>
      <c r="E384" s="17" t="s">
        <v>3658</v>
      </c>
      <c r="F384" s="17" t="s">
        <v>3316</v>
      </c>
      <c r="G384" s="17" t="s">
        <v>1941</v>
      </c>
      <c r="H384" s="17">
        <v>21239</v>
      </c>
      <c r="I384" t="s">
        <v>1951</v>
      </c>
    </row>
    <row r="385" spans="1:9" x14ac:dyDescent="0.2">
      <c r="A385" s="17" t="s">
        <v>770</v>
      </c>
      <c r="B385" s="17" t="s">
        <v>3659</v>
      </c>
      <c r="C385" s="17"/>
      <c r="D385" s="17" t="s">
        <v>3660</v>
      </c>
      <c r="E385" s="17" t="s">
        <v>3661</v>
      </c>
      <c r="F385" s="17" t="s">
        <v>3662</v>
      </c>
      <c r="G385" s="17" t="s">
        <v>1941</v>
      </c>
      <c r="H385" s="17">
        <v>17126</v>
      </c>
      <c r="I385" t="s">
        <v>1942</v>
      </c>
    </row>
    <row r="386" spans="1:9" x14ac:dyDescent="0.2">
      <c r="A386" s="17" t="s">
        <v>772</v>
      </c>
      <c r="B386" s="17" t="s">
        <v>3663</v>
      </c>
      <c r="C386" s="17"/>
      <c r="D386" s="17" t="s">
        <v>3664</v>
      </c>
      <c r="E386" s="17" t="s">
        <v>3665</v>
      </c>
      <c r="F386" s="17" t="s">
        <v>2325</v>
      </c>
      <c r="G386" s="17" t="s">
        <v>1941</v>
      </c>
      <c r="H386" s="17">
        <v>75216</v>
      </c>
      <c r="I386" t="s">
        <v>1951</v>
      </c>
    </row>
    <row r="387" spans="1:9" x14ac:dyDescent="0.2">
      <c r="A387" s="17" t="s">
        <v>774</v>
      </c>
      <c r="B387" s="17" t="s">
        <v>3666</v>
      </c>
      <c r="C387" s="17" t="s">
        <v>3667</v>
      </c>
      <c r="D387" s="17" t="s">
        <v>3668</v>
      </c>
      <c r="E387" s="17" t="s">
        <v>3669</v>
      </c>
      <c r="F387" s="17" t="s">
        <v>2375</v>
      </c>
      <c r="G387" s="17" t="s">
        <v>1941</v>
      </c>
      <c r="H387" s="17">
        <v>64125</v>
      </c>
      <c r="I387" t="s">
        <v>1942</v>
      </c>
    </row>
    <row r="388" spans="1:9" x14ac:dyDescent="0.2">
      <c r="A388" s="17" t="s">
        <v>776</v>
      </c>
      <c r="B388" s="17" t="s">
        <v>3670</v>
      </c>
      <c r="C388" s="17"/>
      <c r="D388" s="17" t="s">
        <v>3671</v>
      </c>
      <c r="E388" s="17" t="s">
        <v>3672</v>
      </c>
      <c r="F388" s="17" t="s">
        <v>1962</v>
      </c>
      <c r="G388" s="17" t="s">
        <v>1941</v>
      </c>
      <c r="H388" s="17">
        <v>62723</v>
      </c>
      <c r="I388" t="s">
        <v>1942</v>
      </c>
    </row>
    <row r="389" spans="1:9" x14ac:dyDescent="0.2">
      <c r="A389" s="17" t="s">
        <v>778</v>
      </c>
      <c r="B389" s="17" t="s">
        <v>3673</v>
      </c>
      <c r="C389" s="17" t="s">
        <v>3674</v>
      </c>
      <c r="D389" s="17" t="s">
        <v>3675</v>
      </c>
      <c r="E389" s="17" t="s">
        <v>3676</v>
      </c>
      <c r="F389" s="17" t="s">
        <v>3677</v>
      </c>
      <c r="G389" s="17" t="s">
        <v>1941</v>
      </c>
      <c r="H389" s="17">
        <v>6510</v>
      </c>
      <c r="I389" t="s">
        <v>1942</v>
      </c>
    </row>
    <row r="390" spans="1:9" x14ac:dyDescent="0.2">
      <c r="A390" s="17" t="s">
        <v>780</v>
      </c>
      <c r="B390" s="17" t="s">
        <v>3678</v>
      </c>
      <c r="C390" s="17" t="s">
        <v>3679</v>
      </c>
      <c r="D390" s="17" t="s">
        <v>3680</v>
      </c>
      <c r="E390" s="17" t="s">
        <v>3681</v>
      </c>
      <c r="F390" s="17" t="s">
        <v>3682</v>
      </c>
      <c r="G390" s="17" t="s">
        <v>1941</v>
      </c>
      <c r="H390" s="17">
        <v>30045</v>
      </c>
      <c r="I390" t="s">
        <v>1942</v>
      </c>
    </row>
    <row r="391" spans="1:9" x14ac:dyDescent="0.2">
      <c r="A391" s="17" t="s">
        <v>782</v>
      </c>
      <c r="B391" s="17" t="s">
        <v>3683</v>
      </c>
      <c r="C391" s="17" t="s">
        <v>3684</v>
      </c>
      <c r="D391" s="17" t="s">
        <v>3685</v>
      </c>
      <c r="E391" s="17" t="s">
        <v>3686</v>
      </c>
      <c r="F391" s="17" t="s">
        <v>3687</v>
      </c>
      <c r="G391" s="17" t="s">
        <v>1941</v>
      </c>
      <c r="H391" s="17">
        <v>28805</v>
      </c>
      <c r="I391" t="s">
        <v>1942</v>
      </c>
    </row>
    <row r="392" spans="1:9" x14ac:dyDescent="0.2">
      <c r="A392" s="17" t="s">
        <v>784</v>
      </c>
      <c r="B392" s="17" t="s">
        <v>3688</v>
      </c>
      <c r="C392" s="17" t="s">
        <v>3689</v>
      </c>
      <c r="D392" s="17"/>
      <c r="E392" s="17" t="s">
        <v>3690</v>
      </c>
      <c r="F392" s="17" t="s">
        <v>2233</v>
      </c>
      <c r="G392" s="17" t="s">
        <v>1941</v>
      </c>
      <c r="H392" s="17">
        <v>55123</v>
      </c>
      <c r="I392" t="s">
        <v>1942</v>
      </c>
    </row>
    <row r="393" spans="1:9" x14ac:dyDescent="0.2">
      <c r="A393" s="17" t="s">
        <v>786</v>
      </c>
      <c r="B393" s="17" t="s">
        <v>3691</v>
      </c>
      <c r="C393" s="17" t="s">
        <v>3692</v>
      </c>
      <c r="D393" s="17"/>
      <c r="E393" s="17" t="s">
        <v>3693</v>
      </c>
      <c r="F393" s="17" t="s">
        <v>2137</v>
      </c>
      <c r="G393" s="17" t="s">
        <v>1941</v>
      </c>
      <c r="H393" s="17">
        <v>55458</v>
      </c>
      <c r="I393" t="s">
        <v>1951</v>
      </c>
    </row>
    <row r="394" spans="1:9" x14ac:dyDescent="0.2">
      <c r="A394" s="17" t="s">
        <v>788</v>
      </c>
      <c r="B394" s="17" t="s">
        <v>3694</v>
      </c>
      <c r="C394" s="17" t="s">
        <v>3695</v>
      </c>
      <c r="D394" s="17" t="s">
        <v>3696</v>
      </c>
      <c r="E394" s="17" t="s">
        <v>3697</v>
      </c>
      <c r="F394" s="17" t="s">
        <v>2572</v>
      </c>
      <c r="G394" s="17" t="s">
        <v>1941</v>
      </c>
      <c r="H394" s="17">
        <v>92725</v>
      </c>
      <c r="I394" t="s">
        <v>1951</v>
      </c>
    </row>
    <row r="395" spans="1:9" x14ac:dyDescent="0.2">
      <c r="A395" s="17" t="s">
        <v>3698</v>
      </c>
      <c r="B395" s="17" t="s">
        <v>3699</v>
      </c>
      <c r="C395" s="17" t="s">
        <v>3700</v>
      </c>
      <c r="D395" s="17" t="s">
        <v>3701</v>
      </c>
      <c r="E395" s="17" t="s">
        <v>3702</v>
      </c>
      <c r="F395" s="17" t="s">
        <v>3703</v>
      </c>
      <c r="G395" s="17" t="s">
        <v>1941</v>
      </c>
      <c r="H395" s="17">
        <v>21747</v>
      </c>
      <c r="I395" t="s">
        <v>1942</v>
      </c>
    </row>
    <row r="396" spans="1:9" x14ac:dyDescent="0.2">
      <c r="A396" s="17" t="s">
        <v>790</v>
      </c>
      <c r="B396" s="17" t="s">
        <v>3704</v>
      </c>
      <c r="C396" s="17" t="s">
        <v>3705</v>
      </c>
      <c r="D396" s="17" t="s">
        <v>3706</v>
      </c>
      <c r="E396" s="17" t="s">
        <v>3707</v>
      </c>
      <c r="F396" s="17" t="s">
        <v>2137</v>
      </c>
      <c r="G396" s="17" t="s">
        <v>1941</v>
      </c>
      <c r="H396" s="17">
        <v>55458</v>
      </c>
      <c r="I396" t="s">
        <v>1951</v>
      </c>
    </row>
    <row r="397" spans="1:9" x14ac:dyDescent="0.2">
      <c r="A397" s="17" t="s">
        <v>792</v>
      </c>
      <c r="B397" s="17" t="s">
        <v>3708</v>
      </c>
      <c r="C397" s="17" t="s">
        <v>3709</v>
      </c>
      <c r="D397" s="17"/>
      <c r="E397" s="17" t="s">
        <v>3710</v>
      </c>
      <c r="F397" s="17" t="s">
        <v>2186</v>
      </c>
      <c r="G397" s="17" t="s">
        <v>1941</v>
      </c>
      <c r="H397" s="17">
        <v>20420</v>
      </c>
      <c r="I397" t="s">
        <v>1942</v>
      </c>
    </row>
    <row r="398" spans="1:9" x14ac:dyDescent="0.2">
      <c r="A398" s="17" t="s">
        <v>794</v>
      </c>
      <c r="B398" s="17" t="s">
        <v>3711</v>
      </c>
      <c r="C398" s="17" t="s">
        <v>3712</v>
      </c>
      <c r="D398" s="17" t="s">
        <v>3713</v>
      </c>
      <c r="E398" s="17" t="s">
        <v>3714</v>
      </c>
      <c r="F398" s="17" t="s">
        <v>2177</v>
      </c>
      <c r="G398" s="17" t="s">
        <v>1941</v>
      </c>
      <c r="H398" s="17">
        <v>92415</v>
      </c>
      <c r="I398" t="s">
        <v>1951</v>
      </c>
    </row>
    <row r="399" spans="1:9" x14ac:dyDescent="0.2">
      <c r="A399" s="17" t="s">
        <v>796</v>
      </c>
      <c r="B399" s="17" t="s">
        <v>3715</v>
      </c>
      <c r="C399" s="17" t="s">
        <v>3716</v>
      </c>
      <c r="D399" s="17" t="s">
        <v>3717</v>
      </c>
      <c r="E399" s="17" t="s">
        <v>3718</v>
      </c>
      <c r="F399" s="17" t="s">
        <v>2163</v>
      </c>
      <c r="G399" s="17" t="s">
        <v>1941</v>
      </c>
      <c r="H399" s="17">
        <v>14609</v>
      </c>
      <c r="I399" t="s">
        <v>1942</v>
      </c>
    </row>
    <row r="400" spans="1:9" x14ac:dyDescent="0.2">
      <c r="A400" s="17" t="s">
        <v>798</v>
      </c>
      <c r="B400" s="17" t="s">
        <v>3719</v>
      </c>
      <c r="C400" s="17" t="s">
        <v>3720</v>
      </c>
      <c r="D400" s="17" t="s">
        <v>3721</v>
      </c>
      <c r="E400" s="17" t="s">
        <v>3722</v>
      </c>
      <c r="F400" s="17" t="s">
        <v>2058</v>
      </c>
      <c r="G400" s="17" t="s">
        <v>1941</v>
      </c>
      <c r="H400" s="17">
        <v>98664</v>
      </c>
      <c r="I400" t="s">
        <v>1942</v>
      </c>
    </row>
    <row r="401" spans="1:9" x14ac:dyDescent="0.2">
      <c r="A401" s="17" t="s">
        <v>800</v>
      </c>
      <c r="B401" s="17" t="s">
        <v>3723</v>
      </c>
      <c r="C401" s="17" t="s">
        <v>3724</v>
      </c>
      <c r="D401" s="17" t="s">
        <v>3725</v>
      </c>
      <c r="E401" s="17" t="s">
        <v>3726</v>
      </c>
      <c r="F401" s="17" t="s">
        <v>3727</v>
      </c>
      <c r="G401" s="17" t="s">
        <v>2116</v>
      </c>
      <c r="H401" s="17" t="s">
        <v>3728</v>
      </c>
      <c r="I401" t="s">
        <v>1951</v>
      </c>
    </row>
    <row r="402" spans="1:9" x14ac:dyDescent="0.2">
      <c r="A402" s="17" t="s">
        <v>802</v>
      </c>
      <c r="B402" s="17" t="s">
        <v>3729</v>
      </c>
      <c r="C402" s="17" t="s">
        <v>3730</v>
      </c>
      <c r="D402" s="17" t="s">
        <v>3731</v>
      </c>
      <c r="E402" s="17" t="s">
        <v>3732</v>
      </c>
      <c r="F402" s="17" t="s">
        <v>2186</v>
      </c>
      <c r="G402" s="17" t="s">
        <v>1941</v>
      </c>
      <c r="H402" s="17">
        <v>20057</v>
      </c>
      <c r="I402" t="s">
        <v>1951</v>
      </c>
    </row>
    <row r="403" spans="1:9" x14ac:dyDescent="0.2">
      <c r="A403" s="17" t="s">
        <v>804</v>
      </c>
      <c r="B403" s="17" t="s">
        <v>3733</v>
      </c>
      <c r="C403" s="17" t="s">
        <v>3734</v>
      </c>
      <c r="D403" s="17" t="s">
        <v>3735</v>
      </c>
      <c r="E403" s="17" t="s">
        <v>3736</v>
      </c>
      <c r="F403" s="17" t="s">
        <v>3412</v>
      </c>
      <c r="G403" s="17" t="s">
        <v>1941</v>
      </c>
      <c r="H403" s="17">
        <v>37924</v>
      </c>
      <c r="I403" t="s">
        <v>1942</v>
      </c>
    </row>
    <row r="404" spans="1:9" x14ac:dyDescent="0.2">
      <c r="A404" s="17" t="s">
        <v>806</v>
      </c>
      <c r="B404" s="17" t="s">
        <v>3737</v>
      </c>
      <c r="C404" s="17" t="s">
        <v>3738</v>
      </c>
      <c r="D404" s="17" t="s">
        <v>3739</v>
      </c>
      <c r="E404" s="17" t="s">
        <v>3740</v>
      </c>
      <c r="F404" s="17" t="s">
        <v>2122</v>
      </c>
      <c r="G404" s="17" t="s">
        <v>1941</v>
      </c>
      <c r="H404" s="17">
        <v>25336</v>
      </c>
      <c r="I404" t="s">
        <v>1942</v>
      </c>
    </row>
    <row r="405" spans="1:9" x14ac:dyDescent="0.2">
      <c r="A405" s="17" t="s">
        <v>808</v>
      </c>
      <c r="B405" s="17" t="s">
        <v>3741</v>
      </c>
      <c r="C405" s="17" t="s">
        <v>3742</v>
      </c>
      <c r="D405" s="17" t="s">
        <v>3743</v>
      </c>
      <c r="E405" s="17" t="s">
        <v>3744</v>
      </c>
      <c r="F405" s="17" t="s">
        <v>2325</v>
      </c>
      <c r="G405" s="17" t="s">
        <v>1941</v>
      </c>
      <c r="H405" s="17">
        <v>75372</v>
      </c>
      <c r="I405" t="s">
        <v>1951</v>
      </c>
    </row>
    <row r="406" spans="1:9" x14ac:dyDescent="0.2">
      <c r="A406" s="17" t="s">
        <v>810</v>
      </c>
      <c r="B406" s="17" t="s">
        <v>3745</v>
      </c>
      <c r="C406" s="17" t="s">
        <v>3746</v>
      </c>
      <c r="D406" s="17" t="s">
        <v>3747</v>
      </c>
      <c r="E406" s="17" t="s">
        <v>3748</v>
      </c>
      <c r="F406" s="17" t="s">
        <v>3749</v>
      </c>
      <c r="G406" s="17" t="s">
        <v>1949</v>
      </c>
      <c r="H406" s="17" t="s">
        <v>3750</v>
      </c>
      <c r="I406" t="s">
        <v>1951</v>
      </c>
    </row>
    <row r="407" spans="1:9" x14ac:dyDescent="0.2">
      <c r="A407" s="17" t="s">
        <v>812</v>
      </c>
      <c r="B407" s="17" t="s">
        <v>3751</v>
      </c>
      <c r="C407" s="17" t="s">
        <v>3752</v>
      </c>
      <c r="D407" s="17" t="s">
        <v>3753</v>
      </c>
      <c r="E407" s="17" t="s">
        <v>3754</v>
      </c>
      <c r="F407" s="17" t="s">
        <v>3755</v>
      </c>
      <c r="G407" s="17" t="s">
        <v>1941</v>
      </c>
      <c r="H407" s="17">
        <v>95973</v>
      </c>
      <c r="I407" t="s">
        <v>1942</v>
      </c>
    </row>
    <row r="408" spans="1:9" x14ac:dyDescent="0.2">
      <c r="A408" s="17" t="s">
        <v>814</v>
      </c>
      <c r="B408" s="17" t="s">
        <v>3756</v>
      </c>
      <c r="C408" s="17" t="s">
        <v>3757</v>
      </c>
      <c r="D408" s="17" t="s">
        <v>3758</v>
      </c>
      <c r="E408" s="17" t="s">
        <v>3759</v>
      </c>
      <c r="F408" s="17" t="s">
        <v>2127</v>
      </c>
      <c r="G408" s="17" t="s">
        <v>1941</v>
      </c>
      <c r="H408" s="17">
        <v>72215</v>
      </c>
      <c r="I408" t="s">
        <v>1942</v>
      </c>
    </row>
    <row r="409" spans="1:9" x14ac:dyDescent="0.2">
      <c r="A409" s="17" t="s">
        <v>816</v>
      </c>
      <c r="B409" s="17" t="s">
        <v>3760</v>
      </c>
      <c r="C409" s="17"/>
      <c r="D409" s="17" t="s">
        <v>3761</v>
      </c>
      <c r="E409" s="17" t="s">
        <v>3762</v>
      </c>
      <c r="F409" s="17" t="s">
        <v>3763</v>
      </c>
      <c r="G409" s="17" t="s">
        <v>1949</v>
      </c>
      <c r="H409" s="17" t="s">
        <v>3764</v>
      </c>
      <c r="I409" t="s">
        <v>1951</v>
      </c>
    </row>
    <row r="410" spans="1:9" x14ac:dyDescent="0.2">
      <c r="A410" s="17" t="s">
        <v>818</v>
      </c>
      <c r="B410" s="17" t="s">
        <v>3765</v>
      </c>
      <c r="C410" s="17" t="s">
        <v>3766</v>
      </c>
      <c r="D410" s="17" t="s">
        <v>3767</v>
      </c>
      <c r="E410" s="17" t="s">
        <v>3768</v>
      </c>
      <c r="F410" s="17" t="s">
        <v>3769</v>
      </c>
      <c r="G410" s="17" t="s">
        <v>1941</v>
      </c>
      <c r="H410" s="17">
        <v>8922</v>
      </c>
      <c r="I410" t="s">
        <v>1942</v>
      </c>
    </row>
    <row r="411" spans="1:9" x14ac:dyDescent="0.2">
      <c r="A411" s="17" t="s">
        <v>820</v>
      </c>
      <c r="B411" s="17" t="s">
        <v>3770</v>
      </c>
      <c r="C411" s="17"/>
      <c r="D411" s="17" t="s">
        <v>3771</v>
      </c>
      <c r="E411" s="17" t="s">
        <v>3772</v>
      </c>
      <c r="F411" s="17" t="s">
        <v>3773</v>
      </c>
      <c r="G411" s="17" t="s">
        <v>1949</v>
      </c>
      <c r="H411" s="17" t="s">
        <v>3774</v>
      </c>
      <c r="I411" t="s">
        <v>1942</v>
      </c>
    </row>
    <row r="412" spans="1:9" x14ac:dyDescent="0.2">
      <c r="A412" s="17" t="s">
        <v>822</v>
      </c>
      <c r="B412" s="17" t="s">
        <v>3775</v>
      </c>
      <c r="C412" s="17"/>
      <c r="D412" s="17" t="s">
        <v>3776</v>
      </c>
      <c r="E412" s="17" t="s">
        <v>3777</v>
      </c>
      <c r="F412" s="17" t="s">
        <v>3090</v>
      </c>
      <c r="G412" s="17" t="s">
        <v>1941</v>
      </c>
      <c r="H412" s="17">
        <v>94132</v>
      </c>
      <c r="I412" t="s">
        <v>1951</v>
      </c>
    </row>
    <row r="413" spans="1:9" x14ac:dyDescent="0.2">
      <c r="A413" s="17" t="s">
        <v>824</v>
      </c>
      <c r="B413" s="17" t="s">
        <v>3778</v>
      </c>
      <c r="C413" s="17"/>
      <c r="D413" s="17" t="s">
        <v>3779</v>
      </c>
      <c r="E413" s="17" t="s">
        <v>3780</v>
      </c>
      <c r="F413" s="17" t="s">
        <v>3781</v>
      </c>
      <c r="G413" s="17" t="s">
        <v>1941</v>
      </c>
      <c r="H413" s="17">
        <v>70505</v>
      </c>
      <c r="I413" t="s">
        <v>1942</v>
      </c>
    </row>
    <row r="414" spans="1:9" x14ac:dyDescent="0.2">
      <c r="A414" s="17" t="s">
        <v>826</v>
      </c>
      <c r="B414" s="17" t="s">
        <v>3782</v>
      </c>
      <c r="C414" s="17"/>
      <c r="D414" s="17" t="s">
        <v>3783</v>
      </c>
      <c r="E414" s="17" t="s">
        <v>3784</v>
      </c>
      <c r="F414" s="17" t="s">
        <v>3785</v>
      </c>
      <c r="G414" s="17" t="s">
        <v>1941</v>
      </c>
      <c r="H414" s="17">
        <v>92191</v>
      </c>
      <c r="I414" t="s">
        <v>1942</v>
      </c>
    </row>
    <row r="415" spans="1:9" x14ac:dyDescent="0.2">
      <c r="A415" s="17" t="s">
        <v>828</v>
      </c>
      <c r="B415" s="17" t="s">
        <v>3786</v>
      </c>
      <c r="C415" s="17" t="s">
        <v>3787</v>
      </c>
      <c r="D415" s="17" t="s">
        <v>3788</v>
      </c>
      <c r="E415" s="17" t="s">
        <v>3789</v>
      </c>
      <c r="F415" s="17" t="s">
        <v>3790</v>
      </c>
      <c r="G415" s="17" t="s">
        <v>1941</v>
      </c>
      <c r="H415" s="17">
        <v>91841</v>
      </c>
      <c r="I415" t="s">
        <v>1942</v>
      </c>
    </row>
    <row r="416" spans="1:9" x14ac:dyDescent="0.2">
      <c r="A416" s="17" t="s">
        <v>830</v>
      </c>
      <c r="B416" s="17" t="s">
        <v>3791</v>
      </c>
      <c r="C416" s="17"/>
      <c r="D416" s="17" t="s">
        <v>3792</v>
      </c>
      <c r="E416" s="17" t="s">
        <v>3793</v>
      </c>
      <c r="F416" s="17" t="s">
        <v>3515</v>
      </c>
      <c r="G416" s="17" t="s">
        <v>1941</v>
      </c>
      <c r="H416" s="17">
        <v>75799</v>
      </c>
      <c r="I416" t="s">
        <v>1942</v>
      </c>
    </row>
    <row r="417" spans="1:9" x14ac:dyDescent="0.2">
      <c r="A417" s="17" t="s">
        <v>832</v>
      </c>
      <c r="B417" s="17" t="s">
        <v>3794</v>
      </c>
      <c r="C417" s="17" t="s">
        <v>3795</v>
      </c>
      <c r="D417" s="17"/>
      <c r="E417" s="17" t="s">
        <v>3796</v>
      </c>
      <c r="F417" s="17" t="s">
        <v>3781</v>
      </c>
      <c r="G417" s="17" t="s">
        <v>1941</v>
      </c>
      <c r="H417" s="17">
        <v>70593</v>
      </c>
      <c r="I417" t="s">
        <v>1951</v>
      </c>
    </row>
    <row r="418" spans="1:9" x14ac:dyDescent="0.2">
      <c r="A418" s="17" t="s">
        <v>834</v>
      </c>
      <c r="B418" s="17" t="s">
        <v>3797</v>
      </c>
      <c r="C418" s="17"/>
      <c r="D418" s="17" t="s">
        <v>3798</v>
      </c>
      <c r="E418" s="17" t="s">
        <v>3799</v>
      </c>
      <c r="F418" s="17" t="s">
        <v>1976</v>
      </c>
      <c r="G418" s="17" t="s">
        <v>1941</v>
      </c>
      <c r="H418" s="17">
        <v>45426</v>
      </c>
      <c r="I418" t="s">
        <v>1942</v>
      </c>
    </row>
    <row r="419" spans="1:9" x14ac:dyDescent="0.2">
      <c r="A419" s="17" t="s">
        <v>836</v>
      </c>
      <c r="B419" s="17" t="s">
        <v>3800</v>
      </c>
      <c r="C419" s="17"/>
      <c r="D419" s="17" t="s">
        <v>3801</v>
      </c>
      <c r="E419" s="17" t="s">
        <v>3802</v>
      </c>
      <c r="F419" s="17" t="s">
        <v>3099</v>
      </c>
      <c r="G419" s="17" t="s">
        <v>1941</v>
      </c>
      <c r="H419" s="17">
        <v>85072</v>
      </c>
      <c r="I419" t="s">
        <v>1942</v>
      </c>
    </row>
    <row r="420" spans="1:9" x14ac:dyDescent="0.2">
      <c r="A420" s="17" t="s">
        <v>838</v>
      </c>
      <c r="B420" s="17" t="s">
        <v>3803</v>
      </c>
      <c r="C420" s="17" t="s">
        <v>3804</v>
      </c>
      <c r="D420" s="17"/>
      <c r="E420" s="17" t="s">
        <v>3805</v>
      </c>
      <c r="F420" s="17" t="s">
        <v>2999</v>
      </c>
      <c r="G420" s="17" t="s">
        <v>1941</v>
      </c>
      <c r="H420" s="17">
        <v>94263</v>
      </c>
      <c r="I420" t="s">
        <v>1942</v>
      </c>
    </row>
    <row r="421" spans="1:9" x14ac:dyDescent="0.2">
      <c r="A421" s="17" t="s">
        <v>840</v>
      </c>
      <c r="B421" s="17" t="s">
        <v>3806</v>
      </c>
      <c r="C421" s="17" t="s">
        <v>3807</v>
      </c>
      <c r="D421" s="17" t="s">
        <v>3808</v>
      </c>
      <c r="E421" s="17" t="s">
        <v>3809</v>
      </c>
      <c r="F421" s="17" t="s">
        <v>3336</v>
      </c>
      <c r="G421" s="17" t="s">
        <v>1941</v>
      </c>
      <c r="H421" s="17">
        <v>68505</v>
      </c>
      <c r="I421" t="s">
        <v>1942</v>
      </c>
    </row>
    <row r="422" spans="1:9" x14ac:dyDescent="0.2">
      <c r="A422" s="17" t="s">
        <v>3810</v>
      </c>
      <c r="B422" s="17" t="s">
        <v>3811</v>
      </c>
      <c r="C422" s="17" t="s">
        <v>3812</v>
      </c>
      <c r="D422" s="17" t="s">
        <v>3813</v>
      </c>
      <c r="E422" s="17" t="s">
        <v>3814</v>
      </c>
      <c r="F422" s="17" t="s">
        <v>3662</v>
      </c>
      <c r="G422" s="17" t="s">
        <v>1941</v>
      </c>
      <c r="H422" s="17">
        <v>17126</v>
      </c>
      <c r="I422" t="s">
        <v>1951</v>
      </c>
    </row>
    <row r="423" spans="1:9" x14ac:dyDescent="0.2">
      <c r="A423" s="17" t="s">
        <v>3815</v>
      </c>
      <c r="B423" s="17" t="s">
        <v>3816</v>
      </c>
      <c r="C423" s="17" t="s">
        <v>3817</v>
      </c>
      <c r="D423" s="17" t="s">
        <v>3818</v>
      </c>
      <c r="E423" s="17" t="s">
        <v>3819</v>
      </c>
      <c r="F423" s="17" t="s">
        <v>2144</v>
      </c>
      <c r="G423" s="17" t="s">
        <v>1941</v>
      </c>
      <c r="H423" s="17">
        <v>70174</v>
      </c>
      <c r="I423" t="s">
        <v>1942</v>
      </c>
    </row>
    <row r="424" spans="1:9" x14ac:dyDescent="0.2">
      <c r="A424" s="17" t="s">
        <v>843</v>
      </c>
      <c r="B424" s="17" t="s">
        <v>3820</v>
      </c>
      <c r="C424" s="17"/>
      <c r="D424" s="17" t="s">
        <v>3821</v>
      </c>
      <c r="E424" s="17" t="s">
        <v>3822</v>
      </c>
      <c r="F424" s="17" t="s">
        <v>3823</v>
      </c>
      <c r="G424" s="17" t="s">
        <v>1941</v>
      </c>
      <c r="H424" s="17">
        <v>53726</v>
      </c>
      <c r="I424" t="s">
        <v>1951</v>
      </c>
    </row>
    <row r="425" spans="1:9" x14ac:dyDescent="0.2">
      <c r="A425" s="17" t="s">
        <v>845</v>
      </c>
      <c r="B425" s="17" t="s">
        <v>3824</v>
      </c>
      <c r="C425" s="17"/>
      <c r="D425" s="17" t="s">
        <v>3825</v>
      </c>
      <c r="E425" s="17" t="s">
        <v>3826</v>
      </c>
      <c r="F425" s="17" t="s">
        <v>2122</v>
      </c>
      <c r="G425" s="17" t="s">
        <v>1941</v>
      </c>
      <c r="H425" s="17">
        <v>25336</v>
      </c>
      <c r="I425" t="s">
        <v>1951</v>
      </c>
    </row>
    <row r="426" spans="1:9" x14ac:dyDescent="0.2">
      <c r="A426" s="17" t="s">
        <v>847</v>
      </c>
      <c r="B426" s="17" t="s">
        <v>3827</v>
      </c>
      <c r="C426" s="17" t="s">
        <v>3828</v>
      </c>
      <c r="D426" s="17" t="s">
        <v>3829</v>
      </c>
      <c r="E426" s="17" t="s">
        <v>3830</v>
      </c>
      <c r="F426" s="17" t="s">
        <v>2127</v>
      </c>
      <c r="G426" s="17" t="s">
        <v>1941</v>
      </c>
      <c r="H426" s="17">
        <v>72204</v>
      </c>
      <c r="I426" t="s">
        <v>1942</v>
      </c>
    </row>
    <row r="427" spans="1:9" x14ac:dyDescent="0.2">
      <c r="A427" s="17" t="s">
        <v>849</v>
      </c>
      <c r="B427" s="17" t="s">
        <v>3831</v>
      </c>
      <c r="C427" s="17" t="s">
        <v>3832</v>
      </c>
      <c r="D427" s="17" t="s">
        <v>3833</v>
      </c>
      <c r="E427" s="17" t="s">
        <v>3834</v>
      </c>
      <c r="F427" s="17" t="s">
        <v>2501</v>
      </c>
      <c r="G427" s="17" t="s">
        <v>1941</v>
      </c>
      <c r="H427" s="17">
        <v>99507</v>
      </c>
      <c r="I427" t="s">
        <v>1951</v>
      </c>
    </row>
    <row r="428" spans="1:9" x14ac:dyDescent="0.2">
      <c r="A428" s="17" t="s">
        <v>851</v>
      </c>
      <c r="B428" s="17" t="s">
        <v>3835</v>
      </c>
      <c r="C428" s="17" t="s">
        <v>3836</v>
      </c>
      <c r="D428" s="17" t="s">
        <v>3837</v>
      </c>
      <c r="E428" s="17" t="s">
        <v>3838</v>
      </c>
      <c r="F428" s="17" t="s">
        <v>3839</v>
      </c>
      <c r="G428" s="17" t="s">
        <v>1949</v>
      </c>
      <c r="H428" s="17" t="s">
        <v>3840</v>
      </c>
      <c r="I428" t="s">
        <v>1942</v>
      </c>
    </row>
    <row r="429" spans="1:9" x14ac:dyDescent="0.2">
      <c r="A429" s="17" t="s">
        <v>853</v>
      </c>
      <c r="B429" s="17" t="s">
        <v>3841</v>
      </c>
      <c r="C429" s="17"/>
      <c r="D429" s="17" t="s">
        <v>3842</v>
      </c>
      <c r="E429" s="17" t="s">
        <v>3843</v>
      </c>
      <c r="F429" s="17" t="s">
        <v>3090</v>
      </c>
      <c r="G429" s="17" t="s">
        <v>1941</v>
      </c>
      <c r="H429" s="17">
        <v>94110</v>
      </c>
      <c r="I429" t="s">
        <v>1942</v>
      </c>
    </row>
    <row r="430" spans="1:9" x14ac:dyDescent="0.2">
      <c r="A430" s="17" t="s">
        <v>855</v>
      </c>
      <c r="B430" s="17" t="s">
        <v>3844</v>
      </c>
      <c r="C430" s="17" t="s">
        <v>3845</v>
      </c>
      <c r="D430" s="17" t="s">
        <v>3846</v>
      </c>
      <c r="E430" s="17" t="s">
        <v>3847</v>
      </c>
      <c r="F430" s="17" t="s">
        <v>2840</v>
      </c>
      <c r="G430" s="17" t="s">
        <v>1941</v>
      </c>
      <c r="H430" s="17">
        <v>44485</v>
      </c>
      <c r="I430" t="s">
        <v>1951</v>
      </c>
    </row>
    <row r="431" spans="1:9" x14ac:dyDescent="0.2">
      <c r="A431" s="17" t="s">
        <v>3848</v>
      </c>
      <c r="B431" s="17" t="s">
        <v>3849</v>
      </c>
      <c r="C431" s="17" t="s">
        <v>3850</v>
      </c>
      <c r="D431" s="17" t="s">
        <v>3851</v>
      </c>
      <c r="E431" s="17" t="s">
        <v>3852</v>
      </c>
      <c r="F431" s="17" t="s">
        <v>3853</v>
      </c>
      <c r="G431" s="17" t="s">
        <v>1941</v>
      </c>
      <c r="H431" s="17">
        <v>23324</v>
      </c>
      <c r="I431" t="s">
        <v>1951</v>
      </c>
    </row>
    <row r="432" spans="1:9" x14ac:dyDescent="0.2">
      <c r="A432" s="17" t="s">
        <v>858</v>
      </c>
      <c r="B432" s="17" t="s">
        <v>3854</v>
      </c>
      <c r="C432" s="17" t="s">
        <v>3855</v>
      </c>
      <c r="D432" s="17" t="s">
        <v>3856</v>
      </c>
      <c r="E432" s="17" t="s">
        <v>3857</v>
      </c>
      <c r="F432" s="17" t="s">
        <v>3858</v>
      </c>
      <c r="G432" s="17" t="s">
        <v>1941</v>
      </c>
      <c r="H432" s="17">
        <v>39236</v>
      </c>
      <c r="I432" t="s">
        <v>1942</v>
      </c>
    </row>
    <row r="433" spans="1:9" x14ac:dyDescent="0.2">
      <c r="A433" s="17" t="s">
        <v>860</v>
      </c>
      <c r="B433" s="17" t="s">
        <v>3859</v>
      </c>
      <c r="C433" s="17" t="s">
        <v>3860</v>
      </c>
      <c r="D433" s="17" t="s">
        <v>3861</v>
      </c>
      <c r="E433" s="17" t="s">
        <v>3862</v>
      </c>
      <c r="F433" s="17" t="s">
        <v>3863</v>
      </c>
      <c r="G433" s="17" t="s">
        <v>1949</v>
      </c>
      <c r="H433" s="17" t="s">
        <v>3864</v>
      </c>
      <c r="I433" t="s">
        <v>1942</v>
      </c>
    </row>
    <row r="434" spans="1:9" x14ac:dyDescent="0.2">
      <c r="A434" s="17" t="s">
        <v>862</v>
      </c>
      <c r="B434" s="17" t="s">
        <v>3865</v>
      </c>
      <c r="C434" s="17"/>
      <c r="D434" s="17" t="s">
        <v>3866</v>
      </c>
      <c r="E434" s="17" t="s">
        <v>3867</v>
      </c>
      <c r="F434" s="17" t="s">
        <v>3121</v>
      </c>
      <c r="G434" s="17" t="s">
        <v>1941</v>
      </c>
      <c r="H434" s="17">
        <v>53277</v>
      </c>
      <c r="I434" t="s">
        <v>1951</v>
      </c>
    </row>
    <row r="435" spans="1:9" x14ac:dyDescent="0.2">
      <c r="A435" s="17" t="s">
        <v>864</v>
      </c>
      <c r="B435" s="17" t="s">
        <v>3868</v>
      </c>
      <c r="C435" s="17" t="s">
        <v>3869</v>
      </c>
      <c r="D435" s="17" t="s">
        <v>3870</v>
      </c>
      <c r="E435" s="17" t="s">
        <v>3871</v>
      </c>
      <c r="F435" s="17" t="s">
        <v>2999</v>
      </c>
      <c r="G435" s="17" t="s">
        <v>1941</v>
      </c>
      <c r="H435" s="17">
        <v>94250</v>
      </c>
      <c r="I435" t="s">
        <v>1942</v>
      </c>
    </row>
    <row r="436" spans="1:9" x14ac:dyDescent="0.2">
      <c r="A436" s="17" t="s">
        <v>866</v>
      </c>
      <c r="B436" s="17" t="s">
        <v>3872</v>
      </c>
      <c r="C436" s="17"/>
      <c r="D436" s="17" t="s">
        <v>3873</v>
      </c>
      <c r="E436" s="17" t="s">
        <v>3874</v>
      </c>
      <c r="F436" s="17" t="s">
        <v>2158</v>
      </c>
      <c r="G436" s="17" t="s">
        <v>1941</v>
      </c>
      <c r="H436" s="17">
        <v>2298</v>
      </c>
      <c r="I436" t="s">
        <v>1951</v>
      </c>
    </row>
    <row r="437" spans="1:9" x14ac:dyDescent="0.2">
      <c r="A437" s="17" t="s">
        <v>868</v>
      </c>
      <c r="B437" s="17" t="s">
        <v>3875</v>
      </c>
      <c r="C437" s="17" t="s">
        <v>3876</v>
      </c>
      <c r="D437" s="17" t="s">
        <v>3877</v>
      </c>
      <c r="E437" s="17" t="s">
        <v>3878</v>
      </c>
      <c r="F437" s="17" t="s">
        <v>3510</v>
      </c>
      <c r="G437" s="17" t="s">
        <v>1941</v>
      </c>
      <c r="H437" s="17">
        <v>66622</v>
      </c>
      <c r="I437" t="s">
        <v>1951</v>
      </c>
    </row>
    <row r="438" spans="1:9" x14ac:dyDescent="0.2">
      <c r="A438" s="17" t="s">
        <v>870</v>
      </c>
      <c r="B438" s="17" t="s">
        <v>3879</v>
      </c>
      <c r="C438" s="17" t="s">
        <v>3880</v>
      </c>
      <c r="D438" s="17" t="s">
        <v>3881</v>
      </c>
      <c r="E438" s="17" t="s">
        <v>3882</v>
      </c>
      <c r="F438" s="17" t="s">
        <v>2550</v>
      </c>
      <c r="G438" s="17" t="s">
        <v>1941</v>
      </c>
      <c r="H438" s="17">
        <v>58122</v>
      </c>
      <c r="I438" t="s">
        <v>1942</v>
      </c>
    </row>
    <row r="439" spans="1:9" x14ac:dyDescent="0.2">
      <c r="A439" s="17" t="s">
        <v>872</v>
      </c>
      <c r="B439" s="17" t="s">
        <v>3883</v>
      </c>
      <c r="C439" s="17"/>
      <c r="D439" s="17" t="s">
        <v>3884</v>
      </c>
      <c r="E439" s="17" t="s">
        <v>3885</v>
      </c>
      <c r="F439" s="17" t="s">
        <v>2027</v>
      </c>
      <c r="G439" s="17" t="s">
        <v>1941</v>
      </c>
      <c r="H439" s="17">
        <v>77095</v>
      </c>
      <c r="I439" t="s">
        <v>1951</v>
      </c>
    </row>
    <row r="440" spans="1:9" x14ac:dyDescent="0.2">
      <c r="A440" s="17" t="s">
        <v>3886</v>
      </c>
      <c r="B440" s="17" t="s">
        <v>3887</v>
      </c>
      <c r="C440" s="17" t="s">
        <v>3888</v>
      </c>
      <c r="D440" s="17" t="s">
        <v>3889</v>
      </c>
      <c r="E440" s="17" t="s">
        <v>3890</v>
      </c>
      <c r="F440" s="17" t="s">
        <v>2362</v>
      </c>
      <c r="G440" s="17" t="s">
        <v>1941</v>
      </c>
      <c r="H440" s="17">
        <v>73190</v>
      </c>
      <c r="I440" t="s">
        <v>1951</v>
      </c>
    </row>
    <row r="441" spans="1:9" x14ac:dyDescent="0.2">
      <c r="A441" s="17" t="s">
        <v>876</v>
      </c>
      <c r="B441" s="17" t="s">
        <v>3891</v>
      </c>
      <c r="C441" s="17" t="s">
        <v>3892</v>
      </c>
      <c r="D441" s="17" t="s">
        <v>3893</v>
      </c>
      <c r="E441" s="17" t="s">
        <v>3894</v>
      </c>
      <c r="F441" s="17" t="s">
        <v>2031</v>
      </c>
      <c r="G441" s="17" t="s">
        <v>1949</v>
      </c>
      <c r="H441" s="17" t="s">
        <v>2032</v>
      </c>
      <c r="I441" t="s">
        <v>1951</v>
      </c>
    </row>
    <row r="442" spans="1:9" x14ac:dyDescent="0.2">
      <c r="A442" s="17" t="s">
        <v>878</v>
      </c>
      <c r="B442" s="17" t="s">
        <v>3895</v>
      </c>
      <c r="C442" s="17" t="s">
        <v>3896</v>
      </c>
      <c r="D442" s="17" t="s">
        <v>3897</v>
      </c>
      <c r="E442" s="17" t="s">
        <v>3898</v>
      </c>
      <c r="F442" s="17" t="s">
        <v>2350</v>
      </c>
      <c r="G442" s="17" t="s">
        <v>1941</v>
      </c>
      <c r="H442" s="17">
        <v>14205</v>
      </c>
      <c r="I442" t="s">
        <v>1942</v>
      </c>
    </row>
    <row r="443" spans="1:9" x14ac:dyDescent="0.2">
      <c r="A443" s="17" t="s">
        <v>880</v>
      </c>
      <c r="B443" s="17" t="s">
        <v>3899</v>
      </c>
      <c r="C443" s="17" t="s">
        <v>3900</v>
      </c>
      <c r="D443" s="17" t="s">
        <v>3901</v>
      </c>
      <c r="E443" s="17" t="s">
        <v>3902</v>
      </c>
      <c r="F443" s="17" t="s">
        <v>3193</v>
      </c>
      <c r="G443" s="17" t="s">
        <v>1949</v>
      </c>
      <c r="H443" s="17" t="s">
        <v>3194</v>
      </c>
      <c r="I443" t="s">
        <v>1942</v>
      </c>
    </row>
    <row r="444" spans="1:9" x14ac:dyDescent="0.2">
      <c r="A444" s="17" t="s">
        <v>882</v>
      </c>
      <c r="B444" s="17" t="s">
        <v>3903</v>
      </c>
      <c r="C444" s="17" t="s">
        <v>3904</v>
      </c>
      <c r="D444" s="17" t="s">
        <v>3905</v>
      </c>
      <c r="E444" s="17" t="s">
        <v>3906</v>
      </c>
      <c r="F444" s="17" t="s">
        <v>3907</v>
      </c>
      <c r="G444" s="17" t="s">
        <v>1941</v>
      </c>
      <c r="H444" s="17">
        <v>18018</v>
      </c>
      <c r="I444" t="s">
        <v>1951</v>
      </c>
    </row>
    <row r="445" spans="1:9" x14ac:dyDescent="0.2">
      <c r="A445" s="17" t="s">
        <v>884</v>
      </c>
      <c r="B445" s="17" t="s">
        <v>3908</v>
      </c>
      <c r="C445" s="17" t="s">
        <v>3909</v>
      </c>
      <c r="D445" s="17" t="s">
        <v>3910</v>
      </c>
      <c r="E445" s="17" t="s">
        <v>3911</v>
      </c>
      <c r="F445" s="17" t="s">
        <v>3912</v>
      </c>
      <c r="G445" s="17" t="s">
        <v>1949</v>
      </c>
      <c r="H445" s="17" t="s">
        <v>3913</v>
      </c>
      <c r="I445" t="s">
        <v>1942</v>
      </c>
    </row>
    <row r="446" spans="1:9" x14ac:dyDescent="0.2">
      <c r="A446" s="17" t="s">
        <v>886</v>
      </c>
      <c r="B446" s="17" t="s">
        <v>3914</v>
      </c>
      <c r="C446" s="17" t="s">
        <v>3915</v>
      </c>
      <c r="D446" s="17" t="s">
        <v>3916</v>
      </c>
      <c r="E446" s="17" t="s">
        <v>3917</v>
      </c>
      <c r="F446" s="17" t="s">
        <v>3918</v>
      </c>
      <c r="G446" s="17" t="s">
        <v>1949</v>
      </c>
      <c r="H446" s="17" t="s">
        <v>3919</v>
      </c>
      <c r="I446" t="s">
        <v>1951</v>
      </c>
    </row>
    <row r="447" spans="1:9" x14ac:dyDescent="0.2">
      <c r="A447" s="17" t="s">
        <v>888</v>
      </c>
      <c r="B447" s="17" t="s">
        <v>3920</v>
      </c>
      <c r="C447" s="17" t="s">
        <v>3921</v>
      </c>
      <c r="D447" s="17"/>
      <c r="E447" s="17" t="s">
        <v>3922</v>
      </c>
      <c r="F447" s="17" t="s">
        <v>3402</v>
      </c>
      <c r="G447" s="17" t="s">
        <v>1949</v>
      </c>
      <c r="H447" s="17" t="s">
        <v>2083</v>
      </c>
      <c r="I447" t="s">
        <v>1942</v>
      </c>
    </row>
    <row r="448" spans="1:9" x14ac:dyDescent="0.2">
      <c r="A448" s="17" t="s">
        <v>890</v>
      </c>
      <c r="B448" s="17" t="s">
        <v>3923</v>
      </c>
      <c r="C448" s="17" t="s">
        <v>3924</v>
      </c>
      <c r="D448" s="17" t="s">
        <v>3925</v>
      </c>
      <c r="E448" s="17" t="s">
        <v>3926</v>
      </c>
      <c r="F448" s="17" t="s">
        <v>2172</v>
      </c>
      <c r="G448" s="17" t="s">
        <v>2116</v>
      </c>
      <c r="H448" s="17" t="s">
        <v>3927</v>
      </c>
      <c r="I448" t="s">
        <v>1942</v>
      </c>
    </row>
    <row r="449" spans="1:9" x14ac:dyDescent="0.2">
      <c r="A449" s="17" t="s">
        <v>892</v>
      </c>
      <c r="B449" s="17" t="s">
        <v>3928</v>
      </c>
      <c r="C449" s="17" t="s">
        <v>3929</v>
      </c>
      <c r="D449" s="17"/>
      <c r="E449" s="17" t="s">
        <v>3930</v>
      </c>
      <c r="F449" s="17" t="s">
        <v>3099</v>
      </c>
      <c r="G449" s="17" t="s">
        <v>1941</v>
      </c>
      <c r="H449" s="17">
        <v>85099</v>
      </c>
      <c r="I449" t="s">
        <v>1951</v>
      </c>
    </row>
    <row r="450" spans="1:9" x14ac:dyDescent="0.2">
      <c r="A450" s="17" t="s">
        <v>894</v>
      </c>
      <c r="B450" s="17" t="s">
        <v>3931</v>
      </c>
      <c r="C450" s="17" t="s">
        <v>3932</v>
      </c>
      <c r="D450" s="17" t="s">
        <v>3933</v>
      </c>
      <c r="E450" s="17" t="s">
        <v>3934</v>
      </c>
      <c r="F450" s="17" t="s">
        <v>3935</v>
      </c>
      <c r="G450" s="17" t="s">
        <v>1949</v>
      </c>
      <c r="H450" s="17" t="s">
        <v>3936</v>
      </c>
      <c r="I450" t="s">
        <v>1951</v>
      </c>
    </row>
    <row r="451" spans="1:9" x14ac:dyDescent="0.2">
      <c r="A451" s="17" t="s">
        <v>896</v>
      </c>
      <c r="B451" s="17" t="s">
        <v>3937</v>
      </c>
      <c r="C451" s="17" t="s">
        <v>3938</v>
      </c>
      <c r="D451" s="17" t="s">
        <v>3939</v>
      </c>
      <c r="E451" s="17" t="s">
        <v>3940</v>
      </c>
      <c r="F451" s="17" t="s">
        <v>2211</v>
      </c>
      <c r="G451" s="17" t="s">
        <v>1941</v>
      </c>
      <c r="H451" s="17">
        <v>43610</v>
      </c>
      <c r="I451" t="s">
        <v>1951</v>
      </c>
    </row>
    <row r="452" spans="1:9" x14ac:dyDescent="0.2">
      <c r="A452" s="17" t="s">
        <v>898</v>
      </c>
      <c r="B452" s="17" t="s">
        <v>3941</v>
      </c>
      <c r="C452" s="17" t="s">
        <v>3942</v>
      </c>
      <c r="D452" s="17" t="s">
        <v>3943</v>
      </c>
      <c r="E452" s="17" t="s">
        <v>3944</v>
      </c>
      <c r="F452" s="17" t="s">
        <v>3945</v>
      </c>
      <c r="G452" s="17" t="s">
        <v>1949</v>
      </c>
      <c r="H452" s="17" t="s">
        <v>3946</v>
      </c>
      <c r="I452" t="s">
        <v>1951</v>
      </c>
    </row>
    <row r="453" spans="1:9" x14ac:dyDescent="0.2">
      <c r="A453" s="17" t="s">
        <v>900</v>
      </c>
      <c r="B453" s="17" t="s">
        <v>3947</v>
      </c>
      <c r="C453" s="17" t="s">
        <v>3948</v>
      </c>
      <c r="D453" s="17" t="s">
        <v>3949</v>
      </c>
      <c r="E453" s="17" t="s">
        <v>3950</v>
      </c>
      <c r="F453" s="17" t="s">
        <v>2300</v>
      </c>
      <c r="G453" s="17" t="s">
        <v>1941</v>
      </c>
      <c r="H453" s="17">
        <v>28210</v>
      </c>
      <c r="I453" t="s">
        <v>1942</v>
      </c>
    </row>
    <row r="454" spans="1:9" x14ac:dyDescent="0.2">
      <c r="A454" s="17" t="s">
        <v>874</v>
      </c>
      <c r="B454" s="17" t="s">
        <v>3951</v>
      </c>
      <c r="C454" s="17" t="s">
        <v>3952</v>
      </c>
      <c r="D454" s="17" t="s">
        <v>3953</v>
      </c>
      <c r="E454" s="17" t="s">
        <v>3954</v>
      </c>
      <c r="F454" s="17" t="s">
        <v>3492</v>
      </c>
      <c r="G454" s="17" t="s">
        <v>1941</v>
      </c>
      <c r="H454" s="17">
        <v>98109</v>
      </c>
      <c r="I454" t="s">
        <v>1951</v>
      </c>
    </row>
    <row r="455" spans="1:9" x14ac:dyDescent="0.2">
      <c r="A455" s="17" t="s">
        <v>903</v>
      </c>
      <c r="B455" s="17" t="s">
        <v>3955</v>
      </c>
      <c r="C455" s="17" t="s">
        <v>3956</v>
      </c>
      <c r="D455" s="17" t="s">
        <v>3957</v>
      </c>
      <c r="E455" s="17" t="s">
        <v>3958</v>
      </c>
      <c r="F455" s="17" t="s">
        <v>3004</v>
      </c>
      <c r="G455" s="17" t="s">
        <v>1941</v>
      </c>
      <c r="H455" s="17">
        <v>18706</v>
      </c>
      <c r="I455" t="s">
        <v>1951</v>
      </c>
    </row>
    <row r="456" spans="1:9" x14ac:dyDescent="0.2">
      <c r="A456" s="17" t="s">
        <v>905</v>
      </c>
      <c r="B456" s="17" t="s">
        <v>3959</v>
      </c>
      <c r="C456" s="17" t="s">
        <v>3960</v>
      </c>
      <c r="D456" s="17"/>
      <c r="E456" s="17" t="s">
        <v>3961</v>
      </c>
      <c r="F456" s="17" t="s">
        <v>3962</v>
      </c>
      <c r="G456" s="17" t="s">
        <v>1949</v>
      </c>
      <c r="H456" s="17" t="s">
        <v>1950</v>
      </c>
      <c r="I456" t="s">
        <v>1942</v>
      </c>
    </row>
    <row r="457" spans="1:9" x14ac:dyDescent="0.2">
      <c r="A457" s="17" t="s">
        <v>907</v>
      </c>
      <c r="B457" s="17" t="s">
        <v>3963</v>
      </c>
      <c r="C457" s="17" t="s">
        <v>3964</v>
      </c>
      <c r="D457" s="17" t="s">
        <v>3965</v>
      </c>
      <c r="E457" s="17" t="s">
        <v>3966</v>
      </c>
      <c r="F457" s="17" t="s">
        <v>3967</v>
      </c>
      <c r="G457" s="17" t="s">
        <v>1949</v>
      </c>
      <c r="H457" s="17" t="s">
        <v>2771</v>
      </c>
      <c r="I457" t="s">
        <v>1942</v>
      </c>
    </row>
    <row r="458" spans="1:9" x14ac:dyDescent="0.2">
      <c r="A458" s="17" t="s">
        <v>909</v>
      </c>
      <c r="B458" s="17" t="s">
        <v>3968</v>
      </c>
      <c r="C458" s="17" t="s">
        <v>3969</v>
      </c>
      <c r="D458" s="17" t="s">
        <v>3970</v>
      </c>
      <c r="E458" s="17" t="s">
        <v>3971</v>
      </c>
      <c r="F458" s="17" t="s">
        <v>2281</v>
      </c>
      <c r="G458" s="17" t="s">
        <v>2116</v>
      </c>
      <c r="H458" s="17" t="s">
        <v>3972</v>
      </c>
      <c r="I458" t="s">
        <v>1951</v>
      </c>
    </row>
    <row r="459" spans="1:9" x14ac:dyDescent="0.2">
      <c r="A459" s="17" t="s">
        <v>911</v>
      </c>
      <c r="B459" s="17" t="s">
        <v>3973</v>
      </c>
      <c r="C459" s="17" t="s">
        <v>3974</v>
      </c>
      <c r="D459" s="17" t="s">
        <v>3975</v>
      </c>
      <c r="E459" s="17" t="s">
        <v>3976</v>
      </c>
      <c r="F459" s="17" t="s">
        <v>2163</v>
      </c>
      <c r="G459" s="17" t="s">
        <v>1941</v>
      </c>
      <c r="H459" s="17">
        <v>14652</v>
      </c>
      <c r="I459" t="s">
        <v>1951</v>
      </c>
    </row>
    <row r="460" spans="1:9" x14ac:dyDescent="0.2">
      <c r="A460" s="17" t="s">
        <v>913</v>
      </c>
      <c r="B460" s="17" t="s">
        <v>3977</v>
      </c>
      <c r="C460" s="17" t="s">
        <v>3978</v>
      </c>
      <c r="D460" s="17" t="s">
        <v>3979</v>
      </c>
      <c r="E460" s="17" t="s">
        <v>3980</v>
      </c>
      <c r="F460" s="17" t="s">
        <v>2140</v>
      </c>
      <c r="G460" s="17" t="s">
        <v>1941</v>
      </c>
      <c r="H460" s="17">
        <v>85754</v>
      </c>
      <c r="I460" t="s">
        <v>1951</v>
      </c>
    </row>
    <row r="461" spans="1:9" x14ac:dyDescent="0.2">
      <c r="A461" s="17" t="s">
        <v>915</v>
      </c>
      <c r="B461" s="17" t="s">
        <v>3981</v>
      </c>
      <c r="C461" s="17" t="s">
        <v>3982</v>
      </c>
      <c r="D461" s="17" t="s">
        <v>3983</v>
      </c>
      <c r="E461" s="17" t="s">
        <v>3984</v>
      </c>
      <c r="F461" s="17" t="s">
        <v>2137</v>
      </c>
      <c r="G461" s="17" t="s">
        <v>1941</v>
      </c>
      <c r="H461" s="17">
        <v>55480</v>
      </c>
      <c r="I461" t="s">
        <v>1951</v>
      </c>
    </row>
    <row r="462" spans="1:9" x14ac:dyDescent="0.2">
      <c r="A462" s="17" t="s">
        <v>917</v>
      </c>
      <c r="B462" s="17" t="s">
        <v>3985</v>
      </c>
      <c r="C462" s="17" t="s">
        <v>3986</v>
      </c>
      <c r="D462" s="17" t="s">
        <v>3987</v>
      </c>
      <c r="E462" s="17" t="s">
        <v>3988</v>
      </c>
      <c r="F462" s="17" t="s">
        <v>3989</v>
      </c>
      <c r="G462" s="17" t="s">
        <v>1949</v>
      </c>
      <c r="H462" s="17" t="s">
        <v>3990</v>
      </c>
      <c r="I462" t="s">
        <v>1942</v>
      </c>
    </row>
    <row r="463" spans="1:9" x14ac:dyDescent="0.2">
      <c r="A463" s="17" t="s">
        <v>919</v>
      </c>
      <c r="B463" s="17" t="s">
        <v>3991</v>
      </c>
      <c r="C463" s="17" t="s">
        <v>3992</v>
      </c>
      <c r="D463" s="17" t="s">
        <v>3993</v>
      </c>
      <c r="E463" s="17" t="s">
        <v>3994</v>
      </c>
      <c r="F463" s="17" t="s">
        <v>3995</v>
      </c>
      <c r="G463" s="17" t="s">
        <v>2116</v>
      </c>
      <c r="H463" s="17" t="s">
        <v>3996</v>
      </c>
      <c r="I463" t="s">
        <v>1942</v>
      </c>
    </row>
    <row r="464" spans="1:9" x14ac:dyDescent="0.2">
      <c r="A464" s="17" t="s">
        <v>921</v>
      </c>
      <c r="B464" s="17" t="s">
        <v>3997</v>
      </c>
      <c r="C464" s="17" t="s">
        <v>3998</v>
      </c>
      <c r="D464" s="17" t="s">
        <v>3999</v>
      </c>
      <c r="E464" s="17" t="s">
        <v>4000</v>
      </c>
      <c r="F464" s="17" t="s">
        <v>3049</v>
      </c>
      <c r="G464" s="17" t="s">
        <v>1941</v>
      </c>
      <c r="H464" s="17">
        <v>31119</v>
      </c>
      <c r="I464" t="s">
        <v>1942</v>
      </c>
    </row>
    <row r="465" spans="1:9" x14ac:dyDescent="0.2">
      <c r="A465" s="17" t="s">
        <v>923</v>
      </c>
      <c r="B465" s="17" t="s">
        <v>4001</v>
      </c>
      <c r="C465" s="17" t="s">
        <v>4002</v>
      </c>
      <c r="D465" s="17" t="s">
        <v>4003</v>
      </c>
      <c r="E465" s="17" t="s">
        <v>4004</v>
      </c>
      <c r="F465" s="17" t="s">
        <v>4005</v>
      </c>
      <c r="G465" s="17" t="s">
        <v>1949</v>
      </c>
      <c r="H465" s="17" t="s">
        <v>4006</v>
      </c>
      <c r="I465" t="s">
        <v>1951</v>
      </c>
    </row>
    <row r="466" spans="1:9" x14ac:dyDescent="0.2">
      <c r="A466" s="17" t="s">
        <v>925</v>
      </c>
      <c r="B466" s="17" t="s">
        <v>4007</v>
      </c>
      <c r="C466" s="17" t="s">
        <v>4008</v>
      </c>
      <c r="D466" s="17" t="s">
        <v>4009</v>
      </c>
      <c r="E466" s="17" t="s">
        <v>4010</v>
      </c>
      <c r="F466" s="17" t="s">
        <v>2872</v>
      </c>
      <c r="G466" s="17" t="s">
        <v>2116</v>
      </c>
      <c r="H466" s="17" t="s">
        <v>2873</v>
      </c>
      <c r="I466" t="s">
        <v>1951</v>
      </c>
    </row>
    <row r="467" spans="1:9" x14ac:dyDescent="0.2">
      <c r="A467" s="17" t="s">
        <v>927</v>
      </c>
      <c r="B467" s="17" t="s">
        <v>4011</v>
      </c>
      <c r="C467" s="17" t="s">
        <v>4012</v>
      </c>
      <c r="D467" s="17" t="s">
        <v>4013</v>
      </c>
      <c r="E467" s="17" t="s">
        <v>4014</v>
      </c>
      <c r="F467" s="17" t="s">
        <v>3412</v>
      </c>
      <c r="G467" s="17" t="s">
        <v>1941</v>
      </c>
      <c r="H467" s="17">
        <v>37939</v>
      </c>
      <c r="I467" t="s">
        <v>1942</v>
      </c>
    </row>
    <row r="468" spans="1:9" x14ac:dyDescent="0.2">
      <c r="A468" s="17" t="s">
        <v>929</v>
      </c>
      <c r="B468" s="17" t="s">
        <v>4015</v>
      </c>
      <c r="C468" s="17" t="s">
        <v>4016</v>
      </c>
      <c r="D468" s="17" t="s">
        <v>4017</v>
      </c>
      <c r="E468" s="17" t="s">
        <v>4018</v>
      </c>
      <c r="F468" s="17" t="s">
        <v>4019</v>
      </c>
      <c r="G468" s="17" t="s">
        <v>1941</v>
      </c>
      <c r="H468" s="17">
        <v>48604</v>
      </c>
      <c r="I468" t="s">
        <v>1942</v>
      </c>
    </row>
    <row r="469" spans="1:9" x14ac:dyDescent="0.2">
      <c r="A469" s="17" t="s">
        <v>931</v>
      </c>
      <c r="B469" s="17" t="s">
        <v>4020</v>
      </c>
      <c r="C469" s="17" t="s">
        <v>4021</v>
      </c>
      <c r="D469" s="17" t="s">
        <v>4022</v>
      </c>
      <c r="E469" s="17" t="s">
        <v>4023</v>
      </c>
      <c r="F469" s="17" t="s">
        <v>4024</v>
      </c>
      <c r="G469" s="17" t="s">
        <v>1941</v>
      </c>
      <c r="H469" s="17">
        <v>32092</v>
      </c>
      <c r="I469" t="s">
        <v>1951</v>
      </c>
    </row>
    <row r="470" spans="1:9" x14ac:dyDescent="0.2">
      <c r="A470" s="17" t="s">
        <v>933</v>
      </c>
      <c r="B470" s="17" t="s">
        <v>4025</v>
      </c>
      <c r="C470" s="17" t="s">
        <v>4026</v>
      </c>
      <c r="D470" s="17"/>
      <c r="E470" s="17" t="s">
        <v>4027</v>
      </c>
      <c r="F470" s="17" t="s">
        <v>4028</v>
      </c>
      <c r="G470" s="17" t="s">
        <v>1941</v>
      </c>
      <c r="H470" s="17">
        <v>94913</v>
      </c>
      <c r="I470" t="s">
        <v>1942</v>
      </c>
    </row>
    <row r="471" spans="1:9" x14ac:dyDescent="0.2">
      <c r="A471" s="17" t="s">
        <v>4029</v>
      </c>
      <c r="B471" s="17" t="s">
        <v>4030</v>
      </c>
      <c r="C471" s="17" t="s">
        <v>4031</v>
      </c>
      <c r="D471" s="17" t="s">
        <v>4032</v>
      </c>
      <c r="E471" s="17" t="s">
        <v>4033</v>
      </c>
      <c r="F471" s="17" t="s">
        <v>1995</v>
      </c>
      <c r="G471" s="17" t="s">
        <v>1941</v>
      </c>
      <c r="H471" s="17">
        <v>95113</v>
      </c>
      <c r="I471" t="s">
        <v>1942</v>
      </c>
    </row>
    <row r="472" spans="1:9" x14ac:dyDescent="0.2">
      <c r="A472" s="17" t="s">
        <v>937</v>
      </c>
      <c r="B472" s="17" t="s">
        <v>4034</v>
      </c>
      <c r="C472" s="17" t="s">
        <v>4035</v>
      </c>
      <c r="D472" s="17" t="s">
        <v>4036</v>
      </c>
      <c r="E472" s="17" t="s">
        <v>4037</v>
      </c>
      <c r="F472" s="17" t="s">
        <v>3682</v>
      </c>
      <c r="G472" s="17" t="s">
        <v>1941</v>
      </c>
      <c r="H472" s="17">
        <v>30045</v>
      </c>
      <c r="I472" t="s">
        <v>1942</v>
      </c>
    </row>
    <row r="473" spans="1:9" x14ac:dyDescent="0.2">
      <c r="A473" s="17" t="s">
        <v>939</v>
      </c>
      <c r="B473" s="17" t="s">
        <v>4038</v>
      </c>
      <c r="C473" s="17"/>
      <c r="D473" s="17" t="s">
        <v>4039</v>
      </c>
      <c r="E473" s="17" t="s">
        <v>4040</v>
      </c>
      <c r="F473" s="17" t="s">
        <v>3510</v>
      </c>
      <c r="G473" s="17" t="s">
        <v>1941</v>
      </c>
      <c r="H473" s="17">
        <v>66622</v>
      </c>
      <c r="I473" t="s">
        <v>1942</v>
      </c>
    </row>
    <row r="474" spans="1:9" x14ac:dyDescent="0.2">
      <c r="A474" s="17" t="s">
        <v>941</v>
      </c>
      <c r="B474" s="17" t="s">
        <v>4041</v>
      </c>
      <c r="C474" s="17" t="s">
        <v>4042</v>
      </c>
      <c r="D474" s="17" t="s">
        <v>4043</v>
      </c>
      <c r="E474" s="17" t="s">
        <v>4044</v>
      </c>
      <c r="F474" s="17" t="s">
        <v>2988</v>
      </c>
      <c r="G474" s="17" t="s">
        <v>1941</v>
      </c>
      <c r="H474" s="17">
        <v>66276</v>
      </c>
      <c r="I474" t="s">
        <v>1951</v>
      </c>
    </row>
    <row r="475" spans="1:9" x14ac:dyDescent="0.2">
      <c r="A475" s="17" t="s">
        <v>943</v>
      </c>
      <c r="B475" s="17" t="s">
        <v>4045</v>
      </c>
      <c r="C475" s="17" t="s">
        <v>4046</v>
      </c>
      <c r="D475" s="17" t="s">
        <v>4047</v>
      </c>
      <c r="E475" s="17" t="s">
        <v>4048</v>
      </c>
      <c r="F475" s="17" t="s">
        <v>3492</v>
      </c>
      <c r="G475" s="17" t="s">
        <v>1941</v>
      </c>
      <c r="H475" s="17">
        <v>98148</v>
      </c>
      <c r="I475" t="s">
        <v>1951</v>
      </c>
    </row>
    <row r="476" spans="1:9" x14ac:dyDescent="0.2">
      <c r="A476" s="17" t="s">
        <v>945</v>
      </c>
      <c r="B476" s="17" t="s">
        <v>4049</v>
      </c>
      <c r="C476" s="17" t="s">
        <v>4050</v>
      </c>
      <c r="D476" s="17" t="s">
        <v>4051</v>
      </c>
      <c r="E476" s="17" t="s">
        <v>4052</v>
      </c>
      <c r="F476" s="17" t="s">
        <v>3080</v>
      </c>
      <c r="G476" s="17" t="s">
        <v>1949</v>
      </c>
      <c r="H476" s="17" t="s">
        <v>3081</v>
      </c>
      <c r="I476" t="s">
        <v>1942</v>
      </c>
    </row>
    <row r="477" spans="1:9" x14ac:dyDescent="0.2">
      <c r="A477" s="17" t="s">
        <v>947</v>
      </c>
      <c r="B477" s="17" t="s">
        <v>4053</v>
      </c>
      <c r="C477" s="17" t="s">
        <v>4054</v>
      </c>
      <c r="D477" s="17"/>
      <c r="E477" s="17" t="s">
        <v>4055</v>
      </c>
      <c r="F477" s="17" t="s">
        <v>4056</v>
      </c>
      <c r="G477" s="17" t="s">
        <v>1941</v>
      </c>
      <c r="H477" s="17">
        <v>34745</v>
      </c>
      <c r="I477" t="s">
        <v>1951</v>
      </c>
    </row>
    <row r="478" spans="1:9" x14ac:dyDescent="0.2">
      <c r="A478" s="17" t="s">
        <v>949</v>
      </c>
      <c r="B478" s="17" t="s">
        <v>4057</v>
      </c>
      <c r="C478" s="17" t="s">
        <v>4058</v>
      </c>
      <c r="D478" s="17" t="s">
        <v>4059</v>
      </c>
      <c r="E478" s="17" t="s">
        <v>4060</v>
      </c>
      <c r="F478" s="17" t="s">
        <v>2163</v>
      </c>
      <c r="G478" s="17" t="s">
        <v>1941</v>
      </c>
      <c r="H478" s="17">
        <v>14683</v>
      </c>
      <c r="I478" t="s">
        <v>1942</v>
      </c>
    </row>
    <row r="479" spans="1:9" x14ac:dyDescent="0.2">
      <c r="A479" s="17" t="s">
        <v>951</v>
      </c>
      <c r="B479" s="17" t="s">
        <v>4061</v>
      </c>
      <c r="C479" s="17" t="s">
        <v>4062</v>
      </c>
      <c r="D479" s="17" t="s">
        <v>4063</v>
      </c>
      <c r="E479" s="17" t="s">
        <v>4064</v>
      </c>
      <c r="F479" s="17" t="s">
        <v>3515</v>
      </c>
      <c r="G479" s="17" t="s">
        <v>1941</v>
      </c>
      <c r="H479" s="17">
        <v>75799</v>
      </c>
      <c r="I479" t="s">
        <v>1951</v>
      </c>
    </row>
    <row r="480" spans="1:9" x14ac:dyDescent="0.2">
      <c r="A480" s="17" t="s">
        <v>935</v>
      </c>
      <c r="B480" s="17" t="s">
        <v>4065</v>
      </c>
      <c r="C480" s="17" t="s">
        <v>4066</v>
      </c>
      <c r="D480" s="17" t="s">
        <v>4067</v>
      </c>
      <c r="E480" s="17" t="s">
        <v>4068</v>
      </c>
      <c r="F480" s="17" t="s">
        <v>4069</v>
      </c>
      <c r="G480" s="17" t="s">
        <v>1941</v>
      </c>
      <c r="H480" s="17">
        <v>11388</v>
      </c>
      <c r="I480" t="s">
        <v>1942</v>
      </c>
    </row>
    <row r="481" spans="1:9" x14ac:dyDescent="0.2">
      <c r="A481" s="17" t="s">
        <v>4070</v>
      </c>
      <c r="B481" s="17" t="s">
        <v>4071</v>
      </c>
      <c r="C481" s="17"/>
      <c r="D481" s="17" t="s">
        <v>4072</v>
      </c>
      <c r="E481" s="17" t="s">
        <v>4073</v>
      </c>
      <c r="F481" s="17" t="s">
        <v>4074</v>
      </c>
      <c r="G481" s="17" t="s">
        <v>1941</v>
      </c>
      <c r="H481" s="17">
        <v>20167</v>
      </c>
      <c r="I481" t="s">
        <v>1942</v>
      </c>
    </row>
    <row r="482" spans="1:9" x14ac:dyDescent="0.2">
      <c r="A482" s="17" t="s">
        <v>4075</v>
      </c>
      <c r="B482" s="17" t="s">
        <v>4076</v>
      </c>
      <c r="C482" s="17" t="s">
        <v>4077</v>
      </c>
      <c r="D482" s="17" t="s">
        <v>4078</v>
      </c>
      <c r="E482" s="17" t="s">
        <v>4079</v>
      </c>
      <c r="F482" s="17" t="s">
        <v>2004</v>
      </c>
      <c r="G482" s="17" t="s">
        <v>1941</v>
      </c>
      <c r="H482" s="17">
        <v>23203</v>
      </c>
      <c r="I482" t="s">
        <v>1951</v>
      </c>
    </row>
    <row r="483" spans="1:9" x14ac:dyDescent="0.2">
      <c r="A483" s="17" t="s">
        <v>954</v>
      </c>
      <c r="B483" s="17" t="s">
        <v>4080</v>
      </c>
      <c r="C483" s="17" t="s">
        <v>4081</v>
      </c>
      <c r="D483" s="17" t="s">
        <v>4082</v>
      </c>
      <c r="E483" s="17" t="s">
        <v>4083</v>
      </c>
      <c r="F483" s="17" t="s">
        <v>4084</v>
      </c>
      <c r="G483" s="17" t="s">
        <v>2116</v>
      </c>
      <c r="H483" s="17" t="s">
        <v>2393</v>
      </c>
      <c r="I483" t="s">
        <v>1951</v>
      </c>
    </row>
    <row r="484" spans="1:9" x14ac:dyDescent="0.2">
      <c r="A484" s="17" t="s">
        <v>956</v>
      </c>
      <c r="B484" s="17" t="s">
        <v>4085</v>
      </c>
      <c r="C484" s="17" t="s">
        <v>4086</v>
      </c>
      <c r="D484" s="17" t="s">
        <v>4087</v>
      </c>
      <c r="E484" s="17" t="s">
        <v>4088</v>
      </c>
      <c r="F484" s="17" t="s">
        <v>2699</v>
      </c>
      <c r="G484" s="17" t="s">
        <v>1941</v>
      </c>
      <c r="H484" s="17">
        <v>22309</v>
      </c>
      <c r="I484" t="s">
        <v>1942</v>
      </c>
    </row>
    <row r="485" spans="1:9" x14ac:dyDescent="0.2">
      <c r="A485" s="17" t="s">
        <v>958</v>
      </c>
      <c r="B485" s="17" t="s">
        <v>4089</v>
      </c>
      <c r="C485" s="17"/>
      <c r="D485" s="17" t="s">
        <v>4090</v>
      </c>
      <c r="E485" s="17" t="s">
        <v>4091</v>
      </c>
      <c r="F485" s="17" t="s">
        <v>2938</v>
      </c>
      <c r="G485" s="17" t="s">
        <v>1941</v>
      </c>
      <c r="H485" s="17">
        <v>84115</v>
      </c>
      <c r="I485" t="s">
        <v>1942</v>
      </c>
    </row>
    <row r="486" spans="1:9" x14ac:dyDescent="0.2">
      <c r="A486" s="17" t="s">
        <v>960</v>
      </c>
      <c r="B486" s="17" t="s">
        <v>4092</v>
      </c>
      <c r="C486" s="17" t="s">
        <v>4093</v>
      </c>
      <c r="D486" s="17"/>
      <c r="E486" s="17" t="s">
        <v>4094</v>
      </c>
      <c r="F486" s="17" t="s">
        <v>1995</v>
      </c>
      <c r="G486" s="17" t="s">
        <v>1941</v>
      </c>
      <c r="H486" s="17">
        <v>95108</v>
      </c>
      <c r="I486" t="s">
        <v>1951</v>
      </c>
    </row>
    <row r="487" spans="1:9" x14ac:dyDescent="0.2">
      <c r="A487" s="17" t="s">
        <v>962</v>
      </c>
      <c r="B487" s="17" t="s">
        <v>4095</v>
      </c>
      <c r="C487" s="17" t="s">
        <v>4096</v>
      </c>
      <c r="D487" s="17" t="s">
        <v>4097</v>
      </c>
      <c r="E487" s="17" t="s">
        <v>4098</v>
      </c>
      <c r="F487" s="17" t="s">
        <v>4099</v>
      </c>
      <c r="G487" s="17" t="s">
        <v>1949</v>
      </c>
      <c r="H487" s="17" t="s">
        <v>4100</v>
      </c>
      <c r="I487" t="s">
        <v>1942</v>
      </c>
    </row>
    <row r="488" spans="1:9" x14ac:dyDescent="0.2">
      <c r="A488" s="17" t="s">
        <v>964</v>
      </c>
      <c r="B488" s="17" t="s">
        <v>4101</v>
      </c>
      <c r="C488" s="17" t="s">
        <v>4102</v>
      </c>
      <c r="D488" s="17" t="s">
        <v>4103</v>
      </c>
      <c r="E488" s="17" t="s">
        <v>4104</v>
      </c>
      <c r="F488" s="17" t="s">
        <v>4105</v>
      </c>
      <c r="G488" s="17" t="s">
        <v>1949</v>
      </c>
      <c r="H488" s="17" t="s">
        <v>2545</v>
      </c>
      <c r="I488" t="s">
        <v>1942</v>
      </c>
    </row>
    <row r="489" spans="1:9" x14ac:dyDescent="0.2">
      <c r="A489" s="17" t="s">
        <v>966</v>
      </c>
      <c r="B489" s="17" t="s">
        <v>4106</v>
      </c>
      <c r="C489" s="17" t="s">
        <v>4107</v>
      </c>
      <c r="D489" s="17" t="s">
        <v>4108</v>
      </c>
      <c r="E489" s="17" t="s">
        <v>4109</v>
      </c>
      <c r="F489" s="17" t="s">
        <v>4105</v>
      </c>
      <c r="G489" s="17" t="s">
        <v>1949</v>
      </c>
      <c r="H489" s="17" t="s">
        <v>2545</v>
      </c>
      <c r="I489" t="s">
        <v>1951</v>
      </c>
    </row>
    <row r="490" spans="1:9" x14ac:dyDescent="0.2">
      <c r="A490" s="17" t="s">
        <v>968</v>
      </c>
      <c r="B490" s="17" t="s">
        <v>4110</v>
      </c>
      <c r="C490" s="17" t="s">
        <v>4111</v>
      </c>
      <c r="D490" s="17" t="s">
        <v>4112</v>
      </c>
      <c r="E490" s="17" t="s">
        <v>4113</v>
      </c>
      <c r="F490" s="17" t="s">
        <v>4114</v>
      </c>
      <c r="G490" s="17" t="s">
        <v>1949</v>
      </c>
      <c r="H490" s="17" t="s">
        <v>2855</v>
      </c>
      <c r="I490" t="s">
        <v>1942</v>
      </c>
    </row>
    <row r="491" spans="1:9" x14ac:dyDescent="0.2">
      <c r="A491" s="17" t="s">
        <v>970</v>
      </c>
      <c r="B491" s="17" t="s">
        <v>4115</v>
      </c>
      <c r="C491" s="17" t="s">
        <v>4116</v>
      </c>
      <c r="D491" s="17" t="s">
        <v>4117</v>
      </c>
      <c r="E491" s="17" t="s">
        <v>4118</v>
      </c>
      <c r="F491" s="17" t="s">
        <v>2448</v>
      </c>
      <c r="G491" s="17" t="s">
        <v>1941</v>
      </c>
      <c r="H491" s="17">
        <v>79945</v>
      </c>
      <c r="I491" t="s">
        <v>1951</v>
      </c>
    </row>
    <row r="492" spans="1:9" x14ac:dyDescent="0.2">
      <c r="A492" s="17" t="s">
        <v>972</v>
      </c>
      <c r="B492" s="17" t="s">
        <v>4119</v>
      </c>
      <c r="C492" s="17" t="s">
        <v>4120</v>
      </c>
      <c r="D492" s="17" t="s">
        <v>4121</v>
      </c>
      <c r="E492" s="17" t="s">
        <v>4122</v>
      </c>
      <c r="F492" s="17" t="s">
        <v>2191</v>
      </c>
      <c r="G492" s="17" t="s">
        <v>1941</v>
      </c>
      <c r="H492" s="17">
        <v>33355</v>
      </c>
      <c r="I492" t="s">
        <v>1951</v>
      </c>
    </row>
    <row r="493" spans="1:9" x14ac:dyDescent="0.2">
      <c r="A493" s="17" t="s">
        <v>974</v>
      </c>
      <c r="B493" s="17" t="s">
        <v>4123</v>
      </c>
      <c r="C493" s="17"/>
      <c r="D493" s="17" t="s">
        <v>4124</v>
      </c>
      <c r="E493" s="17" t="s">
        <v>4125</v>
      </c>
      <c r="F493" s="17" t="s">
        <v>3483</v>
      </c>
      <c r="G493" s="17" t="s">
        <v>1941</v>
      </c>
      <c r="H493" s="17">
        <v>46295</v>
      </c>
      <c r="I493" t="s">
        <v>1951</v>
      </c>
    </row>
    <row r="494" spans="1:9" x14ac:dyDescent="0.2">
      <c r="A494" s="17" t="s">
        <v>976</v>
      </c>
      <c r="B494" s="17" t="s">
        <v>4126</v>
      </c>
      <c r="C494" s="17" t="s">
        <v>4127</v>
      </c>
      <c r="D494" s="17" t="s">
        <v>4128</v>
      </c>
      <c r="E494" s="17" t="s">
        <v>4129</v>
      </c>
      <c r="F494" s="17" t="s">
        <v>3121</v>
      </c>
      <c r="G494" s="17" t="s">
        <v>1941</v>
      </c>
      <c r="H494" s="17">
        <v>53234</v>
      </c>
      <c r="I494" t="s">
        <v>1942</v>
      </c>
    </row>
    <row r="495" spans="1:9" x14ac:dyDescent="0.2">
      <c r="A495" s="17" t="s">
        <v>978</v>
      </c>
      <c r="B495" s="17" t="s">
        <v>4130</v>
      </c>
      <c r="C495" s="17" t="s">
        <v>4131</v>
      </c>
      <c r="D495" s="17" t="s">
        <v>4132</v>
      </c>
      <c r="E495" s="17" t="s">
        <v>4133</v>
      </c>
      <c r="F495" s="17" t="s">
        <v>3330</v>
      </c>
      <c r="G495" s="17" t="s">
        <v>2116</v>
      </c>
      <c r="H495" s="17" t="s">
        <v>3331</v>
      </c>
      <c r="I495" t="s">
        <v>1951</v>
      </c>
    </row>
    <row r="496" spans="1:9" x14ac:dyDescent="0.2">
      <c r="A496" s="17" t="s">
        <v>980</v>
      </c>
      <c r="B496" s="17" t="s">
        <v>4134</v>
      </c>
      <c r="C496" s="17" t="s">
        <v>4135</v>
      </c>
      <c r="D496" s="17" t="s">
        <v>4136</v>
      </c>
      <c r="E496" s="17" t="s">
        <v>4137</v>
      </c>
      <c r="F496" s="17" t="s">
        <v>3070</v>
      </c>
      <c r="G496" s="17" t="s">
        <v>1941</v>
      </c>
      <c r="H496" s="17">
        <v>70836</v>
      </c>
      <c r="I496" t="s">
        <v>1951</v>
      </c>
    </row>
    <row r="497" spans="1:9" x14ac:dyDescent="0.2">
      <c r="A497" s="17" t="s">
        <v>982</v>
      </c>
      <c r="B497" s="17" t="s">
        <v>4138</v>
      </c>
      <c r="C497" s="17"/>
      <c r="D497" s="17" t="s">
        <v>4139</v>
      </c>
      <c r="E497" s="17" t="s">
        <v>4140</v>
      </c>
      <c r="F497" s="17" t="s">
        <v>3283</v>
      </c>
      <c r="G497" s="17" t="s">
        <v>1941</v>
      </c>
      <c r="H497" s="17">
        <v>6816</v>
      </c>
      <c r="I497" t="s">
        <v>1942</v>
      </c>
    </row>
    <row r="498" spans="1:9" x14ac:dyDescent="0.2">
      <c r="A498" s="17" t="s">
        <v>984</v>
      </c>
      <c r="B498" s="17" t="s">
        <v>4141</v>
      </c>
      <c r="C498" s="17" t="s">
        <v>4142</v>
      </c>
      <c r="D498" s="17" t="s">
        <v>4143</v>
      </c>
      <c r="E498" s="17" t="s">
        <v>4144</v>
      </c>
      <c r="F498" s="17" t="s">
        <v>2225</v>
      </c>
      <c r="G498" s="17" t="s">
        <v>1941</v>
      </c>
      <c r="H498" s="17">
        <v>32590</v>
      </c>
      <c r="I498" t="s">
        <v>1951</v>
      </c>
    </row>
    <row r="499" spans="1:9" x14ac:dyDescent="0.2">
      <c r="A499" s="17" t="s">
        <v>986</v>
      </c>
      <c r="B499" s="17" t="s">
        <v>4145</v>
      </c>
      <c r="C499" s="17" t="s">
        <v>4146</v>
      </c>
      <c r="D499" s="17" t="s">
        <v>4147</v>
      </c>
      <c r="E499" s="17" t="s">
        <v>4148</v>
      </c>
      <c r="F499" s="17" t="s">
        <v>4149</v>
      </c>
      <c r="G499" s="17" t="s">
        <v>1949</v>
      </c>
      <c r="H499" s="17" t="s">
        <v>2083</v>
      </c>
      <c r="I499" t="s">
        <v>1951</v>
      </c>
    </row>
    <row r="500" spans="1:9" x14ac:dyDescent="0.2">
      <c r="A500" s="17" t="s">
        <v>4150</v>
      </c>
      <c r="B500" s="17" t="s">
        <v>4151</v>
      </c>
      <c r="C500" s="17" t="s">
        <v>4152</v>
      </c>
      <c r="D500" s="17" t="s">
        <v>4153</v>
      </c>
      <c r="E500" s="17" t="s">
        <v>4154</v>
      </c>
      <c r="F500" s="17" t="s">
        <v>3238</v>
      </c>
      <c r="G500" s="17" t="s">
        <v>2116</v>
      </c>
      <c r="H500" s="17" t="s">
        <v>3239</v>
      </c>
      <c r="I500" t="s">
        <v>1942</v>
      </c>
    </row>
    <row r="501" spans="1:9" x14ac:dyDescent="0.2">
      <c r="A501" s="17" t="s">
        <v>990</v>
      </c>
      <c r="B501" s="17" t="s">
        <v>4155</v>
      </c>
      <c r="C501" s="17"/>
      <c r="D501" s="17" t="s">
        <v>4156</v>
      </c>
      <c r="E501" s="17" t="s">
        <v>4157</v>
      </c>
      <c r="F501" s="17" t="s">
        <v>2933</v>
      </c>
      <c r="G501" s="17" t="s">
        <v>1949</v>
      </c>
      <c r="H501" s="17" t="s">
        <v>2083</v>
      </c>
      <c r="I501" t="s">
        <v>1942</v>
      </c>
    </row>
    <row r="502" spans="1:9" x14ac:dyDescent="0.2">
      <c r="A502" s="17" t="s">
        <v>992</v>
      </c>
      <c r="B502" s="17" t="s">
        <v>4158</v>
      </c>
      <c r="C502" s="17"/>
      <c r="D502" s="17" t="s">
        <v>4159</v>
      </c>
      <c r="E502" s="17" t="s">
        <v>4160</v>
      </c>
      <c r="F502" s="17" t="s">
        <v>2048</v>
      </c>
      <c r="G502" s="17" t="s">
        <v>1941</v>
      </c>
      <c r="H502" s="17">
        <v>49518</v>
      </c>
      <c r="I502" t="s">
        <v>1951</v>
      </c>
    </row>
    <row r="503" spans="1:9" x14ac:dyDescent="0.2">
      <c r="A503" s="17" t="s">
        <v>994</v>
      </c>
      <c r="B503" s="17" t="s">
        <v>4161</v>
      </c>
      <c r="C503" s="17" t="s">
        <v>4162</v>
      </c>
      <c r="D503" s="17" t="s">
        <v>4163</v>
      </c>
      <c r="E503" s="17" t="s">
        <v>4164</v>
      </c>
      <c r="F503" s="17" t="s">
        <v>3365</v>
      </c>
      <c r="G503" s="17" t="s">
        <v>2116</v>
      </c>
      <c r="H503" s="17" t="s">
        <v>3366</v>
      </c>
      <c r="I503" t="s">
        <v>1951</v>
      </c>
    </row>
    <row r="504" spans="1:9" x14ac:dyDescent="0.2">
      <c r="A504" s="17" t="s">
        <v>4165</v>
      </c>
      <c r="B504" s="17" t="s">
        <v>4166</v>
      </c>
      <c r="C504" s="17" t="s">
        <v>4167</v>
      </c>
      <c r="D504" s="17" t="s">
        <v>4168</v>
      </c>
      <c r="E504" s="17" t="s">
        <v>4169</v>
      </c>
      <c r="F504" s="17" t="s">
        <v>2375</v>
      </c>
      <c r="G504" s="17" t="s">
        <v>1941</v>
      </c>
      <c r="H504" s="17">
        <v>66160</v>
      </c>
      <c r="I504" t="s">
        <v>1951</v>
      </c>
    </row>
    <row r="505" spans="1:9" x14ac:dyDescent="0.2">
      <c r="A505" s="17" t="s">
        <v>4170</v>
      </c>
      <c r="B505" s="17" t="s">
        <v>4171</v>
      </c>
      <c r="C505" s="17"/>
      <c r="D505" s="17" t="s">
        <v>4172</v>
      </c>
      <c r="E505" s="17" t="s">
        <v>4173</v>
      </c>
      <c r="F505" s="17" t="s">
        <v>4174</v>
      </c>
      <c r="G505" s="17" t="s">
        <v>1941</v>
      </c>
      <c r="H505" s="17">
        <v>14905</v>
      </c>
      <c r="I505" t="s">
        <v>1951</v>
      </c>
    </row>
    <row r="506" spans="1:9" x14ac:dyDescent="0.2">
      <c r="A506" s="17" t="s">
        <v>4175</v>
      </c>
      <c r="B506" s="17" t="s">
        <v>4176</v>
      </c>
      <c r="C506" s="17" t="s">
        <v>4177</v>
      </c>
      <c r="D506" s="17" t="s">
        <v>4178</v>
      </c>
      <c r="E506" s="17" t="s">
        <v>4179</v>
      </c>
      <c r="F506" s="17" t="s">
        <v>3121</v>
      </c>
      <c r="G506" s="17" t="s">
        <v>1941</v>
      </c>
      <c r="H506" s="17">
        <v>53205</v>
      </c>
      <c r="I506" t="s">
        <v>1942</v>
      </c>
    </row>
    <row r="507" spans="1:9" x14ac:dyDescent="0.2">
      <c r="A507" s="17" t="s">
        <v>996</v>
      </c>
      <c r="B507" s="17" t="s">
        <v>4180</v>
      </c>
      <c r="C507" s="17" t="s">
        <v>4181</v>
      </c>
      <c r="D507" s="17" t="s">
        <v>4182</v>
      </c>
      <c r="E507" s="17" t="s">
        <v>4183</v>
      </c>
      <c r="F507" s="17" t="s">
        <v>4184</v>
      </c>
      <c r="G507" s="17" t="s">
        <v>1941</v>
      </c>
      <c r="H507" s="17">
        <v>27264</v>
      </c>
      <c r="I507" t="s">
        <v>1951</v>
      </c>
    </row>
    <row r="508" spans="1:9" x14ac:dyDescent="0.2">
      <c r="A508" s="17" t="s">
        <v>998</v>
      </c>
      <c r="B508" s="17" t="s">
        <v>4185</v>
      </c>
      <c r="C508" s="17" t="s">
        <v>4186</v>
      </c>
      <c r="D508" s="17" t="s">
        <v>4187</v>
      </c>
      <c r="E508" s="17" t="s">
        <v>4188</v>
      </c>
      <c r="F508" s="17" t="s">
        <v>2448</v>
      </c>
      <c r="G508" s="17" t="s">
        <v>1941</v>
      </c>
      <c r="H508" s="17">
        <v>88546</v>
      </c>
      <c r="I508" t="s">
        <v>1942</v>
      </c>
    </row>
    <row r="509" spans="1:9" x14ac:dyDescent="0.2">
      <c r="A509" s="17" t="s">
        <v>1000</v>
      </c>
      <c r="B509" s="17" t="s">
        <v>4189</v>
      </c>
      <c r="C509" s="17" t="s">
        <v>4190</v>
      </c>
      <c r="D509" s="17" t="s">
        <v>4191</v>
      </c>
      <c r="E509" s="17" t="s">
        <v>4192</v>
      </c>
      <c r="F509" s="17" t="s">
        <v>4193</v>
      </c>
      <c r="G509" s="17" t="s">
        <v>1941</v>
      </c>
      <c r="H509" s="17">
        <v>44185</v>
      </c>
      <c r="I509" t="s">
        <v>1942</v>
      </c>
    </row>
    <row r="510" spans="1:9" x14ac:dyDescent="0.2">
      <c r="A510" s="17" t="s">
        <v>1002</v>
      </c>
      <c r="B510" s="17" t="s">
        <v>4194</v>
      </c>
      <c r="C510" s="17" t="s">
        <v>4195</v>
      </c>
      <c r="D510" s="17" t="s">
        <v>4196</v>
      </c>
      <c r="E510" s="17" t="s">
        <v>4197</v>
      </c>
      <c r="F510" s="17" t="s">
        <v>4198</v>
      </c>
      <c r="G510" s="17" t="s">
        <v>1949</v>
      </c>
      <c r="H510" s="17" t="s">
        <v>4199</v>
      </c>
      <c r="I510" t="s">
        <v>1951</v>
      </c>
    </row>
    <row r="511" spans="1:9" x14ac:dyDescent="0.2">
      <c r="A511" s="17" t="s">
        <v>988</v>
      </c>
      <c r="B511" s="17" t="s">
        <v>4200</v>
      </c>
      <c r="C511" s="17" t="s">
        <v>4201</v>
      </c>
      <c r="D511" s="17" t="s">
        <v>4202</v>
      </c>
      <c r="E511" s="17" t="s">
        <v>4203</v>
      </c>
      <c r="F511" s="17" t="s">
        <v>4204</v>
      </c>
      <c r="G511" s="17" t="s">
        <v>1949</v>
      </c>
      <c r="H511" s="17" t="s">
        <v>4205</v>
      </c>
      <c r="I511" t="s">
        <v>1942</v>
      </c>
    </row>
    <row r="512" spans="1:9" x14ac:dyDescent="0.2">
      <c r="A512" s="17" t="s">
        <v>1005</v>
      </c>
      <c r="B512" s="17" t="s">
        <v>4206</v>
      </c>
      <c r="C512" s="17" t="s">
        <v>4207</v>
      </c>
      <c r="D512" s="17" t="s">
        <v>4208</v>
      </c>
      <c r="E512" s="17" t="s">
        <v>4209</v>
      </c>
      <c r="F512" s="17" t="s">
        <v>3749</v>
      </c>
      <c r="G512" s="17" t="s">
        <v>1949</v>
      </c>
      <c r="H512" s="17" t="s">
        <v>3750</v>
      </c>
      <c r="I512" t="s">
        <v>1942</v>
      </c>
    </row>
    <row r="513" spans="1:9" x14ac:dyDescent="0.2">
      <c r="A513" s="17" t="s">
        <v>1007</v>
      </c>
      <c r="B513" s="17" t="s">
        <v>4210</v>
      </c>
      <c r="C513" s="17" t="s">
        <v>4211</v>
      </c>
      <c r="D513" s="17" t="s">
        <v>4212</v>
      </c>
      <c r="E513" s="17" t="s">
        <v>4213</v>
      </c>
      <c r="F513" s="17" t="s">
        <v>2172</v>
      </c>
      <c r="G513" s="17" t="s">
        <v>1941</v>
      </c>
      <c r="H513" s="17">
        <v>35244</v>
      </c>
      <c r="I513" t="s">
        <v>1942</v>
      </c>
    </row>
    <row r="514" spans="1:9" x14ac:dyDescent="0.2">
      <c r="A514" s="17" t="s">
        <v>1009</v>
      </c>
      <c r="B514" s="17" t="s">
        <v>4214</v>
      </c>
      <c r="C514" s="17" t="s">
        <v>4215</v>
      </c>
      <c r="D514" s="17" t="s">
        <v>4216</v>
      </c>
      <c r="E514" s="17" t="s">
        <v>4217</v>
      </c>
      <c r="F514" s="17" t="s">
        <v>4218</v>
      </c>
      <c r="G514" s="17" t="s">
        <v>1941</v>
      </c>
      <c r="H514" s="17">
        <v>56372</v>
      </c>
      <c r="I514" t="s">
        <v>1951</v>
      </c>
    </row>
    <row r="515" spans="1:9" x14ac:dyDescent="0.2">
      <c r="A515" s="17" t="s">
        <v>1011</v>
      </c>
      <c r="B515" s="17" t="s">
        <v>4219</v>
      </c>
      <c r="C515" s="17" t="s">
        <v>4220</v>
      </c>
      <c r="D515" s="17"/>
      <c r="E515" s="17" t="s">
        <v>4221</v>
      </c>
      <c r="F515" s="17" t="s">
        <v>2017</v>
      </c>
      <c r="G515" s="17" t="s">
        <v>1941</v>
      </c>
      <c r="H515" s="17">
        <v>19191</v>
      </c>
      <c r="I515" t="s">
        <v>1951</v>
      </c>
    </row>
    <row r="516" spans="1:9" x14ac:dyDescent="0.2">
      <c r="A516" s="17" t="s">
        <v>1013</v>
      </c>
      <c r="B516" s="17" t="s">
        <v>4222</v>
      </c>
      <c r="C516" s="17" t="s">
        <v>4223</v>
      </c>
      <c r="D516" s="17" t="s">
        <v>4224</v>
      </c>
      <c r="E516" s="17" t="s">
        <v>4225</v>
      </c>
      <c r="F516" s="17" t="s">
        <v>2821</v>
      </c>
      <c r="G516" s="17" t="s">
        <v>1941</v>
      </c>
      <c r="H516" s="17">
        <v>48211</v>
      </c>
      <c r="I516" t="s">
        <v>1942</v>
      </c>
    </row>
    <row r="517" spans="1:9" x14ac:dyDescent="0.2">
      <c r="A517" s="17" t="s">
        <v>1015</v>
      </c>
      <c r="B517" s="17" t="s">
        <v>4226</v>
      </c>
      <c r="C517" s="17" t="s">
        <v>4227</v>
      </c>
      <c r="D517" s="17" t="s">
        <v>4228</v>
      </c>
      <c r="E517" s="17" t="s">
        <v>4229</v>
      </c>
      <c r="F517" s="17" t="s">
        <v>2013</v>
      </c>
      <c r="G517" s="17" t="s">
        <v>1941</v>
      </c>
      <c r="H517" s="17">
        <v>63180</v>
      </c>
      <c r="I517" t="s">
        <v>1951</v>
      </c>
    </row>
    <row r="518" spans="1:9" x14ac:dyDescent="0.2">
      <c r="A518" s="17" t="s">
        <v>1017</v>
      </c>
      <c r="B518" s="17" t="s">
        <v>4230</v>
      </c>
      <c r="C518" s="17"/>
      <c r="D518" s="17" t="s">
        <v>4231</v>
      </c>
      <c r="E518" s="17" t="s">
        <v>4232</v>
      </c>
      <c r="F518" s="17" t="s">
        <v>4233</v>
      </c>
      <c r="G518" s="17" t="s">
        <v>1941</v>
      </c>
      <c r="H518" s="17">
        <v>12305</v>
      </c>
      <c r="I518" t="s">
        <v>1942</v>
      </c>
    </row>
    <row r="519" spans="1:9" x14ac:dyDescent="0.2">
      <c r="A519" s="17" t="s">
        <v>1019</v>
      </c>
      <c r="B519" s="17" t="s">
        <v>4234</v>
      </c>
      <c r="C519" s="17"/>
      <c r="D519" s="17" t="s">
        <v>4235</v>
      </c>
      <c r="E519" s="17" t="s">
        <v>4236</v>
      </c>
      <c r="F519" s="17" t="s">
        <v>4237</v>
      </c>
      <c r="G519" s="17" t="s">
        <v>1941</v>
      </c>
      <c r="H519" s="17">
        <v>33805</v>
      </c>
      <c r="I519" t="s">
        <v>1951</v>
      </c>
    </row>
    <row r="520" spans="1:9" x14ac:dyDescent="0.2">
      <c r="A520" s="17" t="s">
        <v>1021</v>
      </c>
      <c r="B520" s="17" t="s">
        <v>4238</v>
      </c>
      <c r="C520" s="17" t="s">
        <v>4239</v>
      </c>
      <c r="D520" s="17" t="s">
        <v>4240</v>
      </c>
      <c r="E520" s="17" t="s">
        <v>4241</v>
      </c>
      <c r="F520" s="17" t="s">
        <v>4242</v>
      </c>
      <c r="G520" s="17" t="s">
        <v>1941</v>
      </c>
      <c r="H520" s="17">
        <v>32941</v>
      </c>
      <c r="I520" t="s">
        <v>1951</v>
      </c>
    </row>
    <row r="521" spans="1:9" x14ac:dyDescent="0.2">
      <c r="A521" s="17" t="s">
        <v>4243</v>
      </c>
      <c r="B521" s="17" t="s">
        <v>4244</v>
      </c>
      <c r="C521" s="17" t="s">
        <v>4245</v>
      </c>
      <c r="D521" s="17" t="s">
        <v>4246</v>
      </c>
      <c r="E521" s="17" t="s">
        <v>4247</v>
      </c>
      <c r="F521" s="17" t="s">
        <v>2027</v>
      </c>
      <c r="G521" s="17" t="s">
        <v>1941</v>
      </c>
      <c r="H521" s="17">
        <v>77075</v>
      </c>
      <c r="I521" t="s">
        <v>1951</v>
      </c>
    </row>
    <row r="522" spans="1:9" x14ac:dyDescent="0.2">
      <c r="A522" s="17" t="s">
        <v>1024</v>
      </c>
      <c r="B522" s="17" t="s">
        <v>4248</v>
      </c>
      <c r="C522" s="17" t="s">
        <v>4249</v>
      </c>
      <c r="D522" s="17" t="s">
        <v>4250</v>
      </c>
      <c r="E522" s="17" t="s">
        <v>4251</v>
      </c>
      <c r="F522" s="17" t="s">
        <v>2144</v>
      </c>
      <c r="G522" s="17" t="s">
        <v>1941</v>
      </c>
      <c r="H522" s="17">
        <v>70179</v>
      </c>
      <c r="I522" t="s">
        <v>1951</v>
      </c>
    </row>
    <row r="523" spans="1:9" x14ac:dyDescent="0.2">
      <c r="A523" s="17" t="s">
        <v>4252</v>
      </c>
      <c r="B523" s="17" t="s">
        <v>4253</v>
      </c>
      <c r="C523" s="17" t="s">
        <v>4254</v>
      </c>
      <c r="D523" s="17" t="s">
        <v>4255</v>
      </c>
      <c r="E523" s="17" t="s">
        <v>4256</v>
      </c>
      <c r="F523" s="17" t="s">
        <v>2362</v>
      </c>
      <c r="G523" s="17" t="s">
        <v>1941</v>
      </c>
      <c r="H523" s="17">
        <v>73142</v>
      </c>
      <c r="I523" t="s">
        <v>1951</v>
      </c>
    </row>
    <row r="524" spans="1:9" x14ac:dyDescent="0.2">
      <c r="A524" s="17" t="s">
        <v>1026</v>
      </c>
      <c r="B524" s="17" t="s">
        <v>4257</v>
      </c>
      <c r="C524" s="17" t="s">
        <v>4258</v>
      </c>
      <c r="D524" s="17" t="s">
        <v>4259</v>
      </c>
      <c r="E524" s="17" t="s">
        <v>4260</v>
      </c>
      <c r="F524" s="17" t="s">
        <v>3510</v>
      </c>
      <c r="G524" s="17" t="s">
        <v>1941</v>
      </c>
      <c r="H524" s="17">
        <v>66617</v>
      </c>
      <c r="I524" t="s">
        <v>1951</v>
      </c>
    </row>
    <row r="525" spans="1:9" x14ac:dyDescent="0.2">
      <c r="A525" s="17" t="s">
        <v>1028</v>
      </c>
      <c r="B525" s="17" t="s">
        <v>4261</v>
      </c>
      <c r="C525" s="17" t="s">
        <v>4262</v>
      </c>
      <c r="D525" s="17" t="s">
        <v>4263</v>
      </c>
      <c r="E525" s="17" t="s">
        <v>4264</v>
      </c>
      <c r="F525" s="17" t="s">
        <v>4265</v>
      </c>
      <c r="G525" s="17" t="s">
        <v>1949</v>
      </c>
      <c r="H525" s="17" t="s">
        <v>3618</v>
      </c>
      <c r="I525" t="s">
        <v>1951</v>
      </c>
    </row>
    <row r="526" spans="1:9" x14ac:dyDescent="0.2">
      <c r="A526" s="17" t="s">
        <v>1030</v>
      </c>
      <c r="B526" s="17" t="s">
        <v>4266</v>
      </c>
      <c r="C526" s="17"/>
      <c r="D526" s="17" t="s">
        <v>4267</v>
      </c>
      <c r="E526" s="17" t="s">
        <v>4268</v>
      </c>
      <c r="F526" s="17" t="s">
        <v>1962</v>
      </c>
      <c r="G526" s="17" t="s">
        <v>1941</v>
      </c>
      <c r="H526" s="17">
        <v>62723</v>
      </c>
      <c r="I526" t="s">
        <v>1951</v>
      </c>
    </row>
    <row r="527" spans="1:9" x14ac:dyDescent="0.2">
      <c r="A527" s="17" t="s">
        <v>1032</v>
      </c>
      <c r="B527" s="17" t="s">
        <v>4269</v>
      </c>
      <c r="C527" s="17"/>
      <c r="D527" s="17" t="s">
        <v>4270</v>
      </c>
      <c r="E527" s="17" t="s">
        <v>4271</v>
      </c>
      <c r="F527" s="17" t="s">
        <v>4272</v>
      </c>
      <c r="G527" s="17" t="s">
        <v>1941</v>
      </c>
      <c r="H527" s="17">
        <v>8104</v>
      </c>
      <c r="I527" t="s">
        <v>1942</v>
      </c>
    </row>
    <row r="528" spans="1:9" x14ac:dyDescent="0.2">
      <c r="A528" s="17" t="s">
        <v>1034</v>
      </c>
      <c r="B528" s="17" t="s">
        <v>4273</v>
      </c>
      <c r="C528" s="17" t="s">
        <v>4274</v>
      </c>
      <c r="D528" s="17" t="s">
        <v>4275</v>
      </c>
      <c r="E528" s="17" t="s">
        <v>4276</v>
      </c>
      <c r="F528" s="17" t="s">
        <v>3492</v>
      </c>
      <c r="G528" s="17" t="s">
        <v>1941</v>
      </c>
      <c r="H528" s="17">
        <v>98185</v>
      </c>
      <c r="I528" t="s">
        <v>1942</v>
      </c>
    </row>
    <row r="529" spans="1:9" x14ac:dyDescent="0.2">
      <c r="A529" s="17" t="s">
        <v>1036</v>
      </c>
      <c r="B529" s="17" t="s">
        <v>4277</v>
      </c>
      <c r="C529" s="17" t="s">
        <v>4278</v>
      </c>
      <c r="D529" s="17" t="s">
        <v>4279</v>
      </c>
      <c r="E529" s="17" t="s">
        <v>4280</v>
      </c>
      <c r="F529" s="17" t="s">
        <v>2242</v>
      </c>
      <c r="G529" s="17" t="s">
        <v>2116</v>
      </c>
      <c r="H529" s="17" t="s">
        <v>2243</v>
      </c>
      <c r="I529" t="s">
        <v>1951</v>
      </c>
    </row>
    <row r="530" spans="1:9" x14ac:dyDescent="0.2">
      <c r="A530" s="17" t="s">
        <v>1038</v>
      </c>
      <c r="B530" s="17" t="s">
        <v>4281</v>
      </c>
      <c r="C530" s="17" t="s">
        <v>4282</v>
      </c>
      <c r="D530" s="17" t="s">
        <v>4283</v>
      </c>
      <c r="E530" s="17" t="s">
        <v>4284</v>
      </c>
      <c r="F530" s="17" t="s">
        <v>4285</v>
      </c>
      <c r="G530" s="17" t="s">
        <v>1941</v>
      </c>
      <c r="H530" s="17">
        <v>76711</v>
      </c>
      <c r="I530" t="s">
        <v>1951</v>
      </c>
    </row>
    <row r="531" spans="1:9" x14ac:dyDescent="0.2">
      <c r="A531" s="17" t="s">
        <v>1040</v>
      </c>
      <c r="B531" s="17" t="s">
        <v>4286</v>
      </c>
      <c r="C531" s="17" t="s">
        <v>4287</v>
      </c>
      <c r="D531" s="17" t="s">
        <v>4288</v>
      </c>
      <c r="E531" s="17" t="s">
        <v>4289</v>
      </c>
      <c r="F531" s="17" t="s">
        <v>2004</v>
      </c>
      <c r="G531" s="17" t="s">
        <v>1941</v>
      </c>
      <c r="H531" s="17">
        <v>23242</v>
      </c>
      <c r="I531" t="s">
        <v>1951</v>
      </c>
    </row>
    <row r="532" spans="1:9" x14ac:dyDescent="0.2">
      <c r="A532" s="17" t="s">
        <v>1042</v>
      </c>
      <c r="B532" s="17" t="s">
        <v>4290</v>
      </c>
      <c r="C532" s="17" t="s">
        <v>4291</v>
      </c>
      <c r="D532" s="17" t="s">
        <v>4292</v>
      </c>
      <c r="E532" s="17" t="s">
        <v>4293</v>
      </c>
      <c r="F532" s="17" t="s">
        <v>2211</v>
      </c>
      <c r="G532" s="17" t="s">
        <v>1941</v>
      </c>
      <c r="H532" s="17">
        <v>43610</v>
      </c>
      <c r="I532" t="s">
        <v>1951</v>
      </c>
    </row>
    <row r="533" spans="1:9" x14ac:dyDescent="0.2">
      <c r="A533" s="17" t="s">
        <v>1044</v>
      </c>
      <c r="B533" s="17" t="s">
        <v>4294</v>
      </c>
      <c r="C533" s="17" t="s">
        <v>4295</v>
      </c>
      <c r="D533" s="17" t="s">
        <v>4296</v>
      </c>
      <c r="E533" s="17" t="s">
        <v>4297</v>
      </c>
      <c r="F533" s="17" t="s">
        <v>2481</v>
      </c>
      <c r="G533" s="17" t="s">
        <v>1941</v>
      </c>
      <c r="H533" s="17">
        <v>25705</v>
      </c>
      <c r="I533" t="s">
        <v>1951</v>
      </c>
    </row>
    <row r="534" spans="1:9" x14ac:dyDescent="0.2">
      <c r="A534" s="17" t="s">
        <v>1046</v>
      </c>
      <c r="B534" s="17" t="s">
        <v>4298</v>
      </c>
      <c r="C534" s="17" t="s">
        <v>4299</v>
      </c>
      <c r="D534" s="17" t="s">
        <v>4300</v>
      </c>
      <c r="E534" s="17" t="s">
        <v>4301</v>
      </c>
      <c r="F534" s="17" t="s">
        <v>4302</v>
      </c>
      <c r="G534" s="17" t="s">
        <v>1941</v>
      </c>
      <c r="H534" s="17">
        <v>33884</v>
      </c>
      <c r="I534" t="s">
        <v>1942</v>
      </c>
    </row>
    <row r="535" spans="1:9" x14ac:dyDescent="0.2">
      <c r="A535" s="17" t="s">
        <v>1048</v>
      </c>
      <c r="B535" s="17" t="s">
        <v>4303</v>
      </c>
      <c r="C535" s="17"/>
      <c r="D535" s="17" t="s">
        <v>4304</v>
      </c>
      <c r="E535" s="17" t="s">
        <v>4305</v>
      </c>
      <c r="F535" s="17" t="s">
        <v>2325</v>
      </c>
      <c r="G535" s="17" t="s">
        <v>1941</v>
      </c>
      <c r="H535" s="17">
        <v>75323</v>
      </c>
      <c r="I535" t="s">
        <v>1951</v>
      </c>
    </row>
    <row r="536" spans="1:9" x14ac:dyDescent="0.2">
      <c r="A536" s="17" t="s">
        <v>1050</v>
      </c>
      <c r="B536" s="17" t="s">
        <v>4306</v>
      </c>
      <c r="C536" s="17" t="s">
        <v>4307</v>
      </c>
      <c r="D536" s="17" t="s">
        <v>4308</v>
      </c>
      <c r="E536" s="17" t="s">
        <v>4309</v>
      </c>
      <c r="F536" s="17" t="s">
        <v>2345</v>
      </c>
      <c r="G536" s="17" t="s">
        <v>1949</v>
      </c>
      <c r="H536" s="17" t="s">
        <v>2346</v>
      </c>
      <c r="I536" t="s">
        <v>1942</v>
      </c>
    </row>
    <row r="537" spans="1:9" x14ac:dyDescent="0.2">
      <c r="A537" s="17" t="s">
        <v>1052</v>
      </c>
      <c r="B537" s="17" t="s">
        <v>4310</v>
      </c>
      <c r="C537" s="17"/>
      <c r="D537" s="17" t="s">
        <v>4311</v>
      </c>
      <c r="E537" s="17" t="s">
        <v>4312</v>
      </c>
      <c r="F537" s="17" t="s">
        <v>2600</v>
      </c>
      <c r="G537" s="17" t="s">
        <v>1949</v>
      </c>
      <c r="H537" s="17" t="s">
        <v>2545</v>
      </c>
      <c r="I537" t="s">
        <v>1951</v>
      </c>
    </row>
    <row r="538" spans="1:9" x14ac:dyDescent="0.2">
      <c r="A538" s="17" t="s">
        <v>4313</v>
      </c>
      <c r="B538" s="17" t="s">
        <v>4314</v>
      </c>
      <c r="C538" s="17" t="s">
        <v>4315</v>
      </c>
      <c r="D538" s="17" t="s">
        <v>4316</v>
      </c>
      <c r="E538" s="17" t="s">
        <v>4317</v>
      </c>
      <c r="F538" s="17" t="s">
        <v>2287</v>
      </c>
      <c r="G538" s="17" t="s">
        <v>1941</v>
      </c>
      <c r="H538" s="17">
        <v>43231</v>
      </c>
      <c r="I538" t="s">
        <v>1951</v>
      </c>
    </row>
    <row r="539" spans="1:9" x14ac:dyDescent="0.2">
      <c r="A539" s="17" t="s">
        <v>1055</v>
      </c>
      <c r="B539" s="17" t="s">
        <v>4318</v>
      </c>
      <c r="C539" s="17" t="s">
        <v>4319</v>
      </c>
      <c r="D539" s="17"/>
      <c r="E539" s="17" t="s">
        <v>4320</v>
      </c>
      <c r="F539" s="17" t="s">
        <v>2555</v>
      </c>
      <c r="G539" s="17" t="s">
        <v>1941</v>
      </c>
      <c r="H539" s="17">
        <v>47747</v>
      </c>
      <c r="I539" t="s">
        <v>1942</v>
      </c>
    </row>
    <row r="540" spans="1:9" x14ac:dyDescent="0.2">
      <c r="A540" s="17" t="s">
        <v>1057</v>
      </c>
      <c r="B540" s="17" t="s">
        <v>4321</v>
      </c>
      <c r="C540" s="17" t="s">
        <v>4322</v>
      </c>
      <c r="D540" s="17"/>
      <c r="E540" s="17" t="s">
        <v>4323</v>
      </c>
      <c r="F540" s="17" t="s">
        <v>4324</v>
      </c>
      <c r="G540" s="17" t="s">
        <v>1941</v>
      </c>
      <c r="H540" s="17">
        <v>60567</v>
      </c>
      <c r="I540" t="s">
        <v>1942</v>
      </c>
    </row>
    <row r="541" spans="1:9" x14ac:dyDescent="0.2">
      <c r="A541" s="17" t="s">
        <v>1059</v>
      </c>
      <c r="B541" s="17" t="s">
        <v>4325</v>
      </c>
      <c r="C541" s="17" t="s">
        <v>4326</v>
      </c>
      <c r="D541" s="17"/>
      <c r="E541" s="17" t="s">
        <v>4327</v>
      </c>
      <c r="F541" s="17" t="s">
        <v>2122</v>
      </c>
      <c r="G541" s="17" t="s">
        <v>1941</v>
      </c>
      <c r="H541" s="17">
        <v>29424</v>
      </c>
      <c r="I541" t="s">
        <v>1951</v>
      </c>
    </row>
    <row r="542" spans="1:9" x14ac:dyDescent="0.2">
      <c r="A542" s="17" t="s">
        <v>1061</v>
      </c>
      <c r="B542" s="17" t="s">
        <v>4328</v>
      </c>
      <c r="C542" s="17" t="s">
        <v>4329</v>
      </c>
      <c r="D542" s="17" t="s">
        <v>4330</v>
      </c>
      <c r="E542" s="17" t="s">
        <v>4331</v>
      </c>
      <c r="F542" s="17" t="s">
        <v>2800</v>
      </c>
      <c r="G542" s="17" t="s">
        <v>1941</v>
      </c>
      <c r="H542" s="17">
        <v>48930</v>
      </c>
      <c r="I542" t="s">
        <v>1942</v>
      </c>
    </row>
    <row r="543" spans="1:9" x14ac:dyDescent="0.2">
      <c r="A543" s="17" t="s">
        <v>1063</v>
      </c>
      <c r="B543" s="17" t="s">
        <v>4332</v>
      </c>
      <c r="C543" s="17"/>
      <c r="D543" s="17" t="s">
        <v>4333</v>
      </c>
      <c r="E543" s="17" t="s">
        <v>4334</v>
      </c>
      <c r="F543" s="17" t="s">
        <v>4335</v>
      </c>
      <c r="G543" s="17" t="s">
        <v>1949</v>
      </c>
      <c r="H543" s="17" t="s">
        <v>4199</v>
      </c>
      <c r="I543" t="s">
        <v>1942</v>
      </c>
    </row>
    <row r="544" spans="1:9" x14ac:dyDescent="0.2">
      <c r="A544" s="17" t="s">
        <v>1065</v>
      </c>
      <c r="B544" s="17" t="s">
        <v>4336</v>
      </c>
      <c r="C544" s="17" t="s">
        <v>4337</v>
      </c>
      <c r="D544" s="17" t="s">
        <v>4338</v>
      </c>
      <c r="E544" s="17" t="s">
        <v>4339</v>
      </c>
      <c r="F544" s="17" t="s">
        <v>3524</v>
      </c>
      <c r="G544" s="17" t="s">
        <v>1941</v>
      </c>
      <c r="H544" s="17">
        <v>71115</v>
      </c>
      <c r="I544" t="s">
        <v>1951</v>
      </c>
    </row>
    <row r="545" spans="1:9" x14ac:dyDescent="0.2">
      <c r="A545" s="17" t="s">
        <v>1067</v>
      </c>
      <c r="B545" s="17" t="s">
        <v>4340</v>
      </c>
      <c r="C545" s="17" t="s">
        <v>4341</v>
      </c>
      <c r="D545" s="17" t="s">
        <v>4342</v>
      </c>
      <c r="E545" s="17" t="s">
        <v>4343</v>
      </c>
      <c r="F545" s="17" t="s">
        <v>1995</v>
      </c>
      <c r="G545" s="17" t="s">
        <v>1941</v>
      </c>
      <c r="H545" s="17">
        <v>95194</v>
      </c>
      <c r="I545" t="s">
        <v>1951</v>
      </c>
    </row>
    <row r="546" spans="1:9" x14ac:dyDescent="0.2">
      <c r="A546" s="17" t="s">
        <v>1069</v>
      </c>
      <c r="B546" s="17" t="s">
        <v>4344</v>
      </c>
      <c r="C546" s="17" t="s">
        <v>4345</v>
      </c>
      <c r="D546" s="17" t="s">
        <v>4346</v>
      </c>
      <c r="E546" s="17" t="s">
        <v>4347</v>
      </c>
      <c r="F546" s="17" t="s">
        <v>2017</v>
      </c>
      <c r="G546" s="17" t="s">
        <v>1941</v>
      </c>
      <c r="H546" s="17">
        <v>19104</v>
      </c>
      <c r="I546" t="s">
        <v>1951</v>
      </c>
    </row>
    <row r="547" spans="1:9" x14ac:dyDescent="0.2">
      <c r="A547" s="17" t="s">
        <v>1071</v>
      </c>
      <c r="B547" s="17" t="s">
        <v>4348</v>
      </c>
      <c r="C547" s="17" t="s">
        <v>4349</v>
      </c>
      <c r="D547" s="17" t="s">
        <v>4350</v>
      </c>
      <c r="E547" s="17" t="s">
        <v>4351</v>
      </c>
      <c r="F547" s="17" t="s">
        <v>3134</v>
      </c>
      <c r="G547" s="17" t="s">
        <v>2116</v>
      </c>
      <c r="H547" s="17" t="s">
        <v>3135</v>
      </c>
      <c r="I547" t="s">
        <v>1951</v>
      </c>
    </row>
    <row r="548" spans="1:9" x14ac:dyDescent="0.2">
      <c r="A548" s="17" t="s">
        <v>1073</v>
      </c>
      <c r="B548" s="17" t="s">
        <v>4352</v>
      </c>
      <c r="C548" s="17"/>
      <c r="D548" s="17" t="s">
        <v>4353</v>
      </c>
      <c r="E548" s="17" t="s">
        <v>4354</v>
      </c>
      <c r="F548" s="17" t="s">
        <v>4355</v>
      </c>
      <c r="G548" s="17" t="s">
        <v>1949</v>
      </c>
      <c r="H548" s="17" t="s">
        <v>4356</v>
      </c>
      <c r="I548" t="s">
        <v>1951</v>
      </c>
    </row>
    <row r="549" spans="1:9" x14ac:dyDescent="0.2">
      <c r="A549" s="17" t="s">
        <v>4357</v>
      </c>
      <c r="B549" s="17" t="s">
        <v>4358</v>
      </c>
      <c r="C549" s="17"/>
      <c r="D549" s="17" t="s">
        <v>4359</v>
      </c>
      <c r="E549" s="17" t="s">
        <v>4360</v>
      </c>
      <c r="F549" s="17" t="s">
        <v>3316</v>
      </c>
      <c r="G549" s="17" t="s">
        <v>1941</v>
      </c>
      <c r="H549" s="17">
        <v>21229</v>
      </c>
      <c r="I549" t="s">
        <v>1942</v>
      </c>
    </row>
    <row r="550" spans="1:9" x14ac:dyDescent="0.2">
      <c r="A550" s="17" t="s">
        <v>1077</v>
      </c>
      <c r="B550" s="17" t="s">
        <v>4361</v>
      </c>
      <c r="C550" s="17" t="s">
        <v>4362</v>
      </c>
      <c r="D550" s="17" t="s">
        <v>4363</v>
      </c>
      <c r="E550" s="17" t="s">
        <v>4364</v>
      </c>
      <c r="F550" s="17" t="s">
        <v>2362</v>
      </c>
      <c r="G550" s="17" t="s">
        <v>1941</v>
      </c>
      <c r="H550" s="17">
        <v>73119</v>
      </c>
      <c r="I550" t="s">
        <v>1942</v>
      </c>
    </row>
    <row r="551" spans="1:9" x14ac:dyDescent="0.2">
      <c r="A551" s="17" t="s">
        <v>1075</v>
      </c>
      <c r="B551" s="17" t="s">
        <v>4365</v>
      </c>
      <c r="C551" s="17" t="s">
        <v>4366</v>
      </c>
      <c r="D551" s="17" t="s">
        <v>4367</v>
      </c>
      <c r="E551" s="17" t="s">
        <v>4368</v>
      </c>
      <c r="F551" s="17" t="s">
        <v>2037</v>
      </c>
      <c r="G551" s="17" t="s">
        <v>1941</v>
      </c>
      <c r="H551" s="17">
        <v>10060</v>
      </c>
      <c r="I551" t="s">
        <v>1942</v>
      </c>
    </row>
    <row r="552" spans="1:9" x14ac:dyDescent="0.2">
      <c r="A552" s="17" t="s">
        <v>1080</v>
      </c>
      <c r="B552" s="17" t="s">
        <v>4369</v>
      </c>
      <c r="C552" s="17" t="s">
        <v>4370</v>
      </c>
      <c r="D552" s="17" t="s">
        <v>4371</v>
      </c>
      <c r="E552" s="17" t="s">
        <v>4372</v>
      </c>
      <c r="F552" s="17" t="s">
        <v>2256</v>
      </c>
      <c r="G552" s="17" t="s">
        <v>1941</v>
      </c>
      <c r="H552" s="17">
        <v>7112</v>
      </c>
      <c r="I552" t="s">
        <v>1942</v>
      </c>
    </row>
    <row r="553" spans="1:9" x14ac:dyDescent="0.2">
      <c r="A553" s="17" t="s">
        <v>1082</v>
      </c>
      <c r="B553" s="17" t="s">
        <v>4373</v>
      </c>
      <c r="C553" s="17" t="s">
        <v>4374</v>
      </c>
      <c r="D553" s="17" t="s">
        <v>4375</v>
      </c>
      <c r="E553" s="17" t="s">
        <v>4376</v>
      </c>
      <c r="F553" s="17" t="s">
        <v>3677</v>
      </c>
      <c r="G553" s="17" t="s">
        <v>1941</v>
      </c>
      <c r="H553" s="17">
        <v>6510</v>
      </c>
      <c r="I553" t="s">
        <v>1951</v>
      </c>
    </row>
    <row r="554" spans="1:9" x14ac:dyDescent="0.2">
      <c r="A554" s="17" t="s">
        <v>1084</v>
      </c>
      <c r="B554" s="17" t="s">
        <v>4377</v>
      </c>
      <c r="C554" s="17" t="s">
        <v>4378</v>
      </c>
      <c r="D554" s="17" t="s">
        <v>4379</v>
      </c>
      <c r="E554" s="17" t="s">
        <v>4380</v>
      </c>
      <c r="F554" s="17" t="s">
        <v>3365</v>
      </c>
      <c r="G554" s="17" t="s">
        <v>2116</v>
      </c>
      <c r="H554" s="17" t="s">
        <v>3366</v>
      </c>
      <c r="I554" t="s">
        <v>1942</v>
      </c>
    </row>
    <row r="555" spans="1:9" x14ac:dyDescent="0.2">
      <c r="A555" s="17" t="s">
        <v>1086</v>
      </c>
      <c r="B555" s="17" t="s">
        <v>4381</v>
      </c>
      <c r="C555" s="17" t="s">
        <v>4382</v>
      </c>
      <c r="D555" s="17"/>
      <c r="E555" s="17" t="s">
        <v>4383</v>
      </c>
      <c r="F555" s="17" t="s">
        <v>2211</v>
      </c>
      <c r="G555" s="17" t="s">
        <v>1941</v>
      </c>
      <c r="H555" s="17">
        <v>43610</v>
      </c>
      <c r="I555" t="s">
        <v>1951</v>
      </c>
    </row>
    <row r="556" spans="1:9" x14ac:dyDescent="0.2">
      <c r="A556" s="17" t="s">
        <v>1088</v>
      </c>
      <c r="B556" s="17" t="s">
        <v>4384</v>
      </c>
      <c r="C556" s="17"/>
      <c r="D556" s="17" t="s">
        <v>4385</v>
      </c>
      <c r="E556" s="17" t="s">
        <v>4386</v>
      </c>
      <c r="F556" s="17" t="s">
        <v>3164</v>
      </c>
      <c r="G556" s="17" t="s">
        <v>2116</v>
      </c>
      <c r="H556" s="17" t="s">
        <v>4387</v>
      </c>
      <c r="I556" t="s">
        <v>1942</v>
      </c>
    </row>
    <row r="557" spans="1:9" x14ac:dyDescent="0.2">
      <c r="A557" s="17" t="s">
        <v>1090</v>
      </c>
      <c r="B557" s="17" t="s">
        <v>4388</v>
      </c>
      <c r="C557" s="17" t="s">
        <v>4389</v>
      </c>
      <c r="D557" s="17" t="s">
        <v>4390</v>
      </c>
      <c r="E557" s="17" t="s">
        <v>4391</v>
      </c>
      <c r="F557" s="17" t="s">
        <v>4392</v>
      </c>
      <c r="G557" s="17" t="s">
        <v>1949</v>
      </c>
      <c r="H557" s="17" t="s">
        <v>4393</v>
      </c>
      <c r="I557" t="s">
        <v>1951</v>
      </c>
    </row>
    <row r="558" spans="1:9" x14ac:dyDescent="0.2">
      <c r="A558" s="17" t="s">
        <v>1092</v>
      </c>
      <c r="B558" s="17" t="s">
        <v>4394</v>
      </c>
      <c r="C558" s="17" t="s">
        <v>4395</v>
      </c>
      <c r="D558" s="17"/>
      <c r="E558" s="17" t="s">
        <v>4396</v>
      </c>
      <c r="F558" s="17" t="s">
        <v>3524</v>
      </c>
      <c r="G558" s="17" t="s">
        <v>1941</v>
      </c>
      <c r="H558" s="17">
        <v>71161</v>
      </c>
      <c r="I558" t="s">
        <v>1942</v>
      </c>
    </row>
    <row r="559" spans="1:9" x14ac:dyDescent="0.2">
      <c r="A559" s="17" t="s">
        <v>4397</v>
      </c>
      <c r="B559" s="17" t="s">
        <v>4398</v>
      </c>
      <c r="C559" s="17"/>
      <c r="D559" s="17" t="s">
        <v>4399</v>
      </c>
      <c r="E559" s="17" t="s">
        <v>4400</v>
      </c>
      <c r="F559" s="17" t="s">
        <v>4401</v>
      </c>
      <c r="G559" s="17" t="s">
        <v>1941</v>
      </c>
      <c r="H559" s="17">
        <v>32835</v>
      </c>
      <c r="I559" t="s">
        <v>1951</v>
      </c>
    </row>
    <row r="560" spans="1:9" x14ac:dyDescent="0.2">
      <c r="A560" s="17" t="s">
        <v>1095</v>
      </c>
      <c r="B560" s="17" t="s">
        <v>4402</v>
      </c>
      <c r="C560" s="17"/>
      <c r="D560" s="17" t="s">
        <v>4403</v>
      </c>
      <c r="E560" s="17" t="s">
        <v>4404</v>
      </c>
      <c r="F560" s="17" t="s">
        <v>3320</v>
      </c>
      <c r="G560" s="17" t="s">
        <v>1941</v>
      </c>
      <c r="H560" s="17">
        <v>40515</v>
      </c>
      <c r="I560" t="s">
        <v>1942</v>
      </c>
    </row>
    <row r="561" spans="1:9" x14ac:dyDescent="0.2">
      <c r="A561" s="17" t="s">
        <v>1097</v>
      </c>
      <c r="B561" s="17" t="s">
        <v>4405</v>
      </c>
      <c r="C561" s="17" t="s">
        <v>4406</v>
      </c>
      <c r="D561" s="17" t="s">
        <v>4407</v>
      </c>
      <c r="E561" s="17" t="s">
        <v>4408</v>
      </c>
      <c r="F561" s="17" t="s">
        <v>3121</v>
      </c>
      <c r="G561" s="17" t="s">
        <v>1941</v>
      </c>
      <c r="H561" s="17">
        <v>53263</v>
      </c>
      <c r="I561" t="s">
        <v>1942</v>
      </c>
    </row>
    <row r="562" spans="1:9" x14ac:dyDescent="0.2">
      <c r="A562" s="17" t="s">
        <v>1099</v>
      </c>
      <c r="B562" s="17" t="s">
        <v>4409</v>
      </c>
      <c r="C562" s="17"/>
      <c r="D562" s="17" t="s">
        <v>4410</v>
      </c>
      <c r="E562" s="17" t="s">
        <v>4411</v>
      </c>
      <c r="F562" s="17" t="s">
        <v>4412</v>
      </c>
      <c r="G562" s="17" t="s">
        <v>1941</v>
      </c>
      <c r="H562" s="17">
        <v>79176</v>
      </c>
      <c r="I562" t="s">
        <v>1942</v>
      </c>
    </row>
    <row r="563" spans="1:9" x14ac:dyDescent="0.2">
      <c r="A563" s="17" t="s">
        <v>1101</v>
      </c>
      <c r="B563" s="17" t="s">
        <v>4413</v>
      </c>
      <c r="C563" s="17"/>
      <c r="D563" s="17" t="s">
        <v>4414</v>
      </c>
      <c r="E563" s="17" t="s">
        <v>4415</v>
      </c>
      <c r="F563" s="17" t="s">
        <v>4416</v>
      </c>
      <c r="G563" s="17" t="s">
        <v>1949</v>
      </c>
      <c r="H563" s="17" t="s">
        <v>4417</v>
      </c>
      <c r="I563" t="s">
        <v>1942</v>
      </c>
    </row>
    <row r="564" spans="1:9" x14ac:dyDescent="0.2">
      <c r="A564" s="17" t="s">
        <v>1103</v>
      </c>
      <c r="B564" s="17" t="s">
        <v>4418</v>
      </c>
      <c r="C564" s="17" t="s">
        <v>4419</v>
      </c>
      <c r="D564" s="17" t="s">
        <v>4420</v>
      </c>
      <c r="E564" s="17" t="s">
        <v>4421</v>
      </c>
      <c r="F564" s="17" t="s">
        <v>4422</v>
      </c>
      <c r="G564" s="17" t="s">
        <v>2116</v>
      </c>
      <c r="H564" s="17" t="s">
        <v>4423</v>
      </c>
      <c r="I564" t="s">
        <v>1951</v>
      </c>
    </row>
    <row r="565" spans="1:9" x14ac:dyDescent="0.2">
      <c r="A565" s="17" t="s">
        <v>4424</v>
      </c>
      <c r="B565" s="17" t="s">
        <v>4425</v>
      </c>
      <c r="C565" s="17" t="s">
        <v>4426</v>
      </c>
      <c r="D565" s="17" t="s">
        <v>4427</v>
      </c>
      <c r="E565" s="17" t="s">
        <v>4428</v>
      </c>
      <c r="F565" s="17" t="s">
        <v>3049</v>
      </c>
      <c r="G565" s="17" t="s">
        <v>1941</v>
      </c>
      <c r="H565" s="17">
        <v>30323</v>
      </c>
      <c r="I565" t="s">
        <v>1951</v>
      </c>
    </row>
    <row r="566" spans="1:9" x14ac:dyDescent="0.2">
      <c r="A566" s="17" t="s">
        <v>1107</v>
      </c>
      <c r="B566" s="17" t="s">
        <v>4429</v>
      </c>
      <c r="C566" s="17" t="s">
        <v>4430</v>
      </c>
      <c r="D566" s="17" t="s">
        <v>4431</v>
      </c>
      <c r="E566" s="17" t="s">
        <v>4432</v>
      </c>
      <c r="F566" s="17" t="s">
        <v>3412</v>
      </c>
      <c r="G566" s="17" t="s">
        <v>1941</v>
      </c>
      <c r="H566" s="17">
        <v>37924</v>
      </c>
      <c r="I566" t="s">
        <v>1951</v>
      </c>
    </row>
    <row r="567" spans="1:9" x14ac:dyDescent="0.2">
      <c r="A567" s="17" t="s">
        <v>1109</v>
      </c>
      <c r="B567" s="17" t="s">
        <v>4433</v>
      </c>
      <c r="C567" s="17" t="s">
        <v>4434</v>
      </c>
      <c r="D567" s="17" t="s">
        <v>4435</v>
      </c>
      <c r="E567" s="17" t="s">
        <v>4436</v>
      </c>
      <c r="F567" s="17" t="s">
        <v>2988</v>
      </c>
      <c r="G567" s="17" t="s">
        <v>1941</v>
      </c>
      <c r="H567" s="17">
        <v>66225</v>
      </c>
      <c r="I567" t="s">
        <v>1951</v>
      </c>
    </row>
    <row r="568" spans="1:9" x14ac:dyDescent="0.2">
      <c r="A568" s="17" t="s">
        <v>1111</v>
      </c>
      <c r="B568" s="17" t="s">
        <v>4437</v>
      </c>
      <c r="C568" s="17" t="s">
        <v>4438</v>
      </c>
      <c r="D568" s="17" t="s">
        <v>4439</v>
      </c>
      <c r="E568" s="17" t="s">
        <v>4440</v>
      </c>
      <c r="F568" s="17" t="s">
        <v>2191</v>
      </c>
      <c r="G568" s="17" t="s">
        <v>1941</v>
      </c>
      <c r="H568" s="17">
        <v>33330</v>
      </c>
      <c r="I568" t="s">
        <v>1942</v>
      </c>
    </row>
    <row r="569" spans="1:9" x14ac:dyDescent="0.2">
      <c r="A569" s="17" t="s">
        <v>1113</v>
      </c>
      <c r="B569" s="17" t="s">
        <v>4441</v>
      </c>
      <c r="C569" s="17"/>
      <c r="D569" s="17" t="s">
        <v>4442</v>
      </c>
      <c r="E569" s="17" t="s">
        <v>4443</v>
      </c>
      <c r="F569" s="17" t="s">
        <v>2076</v>
      </c>
      <c r="G569" s="17" t="s">
        <v>1949</v>
      </c>
      <c r="H569" s="17" t="s">
        <v>2077</v>
      </c>
      <c r="I569" t="s">
        <v>1951</v>
      </c>
    </row>
    <row r="570" spans="1:9" x14ac:dyDescent="0.2">
      <c r="A570" s="17" t="s">
        <v>1115</v>
      </c>
      <c r="B570" s="17" t="s">
        <v>4444</v>
      </c>
      <c r="C570" s="17" t="s">
        <v>4445</v>
      </c>
      <c r="D570" s="17" t="s">
        <v>4446</v>
      </c>
      <c r="E570" s="17" t="s">
        <v>4447</v>
      </c>
      <c r="F570" s="17" t="s">
        <v>2387</v>
      </c>
      <c r="G570" s="17" t="s">
        <v>1941</v>
      </c>
      <c r="H570" s="17">
        <v>78715</v>
      </c>
      <c r="I570" t="s">
        <v>1942</v>
      </c>
    </row>
    <row r="571" spans="1:9" x14ac:dyDescent="0.2">
      <c r="A571" s="17" t="s">
        <v>4448</v>
      </c>
      <c r="B571" s="17" t="s">
        <v>4449</v>
      </c>
      <c r="C571" s="17" t="s">
        <v>4450</v>
      </c>
      <c r="D571" s="17" t="s">
        <v>4451</v>
      </c>
      <c r="E571" s="17" t="s">
        <v>4452</v>
      </c>
      <c r="F571" s="17" t="s">
        <v>4193</v>
      </c>
      <c r="G571" s="17" t="s">
        <v>1941</v>
      </c>
      <c r="H571" s="17">
        <v>44105</v>
      </c>
      <c r="I571" t="s">
        <v>1951</v>
      </c>
    </row>
    <row r="572" spans="1:9" x14ac:dyDescent="0.2">
      <c r="A572" s="17" t="s">
        <v>1118</v>
      </c>
      <c r="B572" s="17" t="s">
        <v>4453</v>
      </c>
      <c r="C572" s="17" t="s">
        <v>4454</v>
      </c>
      <c r="D572" s="17" t="s">
        <v>4455</v>
      </c>
      <c r="E572" s="17" t="s">
        <v>4456</v>
      </c>
      <c r="F572" s="17" t="s">
        <v>4457</v>
      </c>
      <c r="G572" s="17" t="s">
        <v>1941</v>
      </c>
      <c r="H572" s="17">
        <v>20784</v>
      </c>
      <c r="I572" t="s">
        <v>1951</v>
      </c>
    </row>
    <row r="573" spans="1:9" x14ac:dyDescent="0.2">
      <c r="A573" s="17" t="s">
        <v>1120</v>
      </c>
      <c r="B573" s="17" t="s">
        <v>4458</v>
      </c>
      <c r="C573" s="17" t="s">
        <v>4459</v>
      </c>
      <c r="D573" s="17" t="s">
        <v>4460</v>
      </c>
      <c r="E573" s="17" t="s">
        <v>4461</v>
      </c>
      <c r="F573" s="17" t="s">
        <v>4462</v>
      </c>
      <c r="G573" s="17" t="s">
        <v>2116</v>
      </c>
      <c r="H573" s="17" t="s">
        <v>4463</v>
      </c>
      <c r="I573" t="s">
        <v>1951</v>
      </c>
    </row>
    <row r="574" spans="1:9" x14ac:dyDescent="0.2">
      <c r="A574" s="17" t="s">
        <v>1122</v>
      </c>
      <c r="B574" s="17" t="s">
        <v>4464</v>
      </c>
      <c r="C574" s="17"/>
      <c r="D574" s="17"/>
      <c r="E574" s="17" t="s">
        <v>4465</v>
      </c>
      <c r="F574" s="17" t="s">
        <v>2947</v>
      </c>
      <c r="G574" s="17" t="s">
        <v>1941</v>
      </c>
      <c r="H574" s="17">
        <v>91103</v>
      </c>
      <c r="I574" t="s">
        <v>1942</v>
      </c>
    </row>
    <row r="575" spans="1:9" x14ac:dyDescent="0.2">
      <c r="A575" s="17" t="s">
        <v>1124</v>
      </c>
      <c r="B575" s="17" t="s">
        <v>4466</v>
      </c>
      <c r="C575" s="17" t="s">
        <v>4467</v>
      </c>
      <c r="D575" s="17" t="s">
        <v>4468</v>
      </c>
      <c r="E575" s="17" t="s">
        <v>4469</v>
      </c>
      <c r="F575" s="17" t="s">
        <v>3524</v>
      </c>
      <c r="G575" s="17" t="s">
        <v>1941</v>
      </c>
      <c r="H575" s="17">
        <v>71161</v>
      </c>
      <c r="I575" t="s">
        <v>1951</v>
      </c>
    </row>
    <row r="576" spans="1:9" x14ac:dyDescent="0.2">
      <c r="A576" s="17" t="s">
        <v>1126</v>
      </c>
      <c r="B576" s="17" t="s">
        <v>4470</v>
      </c>
      <c r="C576" s="17" t="s">
        <v>4471</v>
      </c>
      <c r="D576" s="17"/>
      <c r="E576" s="17" t="s">
        <v>4472</v>
      </c>
      <c r="F576" s="17" t="s">
        <v>2225</v>
      </c>
      <c r="G576" s="17" t="s">
        <v>1941</v>
      </c>
      <c r="H576" s="17">
        <v>32590</v>
      </c>
      <c r="I576" t="s">
        <v>1942</v>
      </c>
    </row>
    <row r="577" spans="1:9" x14ac:dyDescent="0.2">
      <c r="A577" s="17" t="s">
        <v>1128</v>
      </c>
      <c r="B577" s="17" t="s">
        <v>4473</v>
      </c>
      <c r="C577" s="17" t="s">
        <v>4474</v>
      </c>
      <c r="D577" s="17" t="s">
        <v>4475</v>
      </c>
      <c r="E577" s="17" t="s">
        <v>4476</v>
      </c>
      <c r="F577" s="17" t="s">
        <v>1986</v>
      </c>
      <c r="G577" s="17" t="s">
        <v>1941</v>
      </c>
      <c r="H577" s="17">
        <v>90035</v>
      </c>
      <c r="I577" t="s">
        <v>1951</v>
      </c>
    </row>
    <row r="578" spans="1:9" x14ac:dyDescent="0.2">
      <c r="A578" s="17" t="s">
        <v>1130</v>
      </c>
      <c r="B578" s="17" t="s">
        <v>4477</v>
      </c>
      <c r="C578" s="17" t="s">
        <v>4478</v>
      </c>
      <c r="D578" s="17" t="s">
        <v>4479</v>
      </c>
      <c r="E578" s="17" t="s">
        <v>4480</v>
      </c>
      <c r="F578" s="17" t="s">
        <v>4481</v>
      </c>
      <c r="G578" s="17" t="s">
        <v>1941</v>
      </c>
      <c r="H578" s="17">
        <v>27705</v>
      </c>
      <c r="I578" t="s">
        <v>1951</v>
      </c>
    </row>
    <row r="579" spans="1:9" x14ac:dyDescent="0.2">
      <c r="A579" s="17" t="s">
        <v>1105</v>
      </c>
      <c r="B579" s="17" t="s">
        <v>4482</v>
      </c>
      <c r="C579" s="17" t="s">
        <v>4483</v>
      </c>
      <c r="D579" s="17"/>
      <c r="E579" s="17" t="s">
        <v>4484</v>
      </c>
      <c r="F579" s="17" t="s">
        <v>4485</v>
      </c>
      <c r="G579" s="17" t="s">
        <v>2116</v>
      </c>
      <c r="H579" s="17" t="s">
        <v>4486</v>
      </c>
      <c r="I579" t="s">
        <v>1951</v>
      </c>
    </row>
    <row r="580" spans="1:9" x14ac:dyDescent="0.2">
      <c r="A580" s="17" t="s">
        <v>1133</v>
      </c>
      <c r="B580" s="17" t="s">
        <v>4487</v>
      </c>
      <c r="C580" s="17" t="s">
        <v>4488</v>
      </c>
      <c r="D580" s="17" t="s">
        <v>4489</v>
      </c>
      <c r="E580" s="17" t="s">
        <v>4490</v>
      </c>
      <c r="F580" s="17" t="s">
        <v>4491</v>
      </c>
      <c r="G580" s="17" t="s">
        <v>1949</v>
      </c>
      <c r="H580" s="17" t="s">
        <v>4492</v>
      </c>
      <c r="I580" t="s">
        <v>1951</v>
      </c>
    </row>
    <row r="581" spans="1:9" x14ac:dyDescent="0.2">
      <c r="A581" s="17" t="s">
        <v>4493</v>
      </c>
      <c r="B581" s="17" t="s">
        <v>4494</v>
      </c>
      <c r="C581" s="17" t="s">
        <v>4495</v>
      </c>
      <c r="D581" s="17" t="s">
        <v>4496</v>
      </c>
      <c r="E581" s="17" t="s">
        <v>4497</v>
      </c>
      <c r="F581" s="17" t="s">
        <v>4416</v>
      </c>
      <c r="G581" s="17" t="s">
        <v>1949</v>
      </c>
      <c r="H581" s="17" t="s">
        <v>4417</v>
      </c>
      <c r="I581" t="s">
        <v>1951</v>
      </c>
    </row>
    <row r="582" spans="1:9" x14ac:dyDescent="0.2">
      <c r="A582" s="17" t="s">
        <v>1135</v>
      </c>
      <c r="B582" s="17" t="s">
        <v>4498</v>
      </c>
      <c r="C582" s="17" t="s">
        <v>4499</v>
      </c>
      <c r="D582" s="17" t="s">
        <v>4500</v>
      </c>
      <c r="E582" s="17" t="s">
        <v>4501</v>
      </c>
      <c r="F582" s="17" t="s">
        <v>2758</v>
      </c>
      <c r="G582" s="17" t="s">
        <v>1941</v>
      </c>
      <c r="H582" s="17">
        <v>90605</v>
      </c>
      <c r="I582" t="s">
        <v>1942</v>
      </c>
    </row>
    <row r="583" spans="1:9" x14ac:dyDescent="0.2">
      <c r="A583" s="17" t="s">
        <v>1137</v>
      </c>
      <c r="B583" s="17" t="s">
        <v>4502</v>
      </c>
      <c r="C583" s="17" t="s">
        <v>4503</v>
      </c>
      <c r="D583" s="17"/>
      <c r="E583" s="17" t="s">
        <v>4504</v>
      </c>
      <c r="F583" s="17" t="s">
        <v>2172</v>
      </c>
      <c r="G583" s="17" t="s">
        <v>2116</v>
      </c>
      <c r="H583" s="17" t="s">
        <v>2486</v>
      </c>
      <c r="I583" t="s">
        <v>1942</v>
      </c>
    </row>
    <row r="584" spans="1:9" x14ac:dyDescent="0.2">
      <c r="A584" s="17" t="s">
        <v>1139</v>
      </c>
      <c r="B584" s="17" t="s">
        <v>4505</v>
      </c>
      <c r="C584" s="17" t="s">
        <v>4506</v>
      </c>
      <c r="D584" s="17" t="s">
        <v>4507</v>
      </c>
      <c r="E584" s="17" t="s">
        <v>4508</v>
      </c>
      <c r="F584" s="17" t="s">
        <v>2004</v>
      </c>
      <c r="G584" s="17" t="s">
        <v>1941</v>
      </c>
      <c r="H584" s="17">
        <v>23237</v>
      </c>
      <c r="I584" t="s">
        <v>1951</v>
      </c>
    </row>
    <row r="585" spans="1:9" x14ac:dyDescent="0.2">
      <c r="A585" s="17" t="s">
        <v>1141</v>
      </c>
      <c r="B585" s="17" t="s">
        <v>4509</v>
      </c>
      <c r="C585" s="17" t="s">
        <v>4510</v>
      </c>
      <c r="D585" s="17" t="s">
        <v>4511</v>
      </c>
      <c r="E585" s="17" t="s">
        <v>4512</v>
      </c>
      <c r="F585" s="17" t="s">
        <v>4074</v>
      </c>
      <c r="G585" s="17" t="s">
        <v>1941</v>
      </c>
      <c r="H585" s="17">
        <v>20167</v>
      </c>
      <c r="I585" t="s">
        <v>1942</v>
      </c>
    </row>
    <row r="586" spans="1:9" x14ac:dyDescent="0.2">
      <c r="A586" s="17" t="s">
        <v>1143</v>
      </c>
      <c r="B586" s="17" t="s">
        <v>4513</v>
      </c>
      <c r="C586" s="17" t="s">
        <v>4514</v>
      </c>
      <c r="D586" s="17" t="s">
        <v>4515</v>
      </c>
      <c r="E586" s="17" t="s">
        <v>4516</v>
      </c>
      <c r="F586" s="17" t="s">
        <v>2625</v>
      </c>
      <c r="G586" s="17" t="s">
        <v>1941</v>
      </c>
      <c r="H586" s="17">
        <v>89706</v>
      </c>
      <c r="I586" t="s">
        <v>1951</v>
      </c>
    </row>
    <row r="587" spans="1:9" x14ac:dyDescent="0.2">
      <c r="A587" s="17" t="s">
        <v>4517</v>
      </c>
      <c r="B587" s="17" t="s">
        <v>4518</v>
      </c>
      <c r="C587" s="17" t="s">
        <v>4519</v>
      </c>
      <c r="D587" s="17" t="s">
        <v>4520</v>
      </c>
      <c r="E587" s="17" t="s">
        <v>4521</v>
      </c>
      <c r="F587" s="17" t="s">
        <v>2673</v>
      </c>
      <c r="G587" s="17" t="s">
        <v>1949</v>
      </c>
      <c r="H587" s="17" t="s">
        <v>2674</v>
      </c>
      <c r="I587" t="s">
        <v>1942</v>
      </c>
    </row>
    <row r="588" spans="1:9" x14ac:dyDescent="0.2">
      <c r="A588" s="17" t="s">
        <v>1147</v>
      </c>
      <c r="B588" s="17" t="s">
        <v>4522</v>
      </c>
      <c r="C588" s="17"/>
      <c r="D588" s="17" t="s">
        <v>4523</v>
      </c>
      <c r="E588" s="17" t="s">
        <v>4524</v>
      </c>
      <c r="F588" s="17" t="s">
        <v>2233</v>
      </c>
      <c r="G588" s="17" t="s">
        <v>1941</v>
      </c>
      <c r="H588" s="17">
        <v>55123</v>
      </c>
      <c r="I588" t="s">
        <v>1951</v>
      </c>
    </row>
    <row r="589" spans="1:9" x14ac:dyDescent="0.2">
      <c r="A589" s="17" t="s">
        <v>1149</v>
      </c>
      <c r="B589" s="17" t="s">
        <v>4525</v>
      </c>
      <c r="C589" s="17" t="s">
        <v>4526</v>
      </c>
      <c r="D589" s="17"/>
      <c r="E589" s="17" t="s">
        <v>4527</v>
      </c>
      <c r="F589" s="17" t="s">
        <v>2567</v>
      </c>
      <c r="G589" s="17" t="s">
        <v>1941</v>
      </c>
      <c r="H589" s="17">
        <v>35895</v>
      </c>
      <c r="I589" t="s">
        <v>1942</v>
      </c>
    </row>
    <row r="590" spans="1:9" x14ac:dyDescent="0.2">
      <c r="A590" s="17" t="s">
        <v>1151</v>
      </c>
      <c r="B590" s="17" t="s">
        <v>4528</v>
      </c>
      <c r="C590" s="17" t="s">
        <v>4529</v>
      </c>
      <c r="D590" s="17" t="s">
        <v>4530</v>
      </c>
      <c r="E590" s="17" t="s">
        <v>4531</v>
      </c>
      <c r="F590" s="17" t="s">
        <v>2448</v>
      </c>
      <c r="G590" s="17" t="s">
        <v>1941</v>
      </c>
      <c r="H590" s="17">
        <v>88553</v>
      </c>
      <c r="I590" t="s">
        <v>1942</v>
      </c>
    </row>
    <row r="591" spans="1:9" x14ac:dyDescent="0.2">
      <c r="A591" s="17" t="s">
        <v>1153</v>
      </c>
      <c r="B591" s="17" t="s">
        <v>4532</v>
      </c>
      <c r="C591" s="17" t="s">
        <v>4533</v>
      </c>
      <c r="D591" s="17"/>
      <c r="E591" s="17" t="s">
        <v>4534</v>
      </c>
      <c r="F591" s="17" t="s">
        <v>4535</v>
      </c>
      <c r="G591" s="17" t="s">
        <v>1941</v>
      </c>
      <c r="H591" s="17">
        <v>30033</v>
      </c>
      <c r="I591" t="s">
        <v>1951</v>
      </c>
    </row>
    <row r="592" spans="1:9" x14ac:dyDescent="0.2">
      <c r="A592" s="17" t="s">
        <v>1155</v>
      </c>
      <c r="B592" s="17" t="s">
        <v>4536</v>
      </c>
      <c r="C592" s="17" t="s">
        <v>4537</v>
      </c>
      <c r="D592" s="17" t="s">
        <v>4538</v>
      </c>
      <c r="E592" s="17" t="s">
        <v>4539</v>
      </c>
      <c r="F592" s="17" t="s">
        <v>2616</v>
      </c>
      <c r="G592" s="17" t="s">
        <v>1941</v>
      </c>
      <c r="H592" s="17">
        <v>92668</v>
      </c>
      <c r="I592" t="s">
        <v>1942</v>
      </c>
    </row>
    <row r="593" spans="1:9" x14ac:dyDescent="0.2">
      <c r="A593" s="17" t="s">
        <v>1157</v>
      </c>
      <c r="B593" s="17" t="s">
        <v>4540</v>
      </c>
      <c r="C593" s="17" t="s">
        <v>4541</v>
      </c>
      <c r="D593" s="17"/>
      <c r="E593" s="17" t="s">
        <v>4542</v>
      </c>
      <c r="F593" s="17" t="s">
        <v>4543</v>
      </c>
      <c r="G593" s="17" t="s">
        <v>1941</v>
      </c>
      <c r="H593" s="17">
        <v>92648</v>
      </c>
      <c r="I593" t="s">
        <v>1942</v>
      </c>
    </row>
    <row r="594" spans="1:9" x14ac:dyDescent="0.2">
      <c r="A594" s="17" t="s">
        <v>1159</v>
      </c>
      <c r="B594" s="17" t="s">
        <v>4544</v>
      </c>
      <c r="C594" s="17"/>
      <c r="D594" s="17" t="s">
        <v>4545</v>
      </c>
      <c r="E594" s="17" t="s">
        <v>4546</v>
      </c>
      <c r="F594" s="17" t="s">
        <v>3121</v>
      </c>
      <c r="G594" s="17" t="s">
        <v>1941</v>
      </c>
      <c r="H594" s="17">
        <v>53285</v>
      </c>
      <c r="I594" t="s">
        <v>1951</v>
      </c>
    </row>
    <row r="595" spans="1:9" x14ac:dyDescent="0.2">
      <c r="A595" s="17" t="s">
        <v>1145</v>
      </c>
      <c r="B595" s="17" t="s">
        <v>4547</v>
      </c>
      <c r="C595" s="17" t="s">
        <v>4548</v>
      </c>
      <c r="D595" s="17"/>
      <c r="E595" s="17" t="s">
        <v>4549</v>
      </c>
      <c r="F595" s="17" t="s">
        <v>2115</v>
      </c>
      <c r="G595" s="17" t="s">
        <v>2116</v>
      </c>
      <c r="H595" s="17" t="s">
        <v>2117</v>
      </c>
      <c r="I595" t="s">
        <v>1942</v>
      </c>
    </row>
    <row r="596" spans="1:9" x14ac:dyDescent="0.2">
      <c r="A596" s="17" t="s">
        <v>1162</v>
      </c>
      <c r="B596" s="17" t="s">
        <v>4550</v>
      </c>
      <c r="C596" s="17" t="s">
        <v>4551</v>
      </c>
      <c r="D596" s="17" t="s">
        <v>4552</v>
      </c>
      <c r="E596" s="17" t="s">
        <v>4553</v>
      </c>
      <c r="F596" s="17" t="s">
        <v>2678</v>
      </c>
      <c r="G596" s="17" t="s">
        <v>1941</v>
      </c>
      <c r="H596" s="17">
        <v>37416</v>
      </c>
      <c r="I596" t="s">
        <v>1951</v>
      </c>
    </row>
    <row r="597" spans="1:9" x14ac:dyDescent="0.2">
      <c r="A597" s="17" t="s">
        <v>1164</v>
      </c>
      <c r="B597" s="17" t="s">
        <v>4554</v>
      </c>
      <c r="C597" s="17"/>
      <c r="D597" s="17"/>
      <c r="E597" s="17" t="s">
        <v>4555</v>
      </c>
      <c r="F597" s="17" t="s">
        <v>4556</v>
      </c>
      <c r="G597" s="17" t="s">
        <v>2116</v>
      </c>
      <c r="H597" s="17" t="s">
        <v>4557</v>
      </c>
      <c r="I597" t="s">
        <v>1951</v>
      </c>
    </row>
    <row r="598" spans="1:9" x14ac:dyDescent="0.2">
      <c r="A598" s="17" t="s">
        <v>1166</v>
      </c>
      <c r="B598" s="17" t="s">
        <v>4558</v>
      </c>
      <c r="C598" s="17" t="s">
        <v>4559</v>
      </c>
      <c r="D598" s="17" t="s">
        <v>4560</v>
      </c>
      <c r="E598" s="17" t="s">
        <v>4561</v>
      </c>
      <c r="F598" s="17" t="s">
        <v>2287</v>
      </c>
      <c r="G598" s="17" t="s">
        <v>1941</v>
      </c>
      <c r="H598" s="17">
        <v>43268</v>
      </c>
      <c r="I598" t="s">
        <v>1951</v>
      </c>
    </row>
    <row r="599" spans="1:9" x14ac:dyDescent="0.2">
      <c r="A599" s="17" t="s">
        <v>1168</v>
      </c>
      <c r="B599" s="17" t="s">
        <v>4562</v>
      </c>
      <c r="C599" s="17" t="s">
        <v>4563</v>
      </c>
      <c r="D599" s="17" t="s">
        <v>4564</v>
      </c>
      <c r="E599" s="17" t="s">
        <v>4565</v>
      </c>
      <c r="F599" s="17" t="s">
        <v>2947</v>
      </c>
      <c r="G599" s="17" t="s">
        <v>1941</v>
      </c>
      <c r="H599" s="17">
        <v>91186</v>
      </c>
      <c r="I599" t="s">
        <v>1942</v>
      </c>
    </row>
    <row r="600" spans="1:9" x14ac:dyDescent="0.2">
      <c r="A600" s="17" t="s">
        <v>1170</v>
      </c>
      <c r="B600" s="17" t="s">
        <v>4566</v>
      </c>
      <c r="C600" s="17" t="s">
        <v>4567</v>
      </c>
      <c r="D600" s="17" t="s">
        <v>4568</v>
      </c>
      <c r="E600" s="17" t="s">
        <v>4569</v>
      </c>
      <c r="F600" s="17" t="s">
        <v>3090</v>
      </c>
      <c r="G600" s="17" t="s">
        <v>1941</v>
      </c>
      <c r="H600" s="17">
        <v>94159</v>
      </c>
      <c r="I600" t="s">
        <v>1942</v>
      </c>
    </row>
    <row r="601" spans="1:9" x14ac:dyDescent="0.2">
      <c r="A601" s="17" t="s">
        <v>1172</v>
      </c>
      <c r="B601" s="17" t="s">
        <v>4570</v>
      </c>
      <c r="C601" s="17" t="s">
        <v>4571</v>
      </c>
      <c r="D601" s="17"/>
      <c r="E601" s="17" t="s">
        <v>4572</v>
      </c>
      <c r="F601" s="17" t="s">
        <v>3524</v>
      </c>
      <c r="G601" s="17" t="s">
        <v>1941</v>
      </c>
      <c r="H601" s="17">
        <v>71137</v>
      </c>
      <c r="I601" t="s">
        <v>1942</v>
      </c>
    </row>
    <row r="602" spans="1:9" x14ac:dyDescent="0.2">
      <c r="A602" s="17" t="s">
        <v>1174</v>
      </c>
      <c r="B602" s="17" t="s">
        <v>4573</v>
      </c>
      <c r="C602" s="17" t="s">
        <v>4574</v>
      </c>
      <c r="D602" s="17" t="s">
        <v>4575</v>
      </c>
      <c r="E602" s="17" t="s">
        <v>4576</v>
      </c>
      <c r="F602" s="17" t="s">
        <v>2017</v>
      </c>
      <c r="G602" s="17" t="s">
        <v>1941</v>
      </c>
      <c r="H602" s="17">
        <v>19141</v>
      </c>
      <c r="I602" t="s">
        <v>1951</v>
      </c>
    </row>
    <row r="603" spans="1:9" x14ac:dyDescent="0.2">
      <c r="A603" s="17" t="s">
        <v>1176</v>
      </c>
      <c r="B603" s="17" t="s">
        <v>4577</v>
      </c>
      <c r="C603" s="17" t="s">
        <v>4578</v>
      </c>
      <c r="D603" s="17" t="s">
        <v>4579</v>
      </c>
      <c r="E603" s="17" t="s">
        <v>4580</v>
      </c>
      <c r="F603" s="17" t="s">
        <v>2008</v>
      </c>
      <c r="G603" s="17" t="s">
        <v>1941</v>
      </c>
      <c r="H603" s="17">
        <v>41905</v>
      </c>
      <c r="I603" t="s">
        <v>1942</v>
      </c>
    </row>
    <row r="604" spans="1:9" x14ac:dyDescent="0.2">
      <c r="A604" s="17" t="s">
        <v>1178</v>
      </c>
      <c r="B604" s="17" t="s">
        <v>4581</v>
      </c>
      <c r="C604" s="17" t="s">
        <v>4582</v>
      </c>
      <c r="D604" s="17" t="s">
        <v>4583</v>
      </c>
      <c r="E604" s="17" t="s">
        <v>4584</v>
      </c>
      <c r="F604" s="17" t="s">
        <v>2211</v>
      </c>
      <c r="G604" s="17" t="s">
        <v>1941</v>
      </c>
      <c r="H604" s="17">
        <v>43666</v>
      </c>
      <c r="I604" t="s">
        <v>1942</v>
      </c>
    </row>
    <row r="605" spans="1:9" x14ac:dyDescent="0.2">
      <c r="A605" s="17" t="s">
        <v>1180</v>
      </c>
      <c r="B605" s="17" t="s">
        <v>4585</v>
      </c>
      <c r="C605" s="17" t="s">
        <v>4586</v>
      </c>
      <c r="D605" s="17"/>
      <c r="E605" s="17" t="s">
        <v>4587</v>
      </c>
      <c r="F605" s="17" t="s">
        <v>2340</v>
      </c>
      <c r="G605" s="17" t="s">
        <v>1941</v>
      </c>
      <c r="H605" s="17">
        <v>80945</v>
      </c>
      <c r="I605" t="s">
        <v>1951</v>
      </c>
    </row>
    <row r="606" spans="1:9" x14ac:dyDescent="0.2">
      <c r="A606" s="17" t="s">
        <v>1182</v>
      </c>
      <c r="B606" s="17" t="s">
        <v>4588</v>
      </c>
      <c r="C606" s="17"/>
      <c r="D606" s="17" t="s">
        <v>4589</v>
      </c>
      <c r="E606" s="17" t="s">
        <v>4590</v>
      </c>
      <c r="F606" s="17" t="s">
        <v>3839</v>
      </c>
      <c r="G606" s="17" t="s">
        <v>1949</v>
      </c>
      <c r="H606" s="17" t="s">
        <v>3840</v>
      </c>
      <c r="I606" t="s">
        <v>1951</v>
      </c>
    </row>
    <row r="607" spans="1:9" x14ac:dyDescent="0.2">
      <c r="A607" s="17" t="s">
        <v>1184</v>
      </c>
      <c r="B607" s="17" t="s">
        <v>4591</v>
      </c>
      <c r="C607" s="17" t="s">
        <v>4592</v>
      </c>
      <c r="D607" s="17" t="s">
        <v>4593</v>
      </c>
      <c r="E607" s="17" t="s">
        <v>4594</v>
      </c>
      <c r="F607" s="17" t="s">
        <v>4595</v>
      </c>
      <c r="G607" s="17" t="s">
        <v>1941</v>
      </c>
      <c r="H607" s="17">
        <v>15274</v>
      </c>
      <c r="I607" t="s">
        <v>1942</v>
      </c>
    </row>
    <row r="608" spans="1:9" x14ac:dyDescent="0.2">
      <c r="A608" s="17" t="s">
        <v>4596</v>
      </c>
      <c r="B608" s="17" t="s">
        <v>4597</v>
      </c>
      <c r="C608" s="17" t="s">
        <v>4598</v>
      </c>
      <c r="D608" s="17" t="s">
        <v>4599</v>
      </c>
      <c r="E608" s="17" t="s">
        <v>4600</v>
      </c>
      <c r="F608" s="17" t="s">
        <v>3388</v>
      </c>
      <c r="G608" s="17" t="s">
        <v>1941</v>
      </c>
      <c r="H608" s="17">
        <v>33411</v>
      </c>
      <c r="I608" t="s">
        <v>1951</v>
      </c>
    </row>
    <row r="609" spans="1:9" x14ac:dyDescent="0.2">
      <c r="A609" s="17" t="s">
        <v>1187</v>
      </c>
      <c r="B609" s="17" t="s">
        <v>4601</v>
      </c>
      <c r="C609" s="17" t="s">
        <v>4602</v>
      </c>
      <c r="D609" s="17" t="s">
        <v>4603</v>
      </c>
      <c r="E609" s="17" t="s">
        <v>4604</v>
      </c>
      <c r="F609" s="17" t="s">
        <v>3524</v>
      </c>
      <c r="G609" s="17" t="s">
        <v>1941</v>
      </c>
      <c r="H609" s="17">
        <v>71115</v>
      </c>
      <c r="I609" t="s">
        <v>1942</v>
      </c>
    </row>
    <row r="610" spans="1:9" x14ac:dyDescent="0.2">
      <c r="A610" s="17" t="s">
        <v>1189</v>
      </c>
      <c r="B610" s="17" t="s">
        <v>4605</v>
      </c>
      <c r="C610" s="17"/>
      <c r="D610" s="17"/>
      <c r="E610" s="17" t="s">
        <v>4606</v>
      </c>
      <c r="F610" s="17" t="s">
        <v>4193</v>
      </c>
      <c r="G610" s="17" t="s">
        <v>1941</v>
      </c>
      <c r="H610" s="17">
        <v>44105</v>
      </c>
      <c r="I610" t="s">
        <v>1951</v>
      </c>
    </row>
    <row r="611" spans="1:9" x14ac:dyDescent="0.2">
      <c r="A611" s="17" t="s">
        <v>1191</v>
      </c>
      <c r="B611" s="17" t="s">
        <v>4607</v>
      </c>
      <c r="C611" s="17" t="s">
        <v>4608</v>
      </c>
      <c r="D611" s="17" t="s">
        <v>4609</v>
      </c>
      <c r="E611" s="17" t="s">
        <v>4610</v>
      </c>
      <c r="F611" s="17" t="s">
        <v>3121</v>
      </c>
      <c r="G611" s="17" t="s">
        <v>1941</v>
      </c>
      <c r="H611" s="17">
        <v>53234</v>
      </c>
      <c r="I611" t="s">
        <v>1942</v>
      </c>
    </row>
    <row r="612" spans="1:9" x14ac:dyDescent="0.2">
      <c r="A612" s="17" t="s">
        <v>1193</v>
      </c>
      <c r="B612" s="17" t="s">
        <v>4611</v>
      </c>
      <c r="C612" s="17" t="s">
        <v>4612</v>
      </c>
      <c r="D612" s="17" t="s">
        <v>4613</v>
      </c>
      <c r="E612" s="17" t="s">
        <v>4614</v>
      </c>
      <c r="F612" s="17" t="s">
        <v>2191</v>
      </c>
      <c r="G612" s="17" t="s">
        <v>1941</v>
      </c>
      <c r="H612" s="17">
        <v>33345</v>
      </c>
      <c r="I612" t="s">
        <v>1951</v>
      </c>
    </row>
    <row r="613" spans="1:9" x14ac:dyDescent="0.2">
      <c r="A613" s="17" t="s">
        <v>1195</v>
      </c>
      <c r="B613" s="17" t="s">
        <v>4615</v>
      </c>
      <c r="C613" s="17" t="s">
        <v>4616</v>
      </c>
      <c r="D613" s="17" t="s">
        <v>4617</v>
      </c>
      <c r="E613" s="17" t="s">
        <v>4618</v>
      </c>
      <c r="F613" s="17" t="s">
        <v>3524</v>
      </c>
      <c r="G613" s="17" t="s">
        <v>1941</v>
      </c>
      <c r="H613" s="17">
        <v>71105</v>
      </c>
      <c r="I613" t="s">
        <v>1951</v>
      </c>
    </row>
    <row r="614" spans="1:9" x14ac:dyDescent="0.2">
      <c r="A614" s="17" t="s">
        <v>1197</v>
      </c>
      <c r="B614" s="17" t="s">
        <v>4619</v>
      </c>
      <c r="C614" s="17"/>
      <c r="D614" s="17" t="s">
        <v>4620</v>
      </c>
      <c r="E614" s="17" t="s">
        <v>4621</v>
      </c>
      <c r="F614" s="17" t="s">
        <v>2366</v>
      </c>
      <c r="G614" s="17" t="s">
        <v>1949</v>
      </c>
      <c r="H614" s="17" t="s">
        <v>2545</v>
      </c>
      <c r="I614" t="s">
        <v>1951</v>
      </c>
    </row>
    <row r="615" spans="1:9" x14ac:dyDescent="0.2">
      <c r="A615" s="17" t="s">
        <v>1199</v>
      </c>
      <c r="B615" s="17" t="s">
        <v>4622</v>
      </c>
      <c r="C615" s="17"/>
      <c r="D615" s="17" t="s">
        <v>4623</v>
      </c>
      <c r="E615" s="17" t="s">
        <v>4624</v>
      </c>
      <c r="F615" s="17" t="s">
        <v>2999</v>
      </c>
      <c r="G615" s="17" t="s">
        <v>1941</v>
      </c>
      <c r="H615" s="17">
        <v>94207</v>
      </c>
      <c r="I615" t="s">
        <v>1951</v>
      </c>
    </row>
    <row r="616" spans="1:9" x14ac:dyDescent="0.2">
      <c r="A616" s="17" t="s">
        <v>4625</v>
      </c>
      <c r="B616" s="17" t="s">
        <v>4626</v>
      </c>
      <c r="C616" s="17"/>
      <c r="D616" s="17" t="s">
        <v>4627</v>
      </c>
      <c r="E616" s="17" t="s">
        <v>4628</v>
      </c>
      <c r="F616" s="17" t="s">
        <v>2506</v>
      </c>
      <c r="G616" s="17" t="s">
        <v>1941</v>
      </c>
      <c r="H616" s="17">
        <v>37240</v>
      </c>
      <c r="I616" t="s">
        <v>1951</v>
      </c>
    </row>
    <row r="617" spans="1:9" x14ac:dyDescent="0.2">
      <c r="A617" s="17" t="s">
        <v>1202</v>
      </c>
      <c r="B617" s="17" t="s">
        <v>4629</v>
      </c>
      <c r="C617" s="17" t="s">
        <v>4630</v>
      </c>
      <c r="D617" s="17" t="s">
        <v>4631</v>
      </c>
      <c r="E617" s="17" t="s">
        <v>4632</v>
      </c>
      <c r="F617" s="17" t="s">
        <v>2550</v>
      </c>
      <c r="G617" s="17" t="s">
        <v>1941</v>
      </c>
      <c r="H617" s="17">
        <v>58122</v>
      </c>
      <c r="I617" t="s">
        <v>1942</v>
      </c>
    </row>
    <row r="618" spans="1:9" x14ac:dyDescent="0.2">
      <c r="A618" s="17" t="s">
        <v>1204</v>
      </c>
      <c r="B618" s="17" t="s">
        <v>4633</v>
      </c>
      <c r="C618" s="17" t="s">
        <v>4634</v>
      </c>
      <c r="D618" s="17" t="s">
        <v>4635</v>
      </c>
      <c r="E618" s="17" t="s">
        <v>4636</v>
      </c>
      <c r="F618" s="17" t="s">
        <v>4637</v>
      </c>
      <c r="G618" s="17" t="s">
        <v>2116</v>
      </c>
      <c r="H618" s="17" t="s">
        <v>4638</v>
      </c>
      <c r="I618" t="s">
        <v>1951</v>
      </c>
    </row>
    <row r="619" spans="1:9" x14ac:dyDescent="0.2">
      <c r="A619" s="17" t="s">
        <v>1206</v>
      </c>
      <c r="B619" s="17" t="s">
        <v>4639</v>
      </c>
      <c r="C619" s="17" t="s">
        <v>4640</v>
      </c>
      <c r="D619" s="17" t="s">
        <v>4641</v>
      </c>
      <c r="E619" s="17" t="s">
        <v>4642</v>
      </c>
      <c r="F619" s="17" t="s">
        <v>2816</v>
      </c>
      <c r="G619" s="17" t="s">
        <v>1941</v>
      </c>
      <c r="H619" s="17">
        <v>74184</v>
      </c>
      <c r="I619" t="s">
        <v>1951</v>
      </c>
    </row>
    <row r="620" spans="1:9" x14ac:dyDescent="0.2">
      <c r="A620" s="17" t="s">
        <v>1208</v>
      </c>
      <c r="B620" s="17" t="s">
        <v>4643</v>
      </c>
      <c r="C620" s="17" t="s">
        <v>4644</v>
      </c>
      <c r="D620" s="17" t="s">
        <v>4645</v>
      </c>
      <c r="E620" s="17" t="s">
        <v>4646</v>
      </c>
      <c r="F620" s="17" t="s">
        <v>2037</v>
      </c>
      <c r="G620" s="17" t="s">
        <v>1941</v>
      </c>
      <c r="H620" s="17">
        <v>10045</v>
      </c>
      <c r="I620" t="s">
        <v>1942</v>
      </c>
    </row>
    <row r="621" spans="1:9" x14ac:dyDescent="0.2">
      <c r="A621" s="17" t="s">
        <v>1210</v>
      </c>
      <c r="B621" s="17" t="s">
        <v>4647</v>
      </c>
      <c r="C621" s="17" t="s">
        <v>4648</v>
      </c>
      <c r="D621" s="17" t="s">
        <v>4649</v>
      </c>
      <c r="E621" s="17" t="s">
        <v>4650</v>
      </c>
      <c r="F621" s="17" t="s">
        <v>4651</v>
      </c>
      <c r="G621" s="17" t="s">
        <v>1941</v>
      </c>
      <c r="H621" s="17">
        <v>34642</v>
      </c>
      <c r="I621" t="s">
        <v>1942</v>
      </c>
    </row>
    <row r="622" spans="1:9" x14ac:dyDescent="0.2">
      <c r="A622" s="17" t="s">
        <v>4652</v>
      </c>
      <c r="B622" s="17" t="s">
        <v>4653</v>
      </c>
      <c r="C622" s="17" t="s">
        <v>4654</v>
      </c>
      <c r="D622" s="17" t="s">
        <v>4655</v>
      </c>
      <c r="E622" s="17" t="s">
        <v>4656</v>
      </c>
      <c r="F622" s="17" t="s">
        <v>3918</v>
      </c>
      <c r="G622" s="17" t="s">
        <v>1949</v>
      </c>
      <c r="H622" s="17" t="s">
        <v>3919</v>
      </c>
      <c r="I622" t="s">
        <v>1951</v>
      </c>
    </row>
    <row r="623" spans="1:9" x14ac:dyDescent="0.2">
      <c r="A623" s="17" t="s">
        <v>1214</v>
      </c>
      <c r="B623" s="17" t="s">
        <v>4657</v>
      </c>
      <c r="C623" s="17" t="s">
        <v>4658</v>
      </c>
      <c r="D623" s="17" t="s">
        <v>4659</v>
      </c>
      <c r="E623" s="17" t="s">
        <v>4660</v>
      </c>
      <c r="F623" s="17" t="s">
        <v>2022</v>
      </c>
      <c r="G623" s="17" t="s">
        <v>1941</v>
      </c>
      <c r="H623" s="17">
        <v>97296</v>
      </c>
      <c r="I623" t="s">
        <v>1951</v>
      </c>
    </row>
    <row r="624" spans="1:9" x14ac:dyDescent="0.2">
      <c r="A624" s="17" t="s">
        <v>1216</v>
      </c>
      <c r="B624" s="17" t="s">
        <v>4661</v>
      </c>
      <c r="C624" s="17" t="s">
        <v>4662</v>
      </c>
      <c r="D624" s="17"/>
      <c r="E624" s="17" t="s">
        <v>4663</v>
      </c>
      <c r="F624" s="17" t="s">
        <v>3370</v>
      </c>
      <c r="G624" s="17" t="s">
        <v>1941</v>
      </c>
      <c r="H624" s="17">
        <v>89115</v>
      </c>
      <c r="I624" t="s">
        <v>1951</v>
      </c>
    </row>
    <row r="625" spans="1:9" x14ac:dyDescent="0.2">
      <c r="A625" s="17" t="s">
        <v>1218</v>
      </c>
      <c r="B625" s="17" t="s">
        <v>4664</v>
      </c>
      <c r="C625" s="17"/>
      <c r="D625" s="17" t="s">
        <v>4665</v>
      </c>
      <c r="E625" s="17" t="s">
        <v>4666</v>
      </c>
      <c r="F625" s="17" t="s">
        <v>4667</v>
      </c>
      <c r="G625" s="17" t="s">
        <v>2116</v>
      </c>
      <c r="H625" s="17" t="s">
        <v>4668</v>
      </c>
      <c r="I625" t="s">
        <v>1951</v>
      </c>
    </row>
    <row r="626" spans="1:9" x14ac:dyDescent="0.2">
      <c r="A626" s="17" t="s">
        <v>1220</v>
      </c>
      <c r="B626" s="17" t="s">
        <v>4669</v>
      </c>
      <c r="C626" s="17" t="s">
        <v>4670</v>
      </c>
      <c r="D626" s="17"/>
      <c r="E626" s="17" t="s">
        <v>4671</v>
      </c>
      <c r="F626" s="17" t="s">
        <v>4672</v>
      </c>
      <c r="G626" s="17" t="s">
        <v>1949</v>
      </c>
      <c r="H626" s="17" t="s">
        <v>4673</v>
      </c>
      <c r="I626" t="s">
        <v>1942</v>
      </c>
    </row>
    <row r="627" spans="1:9" x14ac:dyDescent="0.2">
      <c r="A627" s="17" t="s">
        <v>1222</v>
      </c>
      <c r="B627" s="17" t="s">
        <v>4674</v>
      </c>
      <c r="C627" s="17" t="s">
        <v>4675</v>
      </c>
      <c r="D627" s="17" t="s">
        <v>4676</v>
      </c>
      <c r="E627" s="17" t="s">
        <v>4677</v>
      </c>
      <c r="F627" s="17" t="s">
        <v>3090</v>
      </c>
      <c r="G627" s="17" t="s">
        <v>1941</v>
      </c>
      <c r="H627" s="17">
        <v>94159</v>
      </c>
      <c r="I627" t="s">
        <v>1951</v>
      </c>
    </row>
    <row r="628" spans="1:9" x14ac:dyDescent="0.2">
      <c r="A628" s="17" t="s">
        <v>1224</v>
      </c>
      <c r="B628" s="17" t="s">
        <v>4678</v>
      </c>
      <c r="C628" s="17" t="s">
        <v>4679</v>
      </c>
      <c r="D628" s="17" t="s">
        <v>4680</v>
      </c>
      <c r="E628" s="17" t="s">
        <v>4681</v>
      </c>
      <c r="F628" s="17" t="s">
        <v>4595</v>
      </c>
      <c r="G628" s="17" t="s">
        <v>1941</v>
      </c>
      <c r="H628" s="17">
        <v>15274</v>
      </c>
      <c r="I628" t="s">
        <v>1951</v>
      </c>
    </row>
    <row r="629" spans="1:9" x14ac:dyDescent="0.2">
      <c r="A629" s="17" t="s">
        <v>1226</v>
      </c>
      <c r="B629" s="17" t="s">
        <v>4682</v>
      </c>
      <c r="C629" s="17" t="s">
        <v>4683</v>
      </c>
      <c r="D629" s="17" t="s">
        <v>4684</v>
      </c>
      <c r="E629" s="17" t="s">
        <v>4685</v>
      </c>
      <c r="F629" s="17" t="s">
        <v>2027</v>
      </c>
      <c r="G629" s="17" t="s">
        <v>1941</v>
      </c>
      <c r="H629" s="17">
        <v>77281</v>
      </c>
      <c r="I629" t="s">
        <v>1942</v>
      </c>
    </row>
    <row r="630" spans="1:9" x14ac:dyDescent="0.2">
      <c r="A630" s="17" t="s">
        <v>1228</v>
      </c>
      <c r="B630" s="17" t="s">
        <v>4686</v>
      </c>
      <c r="C630" s="17" t="s">
        <v>4687</v>
      </c>
      <c r="D630" s="17" t="s">
        <v>4688</v>
      </c>
      <c r="E630" s="17" t="s">
        <v>4689</v>
      </c>
      <c r="F630" s="17" t="s">
        <v>4690</v>
      </c>
      <c r="G630" s="17" t="s">
        <v>1949</v>
      </c>
      <c r="H630" s="17" t="s">
        <v>2032</v>
      </c>
      <c r="I630" t="s">
        <v>1942</v>
      </c>
    </row>
    <row r="631" spans="1:9" x14ac:dyDescent="0.2">
      <c r="A631" s="17" t="s">
        <v>1212</v>
      </c>
      <c r="B631" s="17" t="s">
        <v>4691</v>
      </c>
      <c r="C631" s="17" t="s">
        <v>4692</v>
      </c>
      <c r="D631" s="17"/>
      <c r="E631" s="17" t="s">
        <v>4693</v>
      </c>
      <c r="F631" s="17" t="s">
        <v>2191</v>
      </c>
      <c r="G631" s="17" t="s">
        <v>1941</v>
      </c>
      <c r="H631" s="17">
        <v>33345</v>
      </c>
      <c r="I631" t="s">
        <v>1951</v>
      </c>
    </row>
    <row r="632" spans="1:9" x14ac:dyDescent="0.2">
      <c r="A632" s="17" t="s">
        <v>4694</v>
      </c>
      <c r="B632" s="17" t="s">
        <v>4695</v>
      </c>
      <c r="C632" s="17" t="s">
        <v>4696</v>
      </c>
      <c r="D632" s="17" t="s">
        <v>4697</v>
      </c>
      <c r="E632" s="17" t="s">
        <v>4698</v>
      </c>
      <c r="F632" s="17" t="s">
        <v>3179</v>
      </c>
      <c r="G632" s="17" t="s">
        <v>1941</v>
      </c>
      <c r="H632" s="17">
        <v>76210</v>
      </c>
      <c r="I632" t="s">
        <v>1951</v>
      </c>
    </row>
    <row r="633" spans="1:9" x14ac:dyDescent="0.2">
      <c r="A633" s="17" t="s">
        <v>4699</v>
      </c>
      <c r="B633" s="17" t="s">
        <v>4700</v>
      </c>
      <c r="C633" s="17" t="s">
        <v>4701</v>
      </c>
      <c r="D633" s="17" t="s">
        <v>4702</v>
      </c>
      <c r="E633" s="17" t="s">
        <v>4703</v>
      </c>
      <c r="F633" s="17" t="s">
        <v>3967</v>
      </c>
      <c r="G633" s="17" t="s">
        <v>1949</v>
      </c>
      <c r="H633" s="17" t="s">
        <v>2771</v>
      </c>
      <c r="I633" t="s">
        <v>1942</v>
      </c>
    </row>
    <row r="634" spans="1:9" x14ac:dyDescent="0.2">
      <c r="A634" s="17" t="s">
        <v>1230</v>
      </c>
      <c r="B634" s="17" t="s">
        <v>4704</v>
      </c>
      <c r="C634" s="17" t="s">
        <v>4705</v>
      </c>
      <c r="D634" s="17" t="s">
        <v>4706</v>
      </c>
      <c r="E634" s="17" t="s">
        <v>4707</v>
      </c>
      <c r="F634" s="17" t="s">
        <v>1986</v>
      </c>
      <c r="G634" s="17" t="s">
        <v>1941</v>
      </c>
      <c r="H634" s="17">
        <v>90005</v>
      </c>
      <c r="I634" t="s">
        <v>1951</v>
      </c>
    </row>
    <row r="635" spans="1:9" x14ac:dyDescent="0.2">
      <c r="A635" s="17" t="s">
        <v>1232</v>
      </c>
      <c r="B635" s="17" t="s">
        <v>4708</v>
      </c>
      <c r="C635" s="17" t="s">
        <v>4709</v>
      </c>
      <c r="D635" s="17" t="s">
        <v>4710</v>
      </c>
      <c r="E635" s="17" t="s">
        <v>4711</v>
      </c>
      <c r="F635" s="17" t="s">
        <v>3004</v>
      </c>
      <c r="G635" s="17" t="s">
        <v>1941</v>
      </c>
      <c r="H635" s="17">
        <v>18706</v>
      </c>
      <c r="I635" t="s">
        <v>1951</v>
      </c>
    </row>
    <row r="636" spans="1:9" x14ac:dyDescent="0.2">
      <c r="A636" s="17" t="s">
        <v>1234</v>
      </c>
      <c r="B636" s="17" t="s">
        <v>4712</v>
      </c>
      <c r="C636" s="17" t="s">
        <v>4713</v>
      </c>
      <c r="D636" s="17" t="s">
        <v>4714</v>
      </c>
      <c r="E636" s="17" t="s">
        <v>4715</v>
      </c>
      <c r="F636" s="17" t="s">
        <v>3179</v>
      </c>
      <c r="G636" s="17" t="s">
        <v>1941</v>
      </c>
      <c r="H636" s="17">
        <v>76205</v>
      </c>
      <c r="I636" t="s">
        <v>1951</v>
      </c>
    </row>
    <row r="637" spans="1:9" x14ac:dyDescent="0.2">
      <c r="A637" s="17" t="s">
        <v>1236</v>
      </c>
      <c r="B637" s="17" t="s">
        <v>4716</v>
      </c>
      <c r="C637" s="17" t="s">
        <v>4717</v>
      </c>
      <c r="D637" s="17" t="s">
        <v>4718</v>
      </c>
      <c r="E637" s="17" t="s">
        <v>4719</v>
      </c>
      <c r="F637" s="17" t="s">
        <v>2957</v>
      </c>
      <c r="G637" s="17" t="s">
        <v>1941</v>
      </c>
      <c r="H637" s="17">
        <v>64082</v>
      </c>
      <c r="I637" t="s">
        <v>1942</v>
      </c>
    </row>
    <row r="638" spans="1:9" x14ac:dyDescent="0.2">
      <c r="A638" s="17" t="s">
        <v>1238</v>
      </c>
      <c r="B638" s="17" t="s">
        <v>4720</v>
      </c>
      <c r="C638" s="17" t="s">
        <v>4721</v>
      </c>
      <c r="D638" s="17" t="s">
        <v>4722</v>
      </c>
      <c r="E638" s="17" t="s">
        <v>4723</v>
      </c>
      <c r="F638" s="17" t="s">
        <v>2127</v>
      </c>
      <c r="G638" s="17" t="s">
        <v>1941</v>
      </c>
      <c r="H638" s="17">
        <v>72209</v>
      </c>
      <c r="I638" t="s">
        <v>1942</v>
      </c>
    </row>
    <row r="639" spans="1:9" x14ac:dyDescent="0.2">
      <c r="A639" s="17" t="s">
        <v>1240</v>
      </c>
      <c r="B639" s="17" t="s">
        <v>4724</v>
      </c>
      <c r="C639" s="17" t="s">
        <v>4725</v>
      </c>
      <c r="D639" s="17" t="s">
        <v>4726</v>
      </c>
      <c r="E639" s="17" t="s">
        <v>4727</v>
      </c>
      <c r="F639" s="17" t="s">
        <v>4728</v>
      </c>
      <c r="G639" s="17" t="s">
        <v>1949</v>
      </c>
      <c r="H639" s="17" t="s">
        <v>2831</v>
      </c>
      <c r="I639" t="s">
        <v>1942</v>
      </c>
    </row>
    <row r="640" spans="1:9" x14ac:dyDescent="0.2">
      <c r="A640" s="17" t="s">
        <v>1242</v>
      </c>
      <c r="B640" s="17" t="s">
        <v>4729</v>
      </c>
      <c r="C640" s="17"/>
      <c r="D640" s="17" t="s">
        <v>4730</v>
      </c>
      <c r="E640" s="17" t="s">
        <v>4731</v>
      </c>
      <c r="F640" s="17" t="s">
        <v>4416</v>
      </c>
      <c r="G640" s="17" t="s">
        <v>1949</v>
      </c>
      <c r="H640" s="17" t="s">
        <v>4417</v>
      </c>
      <c r="I640" t="s">
        <v>1942</v>
      </c>
    </row>
    <row r="641" spans="1:9" x14ac:dyDescent="0.2">
      <c r="A641" s="17" t="s">
        <v>1244</v>
      </c>
      <c r="B641" s="17" t="s">
        <v>4732</v>
      </c>
      <c r="C641" s="17" t="s">
        <v>4733</v>
      </c>
      <c r="D641" s="17" t="s">
        <v>4734</v>
      </c>
      <c r="E641" s="17" t="s">
        <v>4735</v>
      </c>
      <c r="F641" s="17" t="s">
        <v>3143</v>
      </c>
      <c r="G641" s="17" t="s">
        <v>1941</v>
      </c>
      <c r="H641" s="17">
        <v>16534</v>
      </c>
      <c r="I641" t="s">
        <v>1942</v>
      </c>
    </row>
    <row r="642" spans="1:9" x14ac:dyDescent="0.2">
      <c r="A642" s="17" t="s">
        <v>4736</v>
      </c>
      <c r="B642" s="17" t="s">
        <v>4737</v>
      </c>
      <c r="C642" s="17"/>
      <c r="D642" s="17" t="s">
        <v>4738</v>
      </c>
      <c r="E642" s="17" t="s">
        <v>4739</v>
      </c>
      <c r="F642" s="17" t="s">
        <v>3164</v>
      </c>
      <c r="G642" s="17" t="s">
        <v>2116</v>
      </c>
      <c r="H642" s="17" t="s">
        <v>3165</v>
      </c>
      <c r="I642" t="s">
        <v>1951</v>
      </c>
    </row>
    <row r="643" spans="1:9" x14ac:dyDescent="0.2">
      <c r="A643" s="17" t="s">
        <v>1248</v>
      </c>
      <c r="B643" s="17" t="s">
        <v>4740</v>
      </c>
      <c r="C643" s="17" t="s">
        <v>4741</v>
      </c>
      <c r="D643" s="17" t="s">
        <v>4742</v>
      </c>
      <c r="E643" s="17" t="s">
        <v>4743</v>
      </c>
      <c r="F643" s="17" t="s">
        <v>4595</v>
      </c>
      <c r="G643" s="17" t="s">
        <v>1941</v>
      </c>
      <c r="H643" s="17">
        <v>15255</v>
      </c>
      <c r="I643" t="s">
        <v>1942</v>
      </c>
    </row>
    <row r="644" spans="1:9" x14ac:dyDescent="0.2">
      <c r="A644" s="17" t="s">
        <v>1250</v>
      </c>
      <c r="B644" s="17" t="s">
        <v>4744</v>
      </c>
      <c r="C644" s="17" t="s">
        <v>4745</v>
      </c>
      <c r="D644" s="17" t="s">
        <v>4746</v>
      </c>
      <c r="E644" s="17" t="s">
        <v>4747</v>
      </c>
      <c r="F644" s="17" t="s">
        <v>4748</v>
      </c>
      <c r="G644" s="17" t="s">
        <v>2116</v>
      </c>
      <c r="H644" s="17" t="s">
        <v>4749</v>
      </c>
      <c r="I644" t="s">
        <v>1942</v>
      </c>
    </row>
    <row r="645" spans="1:9" x14ac:dyDescent="0.2">
      <c r="A645" s="17" t="s">
        <v>1252</v>
      </c>
      <c r="B645" s="17" t="s">
        <v>4750</v>
      </c>
      <c r="C645" s="17" t="s">
        <v>4751</v>
      </c>
      <c r="D645" s="17"/>
      <c r="E645" s="17" t="s">
        <v>4752</v>
      </c>
      <c r="F645" s="17" t="s">
        <v>2325</v>
      </c>
      <c r="G645" s="17" t="s">
        <v>1941</v>
      </c>
      <c r="H645" s="17">
        <v>75260</v>
      </c>
      <c r="I645" t="s">
        <v>1942</v>
      </c>
    </row>
    <row r="646" spans="1:9" x14ac:dyDescent="0.2">
      <c r="A646" s="17" t="s">
        <v>1254</v>
      </c>
      <c r="B646" s="17" t="s">
        <v>4753</v>
      </c>
      <c r="C646" s="17"/>
      <c r="D646" s="17" t="s">
        <v>4754</v>
      </c>
      <c r="E646" s="17" t="s">
        <v>4755</v>
      </c>
      <c r="F646" s="17" t="s">
        <v>3581</v>
      </c>
      <c r="G646" s="17" t="s">
        <v>1941</v>
      </c>
      <c r="H646" s="17">
        <v>33233</v>
      </c>
      <c r="I646" t="s">
        <v>1951</v>
      </c>
    </row>
    <row r="647" spans="1:9" x14ac:dyDescent="0.2">
      <c r="A647" s="17" t="s">
        <v>1256</v>
      </c>
      <c r="B647" s="17" t="s">
        <v>4756</v>
      </c>
      <c r="C647" s="17" t="s">
        <v>4757</v>
      </c>
      <c r="D647" s="17" t="s">
        <v>4758</v>
      </c>
      <c r="E647" s="17" t="s">
        <v>4759</v>
      </c>
      <c r="F647" s="17" t="s">
        <v>4760</v>
      </c>
      <c r="G647" s="17" t="s">
        <v>1941</v>
      </c>
      <c r="H647" s="17">
        <v>76905</v>
      </c>
      <c r="I647" t="s">
        <v>1942</v>
      </c>
    </row>
    <row r="648" spans="1:9" x14ac:dyDescent="0.2">
      <c r="A648" s="17" t="s">
        <v>1258</v>
      </c>
      <c r="B648" s="17" t="s">
        <v>4761</v>
      </c>
      <c r="C648" s="17" t="s">
        <v>4762</v>
      </c>
      <c r="D648" s="17" t="s">
        <v>4763</v>
      </c>
      <c r="E648" s="17" t="s">
        <v>4764</v>
      </c>
      <c r="F648" s="17" t="s">
        <v>2881</v>
      </c>
      <c r="G648" s="17" t="s">
        <v>1941</v>
      </c>
      <c r="H648" s="17">
        <v>12205</v>
      </c>
      <c r="I648" t="s">
        <v>1942</v>
      </c>
    </row>
    <row r="649" spans="1:9" x14ac:dyDescent="0.2">
      <c r="A649" s="17" t="s">
        <v>1260</v>
      </c>
      <c r="B649" s="17" t="s">
        <v>4765</v>
      </c>
      <c r="C649" s="17" t="s">
        <v>4766</v>
      </c>
      <c r="D649" s="17" t="s">
        <v>4767</v>
      </c>
      <c r="E649" s="17" t="s">
        <v>4768</v>
      </c>
      <c r="F649" s="17" t="s">
        <v>4769</v>
      </c>
      <c r="G649" s="17" t="s">
        <v>2116</v>
      </c>
      <c r="H649" s="17" t="s">
        <v>4770</v>
      </c>
      <c r="I649" t="s">
        <v>1942</v>
      </c>
    </row>
    <row r="650" spans="1:9" x14ac:dyDescent="0.2">
      <c r="A650" s="17" t="s">
        <v>1246</v>
      </c>
      <c r="B650" s="17" t="s">
        <v>4771</v>
      </c>
      <c r="C650" s="17" t="s">
        <v>4772</v>
      </c>
      <c r="D650" s="17" t="s">
        <v>4773</v>
      </c>
      <c r="E650" s="17" t="s">
        <v>4774</v>
      </c>
      <c r="F650" s="17" t="s">
        <v>2287</v>
      </c>
      <c r="G650" s="17" t="s">
        <v>1941</v>
      </c>
      <c r="H650" s="17">
        <v>43240</v>
      </c>
      <c r="I650" t="s">
        <v>1951</v>
      </c>
    </row>
    <row r="651" spans="1:9" x14ac:dyDescent="0.2">
      <c r="A651" s="17" t="s">
        <v>1263</v>
      </c>
      <c r="B651" s="17" t="s">
        <v>4775</v>
      </c>
      <c r="C651" s="17" t="s">
        <v>4776</v>
      </c>
      <c r="D651" s="17" t="s">
        <v>4777</v>
      </c>
      <c r="E651" s="17" t="s">
        <v>4778</v>
      </c>
      <c r="F651" s="17" t="s">
        <v>4779</v>
      </c>
      <c r="G651" s="17" t="s">
        <v>2116</v>
      </c>
      <c r="H651" s="17" t="s">
        <v>4780</v>
      </c>
      <c r="I651" t="s">
        <v>1951</v>
      </c>
    </row>
    <row r="652" spans="1:9" x14ac:dyDescent="0.2">
      <c r="A652" s="17" t="s">
        <v>1265</v>
      </c>
      <c r="B652" s="17" t="s">
        <v>4781</v>
      </c>
      <c r="C652" s="17" t="s">
        <v>4782</v>
      </c>
      <c r="D652" s="17" t="s">
        <v>4783</v>
      </c>
      <c r="E652" s="17" t="s">
        <v>4784</v>
      </c>
      <c r="F652" s="17" t="s">
        <v>2383</v>
      </c>
      <c r="G652" s="17" t="s">
        <v>1941</v>
      </c>
      <c r="H652" s="17">
        <v>92883</v>
      </c>
      <c r="I652" t="s">
        <v>1942</v>
      </c>
    </row>
    <row r="653" spans="1:9" x14ac:dyDescent="0.2">
      <c r="A653" s="17" t="s">
        <v>1267</v>
      </c>
      <c r="B653" s="17" t="s">
        <v>4785</v>
      </c>
      <c r="C653" s="17"/>
      <c r="D653" s="17" t="s">
        <v>4786</v>
      </c>
      <c r="E653" s="17" t="s">
        <v>4787</v>
      </c>
      <c r="F653" s="17" t="s">
        <v>2186</v>
      </c>
      <c r="G653" s="17" t="s">
        <v>1941</v>
      </c>
      <c r="H653" s="17">
        <v>20436</v>
      </c>
      <c r="I653" t="s">
        <v>1951</v>
      </c>
    </row>
    <row r="654" spans="1:9" x14ac:dyDescent="0.2">
      <c r="A654" s="17" t="s">
        <v>1269</v>
      </c>
      <c r="B654" s="17" t="s">
        <v>4788</v>
      </c>
      <c r="C654" s="17" t="s">
        <v>4789</v>
      </c>
      <c r="D654" s="17"/>
      <c r="E654" s="17" t="s">
        <v>4790</v>
      </c>
      <c r="F654" s="17" t="s">
        <v>4791</v>
      </c>
      <c r="G654" s="17" t="s">
        <v>1949</v>
      </c>
      <c r="H654" s="17" t="s">
        <v>1950</v>
      </c>
      <c r="I654" t="s">
        <v>1951</v>
      </c>
    </row>
    <row r="655" spans="1:9" x14ac:dyDescent="0.2">
      <c r="A655" s="17" t="s">
        <v>1271</v>
      </c>
      <c r="B655" s="17" t="s">
        <v>4792</v>
      </c>
      <c r="C655" s="17" t="s">
        <v>4793</v>
      </c>
      <c r="D655" s="17" t="s">
        <v>4794</v>
      </c>
      <c r="E655" s="17" t="s">
        <v>4795</v>
      </c>
      <c r="F655" s="17" t="s">
        <v>2211</v>
      </c>
      <c r="G655" s="17" t="s">
        <v>1941</v>
      </c>
      <c r="H655" s="17">
        <v>43610</v>
      </c>
      <c r="I655" t="s">
        <v>1951</v>
      </c>
    </row>
    <row r="656" spans="1:9" x14ac:dyDescent="0.2">
      <c r="A656" s="17" t="s">
        <v>1273</v>
      </c>
      <c r="B656" s="17" t="s">
        <v>4796</v>
      </c>
      <c r="C656" s="17" t="s">
        <v>4797</v>
      </c>
      <c r="D656" s="17" t="s">
        <v>4798</v>
      </c>
      <c r="E656" s="17" t="s">
        <v>4799</v>
      </c>
      <c r="F656" s="17" t="s">
        <v>2186</v>
      </c>
      <c r="G656" s="17" t="s">
        <v>1941</v>
      </c>
      <c r="H656" s="17">
        <v>20088</v>
      </c>
      <c r="I656" t="s">
        <v>1951</v>
      </c>
    </row>
    <row r="657" spans="1:9" x14ac:dyDescent="0.2">
      <c r="A657" s="17" t="s">
        <v>1275</v>
      </c>
      <c r="B657" s="17" t="s">
        <v>4800</v>
      </c>
      <c r="C657" s="17" t="s">
        <v>4801</v>
      </c>
      <c r="D657" s="17"/>
      <c r="E657" s="17" t="s">
        <v>4802</v>
      </c>
      <c r="F657" s="17" t="s">
        <v>4803</v>
      </c>
      <c r="G657" s="17" t="s">
        <v>1941</v>
      </c>
      <c r="H657" s="17">
        <v>52405</v>
      </c>
      <c r="I657" t="s">
        <v>1942</v>
      </c>
    </row>
    <row r="658" spans="1:9" x14ac:dyDescent="0.2">
      <c r="A658" s="17" t="s">
        <v>1277</v>
      </c>
      <c r="B658" s="17" t="s">
        <v>4804</v>
      </c>
      <c r="C658" s="17" t="s">
        <v>4805</v>
      </c>
      <c r="D658" s="17"/>
      <c r="E658" s="17" t="s">
        <v>4806</v>
      </c>
      <c r="F658" s="17" t="s">
        <v>2093</v>
      </c>
      <c r="G658" s="17" t="s">
        <v>1941</v>
      </c>
      <c r="H658" s="17">
        <v>80045</v>
      </c>
      <c r="I658" t="s">
        <v>1951</v>
      </c>
    </row>
    <row r="659" spans="1:9" x14ac:dyDescent="0.2">
      <c r="A659" s="17" t="s">
        <v>1279</v>
      </c>
      <c r="B659" s="17" t="s">
        <v>4807</v>
      </c>
      <c r="C659" s="17" t="s">
        <v>4808</v>
      </c>
      <c r="D659" s="17" t="s">
        <v>4809</v>
      </c>
      <c r="E659" s="17" t="s">
        <v>4810</v>
      </c>
      <c r="F659" s="17" t="s">
        <v>4811</v>
      </c>
      <c r="G659" s="17" t="s">
        <v>1941</v>
      </c>
      <c r="H659" s="17">
        <v>94089</v>
      </c>
      <c r="I659" t="s">
        <v>1942</v>
      </c>
    </row>
    <row r="660" spans="1:9" x14ac:dyDescent="0.2">
      <c r="A660" s="17" t="s">
        <v>4812</v>
      </c>
      <c r="B660" s="17" t="s">
        <v>4813</v>
      </c>
      <c r="C660" s="17"/>
      <c r="D660" s="17"/>
      <c r="E660" s="17" t="s">
        <v>4814</v>
      </c>
      <c r="F660" s="17" t="s">
        <v>4355</v>
      </c>
      <c r="G660" s="17" t="s">
        <v>1949</v>
      </c>
      <c r="H660" s="17" t="s">
        <v>4356</v>
      </c>
      <c r="I660" t="s">
        <v>1942</v>
      </c>
    </row>
    <row r="661" spans="1:9" x14ac:dyDescent="0.2">
      <c r="A661" s="17" t="s">
        <v>1283</v>
      </c>
      <c r="B661" s="17" t="s">
        <v>4815</v>
      </c>
      <c r="C661" s="17" t="s">
        <v>4816</v>
      </c>
      <c r="D661" s="17" t="s">
        <v>4817</v>
      </c>
      <c r="E661" s="17" t="s">
        <v>4818</v>
      </c>
      <c r="F661" s="17" t="s">
        <v>4819</v>
      </c>
      <c r="G661" s="17" t="s">
        <v>1949</v>
      </c>
      <c r="H661" s="17" t="s">
        <v>4417</v>
      </c>
      <c r="I661" t="s">
        <v>1942</v>
      </c>
    </row>
    <row r="662" spans="1:9" x14ac:dyDescent="0.2">
      <c r="A662" s="17" t="s">
        <v>1285</v>
      </c>
      <c r="B662" s="17" t="s">
        <v>4820</v>
      </c>
      <c r="C662" s="17" t="s">
        <v>4821</v>
      </c>
      <c r="D662" s="17" t="s">
        <v>4822</v>
      </c>
      <c r="E662" s="17" t="s">
        <v>4823</v>
      </c>
      <c r="F662" s="17" t="s">
        <v>2800</v>
      </c>
      <c r="G662" s="17" t="s">
        <v>1941</v>
      </c>
      <c r="H662" s="17">
        <v>48930</v>
      </c>
      <c r="I662" t="s">
        <v>1951</v>
      </c>
    </row>
    <row r="663" spans="1:9" x14ac:dyDescent="0.2">
      <c r="A663" s="17" t="s">
        <v>1287</v>
      </c>
      <c r="B663" s="17" t="s">
        <v>4824</v>
      </c>
      <c r="C663" s="17" t="s">
        <v>4825</v>
      </c>
      <c r="D663" s="17" t="s">
        <v>4826</v>
      </c>
      <c r="E663" s="17" t="s">
        <v>4827</v>
      </c>
      <c r="F663" s="17" t="s">
        <v>2027</v>
      </c>
      <c r="G663" s="17" t="s">
        <v>1941</v>
      </c>
      <c r="H663" s="17">
        <v>77281</v>
      </c>
      <c r="I663" t="s">
        <v>1942</v>
      </c>
    </row>
    <row r="664" spans="1:9" x14ac:dyDescent="0.2">
      <c r="A664" s="17" t="s">
        <v>1289</v>
      </c>
      <c r="B664" s="17" t="s">
        <v>4828</v>
      </c>
      <c r="C664" s="17" t="s">
        <v>4829</v>
      </c>
      <c r="D664" s="17"/>
      <c r="E664" s="17" t="s">
        <v>4830</v>
      </c>
      <c r="F664" s="17" t="s">
        <v>4831</v>
      </c>
      <c r="G664" s="17" t="s">
        <v>1941</v>
      </c>
      <c r="H664" s="17">
        <v>37131</v>
      </c>
      <c r="I664" t="s">
        <v>1951</v>
      </c>
    </row>
    <row r="665" spans="1:9" x14ac:dyDescent="0.2">
      <c r="A665" s="17" t="s">
        <v>1291</v>
      </c>
      <c r="B665" s="17" t="s">
        <v>4832</v>
      </c>
      <c r="C665" s="17" t="s">
        <v>4833</v>
      </c>
      <c r="D665" s="17"/>
      <c r="E665" s="17" t="s">
        <v>4834</v>
      </c>
      <c r="F665" s="17" t="s">
        <v>2122</v>
      </c>
      <c r="G665" s="17" t="s">
        <v>1941</v>
      </c>
      <c r="H665" s="17">
        <v>25362</v>
      </c>
      <c r="I665" t="s">
        <v>1951</v>
      </c>
    </row>
    <row r="666" spans="1:9" x14ac:dyDescent="0.2">
      <c r="A666" s="17" t="s">
        <v>1293</v>
      </c>
      <c r="B666" s="17" t="s">
        <v>4835</v>
      </c>
      <c r="C666" s="17" t="s">
        <v>4836</v>
      </c>
      <c r="D666" s="17" t="s">
        <v>4837</v>
      </c>
      <c r="E666" s="17" t="s">
        <v>4838</v>
      </c>
      <c r="F666" s="17" t="s">
        <v>3143</v>
      </c>
      <c r="G666" s="17" t="s">
        <v>1941</v>
      </c>
      <c r="H666" s="17">
        <v>16534</v>
      </c>
      <c r="I666" t="s">
        <v>1951</v>
      </c>
    </row>
    <row r="667" spans="1:9" x14ac:dyDescent="0.2">
      <c r="A667" s="17" t="s">
        <v>4839</v>
      </c>
      <c r="B667" s="17" t="s">
        <v>4840</v>
      </c>
      <c r="C667" s="17" t="s">
        <v>4841</v>
      </c>
      <c r="D667" s="17" t="s">
        <v>4842</v>
      </c>
      <c r="E667" s="17" t="s">
        <v>4843</v>
      </c>
      <c r="F667" s="17" t="s">
        <v>3858</v>
      </c>
      <c r="G667" s="17" t="s">
        <v>1941</v>
      </c>
      <c r="H667" s="17">
        <v>39204</v>
      </c>
      <c r="I667" t="s">
        <v>1942</v>
      </c>
    </row>
    <row r="668" spans="1:9" x14ac:dyDescent="0.2">
      <c r="A668" s="17" t="s">
        <v>1295</v>
      </c>
      <c r="B668" s="17" t="s">
        <v>4844</v>
      </c>
      <c r="C668" s="17" t="s">
        <v>4845</v>
      </c>
      <c r="D668" s="17" t="s">
        <v>4846</v>
      </c>
      <c r="E668" s="17" t="s">
        <v>4847</v>
      </c>
      <c r="F668" s="17" t="s">
        <v>2901</v>
      </c>
      <c r="G668" s="17" t="s">
        <v>1941</v>
      </c>
      <c r="H668" s="17">
        <v>79491</v>
      </c>
      <c r="I668" t="s">
        <v>1951</v>
      </c>
    </row>
    <row r="669" spans="1:9" x14ac:dyDescent="0.2">
      <c r="A669" s="17" t="s">
        <v>1297</v>
      </c>
      <c r="B669" s="17" t="s">
        <v>4848</v>
      </c>
      <c r="C669" s="17" t="s">
        <v>4849</v>
      </c>
      <c r="D669" s="17" t="s">
        <v>4850</v>
      </c>
      <c r="E669" s="17" t="s">
        <v>4851</v>
      </c>
      <c r="F669" s="17" t="s">
        <v>4852</v>
      </c>
      <c r="G669" s="17" t="s">
        <v>1949</v>
      </c>
      <c r="H669" s="17" t="s">
        <v>2089</v>
      </c>
      <c r="I669" t="s">
        <v>1951</v>
      </c>
    </row>
    <row r="670" spans="1:9" x14ac:dyDescent="0.2">
      <c r="A670" s="17" t="s">
        <v>1281</v>
      </c>
      <c r="B670" s="17" t="s">
        <v>4853</v>
      </c>
      <c r="C670" s="17" t="s">
        <v>4854</v>
      </c>
      <c r="D670" s="17" t="s">
        <v>4855</v>
      </c>
      <c r="E670" s="17" t="s">
        <v>4856</v>
      </c>
      <c r="F670" s="17" t="s">
        <v>4481</v>
      </c>
      <c r="G670" s="17" t="s">
        <v>1941</v>
      </c>
      <c r="H670" s="17">
        <v>27717</v>
      </c>
      <c r="I670" t="s">
        <v>1942</v>
      </c>
    </row>
    <row r="671" spans="1:9" x14ac:dyDescent="0.2">
      <c r="A671" s="17" t="s">
        <v>1300</v>
      </c>
      <c r="B671" s="17" t="s">
        <v>4857</v>
      </c>
      <c r="C671" s="17" t="s">
        <v>4858</v>
      </c>
      <c r="D671" s="17" t="s">
        <v>4859</v>
      </c>
      <c r="E671" s="17" t="s">
        <v>4860</v>
      </c>
      <c r="F671" s="17" t="s">
        <v>4861</v>
      </c>
      <c r="G671" s="17" t="s">
        <v>1941</v>
      </c>
      <c r="H671" s="17">
        <v>29505</v>
      </c>
      <c r="I671" t="s">
        <v>1951</v>
      </c>
    </row>
    <row r="672" spans="1:9" x14ac:dyDescent="0.2">
      <c r="A672" s="17" t="s">
        <v>1302</v>
      </c>
      <c r="B672" s="17" t="s">
        <v>4862</v>
      </c>
      <c r="C672" s="17" t="s">
        <v>4863</v>
      </c>
      <c r="D672" s="17" t="s">
        <v>4864</v>
      </c>
      <c r="E672" s="17" t="s">
        <v>4865</v>
      </c>
      <c r="F672" s="17" t="s">
        <v>4866</v>
      </c>
      <c r="G672" s="17" t="s">
        <v>1941</v>
      </c>
      <c r="H672" s="17">
        <v>13205</v>
      </c>
      <c r="I672" t="s">
        <v>1942</v>
      </c>
    </row>
    <row r="673" spans="1:9" x14ac:dyDescent="0.2">
      <c r="A673" s="17" t="s">
        <v>1304</v>
      </c>
      <c r="B673" s="17" t="s">
        <v>4867</v>
      </c>
      <c r="C673" s="17" t="s">
        <v>4868</v>
      </c>
      <c r="D673" s="17" t="s">
        <v>4869</v>
      </c>
      <c r="E673" s="17" t="s">
        <v>4870</v>
      </c>
      <c r="F673" s="17" t="s">
        <v>3682</v>
      </c>
      <c r="G673" s="17" t="s">
        <v>1941</v>
      </c>
      <c r="H673" s="17">
        <v>30245</v>
      </c>
      <c r="I673" t="s">
        <v>1951</v>
      </c>
    </row>
    <row r="674" spans="1:9" x14ac:dyDescent="0.2">
      <c r="A674" s="17" t="s">
        <v>1306</v>
      </c>
      <c r="B674" s="17" t="s">
        <v>4871</v>
      </c>
      <c r="C674" s="17" t="s">
        <v>4872</v>
      </c>
      <c r="D674" s="17"/>
      <c r="E674" s="17" t="s">
        <v>4873</v>
      </c>
      <c r="F674" s="17" t="s">
        <v>2027</v>
      </c>
      <c r="G674" s="17" t="s">
        <v>1941</v>
      </c>
      <c r="H674" s="17">
        <v>77070</v>
      </c>
      <c r="I674" t="s">
        <v>1942</v>
      </c>
    </row>
    <row r="675" spans="1:9" x14ac:dyDescent="0.2">
      <c r="A675" s="17" t="s">
        <v>1308</v>
      </c>
      <c r="B675" s="17" t="s">
        <v>4874</v>
      </c>
      <c r="C675" s="17" t="s">
        <v>4875</v>
      </c>
      <c r="D675" s="17" t="s">
        <v>4876</v>
      </c>
      <c r="E675" s="17" t="s">
        <v>4877</v>
      </c>
      <c r="F675" s="17" t="s">
        <v>2375</v>
      </c>
      <c r="G675" s="17" t="s">
        <v>1941</v>
      </c>
      <c r="H675" s="17">
        <v>66160</v>
      </c>
      <c r="I675" t="s">
        <v>1942</v>
      </c>
    </row>
    <row r="676" spans="1:9" x14ac:dyDescent="0.2">
      <c r="A676" s="17" t="s">
        <v>1310</v>
      </c>
      <c r="B676" s="17" t="s">
        <v>4878</v>
      </c>
      <c r="C676" s="17" t="s">
        <v>4879</v>
      </c>
      <c r="D676" s="17" t="s">
        <v>4880</v>
      </c>
      <c r="E676" s="17" t="s">
        <v>4881</v>
      </c>
      <c r="F676" s="17" t="s">
        <v>4882</v>
      </c>
      <c r="G676" s="17" t="s">
        <v>1941</v>
      </c>
      <c r="H676" s="17">
        <v>34282</v>
      </c>
      <c r="I676" t="s">
        <v>1942</v>
      </c>
    </row>
    <row r="677" spans="1:9" x14ac:dyDescent="0.2">
      <c r="A677" s="17" t="s">
        <v>1312</v>
      </c>
      <c r="B677" s="17" t="s">
        <v>4883</v>
      </c>
      <c r="C677" s="17"/>
      <c r="D677" s="17" t="s">
        <v>4884</v>
      </c>
      <c r="E677" s="17" t="s">
        <v>4885</v>
      </c>
      <c r="F677" s="17" t="s">
        <v>4886</v>
      </c>
      <c r="G677" s="17" t="s">
        <v>1941</v>
      </c>
      <c r="H677" s="17">
        <v>18105</v>
      </c>
      <c r="I677" t="s">
        <v>1942</v>
      </c>
    </row>
    <row r="678" spans="1:9" x14ac:dyDescent="0.2">
      <c r="A678" s="17" t="s">
        <v>1314</v>
      </c>
      <c r="B678" s="17" t="s">
        <v>4887</v>
      </c>
      <c r="C678" s="17"/>
      <c r="D678" s="17" t="s">
        <v>4888</v>
      </c>
      <c r="E678" s="17" t="s">
        <v>4889</v>
      </c>
      <c r="F678" s="17" t="s">
        <v>4890</v>
      </c>
      <c r="G678" s="17" t="s">
        <v>1941</v>
      </c>
      <c r="H678" s="17">
        <v>23663</v>
      </c>
      <c r="I678" t="s">
        <v>1951</v>
      </c>
    </row>
    <row r="679" spans="1:9" x14ac:dyDescent="0.2">
      <c r="A679" s="17" t="s">
        <v>1316</v>
      </c>
      <c r="B679" s="17" t="s">
        <v>4891</v>
      </c>
      <c r="C679" s="17" t="s">
        <v>4892</v>
      </c>
      <c r="D679" s="17" t="s">
        <v>4893</v>
      </c>
      <c r="E679" s="17" t="s">
        <v>4894</v>
      </c>
      <c r="F679" s="17" t="s">
        <v>3749</v>
      </c>
      <c r="G679" s="17" t="s">
        <v>1949</v>
      </c>
      <c r="H679" s="17" t="s">
        <v>3750</v>
      </c>
      <c r="I679" t="s">
        <v>1951</v>
      </c>
    </row>
    <row r="680" spans="1:9" x14ac:dyDescent="0.2">
      <c r="A680" s="17" t="s">
        <v>1318</v>
      </c>
      <c r="B680" s="17" t="s">
        <v>4895</v>
      </c>
      <c r="C680" s="17" t="s">
        <v>4896</v>
      </c>
      <c r="D680" s="17" t="s">
        <v>4897</v>
      </c>
      <c r="E680" s="17" t="s">
        <v>4898</v>
      </c>
      <c r="F680" s="17" t="s">
        <v>4899</v>
      </c>
      <c r="G680" s="17" t="s">
        <v>1941</v>
      </c>
      <c r="H680" s="17">
        <v>67260</v>
      </c>
      <c r="I680" t="s">
        <v>1942</v>
      </c>
    </row>
    <row r="681" spans="1:9" x14ac:dyDescent="0.2">
      <c r="A681" s="17" t="s">
        <v>1320</v>
      </c>
      <c r="B681" s="17" t="s">
        <v>4900</v>
      </c>
      <c r="C681" s="17" t="s">
        <v>4901</v>
      </c>
      <c r="D681" s="17" t="s">
        <v>4902</v>
      </c>
      <c r="E681" s="17" t="s">
        <v>4903</v>
      </c>
      <c r="F681" s="17" t="s">
        <v>4769</v>
      </c>
      <c r="G681" s="17" t="s">
        <v>2116</v>
      </c>
      <c r="H681" s="17" t="s">
        <v>4770</v>
      </c>
      <c r="I681" t="s">
        <v>1951</v>
      </c>
    </row>
    <row r="682" spans="1:9" x14ac:dyDescent="0.2">
      <c r="A682" s="17" t="s">
        <v>1322</v>
      </c>
      <c r="B682" s="17" t="s">
        <v>4904</v>
      </c>
      <c r="C682" s="17" t="s">
        <v>4905</v>
      </c>
      <c r="D682" s="17"/>
      <c r="E682" s="17" t="s">
        <v>4906</v>
      </c>
      <c r="F682" s="17" t="s">
        <v>3283</v>
      </c>
      <c r="G682" s="17" t="s">
        <v>1941</v>
      </c>
      <c r="H682" s="17">
        <v>6816</v>
      </c>
      <c r="I682" t="s">
        <v>1951</v>
      </c>
    </row>
    <row r="683" spans="1:9" x14ac:dyDescent="0.2">
      <c r="A683" s="17" t="s">
        <v>1324</v>
      </c>
      <c r="B683" s="17" t="s">
        <v>4907</v>
      </c>
      <c r="C683" s="17" t="s">
        <v>4908</v>
      </c>
      <c r="D683" s="17" t="s">
        <v>4909</v>
      </c>
      <c r="E683" s="17" t="s">
        <v>4910</v>
      </c>
      <c r="F683" s="17" t="s">
        <v>2199</v>
      </c>
      <c r="G683" s="17" t="s">
        <v>2116</v>
      </c>
      <c r="H683" s="17" t="s">
        <v>2200</v>
      </c>
      <c r="I683" t="s">
        <v>1942</v>
      </c>
    </row>
    <row r="684" spans="1:9" x14ac:dyDescent="0.2">
      <c r="A684" s="17" t="s">
        <v>1326</v>
      </c>
      <c r="B684" s="17" t="s">
        <v>4911</v>
      </c>
      <c r="C684" s="17" t="s">
        <v>4912</v>
      </c>
      <c r="D684" s="17" t="s">
        <v>4913</v>
      </c>
      <c r="E684" s="17" t="s">
        <v>4914</v>
      </c>
      <c r="F684" s="17" t="s">
        <v>3488</v>
      </c>
      <c r="G684" s="17" t="s">
        <v>1941</v>
      </c>
      <c r="H684" s="17">
        <v>32209</v>
      </c>
      <c r="I684" t="s">
        <v>1942</v>
      </c>
    </row>
    <row r="685" spans="1:9" x14ac:dyDescent="0.2">
      <c r="A685" s="17" t="s">
        <v>1328</v>
      </c>
      <c r="B685" s="17" t="s">
        <v>4915</v>
      </c>
      <c r="C685" s="17" t="s">
        <v>4916</v>
      </c>
      <c r="D685" s="17" t="s">
        <v>4917</v>
      </c>
      <c r="E685" s="17" t="s">
        <v>4918</v>
      </c>
      <c r="F685" s="17" t="s">
        <v>2027</v>
      </c>
      <c r="G685" s="17" t="s">
        <v>1941</v>
      </c>
      <c r="H685" s="17">
        <v>77299</v>
      </c>
      <c r="I685" t="s">
        <v>1951</v>
      </c>
    </row>
    <row r="686" spans="1:9" x14ac:dyDescent="0.2">
      <c r="A686" s="17" t="s">
        <v>1330</v>
      </c>
      <c r="B686" s="17" t="s">
        <v>4919</v>
      </c>
      <c r="C686" s="17"/>
      <c r="D686" s="17" t="s">
        <v>4920</v>
      </c>
      <c r="E686" s="17" t="s">
        <v>4921</v>
      </c>
      <c r="F686" s="17" t="s">
        <v>2022</v>
      </c>
      <c r="G686" s="17" t="s">
        <v>1941</v>
      </c>
      <c r="H686" s="17">
        <v>97255</v>
      </c>
      <c r="I686" t="s">
        <v>1951</v>
      </c>
    </row>
    <row r="687" spans="1:9" x14ac:dyDescent="0.2">
      <c r="A687" s="17" t="s">
        <v>1332</v>
      </c>
      <c r="B687" s="17" t="s">
        <v>4922</v>
      </c>
      <c r="C687" s="17" t="s">
        <v>4923</v>
      </c>
      <c r="D687" s="17" t="s">
        <v>4924</v>
      </c>
      <c r="E687" s="17" t="s">
        <v>4925</v>
      </c>
      <c r="F687" s="17" t="s">
        <v>2947</v>
      </c>
      <c r="G687" s="17" t="s">
        <v>1941</v>
      </c>
      <c r="H687" s="17">
        <v>91186</v>
      </c>
      <c r="I687" t="s">
        <v>1942</v>
      </c>
    </row>
    <row r="688" spans="1:9" x14ac:dyDescent="0.2">
      <c r="A688" s="17" t="s">
        <v>1334</v>
      </c>
      <c r="B688" s="17" t="s">
        <v>4926</v>
      </c>
      <c r="C688" s="17" t="s">
        <v>4927</v>
      </c>
      <c r="D688" s="17" t="s">
        <v>4928</v>
      </c>
      <c r="E688" s="17" t="s">
        <v>4929</v>
      </c>
      <c r="F688" s="17" t="s">
        <v>2572</v>
      </c>
      <c r="G688" s="17" t="s">
        <v>1941</v>
      </c>
      <c r="H688" s="17">
        <v>92725</v>
      </c>
      <c r="I688" t="s">
        <v>1942</v>
      </c>
    </row>
    <row r="689" spans="1:9" x14ac:dyDescent="0.2">
      <c r="A689" s="17" t="s">
        <v>1336</v>
      </c>
      <c r="B689" s="17" t="s">
        <v>4930</v>
      </c>
      <c r="C689" s="17" t="s">
        <v>4931</v>
      </c>
      <c r="D689" s="17" t="s">
        <v>4932</v>
      </c>
      <c r="E689" s="17" t="s">
        <v>4933</v>
      </c>
      <c r="F689" s="17" t="s">
        <v>1995</v>
      </c>
      <c r="G689" s="17" t="s">
        <v>1941</v>
      </c>
      <c r="H689" s="17">
        <v>95160</v>
      </c>
      <c r="I689" t="s">
        <v>1951</v>
      </c>
    </row>
    <row r="690" spans="1:9" x14ac:dyDescent="0.2">
      <c r="A690" s="17" t="s">
        <v>1338</v>
      </c>
      <c r="B690" s="17" t="s">
        <v>4934</v>
      </c>
      <c r="C690" s="17" t="s">
        <v>4935</v>
      </c>
      <c r="D690" s="17" t="s">
        <v>4936</v>
      </c>
      <c r="E690" s="17" t="s">
        <v>4937</v>
      </c>
      <c r="F690" s="17" t="s">
        <v>4938</v>
      </c>
      <c r="G690" s="17" t="s">
        <v>1949</v>
      </c>
      <c r="H690" s="17" t="s">
        <v>2043</v>
      </c>
      <c r="I690" t="s">
        <v>1951</v>
      </c>
    </row>
    <row r="691" spans="1:9" x14ac:dyDescent="0.2">
      <c r="A691" s="17" t="s">
        <v>1340</v>
      </c>
      <c r="B691" s="17" t="s">
        <v>4939</v>
      </c>
      <c r="C691" s="17" t="s">
        <v>4940</v>
      </c>
      <c r="D691" s="17" t="s">
        <v>4941</v>
      </c>
      <c r="E691" s="17" t="s">
        <v>4942</v>
      </c>
      <c r="F691" s="17" t="s">
        <v>2340</v>
      </c>
      <c r="G691" s="17" t="s">
        <v>1941</v>
      </c>
      <c r="H691" s="17">
        <v>80935</v>
      </c>
      <c r="I691" t="s">
        <v>1951</v>
      </c>
    </row>
    <row r="692" spans="1:9" x14ac:dyDescent="0.2">
      <c r="A692" s="17" t="s">
        <v>1342</v>
      </c>
      <c r="B692" s="17" t="s">
        <v>4943</v>
      </c>
      <c r="C692" s="17"/>
      <c r="D692" s="17"/>
      <c r="E692" s="17" t="s">
        <v>4944</v>
      </c>
      <c r="F692" s="17" t="s">
        <v>2211</v>
      </c>
      <c r="G692" s="17" t="s">
        <v>1941</v>
      </c>
      <c r="H692" s="17">
        <v>43605</v>
      </c>
      <c r="I692" t="s">
        <v>1951</v>
      </c>
    </row>
    <row r="693" spans="1:9" x14ac:dyDescent="0.2">
      <c r="A693" s="17" t="s">
        <v>4945</v>
      </c>
      <c r="B693" s="17" t="s">
        <v>4946</v>
      </c>
      <c r="C693" s="17" t="s">
        <v>4947</v>
      </c>
      <c r="D693" s="17" t="s">
        <v>4948</v>
      </c>
      <c r="E693" s="17" t="s">
        <v>4949</v>
      </c>
      <c r="F693" s="17" t="s">
        <v>3442</v>
      </c>
      <c r="G693" s="17" t="s">
        <v>1941</v>
      </c>
      <c r="H693" s="17">
        <v>33436</v>
      </c>
      <c r="I693" t="s">
        <v>1942</v>
      </c>
    </row>
    <row r="694" spans="1:9" x14ac:dyDescent="0.2">
      <c r="A694" s="17" t="s">
        <v>1346</v>
      </c>
      <c r="B694" s="17" t="s">
        <v>4950</v>
      </c>
      <c r="C694" s="17" t="s">
        <v>4951</v>
      </c>
      <c r="D694" s="17" t="s">
        <v>4952</v>
      </c>
      <c r="E694" s="17" t="s">
        <v>4953</v>
      </c>
      <c r="F694" s="17" t="s">
        <v>3037</v>
      </c>
      <c r="G694" s="17" t="s">
        <v>1941</v>
      </c>
      <c r="H694" s="17">
        <v>45999</v>
      </c>
      <c r="I694" t="s">
        <v>1951</v>
      </c>
    </row>
    <row r="695" spans="1:9" x14ac:dyDescent="0.2">
      <c r="A695" s="17" t="s">
        <v>1348</v>
      </c>
      <c r="B695" s="17" t="s">
        <v>4954</v>
      </c>
      <c r="C695" s="17" t="s">
        <v>4955</v>
      </c>
      <c r="D695" s="17" t="s">
        <v>4956</v>
      </c>
      <c r="E695" s="17" t="s">
        <v>4957</v>
      </c>
      <c r="F695" s="17" t="s">
        <v>2013</v>
      </c>
      <c r="G695" s="17" t="s">
        <v>1941</v>
      </c>
      <c r="H695" s="17">
        <v>63121</v>
      </c>
      <c r="I695" t="s">
        <v>1942</v>
      </c>
    </row>
    <row r="696" spans="1:9" x14ac:dyDescent="0.2">
      <c r="A696" s="17" t="s">
        <v>1350</v>
      </c>
      <c r="B696" s="17" t="s">
        <v>4958</v>
      </c>
      <c r="C696" s="17" t="s">
        <v>4959</v>
      </c>
      <c r="D696" s="17" t="s">
        <v>4960</v>
      </c>
      <c r="E696" s="17" t="s">
        <v>4961</v>
      </c>
      <c r="F696" s="17" t="s">
        <v>4962</v>
      </c>
      <c r="G696" s="17" t="s">
        <v>1941</v>
      </c>
      <c r="H696" s="17">
        <v>10705</v>
      </c>
      <c r="I696" t="s">
        <v>1951</v>
      </c>
    </row>
    <row r="697" spans="1:9" x14ac:dyDescent="0.2">
      <c r="A697" s="17" t="s">
        <v>1352</v>
      </c>
      <c r="B697" s="17" t="s">
        <v>4963</v>
      </c>
      <c r="C697" s="17" t="s">
        <v>4964</v>
      </c>
      <c r="D697" s="17" t="s">
        <v>4965</v>
      </c>
      <c r="E697" s="17" t="s">
        <v>4966</v>
      </c>
      <c r="F697" s="17" t="s">
        <v>3316</v>
      </c>
      <c r="G697" s="17" t="s">
        <v>1941</v>
      </c>
      <c r="H697" s="17">
        <v>21290</v>
      </c>
      <c r="I697" t="s">
        <v>1942</v>
      </c>
    </row>
    <row r="698" spans="1:9" x14ac:dyDescent="0.2">
      <c r="A698" s="17" t="s">
        <v>1354</v>
      </c>
      <c r="B698" s="17" t="s">
        <v>4967</v>
      </c>
      <c r="C698" s="17" t="s">
        <v>4968</v>
      </c>
      <c r="D698" s="17" t="s">
        <v>4969</v>
      </c>
      <c r="E698" s="17" t="s">
        <v>4970</v>
      </c>
      <c r="F698" s="17" t="s">
        <v>3488</v>
      </c>
      <c r="G698" s="17" t="s">
        <v>1941</v>
      </c>
      <c r="H698" s="17">
        <v>32230</v>
      </c>
      <c r="I698" t="s">
        <v>1951</v>
      </c>
    </row>
    <row r="699" spans="1:9" x14ac:dyDescent="0.2">
      <c r="A699" s="17" t="s">
        <v>1356</v>
      </c>
      <c r="B699" s="17" t="s">
        <v>4971</v>
      </c>
      <c r="C699" s="17"/>
      <c r="D699" s="17"/>
      <c r="E699" s="17" t="s">
        <v>4972</v>
      </c>
      <c r="F699" s="17" t="s">
        <v>4973</v>
      </c>
      <c r="G699" s="17" t="s">
        <v>1949</v>
      </c>
      <c r="H699" s="17" t="s">
        <v>4974</v>
      </c>
      <c r="I699" t="s">
        <v>1951</v>
      </c>
    </row>
    <row r="700" spans="1:9" x14ac:dyDescent="0.2">
      <c r="A700" s="17" t="s">
        <v>1344</v>
      </c>
      <c r="B700" s="17" t="s">
        <v>4975</v>
      </c>
      <c r="C700" s="17" t="s">
        <v>4976</v>
      </c>
      <c r="D700" s="17" t="s">
        <v>4977</v>
      </c>
      <c r="E700" s="17" t="s">
        <v>4978</v>
      </c>
      <c r="F700" s="17" t="s">
        <v>2366</v>
      </c>
      <c r="G700" s="17" t="s">
        <v>1949</v>
      </c>
      <c r="H700" s="17" t="s">
        <v>2545</v>
      </c>
      <c r="I700" t="s">
        <v>1951</v>
      </c>
    </row>
    <row r="701" spans="1:9" x14ac:dyDescent="0.2">
      <c r="A701" s="17" t="s">
        <v>1359</v>
      </c>
      <c r="B701" s="17" t="s">
        <v>4979</v>
      </c>
      <c r="C701" s="17" t="s">
        <v>4980</v>
      </c>
      <c r="D701" s="17" t="s">
        <v>4981</v>
      </c>
      <c r="E701" s="17" t="s">
        <v>4982</v>
      </c>
      <c r="F701" s="17" t="s">
        <v>3581</v>
      </c>
      <c r="G701" s="17" t="s">
        <v>1941</v>
      </c>
      <c r="H701" s="17">
        <v>33196</v>
      </c>
      <c r="I701" t="s">
        <v>1942</v>
      </c>
    </row>
    <row r="702" spans="1:9" x14ac:dyDescent="0.2">
      <c r="A702" s="17" t="s">
        <v>1361</v>
      </c>
      <c r="B702" s="17" t="s">
        <v>4983</v>
      </c>
      <c r="C702" s="17" t="s">
        <v>4984</v>
      </c>
      <c r="D702" s="17"/>
      <c r="E702" s="17" t="s">
        <v>4985</v>
      </c>
      <c r="F702" s="17" t="s">
        <v>3090</v>
      </c>
      <c r="G702" s="17" t="s">
        <v>1941</v>
      </c>
      <c r="H702" s="17">
        <v>94121</v>
      </c>
      <c r="I702" t="s">
        <v>1951</v>
      </c>
    </row>
    <row r="703" spans="1:9" x14ac:dyDescent="0.2">
      <c r="A703" s="17" t="s">
        <v>1363</v>
      </c>
      <c r="B703" s="17" t="s">
        <v>4986</v>
      </c>
      <c r="C703" s="17" t="s">
        <v>4987</v>
      </c>
      <c r="D703" s="17" t="s">
        <v>4988</v>
      </c>
      <c r="E703" s="17" t="s">
        <v>4989</v>
      </c>
      <c r="F703" s="17" t="s">
        <v>3402</v>
      </c>
      <c r="G703" s="17" t="s">
        <v>1949</v>
      </c>
      <c r="H703" s="17" t="s">
        <v>2083</v>
      </c>
      <c r="I703" t="s">
        <v>1942</v>
      </c>
    </row>
    <row r="704" spans="1:9" x14ac:dyDescent="0.2">
      <c r="A704" s="17" t="s">
        <v>1365</v>
      </c>
      <c r="B704" s="17" t="s">
        <v>4990</v>
      </c>
      <c r="C704" s="17" t="s">
        <v>4991</v>
      </c>
      <c r="D704" s="17"/>
      <c r="E704" s="17" t="s">
        <v>4992</v>
      </c>
      <c r="F704" s="17" t="s">
        <v>2053</v>
      </c>
      <c r="G704" s="17" t="s">
        <v>1941</v>
      </c>
      <c r="H704" s="17">
        <v>33982</v>
      </c>
      <c r="I704" t="s">
        <v>1942</v>
      </c>
    </row>
    <row r="705" spans="1:9" x14ac:dyDescent="0.2">
      <c r="A705" s="17" t="s">
        <v>1367</v>
      </c>
      <c r="B705" s="17" t="s">
        <v>4993</v>
      </c>
      <c r="C705" s="17"/>
      <c r="D705" s="17" t="s">
        <v>4994</v>
      </c>
      <c r="E705" s="17" t="s">
        <v>4995</v>
      </c>
      <c r="F705" s="17" t="s">
        <v>2600</v>
      </c>
      <c r="G705" s="17" t="s">
        <v>1949</v>
      </c>
      <c r="H705" s="17" t="s">
        <v>2545</v>
      </c>
      <c r="I705" t="s">
        <v>1942</v>
      </c>
    </row>
    <row r="706" spans="1:9" x14ac:dyDescent="0.2">
      <c r="A706" s="17" t="s">
        <v>1369</v>
      </c>
      <c r="B706" s="17" t="s">
        <v>4996</v>
      </c>
      <c r="C706" s="17"/>
      <c r="D706" s="17" t="s">
        <v>4997</v>
      </c>
      <c r="E706" s="17" t="s">
        <v>4998</v>
      </c>
      <c r="F706" s="17" t="s">
        <v>2037</v>
      </c>
      <c r="G706" s="17" t="s">
        <v>1941</v>
      </c>
      <c r="H706" s="17">
        <v>10125</v>
      </c>
      <c r="I706" t="s">
        <v>1942</v>
      </c>
    </row>
    <row r="707" spans="1:9" x14ac:dyDescent="0.2">
      <c r="A707" s="17" t="s">
        <v>1371</v>
      </c>
      <c r="B707" s="17" t="s">
        <v>4999</v>
      </c>
      <c r="C707" s="17" t="s">
        <v>5000</v>
      </c>
      <c r="D707" s="17" t="s">
        <v>5001</v>
      </c>
      <c r="E707" s="17" t="s">
        <v>5002</v>
      </c>
      <c r="F707" s="17" t="s">
        <v>2886</v>
      </c>
      <c r="G707" s="17" t="s">
        <v>1941</v>
      </c>
      <c r="H707" s="17">
        <v>29305</v>
      </c>
      <c r="I707" t="s">
        <v>1951</v>
      </c>
    </row>
    <row r="708" spans="1:9" x14ac:dyDescent="0.2">
      <c r="A708" s="17" t="s">
        <v>1373</v>
      </c>
      <c r="B708" s="17" t="s">
        <v>5003</v>
      </c>
      <c r="C708" s="17" t="s">
        <v>5004</v>
      </c>
      <c r="D708" s="17" t="s">
        <v>5005</v>
      </c>
      <c r="E708" s="17" t="s">
        <v>5006</v>
      </c>
      <c r="F708" s="17" t="s">
        <v>5007</v>
      </c>
      <c r="G708" s="17" t="s">
        <v>1941</v>
      </c>
      <c r="H708" s="17">
        <v>93305</v>
      </c>
      <c r="I708" t="s">
        <v>1951</v>
      </c>
    </row>
    <row r="709" spans="1:9" x14ac:dyDescent="0.2">
      <c r="A709" s="17" t="s">
        <v>1375</v>
      </c>
      <c r="B709" s="17" t="s">
        <v>5008</v>
      </c>
      <c r="C709" s="17"/>
      <c r="D709" s="17" t="s">
        <v>5009</v>
      </c>
      <c r="E709" s="17" t="s">
        <v>5010</v>
      </c>
      <c r="F709" s="17" t="s">
        <v>5011</v>
      </c>
      <c r="G709" s="17" t="s">
        <v>1949</v>
      </c>
      <c r="H709" s="17" t="s">
        <v>3913</v>
      </c>
      <c r="I709" t="s">
        <v>1951</v>
      </c>
    </row>
    <row r="710" spans="1:9" x14ac:dyDescent="0.2">
      <c r="A710" s="17" t="s">
        <v>1377</v>
      </c>
      <c r="B710" s="17" t="s">
        <v>5012</v>
      </c>
      <c r="C710" s="17" t="s">
        <v>5013</v>
      </c>
      <c r="D710" s="17" t="s">
        <v>5014</v>
      </c>
      <c r="E710" s="17" t="s">
        <v>5015</v>
      </c>
      <c r="F710" s="17" t="s">
        <v>2013</v>
      </c>
      <c r="G710" s="17" t="s">
        <v>1941</v>
      </c>
      <c r="H710" s="17">
        <v>63169</v>
      </c>
      <c r="I710" t="s">
        <v>1942</v>
      </c>
    </row>
    <row r="711" spans="1:9" x14ac:dyDescent="0.2">
      <c r="A711" s="17" t="s">
        <v>1379</v>
      </c>
      <c r="B711" s="17" t="s">
        <v>5016</v>
      </c>
      <c r="C711" s="17"/>
      <c r="D711" s="17" t="s">
        <v>5017</v>
      </c>
      <c r="E711" s="17" t="s">
        <v>5018</v>
      </c>
      <c r="F711" s="17" t="s">
        <v>2238</v>
      </c>
      <c r="G711" s="17" t="s">
        <v>1941</v>
      </c>
      <c r="H711" s="17">
        <v>46896</v>
      </c>
      <c r="I711" t="s">
        <v>1942</v>
      </c>
    </row>
    <row r="712" spans="1:9" x14ac:dyDescent="0.2">
      <c r="A712" s="17" t="s">
        <v>1381</v>
      </c>
      <c r="B712" s="17" t="s">
        <v>5019</v>
      </c>
      <c r="C712" s="17" t="s">
        <v>5020</v>
      </c>
      <c r="D712" s="17" t="s">
        <v>5021</v>
      </c>
      <c r="E712" s="17" t="s">
        <v>5022</v>
      </c>
      <c r="F712" s="17" t="s">
        <v>5023</v>
      </c>
      <c r="G712" s="17" t="s">
        <v>1941</v>
      </c>
      <c r="H712" s="17">
        <v>55564</v>
      </c>
      <c r="I712" t="s">
        <v>1951</v>
      </c>
    </row>
    <row r="713" spans="1:9" x14ac:dyDescent="0.2">
      <c r="A713" s="17" t="s">
        <v>1383</v>
      </c>
      <c r="B713" s="17" t="s">
        <v>5024</v>
      </c>
      <c r="C713" s="17" t="s">
        <v>5025</v>
      </c>
      <c r="D713" s="17" t="s">
        <v>5026</v>
      </c>
      <c r="E713" s="17" t="s">
        <v>5027</v>
      </c>
      <c r="F713" s="17" t="s">
        <v>5028</v>
      </c>
      <c r="G713" s="17" t="s">
        <v>1941</v>
      </c>
      <c r="H713" s="17">
        <v>72905</v>
      </c>
      <c r="I713" t="s">
        <v>1951</v>
      </c>
    </row>
    <row r="714" spans="1:9" x14ac:dyDescent="0.2">
      <c r="A714" s="17" t="s">
        <v>1385</v>
      </c>
      <c r="B714" s="17" t="s">
        <v>5029</v>
      </c>
      <c r="C714" s="17"/>
      <c r="D714" s="17"/>
      <c r="E714" s="17" t="s">
        <v>5030</v>
      </c>
      <c r="F714" s="17" t="s">
        <v>3563</v>
      </c>
      <c r="G714" s="17" t="s">
        <v>2116</v>
      </c>
      <c r="H714" s="17" t="s">
        <v>3564</v>
      </c>
      <c r="I714" t="s">
        <v>1951</v>
      </c>
    </row>
    <row r="715" spans="1:9" x14ac:dyDescent="0.2">
      <c r="A715" s="17" t="s">
        <v>1387</v>
      </c>
      <c r="B715" s="17" t="s">
        <v>5031</v>
      </c>
      <c r="C715" s="17" t="s">
        <v>5032</v>
      </c>
      <c r="D715" s="17" t="s">
        <v>5033</v>
      </c>
      <c r="E715" s="17" t="s">
        <v>5034</v>
      </c>
      <c r="F715" s="17" t="s">
        <v>2419</v>
      </c>
      <c r="G715" s="17" t="s">
        <v>1941</v>
      </c>
      <c r="H715" s="17">
        <v>95210</v>
      </c>
      <c r="I715" t="s">
        <v>1951</v>
      </c>
    </row>
    <row r="716" spans="1:9" x14ac:dyDescent="0.2">
      <c r="A716" s="17" t="s">
        <v>1389</v>
      </c>
      <c r="B716" s="17" t="s">
        <v>5035</v>
      </c>
      <c r="C716" s="17" t="s">
        <v>5036</v>
      </c>
      <c r="D716" s="17" t="s">
        <v>5037</v>
      </c>
      <c r="E716" s="17" t="s">
        <v>5038</v>
      </c>
      <c r="F716" s="17" t="s">
        <v>5039</v>
      </c>
      <c r="G716" s="17" t="s">
        <v>1949</v>
      </c>
      <c r="H716" s="17" t="s">
        <v>2536</v>
      </c>
      <c r="I716" t="s">
        <v>1942</v>
      </c>
    </row>
    <row r="717" spans="1:9" x14ac:dyDescent="0.2">
      <c r="A717" s="17" t="s">
        <v>1391</v>
      </c>
      <c r="B717" s="17" t="s">
        <v>5040</v>
      </c>
      <c r="C717" s="17" t="s">
        <v>5041</v>
      </c>
      <c r="D717" s="17"/>
      <c r="E717" s="17" t="s">
        <v>5042</v>
      </c>
      <c r="F717" s="17" t="s">
        <v>2220</v>
      </c>
      <c r="G717" s="17" t="s">
        <v>1941</v>
      </c>
      <c r="H717" s="17">
        <v>33686</v>
      </c>
      <c r="I717" t="s">
        <v>1951</v>
      </c>
    </row>
    <row r="718" spans="1:9" x14ac:dyDescent="0.2">
      <c r="A718" s="17" t="s">
        <v>5043</v>
      </c>
      <c r="B718" s="17" t="s">
        <v>5044</v>
      </c>
      <c r="C718" s="17" t="s">
        <v>5045</v>
      </c>
      <c r="D718" s="17" t="s">
        <v>5046</v>
      </c>
      <c r="E718" s="17" t="s">
        <v>5047</v>
      </c>
      <c r="F718" s="17" t="s">
        <v>2725</v>
      </c>
      <c r="G718" s="17" t="s">
        <v>1949</v>
      </c>
      <c r="H718" s="17" t="s">
        <v>2726</v>
      </c>
      <c r="I718" t="s">
        <v>1951</v>
      </c>
    </row>
    <row r="719" spans="1:9" x14ac:dyDescent="0.2">
      <c r="A719" s="17" t="s">
        <v>1394</v>
      </c>
      <c r="B719" s="17" t="s">
        <v>5048</v>
      </c>
      <c r="C719" s="17" t="s">
        <v>5049</v>
      </c>
      <c r="D719" s="17" t="s">
        <v>5050</v>
      </c>
      <c r="E719" s="17" t="s">
        <v>5051</v>
      </c>
      <c r="F719" s="17" t="s">
        <v>2017</v>
      </c>
      <c r="G719" s="17" t="s">
        <v>1941</v>
      </c>
      <c r="H719" s="17">
        <v>19104</v>
      </c>
      <c r="I719" t="s">
        <v>1951</v>
      </c>
    </row>
    <row r="720" spans="1:9" x14ac:dyDescent="0.2">
      <c r="A720" s="17" t="s">
        <v>1396</v>
      </c>
      <c r="B720" s="17" t="s">
        <v>5052</v>
      </c>
      <c r="C720" s="17" t="s">
        <v>5053</v>
      </c>
      <c r="D720" s="17" t="s">
        <v>5054</v>
      </c>
      <c r="E720" s="17" t="s">
        <v>5055</v>
      </c>
      <c r="F720" s="17" t="s">
        <v>4760</v>
      </c>
      <c r="G720" s="17" t="s">
        <v>1941</v>
      </c>
      <c r="H720" s="17">
        <v>76905</v>
      </c>
      <c r="I720" t="s">
        <v>1951</v>
      </c>
    </row>
    <row r="721" spans="1:9" x14ac:dyDescent="0.2">
      <c r="A721" s="17" t="s">
        <v>1398</v>
      </c>
      <c r="B721" s="17" t="s">
        <v>5056</v>
      </c>
      <c r="C721" s="17" t="s">
        <v>5057</v>
      </c>
      <c r="D721" s="17" t="s">
        <v>5058</v>
      </c>
      <c r="E721" s="17" t="s">
        <v>5059</v>
      </c>
      <c r="F721" s="17" t="s">
        <v>1986</v>
      </c>
      <c r="G721" s="17" t="s">
        <v>1941</v>
      </c>
      <c r="H721" s="17">
        <v>90035</v>
      </c>
      <c r="I721" t="s">
        <v>1942</v>
      </c>
    </row>
    <row r="722" spans="1:9" x14ac:dyDescent="0.2">
      <c r="A722" s="17" t="s">
        <v>1400</v>
      </c>
      <c r="B722" s="17" t="s">
        <v>5060</v>
      </c>
      <c r="C722" s="17" t="s">
        <v>5061</v>
      </c>
      <c r="D722" s="17" t="s">
        <v>5062</v>
      </c>
      <c r="E722" s="17" t="s">
        <v>5063</v>
      </c>
      <c r="F722" s="17" t="s">
        <v>2800</v>
      </c>
      <c r="G722" s="17" t="s">
        <v>1941</v>
      </c>
      <c r="H722" s="17">
        <v>48912</v>
      </c>
      <c r="I722" t="s">
        <v>1942</v>
      </c>
    </row>
    <row r="723" spans="1:9" x14ac:dyDescent="0.2">
      <c r="A723" s="17" t="s">
        <v>1402</v>
      </c>
      <c r="B723" s="17" t="s">
        <v>5064</v>
      </c>
      <c r="C723" s="17" t="s">
        <v>5065</v>
      </c>
      <c r="D723" s="17" t="s">
        <v>5066</v>
      </c>
      <c r="E723" s="17" t="s">
        <v>5067</v>
      </c>
      <c r="F723" s="17" t="s">
        <v>2713</v>
      </c>
      <c r="G723" s="17" t="s">
        <v>1941</v>
      </c>
      <c r="H723" s="17">
        <v>34615</v>
      </c>
      <c r="I723" t="s">
        <v>1942</v>
      </c>
    </row>
    <row r="724" spans="1:9" x14ac:dyDescent="0.2">
      <c r="A724" s="17" t="s">
        <v>1404</v>
      </c>
      <c r="B724" s="17" t="s">
        <v>5068</v>
      </c>
      <c r="C724" s="17"/>
      <c r="D724" s="17" t="s">
        <v>5069</v>
      </c>
      <c r="E724" s="17" t="s">
        <v>5070</v>
      </c>
      <c r="F724" s="17" t="s">
        <v>2758</v>
      </c>
      <c r="G724" s="17" t="s">
        <v>1941</v>
      </c>
      <c r="H724" s="17">
        <v>90605</v>
      </c>
      <c r="I724" t="s">
        <v>1951</v>
      </c>
    </row>
    <row r="725" spans="1:9" x14ac:dyDescent="0.2">
      <c r="A725" s="17" t="s">
        <v>1406</v>
      </c>
      <c r="B725" s="17" t="s">
        <v>5071</v>
      </c>
      <c r="C725" s="17" t="s">
        <v>5072</v>
      </c>
      <c r="D725" s="17" t="s">
        <v>5073</v>
      </c>
      <c r="E725" s="17" t="s">
        <v>5074</v>
      </c>
      <c r="F725" s="17" t="s">
        <v>2355</v>
      </c>
      <c r="G725" s="17" t="s">
        <v>1941</v>
      </c>
      <c r="H725" s="17">
        <v>93773</v>
      </c>
      <c r="I725" t="s">
        <v>1951</v>
      </c>
    </row>
    <row r="726" spans="1:9" x14ac:dyDescent="0.2">
      <c r="A726" s="17" t="s">
        <v>1408</v>
      </c>
      <c r="B726" s="17" t="s">
        <v>5075</v>
      </c>
      <c r="C726" s="17"/>
      <c r="D726" s="17" t="s">
        <v>5076</v>
      </c>
      <c r="E726" s="17" t="s">
        <v>5077</v>
      </c>
      <c r="F726" s="17" t="s">
        <v>2037</v>
      </c>
      <c r="G726" s="17" t="s">
        <v>1941</v>
      </c>
      <c r="H726" s="17">
        <v>10155</v>
      </c>
      <c r="I726" t="s">
        <v>1942</v>
      </c>
    </row>
    <row r="727" spans="1:9" x14ac:dyDescent="0.2">
      <c r="A727" s="17" t="s">
        <v>1410</v>
      </c>
      <c r="B727" s="17" t="s">
        <v>5078</v>
      </c>
      <c r="C727" s="17" t="s">
        <v>5079</v>
      </c>
      <c r="D727" s="17" t="s">
        <v>5080</v>
      </c>
      <c r="E727" s="17" t="s">
        <v>5081</v>
      </c>
      <c r="F727" s="17" t="s">
        <v>2340</v>
      </c>
      <c r="G727" s="17" t="s">
        <v>1941</v>
      </c>
      <c r="H727" s="17">
        <v>80935</v>
      </c>
      <c r="I727" t="s">
        <v>1951</v>
      </c>
    </row>
    <row r="728" spans="1:9" x14ac:dyDescent="0.2">
      <c r="A728" s="17" t="s">
        <v>1412</v>
      </c>
      <c r="B728" s="17" t="s">
        <v>5082</v>
      </c>
      <c r="C728" s="17"/>
      <c r="D728" s="17" t="s">
        <v>5083</v>
      </c>
      <c r="E728" s="17" t="s">
        <v>5084</v>
      </c>
      <c r="F728" s="17" t="s">
        <v>5085</v>
      </c>
      <c r="G728" s="17" t="s">
        <v>1941</v>
      </c>
      <c r="H728" s="17">
        <v>90831</v>
      </c>
      <c r="I728" t="s">
        <v>1951</v>
      </c>
    </row>
    <row r="729" spans="1:9" x14ac:dyDescent="0.2">
      <c r="A729" s="17" t="s">
        <v>1414</v>
      </c>
      <c r="B729" s="17" t="s">
        <v>5086</v>
      </c>
      <c r="C729" s="17" t="s">
        <v>5087</v>
      </c>
      <c r="D729" s="17" t="s">
        <v>5088</v>
      </c>
      <c r="E729" s="17" t="s">
        <v>5089</v>
      </c>
      <c r="F729" s="17" t="s">
        <v>5090</v>
      </c>
      <c r="G729" s="17" t="s">
        <v>1949</v>
      </c>
      <c r="H729" s="17" t="s">
        <v>5091</v>
      </c>
      <c r="I729" t="s">
        <v>1942</v>
      </c>
    </row>
    <row r="730" spans="1:9" x14ac:dyDescent="0.2">
      <c r="A730" s="17" t="s">
        <v>1416</v>
      </c>
      <c r="B730" s="17" t="s">
        <v>5092</v>
      </c>
      <c r="C730" s="17" t="s">
        <v>5093</v>
      </c>
      <c r="D730" s="17" t="s">
        <v>5094</v>
      </c>
      <c r="E730" s="17" t="s">
        <v>5095</v>
      </c>
      <c r="F730" s="17" t="s">
        <v>2370</v>
      </c>
      <c r="G730" s="17" t="s">
        <v>1941</v>
      </c>
      <c r="H730" s="17">
        <v>89510</v>
      </c>
      <c r="I730" t="s">
        <v>1942</v>
      </c>
    </row>
    <row r="731" spans="1:9" x14ac:dyDescent="0.2">
      <c r="A731" s="17" t="s">
        <v>1418</v>
      </c>
      <c r="B731" s="17" t="s">
        <v>5096</v>
      </c>
      <c r="C731" s="17" t="s">
        <v>5097</v>
      </c>
      <c r="D731" s="17" t="s">
        <v>5098</v>
      </c>
      <c r="E731" s="17" t="s">
        <v>5099</v>
      </c>
      <c r="F731" s="17" t="s">
        <v>2115</v>
      </c>
      <c r="G731" s="17" t="s">
        <v>2116</v>
      </c>
      <c r="H731" s="17" t="s">
        <v>2117</v>
      </c>
      <c r="I731" t="s">
        <v>1951</v>
      </c>
    </row>
    <row r="732" spans="1:9" x14ac:dyDescent="0.2">
      <c r="A732" s="17" t="s">
        <v>1420</v>
      </c>
      <c r="B732" s="17" t="s">
        <v>5100</v>
      </c>
      <c r="C732" s="17" t="s">
        <v>5101</v>
      </c>
      <c r="D732" s="17" t="s">
        <v>5102</v>
      </c>
      <c r="E732" s="17" t="s">
        <v>5103</v>
      </c>
      <c r="F732" s="17" t="s">
        <v>3370</v>
      </c>
      <c r="G732" s="17" t="s">
        <v>1941</v>
      </c>
      <c r="H732" s="17">
        <v>89155</v>
      </c>
      <c r="I732" t="s">
        <v>1951</v>
      </c>
    </row>
    <row r="733" spans="1:9" x14ac:dyDescent="0.2">
      <c r="A733" s="17" t="s">
        <v>1422</v>
      </c>
      <c r="B733" s="17" t="s">
        <v>5104</v>
      </c>
      <c r="C733" s="17"/>
      <c r="D733" s="17" t="s">
        <v>5105</v>
      </c>
      <c r="E733" s="17" t="s">
        <v>5106</v>
      </c>
      <c r="F733" s="17" t="s">
        <v>5107</v>
      </c>
      <c r="G733" s="17" t="s">
        <v>1941</v>
      </c>
      <c r="H733" s="17">
        <v>19805</v>
      </c>
      <c r="I733" t="s">
        <v>1942</v>
      </c>
    </row>
    <row r="734" spans="1:9" x14ac:dyDescent="0.2">
      <c r="A734" s="17" t="s">
        <v>1424</v>
      </c>
      <c r="B734" s="17" t="s">
        <v>5108</v>
      </c>
      <c r="C734" s="17" t="s">
        <v>5109</v>
      </c>
      <c r="D734" s="17" t="s">
        <v>5110</v>
      </c>
      <c r="E734" s="17" t="s">
        <v>5111</v>
      </c>
      <c r="F734" s="17" t="s">
        <v>2370</v>
      </c>
      <c r="G734" s="17" t="s">
        <v>1941</v>
      </c>
      <c r="H734" s="17">
        <v>89550</v>
      </c>
      <c r="I734" t="s">
        <v>1951</v>
      </c>
    </row>
    <row r="735" spans="1:9" x14ac:dyDescent="0.2">
      <c r="A735" s="17" t="s">
        <v>1426</v>
      </c>
      <c r="B735" s="17" t="s">
        <v>5112</v>
      </c>
      <c r="C735" s="17" t="s">
        <v>5113</v>
      </c>
      <c r="D735" s="17" t="s">
        <v>5114</v>
      </c>
      <c r="E735" s="17" t="s">
        <v>5115</v>
      </c>
      <c r="F735" s="17" t="s">
        <v>2439</v>
      </c>
      <c r="G735" s="17" t="s">
        <v>1941</v>
      </c>
      <c r="H735" s="17">
        <v>35487</v>
      </c>
      <c r="I735" t="s">
        <v>1942</v>
      </c>
    </row>
    <row r="736" spans="1:9" x14ac:dyDescent="0.2">
      <c r="A736" s="17" t="s">
        <v>1428</v>
      </c>
      <c r="B736" s="17" t="s">
        <v>5116</v>
      </c>
      <c r="C736" s="17"/>
      <c r="D736" s="17" t="s">
        <v>5117</v>
      </c>
      <c r="E736" s="17" t="s">
        <v>5118</v>
      </c>
      <c r="F736" s="17" t="s">
        <v>5119</v>
      </c>
      <c r="G736" s="17" t="s">
        <v>1941</v>
      </c>
      <c r="H736" s="17">
        <v>92645</v>
      </c>
      <c r="I736" t="s">
        <v>1951</v>
      </c>
    </row>
    <row r="737" spans="1:9" x14ac:dyDescent="0.2">
      <c r="A737" s="17" t="s">
        <v>1430</v>
      </c>
      <c r="B737" s="17" t="s">
        <v>5120</v>
      </c>
      <c r="C737" s="17" t="s">
        <v>5121</v>
      </c>
      <c r="D737" s="17"/>
      <c r="E737" s="17" t="s">
        <v>5122</v>
      </c>
      <c r="F737" s="17" t="s">
        <v>2988</v>
      </c>
      <c r="G737" s="17" t="s">
        <v>1941</v>
      </c>
      <c r="H737" s="17">
        <v>66225</v>
      </c>
      <c r="I737" t="s">
        <v>1951</v>
      </c>
    </row>
    <row r="738" spans="1:9" x14ac:dyDescent="0.2">
      <c r="A738" s="17" t="s">
        <v>1432</v>
      </c>
      <c r="B738" s="17" t="s">
        <v>5123</v>
      </c>
      <c r="C738" s="17" t="s">
        <v>5124</v>
      </c>
      <c r="D738" s="17" t="s">
        <v>5125</v>
      </c>
      <c r="E738" s="17" t="s">
        <v>5126</v>
      </c>
      <c r="F738" s="17" t="s">
        <v>2600</v>
      </c>
      <c r="G738" s="17" t="s">
        <v>1949</v>
      </c>
      <c r="H738" s="17" t="s">
        <v>2545</v>
      </c>
      <c r="I738" t="s">
        <v>1942</v>
      </c>
    </row>
    <row r="739" spans="1:9" x14ac:dyDescent="0.2">
      <c r="A739" s="17" t="s">
        <v>1434</v>
      </c>
      <c r="B739" s="17" t="s">
        <v>5127</v>
      </c>
      <c r="C739" s="17" t="s">
        <v>5128</v>
      </c>
      <c r="D739" s="17" t="s">
        <v>5129</v>
      </c>
      <c r="E739" s="17" t="s">
        <v>5130</v>
      </c>
      <c r="F739" s="17" t="s">
        <v>3037</v>
      </c>
      <c r="G739" s="17" t="s">
        <v>1941</v>
      </c>
      <c r="H739" s="17">
        <v>45228</v>
      </c>
      <c r="I739" t="s">
        <v>1951</v>
      </c>
    </row>
    <row r="740" spans="1:9" x14ac:dyDescent="0.2">
      <c r="A740" s="17" t="s">
        <v>1436</v>
      </c>
      <c r="B740" s="17" t="s">
        <v>5131</v>
      </c>
      <c r="C740" s="17" t="s">
        <v>5132</v>
      </c>
      <c r="D740" s="17" t="s">
        <v>5133</v>
      </c>
      <c r="E740" s="17" t="s">
        <v>5134</v>
      </c>
      <c r="F740" s="17" t="s">
        <v>2912</v>
      </c>
      <c r="G740" s="17" t="s">
        <v>2116</v>
      </c>
      <c r="H740" s="17" t="s">
        <v>2913</v>
      </c>
      <c r="I740" t="s">
        <v>1951</v>
      </c>
    </row>
    <row r="741" spans="1:9" x14ac:dyDescent="0.2">
      <c r="A741" s="17" t="s">
        <v>5135</v>
      </c>
      <c r="B741" s="17" t="s">
        <v>5136</v>
      </c>
      <c r="C741" s="17"/>
      <c r="D741" s="17" t="s">
        <v>5137</v>
      </c>
      <c r="E741" s="17" t="s">
        <v>5138</v>
      </c>
      <c r="F741" s="17" t="s">
        <v>2022</v>
      </c>
      <c r="G741" s="17" t="s">
        <v>1941</v>
      </c>
      <c r="H741" s="17">
        <v>97296</v>
      </c>
      <c r="I741" t="s">
        <v>1942</v>
      </c>
    </row>
    <row r="742" spans="1:9" x14ac:dyDescent="0.2">
      <c r="A742" s="17" t="s">
        <v>1439</v>
      </c>
      <c r="B742" s="17" t="s">
        <v>5139</v>
      </c>
      <c r="C742" s="17" t="s">
        <v>5140</v>
      </c>
      <c r="D742" s="17" t="s">
        <v>5141</v>
      </c>
      <c r="E742" s="17" t="s">
        <v>5142</v>
      </c>
      <c r="F742" s="17" t="s">
        <v>5011</v>
      </c>
      <c r="G742" s="17" t="s">
        <v>1949</v>
      </c>
      <c r="H742" s="17" t="s">
        <v>3913</v>
      </c>
      <c r="I742" t="s">
        <v>1951</v>
      </c>
    </row>
    <row r="743" spans="1:9" x14ac:dyDescent="0.2">
      <c r="A743" s="17" t="s">
        <v>1441</v>
      </c>
      <c r="B743" s="17" t="s">
        <v>5143</v>
      </c>
      <c r="C743" s="17" t="s">
        <v>5144</v>
      </c>
      <c r="D743" s="17" t="s">
        <v>5145</v>
      </c>
      <c r="E743" s="17" t="s">
        <v>5146</v>
      </c>
      <c r="F743" s="17" t="s">
        <v>4811</v>
      </c>
      <c r="G743" s="17" t="s">
        <v>1941</v>
      </c>
      <c r="H743" s="17">
        <v>94089</v>
      </c>
      <c r="I743" t="s">
        <v>1951</v>
      </c>
    </row>
    <row r="744" spans="1:9" x14ac:dyDescent="0.2">
      <c r="A744" s="17" t="s">
        <v>1443</v>
      </c>
      <c r="B744" s="17" t="s">
        <v>5147</v>
      </c>
      <c r="C744" s="17" t="s">
        <v>5148</v>
      </c>
      <c r="D744" s="17" t="s">
        <v>5149</v>
      </c>
      <c r="E744" s="17" t="s">
        <v>5150</v>
      </c>
      <c r="F744" s="17" t="s">
        <v>2845</v>
      </c>
      <c r="G744" s="17" t="s">
        <v>1941</v>
      </c>
      <c r="H744" s="17">
        <v>38188</v>
      </c>
      <c r="I744" t="s">
        <v>1951</v>
      </c>
    </row>
    <row r="745" spans="1:9" x14ac:dyDescent="0.2">
      <c r="A745" s="17" t="s">
        <v>1445</v>
      </c>
      <c r="B745" s="17" t="s">
        <v>5151</v>
      </c>
      <c r="C745" s="17" t="s">
        <v>5152</v>
      </c>
      <c r="D745" s="17" t="s">
        <v>5153</v>
      </c>
      <c r="E745" s="17" t="s">
        <v>5154</v>
      </c>
      <c r="F745" s="17" t="s">
        <v>4401</v>
      </c>
      <c r="G745" s="17" t="s">
        <v>1941</v>
      </c>
      <c r="H745" s="17">
        <v>32868</v>
      </c>
      <c r="I745" t="s">
        <v>1951</v>
      </c>
    </row>
    <row r="746" spans="1:9" x14ac:dyDescent="0.2">
      <c r="A746" s="17" t="s">
        <v>1447</v>
      </c>
      <c r="B746" s="17" t="s">
        <v>5155</v>
      </c>
      <c r="C746" s="17"/>
      <c r="D746" s="17" t="s">
        <v>5156</v>
      </c>
      <c r="E746" s="17" t="s">
        <v>5157</v>
      </c>
      <c r="F746" s="17" t="s">
        <v>2821</v>
      </c>
      <c r="G746" s="17" t="s">
        <v>1941</v>
      </c>
      <c r="H746" s="17">
        <v>48232</v>
      </c>
      <c r="I746" t="s">
        <v>1942</v>
      </c>
    </row>
    <row r="747" spans="1:9" x14ac:dyDescent="0.2">
      <c r="A747" s="17" t="s">
        <v>1449</v>
      </c>
      <c r="B747" s="17" t="s">
        <v>5158</v>
      </c>
      <c r="C747" s="17" t="s">
        <v>5159</v>
      </c>
      <c r="D747" s="17" t="s">
        <v>5160</v>
      </c>
      <c r="E747" s="17" t="s">
        <v>5161</v>
      </c>
      <c r="F747" s="17" t="s">
        <v>5162</v>
      </c>
      <c r="G747" s="17" t="s">
        <v>1949</v>
      </c>
      <c r="H747" s="17" t="s">
        <v>5163</v>
      </c>
      <c r="I747" t="s">
        <v>1951</v>
      </c>
    </row>
    <row r="748" spans="1:9" x14ac:dyDescent="0.2">
      <c r="A748" s="17" t="s">
        <v>1451</v>
      </c>
      <c r="B748" s="17" t="s">
        <v>5164</v>
      </c>
      <c r="C748" s="17" t="s">
        <v>5165</v>
      </c>
      <c r="D748" s="17" t="s">
        <v>5166</v>
      </c>
      <c r="E748" s="17" t="s">
        <v>5167</v>
      </c>
      <c r="F748" s="17" t="s">
        <v>5168</v>
      </c>
      <c r="G748" s="17" t="s">
        <v>1949</v>
      </c>
      <c r="H748" s="17" t="s">
        <v>2726</v>
      </c>
      <c r="I748" t="s">
        <v>1951</v>
      </c>
    </row>
    <row r="749" spans="1:9" x14ac:dyDescent="0.2">
      <c r="A749" s="17" t="s">
        <v>1453</v>
      </c>
      <c r="B749" s="17" t="s">
        <v>5169</v>
      </c>
      <c r="C749" s="17" t="s">
        <v>5170</v>
      </c>
      <c r="D749" s="17" t="s">
        <v>5171</v>
      </c>
      <c r="E749" s="17" t="s">
        <v>5172</v>
      </c>
      <c r="F749" s="17" t="s">
        <v>5173</v>
      </c>
      <c r="G749" s="17" t="s">
        <v>1949</v>
      </c>
      <c r="H749" s="17" t="s">
        <v>5174</v>
      </c>
      <c r="I749" t="s">
        <v>1942</v>
      </c>
    </row>
    <row r="750" spans="1:9" x14ac:dyDescent="0.2">
      <c r="A750" s="17" t="s">
        <v>1455</v>
      </c>
      <c r="B750" s="17" t="s">
        <v>5175</v>
      </c>
      <c r="C750" s="17" t="s">
        <v>5176</v>
      </c>
      <c r="D750" s="17" t="s">
        <v>5177</v>
      </c>
      <c r="E750" s="17" t="s">
        <v>5178</v>
      </c>
      <c r="F750" s="17" t="s">
        <v>2004</v>
      </c>
      <c r="G750" s="17" t="s">
        <v>1941</v>
      </c>
      <c r="H750" s="17">
        <v>23203</v>
      </c>
      <c r="I750" t="s">
        <v>1951</v>
      </c>
    </row>
    <row r="751" spans="1:9" x14ac:dyDescent="0.2">
      <c r="A751" s="17" t="s">
        <v>1457</v>
      </c>
      <c r="B751" s="17" t="s">
        <v>5179</v>
      </c>
      <c r="C751" s="17" t="s">
        <v>5180</v>
      </c>
      <c r="D751" s="17" t="s">
        <v>5181</v>
      </c>
      <c r="E751" s="17" t="s">
        <v>5182</v>
      </c>
      <c r="F751" s="17" t="s">
        <v>5183</v>
      </c>
      <c r="G751" s="17" t="s">
        <v>1949</v>
      </c>
      <c r="H751" s="17" t="s">
        <v>2536</v>
      </c>
      <c r="I751" t="s">
        <v>1942</v>
      </c>
    </row>
    <row r="752" spans="1:9" x14ac:dyDescent="0.2">
      <c r="A752" s="17" t="s">
        <v>1459</v>
      </c>
      <c r="B752" s="17" t="s">
        <v>5184</v>
      </c>
      <c r="C752" s="17"/>
      <c r="D752" s="17" t="s">
        <v>5185</v>
      </c>
      <c r="E752" s="17" t="s">
        <v>5186</v>
      </c>
      <c r="F752" s="17" t="s">
        <v>2266</v>
      </c>
      <c r="G752" s="17" t="s">
        <v>1941</v>
      </c>
      <c r="H752" s="17">
        <v>76178</v>
      </c>
      <c r="I752" t="s">
        <v>1942</v>
      </c>
    </row>
    <row r="753" spans="1:9" x14ac:dyDescent="0.2">
      <c r="A753" s="17" t="s">
        <v>1461</v>
      </c>
      <c r="B753" s="17" t="s">
        <v>5187</v>
      </c>
      <c r="C753" s="17" t="s">
        <v>5188</v>
      </c>
      <c r="D753" s="17" t="s">
        <v>5189</v>
      </c>
      <c r="E753" s="17" t="s">
        <v>5190</v>
      </c>
      <c r="F753" s="17" t="s">
        <v>2776</v>
      </c>
      <c r="G753" s="17" t="s">
        <v>1941</v>
      </c>
      <c r="H753" s="17">
        <v>11254</v>
      </c>
      <c r="I753" t="s">
        <v>1951</v>
      </c>
    </row>
    <row r="754" spans="1:9" x14ac:dyDescent="0.2">
      <c r="A754" s="17" t="s">
        <v>1463</v>
      </c>
      <c r="B754" s="17" t="s">
        <v>5191</v>
      </c>
      <c r="C754" s="17" t="s">
        <v>5192</v>
      </c>
      <c r="D754" s="17" t="s">
        <v>5193</v>
      </c>
      <c r="E754" s="17" t="s">
        <v>5194</v>
      </c>
      <c r="F754" s="17" t="s">
        <v>2266</v>
      </c>
      <c r="G754" s="17" t="s">
        <v>1941</v>
      </c>
      <c r="H754" s="17">
        <v>76198</v>
      </c>
      <c r="I754" t="s">
        <v>1942</v>
      </c>
    </row>
    <row r="755" spans="1:9" x14ac:dyDescent="0.2">
      <c r="A755" s="17" t="s">
        <v>1465</v>
      </c>
      <c r="B755" s="17" t="s">
        <v>5195</v>
      </c>
      <c r="C755" s="17" t="s">
        <v>5196</v>
      </c>
      <c r="D755" s="17" t="s">
        <v>5197</v>
      </c>
      <c r="E755" s="17" t="s">
        <v>5198</v>
      </c>
      <c r="F755" s="17" t="s">
        <v>3099</v>
      </c>
      <c r="G755" s="17" t="s">
        <v>1941</v>
      </c>
      <c r="H755" s="17">
        <v>85053</v>
      </c>
      <c r="I755" t="s">
        <v>1951</v>
      </c>
    </row>
    <row r="756" spans="1:9" x14ac:dyDescent="0.2">
      <c r="A756" s="17" t="s">
        <v>5199</v>
      </c>
      <c r="B756" s="17" t="s">
        <v>5200</v>
      </c>
      <c r="C756" s="17" t="s">
        <v>5201</v>
      </c>
      <c r="D756" s="17"/>
      <c r="E756" s="17" t="s">
        <v>5202</v>
      </c>
      <c r="F756" s="17" t="s">
        <v>2186</v>
      </c>
      <c r="G756" s="17" t="s">
        <v>1941</v>
      </c>
      <c r="H756" s="17">
        <v>20470</v>
      </c>
      <c r="I756" t="s">
        <v>1951</v>
      </c>
    </row>
    <row r="757" spans="1:9" x14ac:dyDescent="0.2">
      <c r="A757" s="17" t="s">
        <v>1468</v>
      </c>
      <c r="B757" s="17" t="s">
        <v>5203</v>
      </c>
      <c r="C757" s="17" t="s">
        <v>5204</v>
      </c>
      <c r="D757" s="17" t="s">
        <v>5205</v>
      </c>
      <c r="E757" s="17" t="s">
        <v>5206</v>
      </c>
      <c r="F757" s="17" t="s">
        <v>2325</v>
      </c>
      <c r="G757" s="17" t="s">
        <v>1941</v>
      </c>
      <c r="H757" s="17">
        <v>75287</v>
      </c>
      <c r="I757" t="s">
        <v>1951</v>
      </c>
    </row>
    <row r="758" spans="1:9" x14ac:dyDescent="0.2">
      <c r="A758" s="17" t="s">
        <v>1470</v>
      </c>
      <c r="B758" s="17" t="s">
        <v>5207</v>
      </c>
      <c r="C758" s="17" t="s">
        <v>5208</v>
      </c>
      <c r="D758" s="17" t="s">
        <v>5209</v>
      </c>
      <c r="E758" s="17" t="s">
        <v>5210</v>
      </c>
      <c r="F758" s="17" t="s">
        <v>3687</v>
      </c>
      <c r="G758" s="17" t="s">
        <v>1941</v>
      </c>
      <c r="H758" s="17">
        <v>28805</v>
      </c>
      <c r="I758" t="s">
        <v>1942</v>
      </c>
    </row>
    <row r="759" spans="1:9" x14ac:dyDescent="0.2">
      <c r="A759" s="17" t="s">
        <v>1472</v>
      </c>
      <c r="B759" s="17" t="s">
        <v>5211</v>
      </c>
      <c r="C759" s="17" t="s">
        <v>5212</v>
      </c>
      <c r="D759" s="17" t="s">
        <v>5213</v>
      </c>
      <c r="E759" s="17" t="s">
        <v>5214</v>
      </c>
      <c r="F759" s="17" t="s">
        <v>5215</v>
      </c>
      <c r="G759" s="17" t="s">
        <v>1941</v>
      </c>
      <c r="H759" s="17">
        <v>59112</v>
      </c>
      <c r="I759" t="s">
        <v>1942</v>
      </c>
    </row>
    <row r="760" spans="1:9" x14ac:dyDescent="0.2">
      <c r="A760" s="17" t="s">
        <v>1474</v>
      </c>
      <c r="B760" s="17" t="s">
        <v>5216</v>
      </c>
      <c r="C760" s="17" t="s">
        <v>5217</v>
      </c>
      <c r="D760" s="17"/>
      <c r="E760" s="17" t="s">
        <v>5218</v>
      </c>
      <c r="F760" s="17" t="s">
        <v>2013</v>
      </c>
      <c r="G760" s="17" t="s">
        <v>1941</v>
      </c>
      <c r="H760" s="17">
        <v>63126</v>
      </c>
      <c r="I760" t="s">
        <v>1951</v>
      </c>
    </row>
    <row r="761" spans="1:9" x14ac:dyDescent="0.2">
      <c r="A761" s="17" t="s">
        <v>1476</v>
      </c>
      <c r="B761" s="17" t="s">
        <v>5219</v>
      </c>
      <c r="C761" s="17" t="s">
        <v>5220</v>
      </c>
      <c r="D761" s="17" t="s">
        <v>5221</v>
      </c>
      <c r="E761" s="17" t="s">
        <v>5222</v>
      </c>
      <c r="F761" s="17" t="s">
        <v>5223</v>
      </c>
      <c r="G761" s="17" t="s">
        <v>1941</v>
      </c>
      <c r="H761" s="17">
        <v>64054</v>
      </c>
      <c r="I761" t="s">
        <v>1942</v>
      </c>
    </row>
    <row r="762" spans="1:9" x14ac:dyDescent="0.2">
      <c r="A762" s="17" t="s">
        <v>1478</v>
      </c>
      <c r="B762" s="17" t="s">
        <v>5224</v>
      </c>
      <c r="C762" s="17" t="s">
        <v>5225</v>
      </c>
      <c r="D762" s="17"/>
      <c r="E762" s="17" t="s">
        <v>5226</v>
      </c>
      <c r="F762" s="17" t="s">
        <v>2694</v>
      </c>
      <c r="G762" s="17" t="s">
        <v>1941</v>
      </c>
      <c r="H762" s="17">
        <v>27404</v>
      </c>
      <c r="I762" t="s">
        <v>1951</v>
      </c>
    </row>
    <row r="763" spans="1:9" x14ac:dyDescent="0.2">
      <c r="A763" s="17" t="s">
        <v>1480</v>
      </c>
      <c r="B763" s="17" t="s">
        <v>5227</v>
      </c>
      <c r="C763" s="17" t="s">
        <v>5228</v>
      </c>
      <c r="D763" s="17"/>
      <c r="E763" s="17" t="s">
        <v>5229</v>
      </c>
      <c r="F763" s="17" t="s">
        <v>5230</v>
      </c>
      <c r="G763" s="17" t="s">
        <v>1941</v>
      </c>
      <c r="H763" s="17">
        <v>71213</v>
      </c>
      <c r="I763" t="s">
        <v>1942</v>
      </c>
    </row>
    <row r="764" spans="1:9" x14ac:dyDescent="0.2">
      <c r="A764" s="17" t="s">
        <v>1482</v>
      </c>
      <c r="B764" s="17" t="s">
        <v>5231</v>
      </c>
      <c r="C764" s="17" t="s">
        <v>5232</v>
      </c>
      <c r="D764" s="17" t="s">
        <v>5233</v>
      </c>
      <c r="E764" s="17" t="s">
        <v>5234</v>
      </c>
      <c r="F764" s="17" t="s">
        <v>4422</v>
      </c>
      <c r="G764" s="17" t="s">
        <v>2116</v>
      </c>
      <c r="H764" s="17" t="s">
        <v>4423</v>
      </c>
      <c r="I764" t="s">
        <v>1951</v>
      </c>
    </row>
    <row r="765" spans="1:9" x14ac:dyDescent="0.2">
      <c r="A765" s="17" t="s">
        <v>1484</v>
      </c>
      <c r="B765" s="17" t="s">
        <v>5235</v>
      </c>
      <c r="C765" s="17"/>
      <c r="D765" s="17" t="s">
        <v>5236</v>
      </c>
      <c r="E765" s="17" t="s">
        <v>5237</v>
      </c>
      <c r="F765" s="17" t="s">
        <v>2266</v>
      </c>
      <c r="G765" s="17" t="s">
        <v>1941</v>
      </c>
      <c r="H765" s="17">
        <v>76129</v>
      </c>
      <c r="I765" t="s">
        <v>1951</v>
      </c>
    </row>
    <row r="766" spans="1:9" x14ac:dyDescent="0.2">
      <c r="A766" s="17" t="s">
        <v>1486</v>
      </c>
      <c r="B766" s="17" t="s">
        <v>5238</v>
      </c>
      <c r="C766" s="17" t="s">
        <v>5239</v>
      </c>
      <c r="D766" s="17" t="s">
        <v>5240</v>
      </c>
      <c r="E766" s="17" t="s">
        <v>5241</v>
      </c>
      <c r="F766" s="17" t="s">
        <v>2550</v>
      </c>
      <c r="G766" s="17" t="s">
        <v>1941</v>
      </c>
      <c r="H766" s="17">
        <v>58122</v>
      </c>
      <c r="I766" t="s">
        <v>1942</v>
      </c>
    </row>
    <row r="767" spans="1:9" x14ac:dyDescent="0.2">
      <c r="A767" s="17" t="s">
        <v>1488</v>
      </c>
      <c r="B767" s="17" t="s">
        <v>5242</v>
      </c>
      <c r="C767" s="17" t="s">
        <v>5243</v>
      </c>
      <c r="D767" s="17" t="s">
        <v>5244</v>
      </c>
      <c r="E767" s="17" t="s">
        <v>5245</v>
      </c>
      <c r="F767" s="17" t="s">
        <v>2791</v>
      </c>
      <c r="G767" s="17" t="s">
        <v>1941</v>
      </c>
      <c r="H767" s="17">
        <v>75044</v>
      </c>
      <c r="I767" t="s">
        <v>1942</v>
      </c>
    </row>
    <row r="768" spans="1:9" x14ac:dyDescent="0.2">
      <c r="A768" s="17" t="s">
        <v>5246</v>
      </c>
      <c r="B768" s="17" t="s">
        <v>5247</v>
      </c>
      <c r="C768" s="17" t="s">
        <v>5248</v>
      </c>
      <c r="D768" s="17" t="s">
        <v>5249</v>
      </c>
      <c r="E768" s="17" t="s">
        <v>5250</v>
      </c>
      <c r="F768" s="17" t="s">
        <v>2287</v>
      </c>
      <c r="G768" s="17" t="s">
        <v>1941</v>
      </c>
      <c r="H768" s="17">
        <v>43231</v>
      </c>
      <c r="I768" t="s">
        <v>1951</v>
      </c>
    </row>
    <row r="769" spans="1:9" x14ac:dyDescent="0.2">
      <c r="A769" s="17" t="s">
        <v>5251</v>
      </c>
      <c r="B769" s="17" t="s">
        <v>5252</v>
      </c>
      <c r="C769" s="17" t="s">
        <v>5253</v>
      </c>
      <c r="D769" s="17" t="s">
        <v>5254</v>
      </c>
      <c r="E769" s="17" t="s">
        <v>5255</v>
      </c>
      <c r="F769" s="17" t="s">
        <v>2387</v>
      </c>
      <c r="G769" s="17" t="s">
        <v>1941</v>
      </c>
      <c r="H769" s="17">
        <v>78737</v>
      </c>
      <c r="I769" t="s">
        <v>1951</v>
      </c>
    </row>
    <row r="770" spans="1:9" x14ac:dyDescent="0.2">
      <c r="A770" s="17" t="s">
        <v>5256</v>
      </c>
      <c r="B770" s="17" t="s">
        <v>5257</v>
      </c>
      <c r="C770" s="17"/>
      <c r="D770" s="17" t="s">
        <v>5258</v>
      </c>
      <c r="E770" s="17" t="s">
        <v>5259</v>
      </c>
      <c r="F770" s="17" t="s">
        <v>2744</v>
      </c>
      <c r="G770" s="17" t="s">
        <v>1941</v>
      </c>
      <c r="H770" s="17">
        <v>36104</v>
      </c>
      <c r="I770" t="s">
        <v>1942</v>
      </c>
    </row>
    <row r="771" spans="1:9" x14ac:dyDescent="0.2">
      <c r="A771" s="17" t="s">
        <v>1492</v>
      </c>
      <c r="B771" s="17" t="s">
        <v>5260</v>
      </c>
      <c r="C771" s="17" t="s">
        <v>5261</v>
      </c>
      <c r="D771" s="17" t="s">
        <v>5262</v>
      </c>
      <c r="E771" s="17" t="s">
        <v>5263</v>
      </c>
      <c r="F771" s="17" t="s">
        <v>2172</v>
      </c>
      <c r="G771" s="17" t="s">
        <v>2116</v>
      </c>
      <c r="H771" s="17" t="s">
        <v>3927</v>
      </c>
      <c r="I771" t="s">
        <v>1951</v>
      </c>
    </row>
    <row r="772" spans="1:9" x14ac:dyDescent="0.2">
      <c r="A772" s="17" t="s">
        <v>1494</v>
      </c>
      <c r="B772" s="17" t="s">
        <v>5264</v>
      </c>
      <c r="C772" s="17" t="s">
        <v>5265</v>
      </c>
      <c r="D772" s="17"/>
      <c r="E772" s="17" t="s">
        <v>5266</v>
      </c>
      <c r="F772" s="17" t="s">
        <v>1962</v>
      </c>
      <c r="G772" s="17" t="s">
        <v>1941</v>
      </c>
      <c r="H772" s="17">
        <v>22156</v>
      </c>
      <c r="I772" t="s">
        <v>1951</v>
      </c>
    </row>
    <row r="773" spans="1:9" x14ac:dyDescent="0.2">
      <c r="A773" s="17" t="s">
        <v>1496</v>
      </c>
      <c r="B773" s="17" t="s">
        <v>5267</v>
      </c>
      <c r="C773" s="17" t="s">
        <v>5268</v>
      </c>
      <c r="D773" s="17" t="s">
        <v>5269</v>
      </c>
      <c r="E773" s="17" t="s">
        <v>5270</v>
      </c>
      <c r="F773" s="17" t="s">
        <v>5271</v>
      </c>
      <c r="G773" s="17" t="s">
        <v>1941</v>
      </c>
      <c r="H773" s="17">
        <v>80126</v>
      </c>
      <c r="I773" t="s">
        <v>1951</v>
      </c>
    </row>
    <row r="774" spans="1:9" x14ac:dyDescent="0.2">
      <c r="A774" s="17" t="s">
        <v>1498</v>
      </c>
      <c r="B774" s="17" t="s">
        <v>5272</v>
      </c>
      <c r="C774" s="17"/>
      <c r="D774" s="17" t="s">
        <v>5273</v>
      </c>
      <c r="E774" s="17" t="s">
        <v>5274</v>
      </c>
      <c r="F774" s="17" t="s">
        <v>3316</v>
      </c>
      <c r="G774" s="17" t="s">
        <v>1941</v>
      </c>
      <c r="H774" s="17">
        <v>21275</v>
      </c>
      <c r="I774" t="s">
        <v>1951</v>
      </c>
    </row>
    <row r="775" spans="1:9" x14ac:dyDescent="0.2">
      <c r="A775" s="17" t="s">
        <v>1500</v>
      </c>
      <c r="B775" s="17" t="s">
        <v>5275</v>
      </c>
      <c r="C775" s="17" t="s">
        <v>5276</v>
      </c>
      <c r="D775" s="17" t="s">
        <v>5277</v>
      </c>
      <c r="E775" s="17" t="s">
        <v>5278</v>
      </c>
      <c r="F775" s="17" t="s">
        <v>2314</v>
      </c>
      <c r="G775" s="17" t="s">
        <v>1949</v>
      </c>
      <c r="H775" s="17" t="s">
        <v>2315</v>
      </c>
      <c r="I775" t="s">
        <v>1951</v>
      </c>
    </row>
    <row r="776" spans="1:9" x14ac:dyDescent="0.2">
      <c r="A776" s="17" t="s">
        <v>1502</v>
      </c>
      <c r="B776" s="17" t="s">
        <v>5279</v>
      </c>
      <c r="C776" s="17"/>
      <c r="D776" s="17" t="s">
        <v>5280</v>
      </c>
      <c r="E776" s="17" t="s">
        <v>5281</v>
      </c>
      <c r="F776" s="17" t="s">
        <v>2191</v>
      </c>
      <c r="G776" s="17" t="s">
        <v>1941</v>
      </c>
      <c r="H776" s="17">
        <v>33345</v>
      </c>
      <c r="I776" t="s">
        <v>1942</v>
      </c>
    </row>
    <row r="777" spans="1:9" x14ac:dyDescent="0.2">
      <c r="A777" s="17" t="s">
        <v>1504</v>
      </c>
      <c r="B777" s="17" t="s">
        <v>5282</v>
      </c>
      <c r="C777" s="17" t="s">
        <v>5283</v>
      </c>
      <c r="D777" s="17" t="s">
        <v>5284</v>
      </c>
      <c r="E777" s="17" t="s">
        <v>5285</v>
      </c>
      <c r="F777" s="17" t="s">
        <v>3785</v>
      </c>
      <c r="G777" s="17" t="s">
        <v>1941</v>
      </c>
      <c r="H777" s="17">
        <v>92191</v>
      </c>
      <c r="I777" t="s">
        <v>1942</v>
      </c>
    </row>
    <row r="778" spans="1:9" x14ac:dyDescent="0.2">
      <c r="A778" s="17" t="s">
        <v>1506</v>
      </c>
      <c r="B778" s="17" t="s">
        <v>5286</v>
      </c>
      <c r="C778" s="17" t="s">
        <v>5287</v>
      </c>
      <c r="D778" s="17" t="s">
        <v>5288</v>
      </c>
      <c r="E778" s="17" t="s">
        <v>5289</v>
      </c>
      <c r="F778" s="17" t="s">
        <v>2325</v>
      </c>
      <c r="G778" s="17" t="s">
        <v>1941</v>
      </c>
      <c r="H778" s="17">
        <v>75216</v>
      </c>
      <c r="I778" t="s">
        <v>1951</v>
      </c>
    </row>
    <row r="779" spans="1:9" x14ac:dyDescent="0.2">
      <c r="A779" s="17" t="s">
        <v>1508</v>
      </c>
      <c r="B779" s="17" t="s">
        <v>5290</v>
      </c>
      <c r="C779" s="17" t="s">
        <v>5291</v>
      </c>
      <c r="D779" s="17"/>
      <c r="E779" s="17" t="s">
        <v>5292</v>
      </c>
      <c r="F779" s="17" t="s">
        <v>3325</v>
      </c>
      <c r="G779" s="17" t="s">
        <v>1941</v>
      </c>
      <c r="H779" s="17">
        <v>60435</v>
      </c>
      <c r="I779" t="s">
        <v>1951</v>
      </c>
    </row>
    <row r="780" spans="1:9" x14ac:dyDescent="0.2">
      <c r="A780" s="17" t="s">
        <v>5293</v>
      </c>
      <c r="B780" s="17" t="s">
        <v>5294</v>
      </c>
      <c r="C780" s="17" t="s">
        <v>5295</v>
      </c>
      <c r="D780" s="17" t="s">
        <v>5296</v>
      </c>
      <c r="E780" s="17" t="s">
        <v>5297</v>
      </c>
      <c r="F780" s="17" t="s">
        <v>2048</v>
      </c>
      <c r="G780" s="17" t="s">
        <v>1941</v>
      </c>
      <c r="H780" s="17">
        <v>49510</v>
      </c>
      <c r="I780" t="s">
        <v>1942</v>
      </c>
    </row>
    <row r="781" spans="1:9" x14ac:dyDescent="0.2">
      <c r="A781" s="17" t="s">
        <v>1512</v>
      </c>
      <c r="B781" s="17" t="s">
        <v>5298</v>
      </c>
      <c r="C781" s="17" t="s">
        <v>5299</v>
      </c>
      <c r="D781" s="17" t="s">
        <v>5300</v>
      </c>
      <c r="E781" s="17" t="s">
        <v>5301</v>
      </c>
      <c r="F781" s="17" t="s">
        <v>2713</v>
      </c>
      <c r="G781" s="17" t="s">
        <v>1941</v>
      </c>
      <c r="H781" s="17">
        <v>34620</v>
      </c>
      <c r="I781" t="s">
        <v>1942</v>
      </c>
    </row>
    <row r="782" spans="1:9" x14ac:dyDescent="0.2">
      <c r="A782" s="17" t="s">
        <v>1514</v>
      </c>
      <c r="B782" s="17" t="s">
        <v>5302</v>
      </c>
      <c r="C782" s="17"/>
      <c r="D782" s="17" t="s">
        <v>5303</v>
      </c>
      <c r="E782" s="17" t="s">
        <v>5304</v>
      </c>
      <c r="F782" s="17" t="s">
        <v>2137</v>
      </c>
      <c r="G782" s="17" t="s">
        <v>1941</v>
      </c>
      <c r="H782" s="17">
        <v>55441</v>
      </c>
      <c r="I782" t="s">
        <v>1951</v>
      </c>
    </row>
    <row r="783" spans="1:9" x14ac:dyDescent="0.2">
      <c r="A783" s="17" t="s">
        <v>1516</v>
      </c>
      <c r="B783" s="17" t="s">
        <v>5305</v>
      </c>
      <c r="C783" s="17" t="s">
        <v>5306</v>
      </c>
      <c r="D783" s="17" t="s">
        <v>5307</v>
      </c>
      <c r="E783" s="17" t="s">
        <v>5308</v>
      </c>
      <c r="F783" s="17" t="s">
        <v>3682</v>
      </c>
      <c r="G783" s="17" t="s">
        <v>1941</v>
      </c>
      <c r="H783" s="17">
        <v>30045</v>
      </c>
      <c r="I783" t="s">
        <v>1951</v>
      </c>
    </row>
    <row r="784" spans="1:9" x14ac:dyDescent="0.2">
      <c r="A784" s="17" t="s">
        <v>1518</v>
      </c>
      <c r="B784" s="17" t="s">
        <v>5309</v>
      </c>
      <c r="C784" s="17" t="s">
        <v>5310</v>
      </c>
      <c r="D784" s="17" t="s">
        <v>5311</v>
      </c>
      <c r="E784" s="17" t="s">
        <v>5312</v>
      </c>
      <c r="F784" s="17" t="s">
        <v>5313</v>
      </c>
      <c r="G784" s="17" t="s">
        <v>1949</v>
      </c>
      <c r="H784" s="17" t="s">
        <v>5314</v>
      </c>
      <c r="I784" t="s">
        <v>1951</v>
      </c>
    </row>
    <row r="785" spans="1:9" x14ac:dyDescent="0.2">
      <c r="A785" s="17" t="s">
        <v>1520</v>
      </c>
      <c r="B785" s="17" t="s">
        <v>5315</v>
      </c>
      <c r="C785" s="17" t="s">
        <v>5316</v>
      </c>
      <c r="D785" s="17" t="s">
        <v>5317</v>
      </c>
      <c r="E785" s="17" t="s">
        <v>5318</v>
      </c>
      <c r="F785" s="17" t="s">
        <v>2220</v>
      </c>
      <c r="G785" s="17" t="s">
        <v>1941</v>
      </c>
      <c r="H785" s="17">
        <v>33673</v>
      </c>
      <c r="I785" t="s">
        <v>1942</v>
      </c>
    </row>
    <row r="786" spans="1:9" x14ac:dyDescent="0.2">
      <c r="A786" s="17" t="s">
        <v>1522</v>
      </c>
      <c r="B786" s="17" t="s">
        <v>5319</v>
      </c>
      <c r="C786" s="17" t="s">
        <v>5320</v>
      </c>
      <c r="D786" s="17"/>
      <c r="E786" s="17" t="s">
        <v>5321</v>
      </c>
      <c r="F786" s="17" t="s">
        <v>2506</v>
      </c>
      <c r="G786" s="17" t="s">
        <v>1941</v>
      </c>
      <c r="H786" s="17">
        <v>37240</v>
      </c>
      <c r="I786" t="s">
        <v>1951</v>
      </c>
    </row>
    <row r="787" spans="1:9" x14ac:dyDescent="0.2">
      <c r="A787" s="17" t="s">
        <v>1524</v>
      </c>
      <c r="B787" s="17" t="s">
        <v>5322</v>
      </c>
      <c r="C787" s="17" t="s">
        <v>5323</v>
      </c>
      <c r="D787" s="17" t="s">
        <v>5324</v>
      </c>
      <c r="E787" s="17" t="s">
        <v>5325</v>
      </c>
      <c r="F787" s="17" t="s">
        <v>3581</v>
      </c>
      <c r="G787" s="17" t="s">
        <v>1941</v>
      </c>
      <c r="H787" s="17">
        <v>33175</v>
      </c>
      <c r="I787" t="s">
        <v>1951</v>
      </c>
    </row>
    <row r="788" spans="1:9" x14ac:dyDescent="0.2">
      <c r="A788" s="17" t="s">
        <v>1510</v>
      </c>
      <c r="B788" s="17" t="s">
        <v>5326</v>
      </c>
      <c r="C788" s="17" t="s">
        <v>5327</v>
      </c>
      <c r="D788" s="17" t="s">
        <v>5328</v>
      </c>
      <c r="E788" s="17" t="s">
        <v>5329</v>
      </c>
      <c r="F788" s="17" t="s">
        <v>1976</v>
      </c>
      <c r="G788" s="17" t="s">
        <v>1941</v>
      </c>
      <c r="H788" s="17">
        <v>45426</v>
      </c>
      <c r="I788" t="s">
        <v>1942</v>
      </c>
    </row>
    <row r="789" spans="1:9" x14ac:dyDescent="0.2">
      <c r="A789" s="17" t="s">
        <v>1527</v>
      </c>
      <c r="B789" s="17" t="s">
        <v>5330</v>
      </c>
      <c r="C789" s="17"/>
      <c r="D789" s="17" t="s">
        <v>5331</v>
      </c>
      <c r="E789" s="17" t="s">
        <v>5332</v>
      </c>
      <c r="F789" s="17" t="s">
        <v>2252</v>
      </c>
      <c r="G789" s="17" t="s">
        <v>1941</v>
      </c>
      <c r="H789" s="17">
        <v>60686</v>
      </c>
      <c r="I789" t="s">
        <v>1942</v>
      </c>
    </row>
    <row r="790" spans="1:9" x14ac:dyDescent="0.2">
      <c r="A790" s="17" t="s">
        <v>1529</v>
      </c>
      <c r="B790" s="17" t="s">
        <v>5333</v>
      </c>
      <c r="C790" s="17" t="s">
        <v>5334</v>
      </c>
      <c r="D790" s="17" t="s">
        <v>5335</v>
      </c>
      <c r="E790" s="17" t="s">
        <v>5336</v>
      </c>
      <c r="F790" s="17" t="s">
        <v>5337</v>
      </c>
      <c r="G790" s="17" t="s">
        <v>1949</v>
      </c>
      <c r="H790" s="17" t="s">
        <v>5338</v>
      </c>
      <c r="I790" t="s">
        <v>1942</v>
      </c>
    </row>
    <row r="791" spans="1:9" x14ac:dyDescent="0.2">
      <c r="A791" s="17" t="s">
        <v>1531</v>
      </c>
      <c r="B791" s="17" t="s">
        <v>5339</v>
      </c>
      <c r="C791" s="17" t="s">
        <v>5340</v>
      </c>
      <c r="D791" s="17" t="s">
        <v>5341</v>
      </c>
      <c r="E791" s="17" t="s">
        <v>5342</v>
      </c>
      <c r="F791" s="17" t="s">
        <v>2004</v>
      </c>
      <c r="G791" s="17" t="s">
        <v>1941</v>
      </c>
      <c r="H791" s="17">
        <v>94807</v>
      </c>
      <c r="I791" t="s">
        <v>1951</v>
      </c>
    </row>
    <row r="792" spans="1:9" x14ac:dyDescent="0.2">
      <c r="A792" s="17" t="s">
        <v>1533</v>
      </c>
      <c r="B792" s="17" t="s">
        <v>5343</v>
      </c>
      <c r="C792" s="17" t="s">
        <v>5344</v>
      </c>
      <c r="D792" s="17" t="s">
        <v>5345</v>
      </c>
      <c r="E792" s="17" t="s">
        <v>5346</v>
      </c>
      <c r="F792" s="17" t="s">
        <v>5347</v>
      </c>
      <c r="G792" s="17" t="s">
        <v>1941</v>
      </c>
      <c r="H792" s="17">
        <v>98506</v>
      </c>
      <c r="I792" t="s">
        <v>1951</v>
      </c>
    </row>
    <row r="793" spans="1:9" x14ac:dyDescent="0.2">
      <c r="A793" s="17" t="s">
        <v>1535</v>
      </c>
      <c r="B793" s="17" t="s">
        <v>5348</v>
      </c>
      <c r="C793" s="17" t="s">
        <v>5349</v>
      </c>
      <c r="D793" s="17" t="s">
        <v>5350</v>
      </c>
      <c r="E793" s="17" t="s">
        <v>5351</v>
      </c>
      <c r="F793" s="17" t="s">
        <v>2668</v>
      </c>
      <c r="G793" s="17" t="s">
        <v>1941</v>
      </c>
      <c r="H793" s="17">
        <v>76011</v>
      </c>
      <c r="I793" t="s">
        <v>1942</v>
      </c>
    </row>
    <row r="794" spans="1:9" x14ac:dyDescent="0.2">
      <c r="A794" s="17" t="s">
        <v>1537</v>
      </c>
      <c r="B794" s="17" t="s">
        <v>5352</v>
      </c>
      <c r="C794" s="17" t="s">
        <v>5353</v>
      </c>
      <c r="D794" s="17" t="s">
        <v>5354</v>
      </c>
      <c r="E794" s="17" t="s">
        <v>5355</v>
      </c>
      <c r="F794" s="17" t="s">
        <v>5356</v>
      </c>
      <c r="G794" s="17" t="s">
        <v>2116</v>
      </c>
      <c r="H794" s="17" t="s">
        <v>5357</v>
      </c>
      <c r="I794" t="s">
        <v>1942</v>
      </c>
    </row>
    <row r="795" spans="1:9" x14ac:dyDescent="0.2">
      <c r="A795" s="17" t="s">
        <v>1539</v>
      </c>
      <c r="B795" s="17" t="s">
        <v>5358</v>
      </c>
      <c r="C795" s="17" t="s">
        <v>5359</v>
      </c>
      <c r="D795" s="17" t="s">
        <v>5360</v>
      </c>
      <c r="E795" s="17" t="s">
        <v>5361</v>
      </c>
      <c r="F795" s="17" t="s">
        <v>2643</v>
      </c>
      <c r="G795" s="17" t="s">
        <v>1941</v>
      </c>
      <c r="H795" s="17">
        <v>24009</v>
      </c>
      <c r="I795" t="s">
        <v>1951</v>
      </c>
    </row>
    <row r="796" spans="1:9" x14ac:dyDescent="0.2">
      <c r="A796" s="17" t="s">
        <v>1541</v>
      </c>
      <c r="B796" s="17" t="s">
        <v>5362</v>
      </c>
      <c r="C796" s="17" t="s">
        <v>5363</v>
      </c>
      <c r="D796" s="17" t="s">
        <v>5364</v>
      </c>
      <c r="E796" s="17" t="s">
        <v>5365</v>
      </c>
      <c r="F796" s="17" t="s">
        <v>5366</v>
      </c>
      <c r="G796" s="17" t="s">
        <v>1941</v>
      </c>
      <c r="H796" s="17">
        <v>11044</v>
      </c>
      <c r="I796" t="s">
        <v>1951</v>
      </c>
    </row>
    <row r="797" spans="1:9" x14ac:dyDescent="0.2">
      <c r="A797" s="17" t="s">
        <v>1543</v>
      </c>
      <c r="B797" s="17" t="s">
        <v>5367</v>
      </c>
      <c r="C797" s="17" t="s">
        <v>5368</v>
      </c>
      <c r="D797" s="17" t="s">
        <v>5369</v>
      </c>
      <c r="E797" s="17" t="s">
        <v>5370</v>
      </c>
      <c r="F797" s="17" t="s">
        <v>3589</v>
      </c>
      <c r="G797" s="17" t="s">
        <v>1941</v>
      </c>
      <c r="H797" s="17">
        <v>92825</v>
      </c>
      <c r="I797" t="s">
        <v>1951</v>
      </c>
    </row>
    <row r="798" spans="1:9" x14ac:dyDescent="0.2">
      <c r="A798" s="17" t="s">
        <v>1545</v>
      </c>
      <c r="B798" s="17" t="s">
        <v>5371</v>
      </c>
      <c r="C798" s="17"/>
      <c r="D798" s="17" t="s">
        <v>5372</v>
      </c>
      <c r="E798" s="17" t="s">
        <v>5373</v>
      </c>
      <c r="F798" s="17" t="s">
        <v>3320</v>
      </c>
      <c r="G798" s="17" t="s">
        <v>1941</v>
      </c>
      <c r="H798" s="17">
        <v>40596</v>
      </c>
      <c r="I798" t="s">
        <v>1951</v>
      </c>
    </row>
    <row r="799" spans="1:9" x14ac:dyDescent="0.2">
      <c r="A799" s="17" t="s">
        <v>1547</v>
      </c>
      <c r="B799" s="17" t="s">
        <v>5374</v>
      </c>
      <c r="C799" s="17" t="s">
        <v>5375</v>
      </c>
      <c r="D799" s="17" t="s">
        <v>5376</v>
      </c>
      <c r="E799" s="17" t="s">
        <v>5377</v>
      </c>
      <c r="F799" s="17" t="s">
        <v>2220</v>
      </c>
      <c r="G799" s="17" t="s">
        <v>1941</v>
      </c>
      <c r="H799" s="17">
        <v>33673</v>
      </c>
      <c r="I799" t="s">
        <v>1951</v>
      </c>
    </row>
    <row r="800" spans="1:9" x14ac:dyDescent="0.2">
      <c r="A800" s="17" t="s">
        <v>1549</v>
      </c>
      <c r="B800" s="17" t="s">
        <v>5378</v>
      </c>
      <c r="C800" s="17" t="s">
        <v>5379</v>
      </c>
      <c r="D800" s="17" t="s">
        <v>5380</v>
      </c>
      <c r="E800" s="17" t="s">
        <v>5381</v>
      </c>
      <c r="F800" s="17" t="s">
        <v>1995</v>
      </c>
      <c r="G800" s="17" t="s">
        <v>1941</v>
      </c>
      <c r="H800" s="17">
        <v>95138</v>
      </c>
      <c r="I800" t="s">
        <v>1942</v>
      </c>
    </row>
    <row r="801" spans="1:9" x14ac:dyDescent="0.2">
      <c r="A801" s="17" t="s">
        <v>1551</v>
      </c>
      <c r="B801" s="17" t="s">
        <v>5382</v>
      </c>
      <c r="C801" s="17"/>
      <c r="D801" s="17"/>
      <c r="E801" s="17" t="s">
        <v>5383</v>
      </c>
      <c r="F801" s="17" t="s">
        <v>2186</v>
      </c>
      <c r="G801" s="17" t="s">
        <v>1941</v>
      </c>
      <c r="H801" s="17">
        <v>20470</v>
      </c>
      <c r="I801" t="s">
        <v>1942</v>
      </c>
    </row>
    <row r="802" spans="1:9" x14ac:dyDescent="0.2">
      <c r="A802" s="17" t="s">
        <v>1553</v>
      </c>
      <c r="B802" s="17" t="s">
        <v>5384</v>
      </c>
      <c r="C802" s="17" t="s">
        <v>5385</v>
      </c>
      <c r="D802" s="17" t="s">
        <v>5386</v>
      </c>
      <c r="E802" s="17" t="s">
        <v>5387</v>
      </c>
      <c r="F802" s="17" t="s">
        <v>4416</v>
      </c>
      <c r="G802" s="17" t="s">
        <v>1949</v>
      </c>
      <c r="H802" s="17" t="s">
        <v>4417</v>
      </c>
      <c r="I802" t="s">
        <v>1951</v>
      </c>
    </row>
    <row r="803" spans="1:9" x14ac:dyDescent="0.2">
      <c r="A803" s="17" t="s">
        <v>1555</v>
      </c>
      <c r="B803" s="17" t="s">
        <v>5388</v>
      </c>
      <c r="C803" s="17" t="s">
        <v>5389</v>
      </c>
      <c r="D803" s="17" t="s">
        <v>5390</v>
      </c>
      <c r="E803" s="17" t="s">
        <v>5391</v>
      </c>
      <c r="F803" s="17" t="s">
        <v>5347</v>
      </c>
      <c r="G803" s="17" t="s">
        <v>1941</v>
      </c>
      <c r="H803" s="17">
        <v>98506</v>
      </c>
      <c r="I803" t="s">
        <v>1942</v>
      </c>
    </row>
    <row r="804" spans="1:9" x14ac:dyDescent="0.2">
      <c r="A804" s="17" t="s">
        <v>1557</v>
      </c>
      <c r="B804" s="17" t="s">
        <v>5392</v>
      </c>
      <c r="C804" s="17" t="s">
        <v>5393</v>
      </c>
      <c r="D804" s="17" t="s">
        <v>5394</v>
      </c>
      <c r="E804" s="17" t="s">
        <v>5395</v>
      </c>
      <c r="F804" s="17" t="s">
        <v>5396</v>
      </c>
      <c r="G804" s="17" t="s">
        <v>1941</v>
      </c>
      <c r="H804" s="17">
        <v>75185</v>
      </c>
      <c r="I804" t="s">
        <v>1951</v>
      </c>
    </row>
    <row r="805" spans="1:9" x14ac:dyDescent="0.2">
      <c r="A805" s="17" t="s">
        <v>1559</v>
      </c>
      <c r="B805" s="17" t="s">
        <v>5397</v>
      </c>
      <c r="C805" s="17" t="s">
        <v>5398</v>
      </c>
      <c r="D805" s="17"/>
      <c r="E805" s="17" t="s">
        <v>5399</v>
      </c>
      <c r="F805" s="17" t="s">
        <v>2999</v>
      </c>
      <c r="G805" s="17" t="s">
        <v>1941</v>
      </c>
      <c r="H805" s="17">
        <v>94207</v>
      </c>
      <c r="I805" t="s">
        <v>1951</v>
      </c>
    </row>
    <row r="806" spans="1:9" x14ac:dyDescent="0.2">
      <c r="A806" s="17" t="s">
        <v>1561</v>
      </c>
      <c r="B806" s="17" t="s">
        <v>5400</v>
      </c>
      <c r="C806" s="17"/>
      <c r="D806" s="17" t="s">
        <v>5401</v>
      </c>
      <c r="E806" s="17" t="s">
        <v>5402</v>
      </c>
      <c r="F806" s="17" t="s">
        <v>3164</v>
      </c>
      <c r="G806" s="17" t="s">
        <v>2116</v>
      </c>
      <c r="H806" s="17" t="s">
        <v>3165</v>
      </c>
      <c r="I806" t="s">
        <v>1951</v>
      </c>
    </row>
    <row r="807" spans="1:9" x14ac:dyDescent="0.2">
      <c r="A807" s="17" t="s">
        <v>1563</v>
      </c>
      <c r="B807" s="17" t="s">
        <v>5403</v>
      </c>
      <c r="C807" s="17"/>
      <c r="D807" s="17" t="s">
        <v>5404</v>
      </c>
      <c r="E807" s="17" t="s">
        <v>5405</v>
      </c>
      <c r="F807" s="17" t="s">
        <v>5406</v>
      </c>
      <c r="G807" s="17" t="s">
        <v>1941</v>
      </c>
      <c r="H807" s="17">
        <v>55590</v>
      </c>
      <c r="I807" t="s">
        <v>1951</v>
      </c>
    </row>
    <row r="808" spans="1:9" x14ac:dyDescent="0.2">
      <c r="A808" s="17" t="s">
        <v>1565</v>
      </c>
      <c r="B808" s="17" t="s">
        <v>5407</v>
      </c>
      <c r="C808" s="17"/>
      <c r="D808" s="17"/>
      <c r="E808" s="17" t="s">
        <v>5408</v>
      </c>
      <c r="F808" s="17" t="s">
        <v>2199</v>
      </c>
      <c r="G808" s="17" t="s">
        <v>2116</v>
      </c>
      <c r="H808" s="17" t="s">
        <v>2200</v>
      </c>
      <c r="I808" t="s">
        <v>1942</v>
      </c>
    </row>
    <row r="809" spans="1:9" x14ac:dyDescent="0.2">
      <c r="A809" s="17" t="s">
        <v>1567</v>
      </c>
      <c r="B809" s="17" t="s">
        <v>5409</v>
      </c>
      <c r="C809" s="17" t="s">
        <v>5410</v>
      </c>
      <c r="D809" s="17" t="s">
        <v>5411</v>
      </c>
      <c r="E809" s="17" t="s">
        <v>5412</v>
      </c>
      <c r="F809" s="17" t="s">
        <v>3763</v>
      </c>
      <c r="G809" s="17" t="s">
        <v>1949</v>
      </c>
      <c r="H809" s="17" t="s">
        <v>3764</v>
      </c>
      <c r="I809" t="s">
        <v>1951</v>
      </c>
    </row>
    <row r="810" spans="1:9" x14ac:dyDescent="0.2">
      <c r="A810" s="17" t="s">
        <v>5413</v>
      </c>
      <c r="B810" s="17" t="s">
        <v>5414</v>
      </c>
      <c r="C810" s="17" t="s">
        <v>5415</v>
      </c>
      <c r="D810" s="17" t="s">
        <v>5416</v>
      </c>
      <c r="E810" s="17" t="s">
        <v>5417</v>
      </c>
      <c r="F810" s="17" t="s">
        <v>2099</v>
      </c>
      <c r="G810" s="17" t="s">
        <v>1941</v>
      </c>
      <c r="H810" s="17">
        <v>11499</v>
      </c>
      <c r="I810" t="s">
        <v>1942</v>
      </c>
    </row>
    <row r="811" spans="1:9" x14ac:dyDescent="0.2">
      <c r="A811" s="17" t="s">
        <v>1571</v>
      </c>
      <c r="B811" s="17" t="s">
        <v>5418</v>
      </c>
      <c r="C811" s="17"/>
      <c r="D811" s="17" t="s">
        <v>5419</v>
      </c>
      <c r="E811" s="17" t="s">
        <v>5420</v>
      </c>
      <c r="F811" s="17" t="s">
        <v>2448</v>
      </c>
      <c r="G811" s="17" t="s">
        <v>1941</v>
      </c>
      <c r="H811" s="17">
        <v>79934</v>
      </c>
      <c r="I811" t="s">
        <v>1942</v>
      </c>
    </row>
    <row r="812" spans="1:9" x14ac:dyDescent="0.2">
      <c r="A812" s="17" t="s">
        <v>1573</v>
      </c>
      <c r="B812" s="17" t="s">
        <v>5421</v>
      </c>
      <c r="C812" s="17" t="s">
        <v>5422</v>
      </c>
      <c r="D812" s="17" t="s">
        <v>5423</v>
      </c>
      <c r="E812" s="17" t="s">
        <v>5424</v>
      </c>
      <c r="F812" s="17" t="s">
        <v>5425</v>
      </c>
      <c r="G812" s="17" t="s">
        <v>1941</v>
      </c>
      <c r="H812" s="17">
        <v>34643</v>
      </c>
      <c r="I812" t="s">
        <v>1951</v>
      </c>
    </row>
    <row r="813" spans="1:9" x14ac:dyDescent="0.2">
      <c r="A813" s="17" t="s">
        <v>1575</v>
      </c>
      <c r="B813" s="17" t="s">
        <v>5426</v>
      </c>
      <c r="C813" s="17" t="s">
        <v>5427</v>
      </c>
      <c r="D813" s="17" t="s">
        <v>5428</v>
      </c>
      <c r="E813" s="17" t="s">
        <v>5429</v>
      </c>
      <c r="F813" s="17" t="s">
        <v>5430</v>
      </c>
      <c r="G813" s="17" t="s">
        <v>1949</v>
      </c>
      <c r="H813" s="17" t="s">
        <v>2083</v>
      </c>
      <c r="I813" t="s">
        <v>1942</v>
      </c>
    </row>
    <row r="814" spans="1:9" x14ac:dyDescent="0.2">
      <c r="A814" s="17" t="s">
        <v>5431</v>
      </c>
      <c r="B814" s="17" t="s">
        <v>5432</v>
      </c>
      <c r="C814" s="17" t="s">
        <v>5433</v>
      </c>
      <c r="D814" s="17" t="s">
        <v>5434</v>
      </c>
      <c r="E814" s="17" t="s">
        <v>5435</v>
      </c>
      <c r="F814" s="17" t="s">
        <v>5436</v>
      </c>
      <c r="G814" s="17" t="s">
        <v>2116</v>
      </c>
      <c r="H814" s="17" t="s">
        <v>5437</v>
      </c>
      <c r="I814" t="s">
        <v>1942</v>
      </c>
    </row>
    <row r="815" spans="1:9" x14ac:dyDescent="0.2">
      <c r="A815" s="17" t="s">
        <v>1577</v>
      </c>
      <c r="B815" s="17" t="s">
        <v>5438</v>
      </c>
      <c r="C815" s="17" t="s">
        <v>5439</v>
      </c>
      <c r="D815" s="17" t="s">
        <v>5440</v>
      </c>
      <c r="E815" s="17" t="s">
        <v>5441</v>
      </c>
      <c r="F815" s="17" t="s">
        <v>2362</v>
      </c>
      <c r="G815" s="17" t="s">
        <v>1941</v>
      </c>
      <c r="H815" s="17">
        <v>73179</v>
      </c>
      <c r="I815" t="s">
        <v>1942</v>
      </c>
    </row>
    <row r="816" spans="1:9" x14ac:dyDescent="0.2">
      <c r="A816" s="17" t="s">
        <v>1579</v>
      </c>
      <c r="B816" s="17" t="s">
        <v>5442</v>
      </c>
      <c r="C816" s="17" t="s">
        <v>5443</v>
      </c>
      <c r="D816" s="17" t="s">
        <v>5444</v>
      </c>
      <c r="E816" s="17" t="s">
        <v>5445</v>
      </c>
      <c r="F816" s="17" t="s">
        <v>2186</v>
      </c>
      <c r="G816" s="17" t="s">
        <v>1941</v>
      </c>
      <c r="H816" s="17">
        <v>20051</v>
      </c>
      <c r="I816" t="s">
        <v>1951</v>
      </c>
    </row>
    <row r="817" spans="1:9" x14ac:dyDescent="0.2">
      <c r="A817" s="17" t="s">
        <v>1581</v>
      </c>
      <c r="B817" s="17" t="s">
        <v>5446</v>
      </c>
      <c r="C817" s="17" t="s">
        <v>5447</v>
      </c>
      <c r="D817" s="17" t="s">
        <v>5448</v>
      </c>
      <c r="E817" s="17" t="s">
        <v>5449</v>
      </c>
      <c r="F817" s="17" t="s">
        <v>3049</v>
      </c>
      <c r="G817" s="17" t="s">
        <v>1941</v>
      </c>
      <c r="H817" s="17">
        <v>30351</v>
      </c>
      <c r="I817" t="s">
        <v>1951</v>
      </c>
    </row>
    <row r="818" spans="1:9" x14ac:dyDescent="0.2">
      <c r="A818" s="17" t="s">
        <v>1583</v>
      </c>
      <c r="B818" s="17" t="s">
        <v>5450</v>
      </c>
      <c r="C818" s="17" t="s">
        <v>5451</v>
      </c>
      <c r="D818" s="17" t="s">
        <v>5452</v>
      </c>
      <c r="E818" s="17" t="s">
        <v>5453</v>
      </c>
      <c r="F818" s="17" t="s">
        <v>2704</v>
      </c>
      <c r="G818" s="17" t="s">
        <v>1949</v>
      </c>
      <c r="H818" s="17" t="s">
        <v>2705</v>
      </c>
      <c r="I818" t="s">
        <v>1951</v>
      </c>
    </row>
    <row r="819" spans="1:9" x14ac:dyDescent="0.2">
      <c r="A819" s="17" t="s">
        <v>1585</v>
      </c>
      <c r="B819" s="17" t="s">
        <v>5454</v>
      </c>
      <c r="C819" s="17" t="s">
        <v>5455</v>
      </c>
      <c r="D819" s="17"/>
      <c r="E819" s="17" t="s">
        <v>5456</v>
      </c>
      <c r="F819" s="17" t="s">
        <v>2350</v>
      </c>
      <c r="G819" s="17" t="s">
        <v>1941</v>
      </c>
      <c r="H819" s="17">
        <v>14276</v>
      </c>
      <c r="I819" t="s">
        <v>1951</v>
      </c>
    </row>
    <row r="820" spans="1:9" x14ac:dyDescent="0.2">
      <c r="A820" s="17" t="s">
        <v>1569</v>
      </c>
      <c r="B820" s="17" t="s">
        <v>5457</v>
      </c>
      <c r="C820" s="17"/>
      <c r="D820" s="17" t="s">
        <v>5458</v>
      </c>
      <c r="E820" s="17" t="s">
        <v>5459</v>
      </c>
      <c r="F820" s="17" t="s">
        <v>2027</v>
      </c>
      <c r="G820" s="17" t="s">
        <v>1941</v>
      </c>
      <c r="H820" s="17">
        <v>77260</v>
      </c>
      <c r="I820" t="s">
        <v>1951</v>
      </c>
    </row>
    <row r="821" spans="1:9" x14ac:dyDescent="0.2">
      <c r="A821" s="17" t="s">
        <v>1588</v>
      </c>
      <c r="B821" s="17" t="s">
        <v>5460</v>
      </c>
      <c r="C821" s="17" t="s">
        <v>5461</v>
      </c>
      <c r="D821" s="17" t="s">
        <v>5462</v>
      </c>
      <c r="E821" s="17" t="s">
        <v>5463</v>
      </c>
      <c r="F821" s="17" t="s">
        <v>2186</v>
      </c>
      <c r="G821" s="17" t="s">
        <v>1941</v>
      </c>
      <c r="H821" s="17">
        <v>20470</v>
      </c>
      <c r="I821" t="s">
        <v>1942</v>
      </c>
    </row>
    <row r="822" spans="1:9" x14ac:dyDescent="0.2">
      <c r="A822" s="17" t="s">
        <v>1590</v>
      </c>
      <c r="B822" s="17" t="s">
        <v>5464</v>
      </c>
      <c r="C822" s="17" t="s">
        <v>5465</v>
      </c>
      <c r="D822" s="17" t="s">
        <v>5466</v>
      </c>
      <c r="E822" s="17" t="s">
        <v>5467</v>
      </c>
      <c r="F822" s="17" t="s">
        <v>2387</v>
      </c>
      <c r="G822" s="17" t="s">
        <v>1941</v>
      </c>
      <c r="H822" s="17">
        <v>78764</v>
      </c>
      <c r="I822" t="s">
        <v>1942</v>
      </c>
    </row>
    <row r="823" spans="1:9" x14ac:dyDescent="0.2">
      <c r="A823" s="17" t="s">
        <v>1592</v>
      </c>
      <c r="B823" s="17" t="s">
        <v>5468</v>
      </c>
      <c r="C823" s="17" t="s">
        <v>5469</v>
      </c>
      <c r="D823" s="17" t="s">
        <v>5470</v>
      </c>
      <c r="E823" s="17" t="s">
        <v>5471</v>
      </c>
      <c r="F823" s="17" t="s">
        <v>2835</v>
      </c>
      <c r="G823" s="17" t="s">
        <v>1941</v>
      </c>
      <c r="H823" s="17">
        <v>85205</v>
      </c>
      <c r="I823" t="s">
        <v>1951</v>
      </c>
    </row>
    <row r="824" spans="1:9" x14ac:dyDescent="0.2">
      <c r="A824" s="17" t="s">
        <v>1594</v>
      </c>
      <c r="B824" s="17" t="s">
        <v>5472</v>
      </c>
      <c r="C824" s="17" t="s">
        <v>5473</v>
      </c>
      <c r="D824" s="17" t="s">
        <v>5474</v>
      </c>
      <c r="E824" s="17" t="s">
        <v>5475</v>
      </c>
      <c r="F824" s="17" t="s">
        <v>5476</v>
      </c>
      <c r="G824" s="17" t="s">
        <v>1941</v>
      </c>
      <c r="H824" s="17">
        <v>31416</v>
      </c>
      <c r="I824" t="s">
        <v>1951</v>
      </c>
    </row>
    <row r="825" spans="1:9" x14ac:dyDescent="0.2">
      <c r="A825" s="17" t="s">
        <v>1596</v>
      </c>
      <c r="B825" s="17" t="s">
        <v>5477</v>
      </c>
      <c r="C825" s="17" t="s">
        <v>5478</v>
      </c>
      <c r="D825" s="17" t="s">
        <v>5479</v>
      </c>
      <c r="E825" s="17" t="s">
        <v>5480</v>
      </c>
      <c r="F825" s="17" t="s">
        <v>5481</v>
      </c>
      <c r="G825" s="17" t="s">
        <v>1941</v>
      </c>
      <c r="H825" s="17">
        <v>87140</v>
      </c>
      <c r="I825" t="s">
        <v>1942</v>
      </c>
    </row>
    <row r="826" spans="1:9" x14ac:dyDescent="0.2">
      <c r="A826" s="17" t="s">
        <v>1598</v>
      </c>
      <c r="B826" s="17" t="s">
        <v>5482</v>
      </c>
      <c r="C826" s="17" t="s">
        <v>5483</v>
      </c>
      <c r="D826" s="17"/>
      <c r="E826" s="17" t="s">
        <v>5484</v>
      </c>
      <c r="F826" s="17" t="s">
        <v>2300</v>
      </c>
      <c r="G826" s="17" t="s">
        <v>1941</v>
      </c>
      <c r="H826" s="17">
        <v>28299</v>
      </c>
      <c r="I826" t="s">
        <v>1942</v>
      </c>
    </row>
    <row r="827" spans="1:9" x14ac:dyDescent="0.2">
      <c r="A827" s="17" t="s">
        <v>5485</v>
      </c>
      <c r="B827" s="17" t="s">
        <v>5486</v>
      </c>
      <c r="C827" s="17" t="s">
        <v>5487</v>
      </c>
      <c r="D827" s="17" t="s">
        <v>5488</v>
      </c>
      <c r="E827" s="17" t="s">
        <v>5489</v>
      </c>
      <c r="F827" s="17" t="s">
        <v>3785</v>
      </c>
      <c r="G827" s="17" t="s">
        <v>1941</v>
      </c>
      <c r="H827" s="17">
        <v>92191</v>
      </c>
      <c r="I827" t="s">
        <v>1942</v>
      </c>
    </row>
    <row r="828" spans="1:9" x14ac:dyDescent="0.2">
      <c r="A828" s="17" t="s">
        <v>1602</v>
      </c>
      <c r="B828" s="17" t="s">
        <v>5490</v>
      </c>
      <c r="C828" s="17" t="s">
        <v>5491</v>
      </c>
      <c r="D828" s="17" t="s">
        <v>5492</v>
      </c>
      <c r="E828" s="17" t="s">
        <v>5493</v>
      </c>
      <c r="F828" s="17" t="s">
        <v>2225</v>
      </c>
      <c r="G828" s="17" t="s">
        <v>1941</v>
      </c>
      <c r="H828" s="17">
        <v>32575</v>
      </c>
      <c r="I828" t="s">
        <v>1942</v>
      </c>
    </row>
    <row r="829" spans="1:9" x14ac:dyDescent="0.2">
      <c r="A829" s="17" t="s">
        <v>1604</v>
      </c>
      <c r="B829" s="17" t="s">
        <v>5494</v>
      </c>
      <c r="C829" s="17" t="s">
        <v>5495</v>
      </c>
      <c r="D829" s="17" t="s">
        <v>5496</v>
      </c>
      <c r="E829" s="17" t="s">
        <v>5497</v>
      </c>
      <c r="F829" s="17" t="s">
        <v>2186</v>
      </c>
      <c r="G829" s="17" t="s">
        <v>1941</v>
      </c>
      <c r="H829" s="17">
        <v>20470</v>
      </c>
      <c r="I829" t="s">
        <v>1951</v>
      </c>
    </row>
    <row r="830" spans="1:9" x14ac:dyDescent="0.2">
      <c r="A830" s="17" t="s">
        <v>1606</v>
      </c>
      <c r="B830" s="17" t="s">
        <v>5498</v>
      </c>
      <c r="C830" s="17" t="s">
        <v>5499</v>
      </c>
      <c r="D830" s="17" t="s">
        <v>5500</v>
      </c>
      <c r="E830" s="17" t="s">
        <v>5501</v>
      </c>
      <c r="F830" s="17" t="s">
        <v>5502</v>
      </c>
      <c r="G830" s="17" t="s">
        <v>1941</v>
      </c>
      <c r="H830" s="17">
        <v>34985</v>
      </c>
      <c r="I830" t="s">
        <v>1942</v>
      </c>
    </row>
    <row r="831" spans="1:9" x14ac:dyDescent="0.2">
      <c r="A831" s="17" t="s">
        <v>1608</v>
      </c>
      <c r="B831" s="17" t="s">
        <v>5503</v>
      </c>
      <c r="C831" s="17" t="s">
        <v>5504</v>
      </c>
      <c r="D831" s="17" t="s">
        <v>5505</v>
      </c>
      <c r="E831" s="17" t="s">
        <v>5506</v>
      </c>
      <c r="F831" s="17" t="s">
        <v>2481</v>
      </c>
      <c r="G831" s="17" t="s">
        <v>1941</v>
      </c>
      <c r="H831" s="17">
        <v>25705</v>
      </c>
      <c r="I831" t="s">
        <v>1951</v>
      </c>
    </row>
    <row r="832" spans="1:9" x14ac:dyDescent="0.2">
      <c r="A832" s="17" t="s">
        <v>1610</v>
      </c>
      <c r="B832" s="17" t="s">
        <v>5507</v>
      </c>
      <c r="C832" s="17" t="s">
        <v>5508</v>
      </c>
      <c r="D832" s="17" t="s">
        <v>5509</v>
      </c>
      <c r="E832" s="17" t="s">
        <v>5510</v>
      </c>
      <c r="F832" s="17" t="s">
        <v>2017</v>
      </c>
      <c r="G832" s="17" t="s">
        <v>1941</v>
      </c>
      <c r="H832" s="17">
        <v>19172</v>
      </c>
      <c r="I832" t="s">
        <v>1951</v>
      </c>
    </row>
    <row r="833" spans="1:9" x14ac:dyDescent="0.2">
      <c r="A833" s="17" t="s">
        <v>1600</v>
      </c>
      <c r="B833" s="17" t="s">
        <v>5511</v>
      </c>
      <c r="C833" s="17" t="s">
        <v>5512</v>
      </c>
      <c r="D833" s="17" t="s">
        <v>5513</v>
      </c>
      <c r="E833" s="17" t="s">
        <v>5514</v>
      </c>
      <c r="F833" s="17" t="s">
        <v>2362</v>
      </c>
      <c r="G833" s="17" t="s">
        <v>1941</v>
      </c>
      <c r="H833" s="17">
        <v>73167</v>
      </c>
      <c r="I833" t="s">
        <v>1942</v>
      </c>
    </row>
    <row r="834" spans="1:9" x14ac:dyDescent="0.2">
      <c r="A834" s="17" t="s">
        <v>1612</v>
      </c>
      <c r="B834" s="17" t="s">
        <v>5515</v>
      </c>
      <c r="C834" s="17" t="s">
        <v>5516</v>
      </c>
      <c r="D834" s="17" t="s">
        <v>5517</v>
      </c>
      <c r="E834" s="17" t="s">
        <v>5518</v>
      </c>
      <c r="F834" s="17" t="s">
        <v>2247</v>
      </c>
      <c r="G834" s="17" t="s">
        <v>1941</v>
      </c>
      <c r="H834" s="17">
        <v>34114</v>
      </c>
      <c r="I834" t="s">
        <v>1951</v>
      </c>
    </row>
    <row r="835" spans="1:9" x14ac:dyDescent="0.2">
      <c r="A835" s="17" t="s">
        <v>1614</v>
      </c>
      <c r="B835" s="17" t="s">
        <v>5519</v>
      </c>
      <c r="C835" s="17" t="s">
        <v>5520</v>
      </c>
      <c r="D835" s="17" t="s">
        <v>5521</v>
      </c>
      <c r="E835" s="17" t="s">
        <v>5522</v>
      </c>
      <c r="F835" s="17" t="s">
        <v>2266</v>
      </c>
      <c r="G835" s="17" t="s">
        <v>1941</v>
      </c>
      <c r="H835" s="17">
        <v>76105</v>
      </c>
      <c r="I835" t="s">
        <v>1942</v>
      </c>
    </row>
    <row r="836" spans="1:9" x14ac:dyDescent="0.2">
      <c r="A836" s="17" t="s">
        <v>1616</v>
      </c>
      <c r="B836" s="17" t="s">
        <v>5523</v>
      </c>
      <c r="C836" s="17" t="s">
        <v>5524</v>
      </c>
      <c r="D836" s="17" t="s">
        <v>5525</v>
      </c>
      <c r="E836" s="17" t="s">
        <v>5526</v>
      </c>
      <c r="F836" s="17" t="s">
        <v>5527</v>
      </c>
      <c r="G836" s="17" t="s">
        <v>1941</v>
      </c>
      <c r="H836" s="17">
        <v>68117</v>
      </c>
      <c r="I836" t="s">
        <v>1951</v>
      </c>
    </row>
    <row r="837" spans="1:9" x14ac:dyDescent="0.2">
      <c r="A837" s="17" t="s">
        <v>1618</v>
      </c>
      <c r="B837" s="17" t="s">
        <v>5528</v>
      </c>
      <c r="C837" s="17" t="s">
        <v>5529</v>
      </c>
      <c r="D837" s="17"/>
      <c r="E837" s="17" t="s">
        <v>5530</v>
      </c>
      <c r="F837" s="17" t="s">
        <v>2140</v>
      </c>
      <c r="G837" s="17" t="s">
        <v>1941</v>
      </c>
      <c r="H837" s="17">
        <v>85732</v>
      </c>
      <c r="I837" t="s">
        <v>1942</v>
      </c>
    </row>
    <row r="838" spans="1:9" x14ac:dyDescent="0.2">
      <c r="A838" s="17" t="s">
        <v>1620</v>
      </c>
      <c r="B838" s="17" t="s">
        <v>5531</v>
      </c>
      <c r="C838" s="17" t="s">
        <v>5532</v>
      </c>
      <c r="D838" s="17" t="s">
        <v>5533</v>
      </c>
      <c r="E838" s="17" t="s">
        <v>5534</v>
      </c>
      <c r="F838" s="17" t="s">
        <v>2748</v>
      </c>
      <c r="G838" s="17" t="s">
        <v>1941</v>
      </c>
      <c r="H838" s="17">
        <v>89436</v>
      </c>
      <c r="I838" t="s">
        <v>1951</v>
      </c>
    </row>
    <row r="839" spans="1:9" x14ac:dyDescent="0.2">
      <c r="A839" s="17" t="s">
        <v>5535</v>
      </c>
      <c r="B839" s="17" t="s">
        <v>5536</v>
      </c>
      <c r="C839" s="17" t="s">
        <v>5537</v>
      </c>
      <c r="D839" s="17" t="s">
        <v>5538</v>
      </c>
      <c r="E839" s="17" t="s">
        <v>5539</v>
      </c>
      <c r="F839" s="17" t="s">
        <v>4401</v>
      </c>
      <c r="G839" s="17" t="s">
        <v>1941</v>
      </c>
      <c r="H839" s="17">
        <v>32835</v>
      </c>
      <c r="I839" t="s">
        <v>1942</v>
      </c>
    </row>
    <row r="840" spans="1:9" x14ac:dyDescent="0.2">
      <c r="A840" s="17" t="s">
        <v>1623</v>
      </c>
      <c r="B840" s="17" t="s">
        <v>5540</v>
      </c>
      <c r="C840" s="17" t="s">
        <v>5541</v>
      </c>
      <c r="D840" s="17" t="s">
        <v>5542</v>
      </c>
      <c r="E840" s="17" t="s">
        <v>5543</v>
      </c>
      <c r="F840" s="17" t="s">
        <v>2186</v>
      </c>
      <c r="G840" s="17" t="s">
        <v>1941</v>
      </c>
      <c r="H840" s="17">
        <v>20067</v>
      </c>
      <c r="I840" t="s">
        <v>1951</v>
      </c>
    </row>
    <row r="841" spans="1:9" x14ac:dyDescent="0.2">
      <c r="A841" s="17" t="s">
        <v>1625</v>
      </c>
      <c r="B841" s="17" t="s">
        <v>5544</v>
      </c>
      <c r="C841" s="17" t="s">
        <v>5545</v>
      </c>
      <c r="D841" s="17" t="s">
        <v>5546</v>
      </c>
      <c r="E841" s="17" t="s">
        <v>5547</v>
      </c>
      <c r="F841" s="17" t="s">
        <v>5548</v>
      </c>
      <c r="G841" s="17" t="s">
        <v>1941</v>
      </c>
      <c r="H841" s="17">
        <v>93907</v>
      </c>
      <c r="I841" t="s">
        <v>1951</v>
      </c>
    </row>
    <row r="842" spans="1:9" x14ac:dyDescent="0.2">
      <c r="A842" s="17" t="s">
        <v>1627</v>
      </c>
      <c r="B842" s="17" t="s">
        <v>5549</v>
      </c>
      <c r="C842" s="17" t="s">
        <v>5550</v>
      </c>
      <c r="D842" s="17" t="s">
        <v>5551</v>
      </c>
      <c r="E842" s="17" t="s">
        <v>5552</v>
      </c>
      <c r="F842" s="17" t="s">
        <v>2191</v>
      </c>
      <c r="G842" s="17" t="s">
        <v>1941</v>
      </c>
      <c r="H842" s="17">
        <v>33345</v>
      </c>
      <c r="I842" t="s">
        <v>1942</v>
      </c>
    </row>
    <row r="843" spans="1:9" x14ac:dyDescent="0.2">
      <c r="A843" s="17" t="s">
        <v>1629</v>
      </c>
      <c r="B843" s="17" t="s">
        <v>5553</v>
      </c>
      <c r="C843" s="17" t="s">
        <v>5554</v>
      </c>
      <c r="D843" s="17"/>
      <c r="E843" s="17" t="s">
        <v>5555</v>
      </c>
      <c r="F843" s="17" t="s">
        <v>2448</v>
      </c>
      <c r="G843" s="17" t="s">
        <v>1941</v>
      </c>
      <c r="H843" s="17">
        <v>88553</v>
      </c>
      <c r="I843" t="s">
        <v>1951</v>
      </c>
    </row>
    <row r="844" spans="1:9" x14ac:dyDescent="0.2">
      <c r="A844" s="17" t="s">
        <v>5556</v>
      </c>
      <c r="B844" s="17" t="s">
        <v>5557</v>
      </c>
      <c r="C844" s="17" t="s">
        <v>5558</v>
      </c>
      <c r="D844" s="17"/>
      <c r="E844" s="17" t="s">
        <v>5559</v>
      </c>
      <c r="F844" s="17" t="s">
        <v>5560</v>
      </c>
      <c r="G844" s="17" t="s">
        <v>1941</v>
      </c>
      <c r="H844" s="17">
        <v>91210</v>
      </c>
      <c r="I844" t="s">
        <v>1942</v>
      </c>
    </row>
    <row r="845" spans="1:9" x14ac:dyDescent="0.2">
      <c r="A845" s="17" t="s">
        <v>1632</v>
      </c>
      <c r="B845" s="17" t="s">
        <v>5561</v>
      </c>
      <c r="C845" s="17" t="s">
        <v>5562</v>
      </c>
      <c r="D845" s="17" t="s">
        <v>5563</v>
      </c>
      <c r="E845" s="17" t="s">
        <v>5564</v>
      </c>
      <c r="F845" s="17" t="s">
        <v>2699</v>
      </c>
      <c r="G845" s="17" t="s">
        <v>1941</v>
      </c>
      <c r="H845" s="17">
        <v>22313</v>
      </c>
      <c r="I845" t="s">
        <v>1942</v>
      </c>
    </row>
    <row r="846" spans="1:9" x14ac:dyDescent="0.2">
      <c r="A846" s="17" t="s">
        <v>1634</v>
      </c>
      <c r="B846" s="17" t="s">
        <v>5565</v>
      </c>
      <c r="C846" s="17" t="s">
        <v>5566</v>
      </c>
      <c r="D846" s="17" t="s">
        <v>5567</v>
      </c>
      <c r="E846" s="17" t="s">
        <v>5568</v>
      </c>
      <c r="F846" s="17" t="s">
        <v>3316</v>
      </c>
      <c r="G846" s="17" t="s">
        <v>1941</v>
      </c>
      <c r="H846" s="17">
        <v>21290</v>
      </c>
      <c r="I846" t="s">
        <v>1942</v>
      </c>
    </row>
    <row r="847" spans="1:9" x14ac:dyDescent="0.2">
      <c r="A847" s="17" t="s">
        <v>1636</v>
      </c>
      <c r="B847" s="17" t="s">
        <v>5569</v>
      </c>
      <c r="C847" s="17" t="s">
        <v>5570</v>
      </c>
      <c r="D847" s="17"/>
      <c r="E847" s="17" t="s">
        <v>5571</v>
      </c>
      <c r="F847" s="17" t="s">
        <v>2555</v>
      </c>
      <c r="G847" s="17" t="s">
        <v>1941</v>
      </c>
      <c r="H847" s="17">
        <v>47732</v>
      </c>
      <c r="I847" t="s">
        <v>1951</v>
      </c>
    </row>
    <row r="848" spans="1:9" x14ac:dyDescent="0.2">
      <c r="A848" s="17" t="s">
        <v>1638</v>
      </c>
      <c r="B848" s="17" t="s">
        <v>5572</v>
      </c>
      <c r="C848" s="17"/>
      <c r="D848" s="17" t="s">
        <v>5573</v>
      </c>
      <c r="E848" s="17" t="s">
        <v>5574</v>
      </c>
      <c r="F848" s="17" t="s">
        <v>3682</v>
      </c>
      <c r="G848" s="17" t="s">
        <v>1941</v>
      </c>
      <c r="H848" s="17">
        <v>30045</v>
      </c>
      <c r="I848" t="s">
        <v>1942</v>
      </c>
    </row>
    <row r="849" spans="1:9" x14ac:dyDescent="0.2">
      <c r="A849" s="17" t="s">
        <v>1640</v>
      </c>
      <c r="B849" s="17" t="s">
        <v>5575</v>
      </c>
      <c r="C849" s="17" t="s">
        <v>5576</v>
      </c>
      <c r="D849" s="17"/>
      <c r="E849" s="17" t="s">
        <v>5577</v>
      </c>
      <c r="F849" s="17" t="s">
        <v>5578</v>
      </c>
      <c r="G849" s="17" t="s">
        <v>1941</v>
      </c>
      <c r="H849" s="17">
        <v>36670</v>
      </c>
      <c r="I849" t="s">
        <v>1942</v>
      </c>
    </row>
    <row r="850" spans="1:9" x14ac:dyDescent="0.2">
      <c r="A850" s="17" t="s">
        <v>1642</v>
      </c>
      <c r="B850" s="17" t="s">
        <v>5579</v>
      </c>
      <c r="C850" s="17"/>
      <c r="D850" s="17" t="s">
        <v>5580</v>
      </c>
      <c r="E850" s="17" t="s">
        <v>5581</v>
      </c>
      <c r="F850" s="17" t="s">
        <v>2320</v>
      </c>
      <c r="G850" s="17" t="s">
        <v>1941</v>
      </c>
      <c r="H850" s="17">
        <v>79705</v>
      </c>
      <c r="I850" t="s">
        <v>1951</v>
      </c>
    </row>
    <row r="851" spans="1:9" x14ac:dyDescent="0.2">
      <c r="A851" s="17" t="s">
        <v>1644</v>
      </c>
      <c r="B851" s="17" t="s">
        <v>5582</v>
      </c>
      <c r="C851" s="17" t="s">
        <v>5583</v>
      </c>
      <c r="D851" s="17" t="s">
        <v>5584</v>
      </c>
      <c r="E851" s="17" t="s">
        <v>5585</v>
      </c>
      <c r="F851" s="17" t="s">
        <v>5586</v>
      </c>
      <c r="G851" s="17" t="s">
        <v>1941</v>
      </c>
      <c r="H851" s="17">
        <v>33023</v>
      </c>
      <c r="I851" t="s">
        <v>1942</v>
      </c>
    </row>
    <row r="852" spans="1:9" x14ac:dyDescent="0.2">
      <c r="A852" s="17" t="s">
        <v>5587</v>
      </c>
      <c r="B852" s="17" t="s">
        <v>5588</v>
      </c>
      <c r="C852" s="17" t="s">
        <v>5589</v>
      </c>
      <c r="D852" s="17" t="s">
        <v>5590</v>
      </c>
      <c r="E852" s="17" t="s">
        <v>5591</v>
      </c>
      <c r="F852" s="17" t="s">
        <v>3510</v>
      </c>
      <c r="G852" s="17" t="s">
        <v>1941</v>
      </c>
      <c r="H852" s="17">
        <v>66611</v>
      </c>
      <c r="I852" t="s">
        <v>1942</v>
      </c>
    </row>
    <row r="853" spans="1:9" x14ac:dyDescent="0.2">
      <c r="A853" s="17" t="s">
        <v>1646</v>
      </c>
      <c r="B853" s="17" t="s">
        <v>5592</v>
      </c>
      <c r="C853" s="17" t="s">
        <v>5593</v>
      </c>
      <c r="D853" s="17" t="s">
        <v>5594</v>
      </c>
      <c r="E853" s="17" t="s">
        <v>5595</v>
      </c>
      <c r="F853" s="17" t="s">
        <v>3755</v>
      </c>
      <c r="G853" s="17" t="s">
        <v>1941</v>
      </c>
      <c r="H853" s="17">
        <v>95973</v>
      </c>
      <c r="I853" t="s">
        <v>1942</v>
      </c>
    </row>
    <row r="854" spans="1:9" x14ac:dyDescent="0.2">
      <c r="A854" s="17" t="s">
        <v>1648</v>
      </c>
      <c r="B854" s="17" t="s">
        <v>5596</v>
      </c>
      <c r="C854" s="17" t="s">
        <v>5597</v>
      </c>
      <c r="D854" s="17"/>
      <c r="E854" s="17" t="s">
        <v>5598</v>
      </c>
      <c r="F854" s="17" t="s">
        <v>2387</v>
      </c>
      <c r="G854" s="17" t="s">
        <v>1941</v>
      </c>
      <c r="H854" s="17">
        <v>78737</v>
      </c>
      <c r="I854" t="s">
        <v>1942</v>
      </c>
    </row>
    <row r="855" spans="1:9" x14ac:dyDescent="0.2">
      <c r="A855" s="17" t="s">
        <v>1650</v>
      </c>
      <c r="B855" s="17" t="s">
        <v>5599</v>
      </c>
      <c r="C855" s="17" t="s">
        <v>5600</v>
      </c>
      <c r="D855" s="17"/>
      <c r="E855" s="17" t="s">
        <v>5601</v>
      </c>
      <c r="F855" s="17" t="s">
        <v>2448</v>
      </c>
      <c r="G855" s="17" t="s">
        <v>1941</v>
      </c>
      <c r="H855" s="17">
        <v>88546</v>
      </c>
      <c r="I855" t="s">
        <v>1951</v>
      </c>
    </row>
    <row r="856" spans="1:9" x14ac:dyDescent="0.2">
      <c r="A856" s="17" t="s">
        <v>1652</v>
      </c>
      <c r="B856" s="17" t="s">
        <v>5602</v>
      </c>
      <c r="C856" s="17" t="s">
        <v>5603</v>
      </c>
      <c r="D856" s="17" t="s">
        <v>5604</v>
      </c>
      <c r="E856" s="17" t="s">
        <v>5605</v>
      </c>
      <c r="F856" s="17" t="s">
        <v>2122</v>
      </c>
      <c r="G856" s="17" t="s">
        <v>1941</v>
      </c>
      <c r="H856" s="17">
        <v>25326</v>
      </c>
      <c r="I856" t="s">
        <v>1942</v>
      </c>
    </row>
    <row r="857" spans="1:9" x14ac:dyDescent="0.2">
      <c r="A857" s="17" t="s">
        <v>1654</v>
      </c>
      <c r="B857" s="17" t="s">
        <v>5606</v>
      </c>
      <c r="C857" s="17" t="s">
        <v>5607</v>
      </c>
      <c r="D857" s="17" t="s">
        <v>5608</v>
      </c>
      <c r="E857" s="17" t="s">
        <v>5609</v>
      </c>
      <c r="F857" s="17" t="s">
        <v>4886</v>
      </c>
      <c r="G857" s="17" t="s">
        <v>1941</v>
      </c>
      <c r="H857" s="17">
        <v>18105</v>
      </c>
      <c r="I857" t="s">
        <v>1951</v>
      </c>
    </row>
    <row r="858" spans="1:9" x14ac:dyDescent="0.2">
      <c r="A858" s="17" t="s">
        <v>5610</v>
      </c>
      <c r="B858" s="17" t="s">
        <v>5611</v>
      </c>
      <c r="C858" s="17" t="s">
        <v>5612</v>
      </c>
      <c r="D858" s="17" t="s">
        <v>5613</v>
      </c>
      <c r="E858" s="17" t="s">
        <v>5614</v>
      </c>
      <c r="F858" s="17" t="s">
        <v>4485</v>
      </c>
      <c r="G858" s="17" t="s">
        <v>2116</v>
      </c>
      <c r="H858" s="17" t="s">
        <v>5615</v>
      </c>
      <c r="I858" t="s">
        <v>1942</v>
      </c>
    </row>
    <row r="859" spans="1:9" x14ac:dyDescent="0.2">
      <c r="A859" s="17" t="s">
        <v>1657</v>
      </c>
      <c r="B859" s="17" t="s">
        <v>5616</v>
      </c>
      <c r="C859" s="17" t="s">
        <v>5617</v>
      </c>
      <c r="D859" s="17" t="s">
        <v>5618</v>
      </c>
      <c r="E859" s="17" t="s">
        <v>5619</v>
      </c>
      <c r="F859" s="17" t="s">
        <v>5425</v>
      </c>
      <c r="G859" s="17" t="s">
        <v>1941</v>
      </c>
      <c r="H859" s="17">
        <v>34643</v>
      </c>
      <c r="I859" t="s">
        <v>1951</v>
      </c>
    </row>
    <row r="860" spans="1:9" x14ac:dyDescent="0.2">
      <c r="A860" s="17" t="s">
        <v>1659</v>
      </c>
      <c r="B860" s="17" t="s">
        <v>5620</v>
      </c>
      <c r="C860" s="17" t="s">
        <v>5621</v>
      </c>
      <c r="D860" s="17" t="s">
        <v>5622</v>
      </c>
      <c r="E860" s="17" t="s">
        <v>5623</v>
      </c>
      <c r="F860" s="17" t="s">
        <v>2550</v>
      </c>
      <c r="G860" s="17" t="s">
        <v>1941</v>
      </c>
      <c r="H860" s="17">
        <v>58122</v>
      </c>
      <c r="I860" t="s">
        <v>1951</v>
      </c>
    </row>
    <row r="861" spans="1:9" x14ac:dyDescent="0.2">
      <c r="A861" s="17" t="s">
        <v>1661</v>
      </c>
      <c r="B861" s="17" t="s">
        <v>5624</v>
      </c>
      <c r="C861" s="17" t="s">
        <v>5625</v>
      </c>
      <c r="D861" s="17" t="s">
        <v>5626</v>
      </c>
      <c r="E861" s="17" t="s">
        <v>5627</v>
      </c>
      <c r="F861" s="17" t="s">
        <v>5028</v>
      </c>
      <c r="G861" s="17" t="s">
        <v>1941</v>
      </c>
      <c r="H861" s="17">
        <v>72905</v>
      </c>
      <c r="I861" t="s">
        <v>1951</v>
      </c>
    </row>
    <row r="862" spans="1:9" x14ac:dyDescent="0.2">
      <c r="A862" s="17" t="s">
        <v>1663</v>
      </c>
      <c r="B862" s="17" t="s">
        <v>5628</v>
      </c>
      <c r="C862" s="17"/>
      <c r="D862" s="17" t="s">
        <v>5629</v>
      </c>
      <c r="E862" s="17" t="s">
        <v>5630</v>
      </c>
      <c r="F862" s="17" t="s">
        <v>4237</v>
      </c>
      <c r="G862" s="17" t="s">
        <v>1941</v>
      </c>
      <c r="H862" s="17">
        <v>33811</v>
      </c>
      <c r="I862" t="s">
        <v>1951</v>
      </c>
    </row>
    <row r="863" spans="1:9" x14ac:dyDescent="0.2">
      <c r="A863" s="17" t="s">
        <v>1665</v>
      </c>
      <c r="B863" s="17" t="s">
        <v>5631</v>
      </c>
      <c r="C863" s="17" t="s">
        <v>5632</v>
      </c>
      <c r="D863" s="17" t="s">
        <v>5633</v>
      </c>
      <c r="E863" s="17" t="s">
        <v>5634</v>
      </c>
      <c r="F863" s="17" t="s">
        <v>3412</v>
      </c>
      <c r="G863" s="17" t="s">
        <v>1941</v>
      </c>
      <c r="H863" s="17">
        <v>37924</v>
      </c>
      <c r="I863" t="s">
        <v>1942</v>
      </c>
    </row>
    <row r="864" spans="1:9" x14ac:dyDescent="0.2">
      <c r="A864" s="17" t="s">
        <v>1667</v>
      </c>
      <c r="B864" s="17" t="s">
        <v>5635</v>
      </c>
      <c r="C864" s="17" t="s">
        <v>5636</v>
      </c>
      <c r="D864" s="17" t="s">
        <v>5637</v>
      </c>
      <c r="E864" s="17" t="s">
        <v>5638</v>
      </c>
      <c r="F864" s="17" t="s">
        <v>1986</v>
      </c>
      <c r="G864" s="17" t="s">
        <v>1941</v>
      </c>
      <c r="H864" s="17">
        <v>90030</v>
      </c>
      <c r="I864" t="s">
        <v>1942</v>
      </c>
    </row>
    <row r="865" spans="1:9" x14ac:dyDescent="0.2">
      <c r="A865" s="17" t="s">
        <v>1669</v>
      </c>
      <c r="B865" s="17" t="s">
        <v>5639</v>
      </c>
      <c r="C865" s="17" t="s">
        <v>5640</v>
      </c>
      <c r="D865" s="17" t="s">
        <v>5641</v>
      </c>
      <c r="E865" s="17" t="s">
        <v>5642</v>
      </c>
      <c r="F865" s="17" t="s">
        <v>3581</v>
      </c>
      <c r="G865" s="17" t="s">
        <v>1941</v>
      </c>
      <c r="H865" s="17">
        <v>33169</v>
      </c>
      <c r="I865" t="s">
        <v>1942</v>
      </c>
    </row>
    <row r="866" spans="1:9" x14ac:dyDescent="0.2">
      <c r="A866" s="17" t="s">
        <v>1671</v>
      </c>
      <c r="B866" s="17" t="s">
        <v>5643</v>
      </c>
      <c r="C866" s="17" t="s">
        <v>5644</v>
      </c>
      <c r="D866" s="17" t="s">
        <v>5645</v>
      </c>
      <c r="E866" s="17" t="s">
        <v>5646</v>
      </c>
      <c r="F866" s="17" t="s">
        <v>5162</v>
      </c>
      <c r="G866" s="17" t="s">
        <v>1949</v>
      </c>
      <c r="H866" s="17" t="s">
        <v>5163</v>
      </c>
      <c r="I866" t="s">
        <v>1951</v>
      </c>
    </row>
    <row r="867" spans="1:9" x14ac:dyDescent="0.2">
      <c r="A867" s="17" t="s">
        <v>5647</v>
      </c>
      <c r="B867" s="17" t="s">
        <v>5648</v>
      </c>
      <c r="C867" s="17"/>
      <c r="D867" s="17" t="s">
        <v>5649</v>
      </c>
      <c r="E867" s="17" t="s">
        <v>5650</v>
      </c>
      <c r="F867" s="17" t="s">
        <v>2252</v>
      </c>
      <c r="G867" s="17" t="s">
        <v>1941</v>
      </c>
      <c r="H867" s="17">
        <v>60604</v>
      </c>
      <c r="I867" t="s">
        <v>1942</v>
      </c>
    </row>
    <row r="868" spans="1:9" x14ac:dyDescent="0.2">
      <c r="A868" s="17" t="s">
        <v>1675</v>
      </c>
      <c r="B868" s="17" t="s">
        <v>5651</v>
      </c>
      <c r="C868" s="17" t="s">
        <v>5652</v>
      </c>
      <c r="D868" s="17" t="s">
        <v>5653</v>
      </c>
      <c r="E868" s="17" t="s">
        <v>5654</v>
      </c>
      <c r="F868" s="17" t="s">
        <v>5655</v>
      </c>
      <c r="G868" s="17" t="s">
        <v>1949</v>
      </c>
      <c r="H868" s="17" t="s">
        <v>2397</v>
      </c>
      <c r="I868" t="s">
        <v>1951</v>
      </c>
    </row>
    <row r="869" spans="1:9" x14ac:dyDescent="0.2">
      <c r="A869" s="17" t="s">
        <v>1677</v>
      </c>
      <c r="B869" s="17" t="s">
        <v>5656</v>
      </c>
      <c r="C869" s="17" t="s">
        <v>5657</v>
      </c>
      <c r="D869" s="17"/>
      <c r="E869" s="17" t="s">
        <v>5658</v>
      </c>
      <c r="F869" s="17" t="s">
        <v>5659</v>
      </c>
      <c r="G869" s="17" t="s">
        <v>1949</v>
      </c>
      <c r="H869" s="17" t="s">
        <v>5660</v>
      </c>
      <c r="I869" t="s">
        <v>1942</v>
      </c>
    </row>
    <row r="870" spans="1:9" x14ac:dyDescent="0.2">
      <c r="A870" s="17" t="s">
        <v>1679</v>
      </c>
      <c r="B870" s="17" t="s">
        <v>5661</v>
      </c>
      <c r="C870" s="17" t="s">
        <v>5662</v>
      </c>
      <c r="D870" s="17" t="s">
        <v>5663</v>
      </c>
      <c r="E870" s="17" t="s">
        <v>5664</v>
      </c>
      <c r="F870" s="17" t="s">
        <v>2861</v>
      </c>
      <c r="G870" s="17" t="s">
        <v>1941</v>
      </c>
      <c r="H870" s="17">
        <v>33064</v>
      </c>
      <c r="I870" t="s">
        <v>1942</v>
      </c>
    </row>
    <row r="871" spans="1:9" x14ac:dyDescent="0.2">
      <c r="A871" s="17" t="s">
        <v>1681</v>
      </c>
      <c r="B871" s="17" t="s">
        <v>5665</v>
      </c>
      <c r="C871" s="17"/>
      <c r="D871" s="17" t="s">
        <v>5666</v>
      </c>
      <c r="E871" s="17" t="s">
        <v>5667</v>
      </c>
      <c r="F871" s="17" t="s">
        <v>2999</v>
      </c>
      <c r="G871" s="17" t="s">
        <v>1941</v>
      </c>
      <c r="H871" s="17">
        <v>94297</v>
      </c>
      <c r="I871" t="s">
        <v>1942</v>
      </c>
    </row>
    <row r="872" spans="1:9" x14ac:dyDescent="0.2">
      <c r="A872" s="17" t="s">
        <v>1683</v>
      </c>
      <c r="B872" s="17" t="s">
        <v>5668</v>
      </c>
      <c r="C872" s="17" t="s">
        <v>5669</v>
      </c>
      <c r="D872" s="17" t="s">
        <v>5670</v>
      </c>
      <c r="E872" s="17" t="s">
        <v>5671</v>
      </c>
      <c r="F872" s="17" t="s">
        <v>2082</v>
      </c>
      <c r="G872" s="17" t="s">
        <v>1949</v>
      </c>
      <c r="H872" s="17" t="s">
        <v>2083</v>
      </c>
      <c r="I872" t="s">
        <v>1942</v>
      </c>
    </row>
    <row r="873" spans="1:9" x14ac:dyDescent="0.2">
      <c r="A873" s="17" t="s">
        <v>1685</v>
      </c>
      <c r="B873" s="17" t="s">
        <v>5672</v>
      </c>
      <c r="C873" s="17" t="s">
        <v>5673</v>
      </c>
      <c r="D873" s="17" t="s">
        <v>5674</v>
      </c>
      <c r="E873" s="17" t="s">
        <v>5675</v>
      </c>
      <c r="F873" s="17" t="s">
        <v>5676</v>
      </c>
      <c r="G873" s="17" t="s">
        <v>2116</v>
      </c>
      <c r="H873" s="17" t="s">
        <v>5677</v>
      </c>
      <c r="I873" t="s">
        <v>1942</v>
      </c>
    </row>
    <row r="874" spans="1:9" x14ac:dyDescent="0.2">
      <c r="A874" s="17" t="s">
        <v>1687</v>
      </c>
      <c r="B874" s="17" t="s">
        <v>5678</v>
      </c>
      <c r="C874" s="17" t="s">
        <v>5679</v>
      </c>
      <c r="D874" s="17" t="s">
        <v>5680</v>
      </c>
      <c r="E874" s="17" t="s">
        <v>5681</v>
      </c>
      <c r="F874" s="17" t="s">
        <v>3687</v>
      </c>
      <c r="G874" s="17" t="s">
        <v>1941</v>
      </c>
      <c r="H874" s="17">
        <v>28805</v>
      </c>
      <c r="I874" t="s">
        <v>1951</v>
      </c>
    </row>
    <row r="875" spans="1:9" x14ac:dyDescent="0.2">
      <c r="A875" s="17" t="s">
        <v>1673</v>
      </c>
      <c r="B875" s="17" t="s">
        <v>5682</v>
      </c>
      <c r="C875" s="17" t="s">
        <v>5683</v>
      </c>
      <c r="D875" s="17" t="s">
        <v>5684</v>
      </c>
      <c r="E875" s="17" t="s">
        <v>5685</v>
      </c>
      <c r="F875" s="17" t="s">
        <v>2122</v>
      </c>
      <c r="G875" s="17" t="s">
        <v>1941</v>
      </c>
      <c r="H875" s="17">
        <v>25362</v>
      </c>
      <c r="I875" t="s">
        <v>1942</v>
      </c>
    </row>
    <row r="876" spans="1:9" x14ac:dyDescent="0.2">
      <c r="A876" s="17" t="s">
        <v>1690</v>
      </c>
      <c r="B876" s="17" t="s">
        <v>5686</v>
      </c>
      <c r="C876" s="17" t="s">
        <v>5687</v>
      </c>
      <c r="D876" s="17" t="s">
        <v>5688</v>
      </c>
      <c r="E876" s="17" t="s">
        <v>5689</v>
      </c>
      <c r="F876" s="17" t="s">
        <v>2027</v>
      </c>
      <c r="G876" s="17" t="s">
        <v>1941</v>
      </c>
      <c r="H876" s="17">
        <v>77281</v>
      </c>
      <c r="I876" t="s">
        <v>1951</v>
      </c>
    </row>
    <row r="877" spans="1:9" x14ac:dyDescent="0.2">
      <c r="A877" s="17" t="s">
        <v>1692</v>
      </c>
      <c r="B877" s="17" t="s">
        <v>5690</v>
      </c>
      <c r="C877" s="17" t="s">
        <v>5691</v>
      </c>
      <c r="D877" s="17" t="s">
        <v>5692</v>
      </c>
      <c r="E877" s="17" t="s">
        <v>5693</v>
      </c>
      <c r="F877" s="17" t="s">
        <v>2411</v>
      </c>
      <c r="G877" s="17" t="s">
        <v>1949</v>
      </c>
      <c r="H877" s="17" t="s">
        <v>2412</v>
      </c>
      <c r="I877" t="s">
        <v>1951</v>
      </c>
    </row>
    <row r="878" spans="1:9" x14ac:dyDescent="0.2">
      <c r="A878" s="17" t="s">
        <v>5694</v>
      </c>
      <c r="B878" s="17" t="s">
        <v>5695</v>
      </c>
      <c r="C878" s="17" t="s">
        <v>5696</v>
      </c>
      <c r="D878" s="17" t="s">
        <v>5697</v>
      </c>
      <c r="E878" s="17" t="s">
        <v>5698</v>
      </c>
      <c r="F878" s="17" t="s">
        <v>2186</v>
      </c>
      <c r="G878" s="17" t="s">
        <v>1941</v>
      </c>
      <c r="H878" s="17">
        <v>20575</v>
      </c>
      <c r="I878" t="s">
        <v>1942</v>
      </c>
    </row>
    <row r="879" spans="1:9" x14ac:dyDescent="0.2">
      <c r="A879" s="17" t="s">
        <v>1694</v>
      </c>
      <c r="B879" s="17" t="s">
        <v>5699</v>
      </c>
      <c r="C879" s="17" t="s">
        <v>5700</v>
      </c>
      <c r="D879" s="17" t="s">
        <v>5701</v>
      </c>
      <c r="E879" s="17" t="s">
        <v>5702</v>
      </c>
      <c r="F879" s="17" t="s">
        <v>2256</v>
      </c>
      <c r="G879" s="17" t="s">
        <v>1941</v>
      </c>
      <c r="H879" s="17">
        <v>7195</v>
      </c>
      <c r="I879" t="s">
        <v>1951</v>
      </c>
    </row>
    <row r="880" spans="1:9" x14ac:dyDescent="0.2">
      <c r="A880" s="17" t="s">
        <v>1696</v>
      </c>
      <c r="B880" s="17" t="s">
        <v>5703</v>
      </c>
      <c r="C880" s="17"/>
      <c r="D880" s="17" t="s">
        <v>5704</v>
      </c>
      <c r="E880" s="17" t="s">
        <v>5705</v>
      </c>
      <c r="F880" s="17" t="s">
        <v>3492</v>
      </c>
      <c r="G880" s="17" t="s">
        <v>1941</v>
      </c>
      <c r="H880" s="17">
        <v>98195</v>
      </c>
      <c r="I880" t="s">
        <v>1942</v>
      </c>
    </row>
    <row r="881" spans="1:9" x14ac:dyDescent="0.2">
      <c r="A881" s="17" t="s">
        <v>1698</v>
      </c>
      <c r="B881" s="17" t="s">
        <v>5706</v>
      </c>
      <c r="C881" s="17"/>
      <c r="D881" s="17" t="s">
        <v>5707</v>
      </c>
      <c r="E881" s="17" t="s">
        <v>5708</v>
      </c>
      <c r="F881" s="17" t="s">
        <v>2063</v>
      </c>
      <c r="G881" s="17" t="s">
        <v>1941</v>
      </c>
      <c r="H881" s="17">
        <v>80150</v>
      </c>
      <c r="I881" t="s">
        <v>1951</v>
      </c>
    </row>
    <row r="882" spans="1:9" x14ac:dyDescent="0.2">
      <c r="A882" s="17" t="s">
        <v>1700</v>
      </c>
      <c r="B882" s="17" t="s">
        <v>5709</v>
      </c>
      <c r="C882" s="17" t="s">
        <v>5710</v>
      </c>
      <c r="D882" s="17" t="s">
        <v>5711</v>
      </c>
      <c r="E882" s="17" t="s">
        <v>5712</v>
      </c>
      <c r="F882" s="17" t="s">
        <v>5713</v>
      </c>
      <c r="G882" s="17" t="s">
        <v>1941</v>
      </c>
      <c r="H882" s="17">
        <v>61105</v>
      </c>
      <c r="I882" t="s">
        <v>1951</v>
      </c>
    </row>
    <row r="883" spans="1:9" x14ac:dyDescent="0.2">
      <c r="A883" s="17" t="s">
        <v>1702</v>
      </c>
      <c r="B883" s="17" t="s">
        <v>5714</v>
      </c>
      <c r="C883" s="17"/>
      <c r="D883" s="17" t="s">
        <v>5715</v>
      </c>
      <c r="E883" s="17" t="s">
        <v>5716</v>
      </c>
      <c r="F883" s="17" t="s">
        <v>5215</v>
      </c>
      <c r="G883" s="17" t="s">
        <v>1941</v>
      </c>
      <c r="H883" s="17">
        <v>59112</v>
      </c>
      <c r="I883" t="s">
        <v>1942</v>
      </c>
    </row>
    <row r="884" spans="1:9" x14ac:dyDescent="0.2">
      <c r="A884" s="17" t="s">
        <v>5717</v>
      </c>
      <c r="B884" s="17" t="s">
        <v>5718</v>
      </c>
      <c r="C884" s="17" t="s">
        <v>5719</v>
      </c>
      <c r="D884" s="17" t="s">
        <v>5720</v>
      </c>
      <c r="E884" s="17" t="s">
        <v>5721</v>
      </c>
      <c r="F884" s="17" t="s">
        <v>3049</v>
      </c>
      <c r="G884" s="17" t="s">
        <v>1941</v>
      </c>
      <c r="H884" s="17">
        <v>31165</v>
      </c>
      <c r="I884" t="s">
        <v>1951</v>
      </c>
    </row>
    <row r="885" spans="1:9" x14ac:dyDescent="0.2">
      <c r="A885" s="17" t="s">
        <v>1706</v>
      </c>
      <c r="B885" s="17" t="s">
        <v>5722</v>
      </c>
      <c r="C885" s="17" t="s">
        <v>5723</v>
      </c>
      <c r="D885" s="17" t="s">
        <v>5724</v>
      </c>
      <c r="E885" s="17" t="s">
        <v>5725</v>
      </c>
      <c r="F885" s="17" t="s">
        <v>2816</v>
      </c>
      <c r="G885" s="17" t="s">
        <v>1941</v>
      </c>
      <c r="H885" s="17">
        <v>74108</v>
      </c>
      <c r="I885" t="s">
        <v>1942</v>
      </c>
    </row>
    <row r="886" spans="1:9" x14ac:dyDescent="0.2">
      <c r="A886" s="17" t="s">
        <v>1708</v>
      </c>
      <c r="B886" s="17" t="s">
        <v>5726</v>
      </c>
      <c r="C886" s="17" t="s">
        <v>5727</v>
      </c>
      <c r="D886" s="17" t="s">
        <v>5728</v>
      </c>
      <c r="E886" s="17" t="s">
        <v>5729</v>
      </c>
      <c r="F886" s="17" t="s">
        <v>2355</v>
      </c>
      <c r="G886" s="17" t="s">
        <v>1941</v>
      </c>
      <c r="H886" s="17">
        <v>93704</v>
      </c>
      <c r="I886" t="s">
        <v>1942</v>
      </c>
    </row>
    <row r="887" spans="1:9" x14ac:dyDescent="0.2">
      <c r="A887" s="17" t="s">
        <v>1710</v>
      </c>
      <c r="B887" s="17" t="s">
        <v>5730</v>
      </c>
      <c r="C887" s="17" t="s">
        <v>5731</v>
      </c>
      <c r="D887" s="17" t="s">
        <v>5732</v>
      </c>
      <c r="E887" s="17" t="s">
        <v>5733</v>
      </c>
      <c r="F887" s="17" t="s">
        <v>5734</v>
      </c>
      <c r="G887" s="17" t="s">
        <v>1949</v>
      </c>
      <c r="H887" s="17" t="s">
        <v>2310</v>
      </c>
      <c r="I887" t="s">
        <v>1951</v>
      </c>
    </row>
    <row r="888" spans="1:9" x14ac:dyDescent="0.2">
      <c r="A888" s="17" t="s">
        <v>1712</v>
      </c>
      <c r="B888" s="17" t="s">
        <v>5735</v>
      </c>
      <c r="C888" s="17" t="s">
        <v>5736</v>
      </c>
      <c r="D888" s="17" t="s">
        <v>5737</v>
      </c>
      <c r="E888" s="17" t="s">
        <v>5738</v>
      </c>
      <c r="F888" s="17" t="s">
        <v>3090</v>
      </c>
      <c r="G888" s="17" t="s">
        <v>1941</v>
      </c>
      <c r="H888" s="17">
        <v>94154</v>
      </c>
      <c r="I888" t="s">
        <v>1951</v>
      </c>
    </row>
    <row r="889" spans="1:9" x14ac:dyDescent="0.2">
      <c r="A889" s="17" t="s">
        <v>1714</v>
      </c>
      <c r="B889" s="17" t="s">
        <v>5739</v>
      </c>
      <c r="C889" s="17" t="s">
        <v>5740</v>
      </c>
      <c r="D889" s="17" t="s">
        <v>5741</v>
      </c>
      <c r="E889" s="17" t="s">
        <v>5742</v>
      </c>
      <c r="F889" s="17" t="s">
        <v>5578</v>
      </c>
      <c r="G889" s="17" t="s">
        <v>1941</v>
      </c>
      <c r="H889" s="17">
        <v>36689</v>
      </c>
      <c r="I889" t="s">
        <v>1951</v>
      </c>
    </row>
    <row r="890" spans="1:9" x14ac:dyDescent="0.2">
      <c r="A890" s="17" t="s">
        <v>1716</v>
      </c>
      <c r="B890" s="17" t="s">
        <v>5743</v>
      </c>
      <c r="C890" s="17" t="s">
        <v>5744</v>
      </c>
      <c r="D890" s="17" t="s">
        <v>5745</v>
      </c>
      <c r="E890" s="17" t="s">
        <v>5746</v>
      </c>
      <c r="F890" s="17" t="s">
        <v>3090</v>
      </c>
      <c r="G890" s="17" t="s">
        <v>1941</v>
      </c>
      <c r="H890" s="17">
        <v>94110</v>
      </c>
      <c r="I890" t="s">
        <v>1942</v>
      </c>
    </row>
    <row r="891" spans="1:9" x14ac:dyDescent="0.2">
      <c r="A891" s="17" t="s">
        <v>1718</v>
      </c>
      <c r="B891" s="17" t="s">
        <v>5747</v>
      </c>
      <c r="C891" s="17" t="s">
        <v>5748</v>
      </c>
      <c r="D891" s="17" t="s">
        <v>5749</v>
      </c>
      <c r="E891" s="17" t="s">
        <v>5750</v>
      </c>
      <c r="F891" s="17" t="s">
        <v>2099</v>
      </c>
      <c r="G891" s="17" t="s">
        <v>1941</v>
      </c>
      <c r="H891" s="17">
        <v>11470</v>
      </c>
      <c r="I891" t="s">
        <v>1942</v>
      </c>
    </row>
    <row r="892" spans="1:9" x14ac:dyDescent="0.2">
      <c r="A892" s="17" t="s">
        <v>1704</v>
      </c>
      <c r="B892" s="17" t="s">
        <v>5751</v>
      </c>
      <c r="C892" s="17" t="s">
        <v>5752</v>
      </c>
      <c r="D892" s="17" t="s">
        <v>5753</v>
      </c>
      <c r="E892" s="17" t="s">
        <v>5754</v>
      </c>
      <c r="F892" s="17" t="s">
        <v>2132</v>
      </c>
      <c r="G892" s="17" t="s">
        <v>1941</v>
      </c>
      <c r="H892" s="17">
        <v>80243</v>
      </c>
      <c r="I892" t="s">
        <v>1942</v>
      </c>
    </row>
    <row r="893" spans="1:9" x14ac:dyDescent="0.2">
      <c r="A893" s="17" t="s">
        <v>1721</v>
      </c>
      <c r="B893" s="17" t="s">
        <v>5755</v>
      </c>
      <c r="C893" s="17" t="s">
        <v>5756</v>
      </c>
      <c r="D893" s="17" t="s">
        <v>5757</v>
      </c>
      <c r="E893" s="17" t="s">
        <v>5758</v>
      </c>
      <c r="F893" s="17" t="s">
        <v>3785</v>
      </c>
      <c r="G893" s="17" t="s">
        <v>1941</v>
      </c>
      <c r="H893" s="17">
        <v>92165</v>
      </c>
      <c r="I893" t="s">
        <v>1942</v>
      </c>
    </row>
    <row r="894" spans="1:9" x14ac:dyDescent="0.2">
      <c r="A894" s="17" t="s">
        <v>1723</v>
      </c>
      <c r="B894" s="17" t="s">
        <v>5759</v>
      </c>
      <c r="C894" s="17" t="s">
        <v>5760</v>
      </c>
      <c r="D894" s="17" t="s">
        <v>5761</v>
      </c>
      <c r="E894" s="17" t="s">
        <v>5762</v>
      </c>
      <c r="F894" s="17" t="s">
        <v>3727</v>
      </c>
      <c r="G894" s="17" t="s">
        <v>2116</v>
      </c>
      <c r="H894" s="17" t="s">
        <v>3728</v>
      </c>
      <c r="I894" t="s">
        <v>1951</v>
      </c>
    </row>
    <row r="895" spans="1:9" x14ac:dyDescent="0.2">
      <c r="A895" s="17" t="s">
        <v>1725</v>
      </c>
      <c r="B895" s="17" t="s">
        <v>5763</v>
      </c>
      <c r="C895" s="17" t="s">
        <v>5764</v>
      </c>
      <c r="D895" s="17"/>
      <c r="E895" s="17" t="s">
        <v>5765</v>
      </c>
      <c r="F895" s="17" t="s">
        <v>4595</v>
      </c>
      <c r="G895" s="17" t="s">
        <v>1941</v>
      </c>
      <c r="H895" s="17">
        <v>15250</v>
      </c>
      <c r="I895" t="s">
        <v>1942</v>
      </c>
    </row>
    <row r="896" spans="1:9" x14ac:dyDescent="0.2">
      <c r="A896" s="17" t="s">
        <v>1727</v>
      </c>
      <c r="B896" s="17" t="s">
        <v>5766</v>
      </c>
      <c r="C896" s="17"/>
      <c r="D896" s="17" t="s">
        <v>5767</v>
      </c>
      <c r="E896" s="17" t="s">
        <v>5768</v>
      </c>
      <c r="F896" s="17" t="s">
        <v>5769</v>
      </c>
      <c r="G896" s="17" t="s">
        <v>1949</v>
      </c>
      <c r="H896" s="17" t="s">
        <v>2674</v>
      </c>
      <c r="I896" t="s">
        <v>1942</v>
      </c>
    </row>
    <row r="897" spans="1:9" x14ac:dyDescent="0.2">
      <c r="A897" s="17" t="s">
        <v>1729</v>
      </c>
      <c r="B897" s="17" t="s">
        <v>5770</v>
      </c>
      <c r="C897" s="17"/>
      <c r="D897" s="17" t="s">
        <v>5771</v>
      </c>
      <c r="E897" s="17" t="s">
        <v>5772</v>
      </c>
      <c r="F897" s="17" t="s">
        <v>2037</v>
      </c>
      <c r="G897" s="17" t="s">
        <v>1941</v>
      </c>
      <c r="H897" s="17">
        <v>10004</v>
      </c>
      <c r="I897" t="s">
        <v>1951</v>
      </c>
    </row>
    <row r="898" spans="1:9" x14ac:dyDescent="0.2">
      <c r="A898" s="17" t="s">
        <v>1731</v>
      </c>
      <c r="B898" s="17" t="s">
        <v>5773</v>
      </c>
      <c r="C898" s="17" t="s">
        <v>5774</v>
      </c>
      <c r="D898" s="17" t="s">
        <v>5775</v>
      </c>
      <c r="E898" s="17" t="s">
        <v>5776</v>
      </c>
      <c r="F898" s="17" t="s">
        <v>3492</v>
      </c>
      <c r="G898" s="17" t="s">
        <v>1941</v>
      </c>
      <c r="H898" s="17">
        <v>98148</v>
      </c>
      <c r="I898" t="s">
        <v>1942</v>
      </c>
    </row>
    <row r="899" spans="1:9" x14ac:dyDescent="0.2">
      <c r="A899" s="17" t="s">
        <v>1733</v>
      </c>
      <c r="B899" s="17" t="s">
        <v>5777</v>
      </c>
      <c r="C899" s="17" t="s">
        <v>5778</v>
      </c>
      <c r="D899" s="17" t="s">
        <v>5779</v>
      </c>
      <c r="E899" s="17" t="s">
        <v>5780</v>
      </c>
      <c r="F899" s="17" t="s">
        <v>2172</v>
      </c>
      <c r="G899" s="17" t="s">
        <v>2116</v>
      </c>
      <c r="H899" s="17" t="s">
        <v>2486</v>
      </c>
      <c r="I899" t="s">
        <v>1951</v>
      </c>
    </row>
    <row r="900" spans="1:9" x14ac:dyDescent="0.2">
      <c r="A900" s="17" t="s">
        <v>1735</v>
      </c>
      <c r="B900" s="17" t="s">
        <v>5781</v>
      </c>
      <c r="C900" s="17"/>
      <c r="D900" s="17" t="s">
        <v>5782</v>
      </c>
      <c r="E900" s="17" t="s">
        <v>5783</v>
      </c>
      <c r="F900" s="17" t="s">
        <v>5784</v>
      </c>
      <c r="G900" s="17" t="s">
        <v>1941</v>
      </c>
      <c r="H900" s="17">
        <v>49018</v>
      </c>
      <c r="I900" t="s">
        <v>1951</v>
      </c>
    </row>
    <row r="901" spans="1:9" x14ac:dyDescent="0.2">
      <c r="A901" s="17" t="s">
        <v>5785</v>
      </c>
      <c r="B901" s="17" t="s">
        <v>5786</v>
      </c>
      <c r="C901" s="17" t="s">
        <v>5787</v>
      </c>
      <c r="D901" s="17"/>
      <c r="E901" s="17" t="s">
        <v>5788</v>
      </c>
      <c r="F901" s="17" t="s">
        <v>2424</v>
      </c>
      <c r="G901" s="17" t="s">
        <v>1949</v>
      </c>
      <c r="H901" s="17" t="s">
        <v>2425</v>
      </c>
      <c r="I901" t="s">
        <v>1942</v>
      </c>
    </row>
    <row r="902" spans="1:9" x14ac:dyDescent="0.2">
      <c r="A902" s="17" t="s">
        <v>1738</v>
      </c>
      <c r="B902" s="17" t="s">
        <v>5789</v>
      </c>
      <c r="C902" s="17"/>
      <c r="D902" s="17" t="s">
        <v>5790</v>
      </c>
      <c r="E902" s="17" t="s">
        <v>5791</v>
      </c>
      <c r="F902" s="17" t="s">
        <v>5792</v>
      </c>
      <c r="G902" s="17" t="s">
        <v>1949</v>
      </c>
      <c r="H902" s="17" t="s">
        <v>2536</v>
      </c>
      <c r="I902" t="s">
        <v>1951</v>
      </c>
    </row>
    <row r="903" spans="1:9" x14ac:dyDescent="0.2">
      <c r="A903" s="17" t="s">
        <v>1740</v>
      </c>
      <c r="B903" s="17" t="s">
        <v>5793</v>
      </c>
      <c r="C903" s="17" t="s">
        <v>5794</v>
      </c>
      <c r="D903" s="17" t="s">
        <v>5795</v>
      </c>
      <c r="E903" s="17" t="s">
        <v>5796</v>
      </c>
      <c r="F903" s="17" t="s">
        <v>2027</v>
      </c>
      <c r="G903" s="17" t="s">
        <v>1941</v>
      </c>
      <c r="H903" s="17">
        <v>77070</v>
      </c>
      <c r="I903" t="s">
        <v>1942</v>
      </c>
    </row>
    <row r="904" spans="1:9" x14ac:dyDescent="0.2">
      <c r="A904" s="17" t="s">
        <v>1742</v>
      </c>
      <c r="B904" s="17" t="s">
        <v>5797</v>
      </c>
      <c r="C904" s="17" t="s">
        <v>5798</v>
      </c>
      <c r="D904" s="17" t="s">
        <v>5799</v>
      </c>
      <c r="E904" s="17" t="s">
        <v>5800</v>
      </c>
      <c r="F904" s="17" t="s">
        <v>3037</v>
      </c>
      <c r="G904" s="17" t="s">
        <v>1941</v>
      </c>
      <c r="H904" s="17">
        <v>45249</v>
      </c>
      <c r="I904" t="s">
        <v>1951</v>
      </c>
    </row>
    <row r="905" spans="1:9" x14ac:dyDescent="0.2">
      <c r="A905" s="17" t="s">
        <v>1744</v>
      </c>
      <c r="B905" s="17" t="s">
        <v>5801</v>
      </c>
      <c r="C905" s="17" t="s">
        <v>5802</v>
      </c>
      <c r="D905" s="17" t="s">
        <v>5803</v>
      </c>
      <c r="E905" s="17" t="s">
        <v>5804</v>
      </c>
      <c r="F905" s="17" t="s">
        <v>2355</v>
      </c>
      <c r="G905" s="17" t="s">
        <v>1941</v>
      </c>
      <c r="H905" s="17">
        <v>93704</v>
      </c>
      <c r="I905" t="s">
        <v>1951</v>
      </c>
    </row>
    <row r="906" spans="1:9" x14ac:dyDescent="0.2">
      <c r="A906" s="17" t="s">
        <v>1746</v>
      </c>
      <c r="B906" s="17" t="s">
        <v>5805</v>
      </c>
      <c r="C906" s="17" t="s">
        <v>5806</v>
      </c>
      <c r="D906" s="17" t="s">
        <v>5807</v>
      </c>
      <c r="E906" s="17" t="s">
        <v>5808</v>
      </c>
      <c r="F906" s="17" t="s">
        <v>2233</v>
      </c>
      <c r="G906" s="17" t="s">
        <v>1941</v>
      </c>
      <c r="H906" s="17">
        <v>55123</v>
      </c>
      <c r="I906" t="s">
        <v>1951</v>
      </c>
    </row>
    <row r="907" spans="1:9" x14ac:dyDescent="0.2">
      <c r="A907" s="17" t="s">
        <v>1748</v>
      </c>
      <c r="B907" s="17" t="s">
        <v>5809</v>
      </c>
      <c r="C907" s="17"/>
      <c r="D907" s="17" t="s">
        <v>5810</v>
      </c>
      <c r="E907" s="17" t="s">
        <v>5811</v>
      </c>
      <c r="F907" s="17" t="s">
        <v>2448</v>
      </c>
      <c r="G907" s="17" t="s">
        <v>1941</v>
      </c>
      <c r="H907" s="17">
        <v>88519</v>
      </c>
      <c r="I907" t="s">
        <v>1942</v>
      </c>
    </row>
    <row r="908" spans="1:9" x14ac:dyDescent="0.2">
      <c r="A908" s="17" t="s">
        <v>1750</v>
      </c>
      <c r="B908" s="17" t="s">
        <v>5812</v>
      </c>
      <c r="C908" s="17" t="s">
        <v>5813</v>
      </c>
      <c r="D908" s="17" t="s">
        <v>5814</v>
      </c>
      <c r="E908" s="17" t="s">
        <v>5815</v>
      </c>
      <c r="F908" s="17" t="s">
        <v>2647</v>
      </c>
      <c r="G908" s="17" t="s">
        <v>1941</v>
      </c>
      <c r="H908" s="17">
        <v>50981</v>
      </c>
      <c r="I908" t="s">
        <v>1942</v>
      </c>
    </row>
    <row r="909" spans="1:9" x14ac:dyDescent="0.2">
      <c r="A909" s="17" t="s">
        <v>1752</v>
      </c>
      <c r="B909" s="17" t="s">
        <v>5816</v>
      </c>
      <c r="C909" s="17" t="s">
        <v>5817</v>
      </c>
      <c r="D909" s="17" t="s">
        <v>5818</v>
      </c>
      <c r="E909" s="17" t="s">
        <v>5819</v>
      </c>
      <c r="F909" s="17" t="s">
        <v>2022</v>
      </c>
      <c r="G909" s="17" t="s">
        <v>1941</v>
      </c>
      <c r="H909" s="17">
        <v>97240</v>
      </c>
      <c r="I909" t="s">
        <v>1951</v>
      </c>
    </row>
    <row r="910" spans="1:9" x14ac:dyDescent="0.2">
      <c r="A910" s="17" t="s">
        <v>1754</v>
      </c>
      <c r="B910" s="17" t="s">
        <v>5820</v>
      </c>
      <c r="C910" s="17" t="s">
        <v>5821</v>
      </c>
      <c r="D910" s="17" t="s">
        <v>5822</v>
      </c>
      <c r="E910" s="17" t="s">
        <v>5823</v>
      </c>
      <c r="F910" s="17" t="s">
        <v>2027</v>
      </c>
      <c r="G910" s="17" t="s">
        <v>1941</v>
      </c>
      <c r="H910" s="17">
        <v>77070</v>
      </c>
      <c r="I910" t="s">
        <v>1951</v>
      </c>
    </row>
    <row r="911" spans="1:9" x14ac:dyDescent="0.2">
      <c r="A911" s="17" t="s">
        <v>1756</v>
      </c>
      <c r="B911" s="17" t="s">
        <v>5824</v>
      </c>
      <c r="C911" s="17"/>
      <c r="D911" s="17" t="s">
        <v>5825</v>
      </c>
      <c r="E911" s="17" t="s">
        <v>5826</v>
      </c>
      <c r="F911" s="17" t="s">
        <v>4481</v>
      </c>
      <c r="G911" s="17" t="s">
        <v>1941</v>
      </c>
      <c r="H911" s="17">
        <v>27705</v>
      </c>
      <c r="I911" t="s">
        <v>1951</v>
      </c>
    </row>
    <row r="912" spans="1:9" x14ac:dyDescent="0.2">
      <c r="A912" s="17" t="s">
        <v>1758</v>
      </c>
      <c r="B912" s="17" t="s">
        <v>5827</v>
      </c>
      <c r="C912" s="17" t="s">
        <v>5828</v>
      </c>
      <c r="D912" s="17" t="s">
        <v>5829</v>
      </c>
      <c r="E912" s="17" t="s">
        <v>5830</v>
      </c>
      <c r="F912" s="17" t="s">
        <v>2158</v>
      </c>
      <c r="G912" s="17" t="s">
        <v>1941</v>
      </c>
      <c r="H912" s="17">
        <v>2298</v>
      </c>
      <c r="I912" t="s">
        <v>1951</v>
      </c>
    </row>
    <row r="913" spans="1:9" x14ac:dyDescent="0.2">
      <c r="A913" s="17" t="s">
        <v>1760</v>
      </c>
      <c r="B913" s="17" t="s">
        <v>5831</v>
      </c>
      <c r="C913" s="17" t="s">
        <v>5832</v>
      </c>
      <c r="D913" s="17" t="s">
        <v>5833</v>
      </c>
      <c r="E913" s="17" t="s">
        <v>5834</v>
      </c>
      <c r="F913" s="17" t="s">
        <v>2186</v>
      </c>
      <c r="G913" s="17" t="s">
        <v>1941</v>
      </c>
      <c r="H913" s="17">
        <v>20226</v>
      </c>
      <c r="I913" t="s">
        <v>1942</v>
      </c>
    </row>
    <row r="914" spans="1:9" x14ac:dyDescent="0.2">
      <c r="A914" s="17" t="s">
        <v>1762</v>
      </c>
      <c r="B914" s="17" t="s">
        <v>5835</v>
      </c>
      <c r="C914" s="17"/>
      <c r="D914" s="17" t="s">
        <v>5836</v>
      </c>
      <c r="E914" s="17" t="s">
        <v>5837</v>
      </c>
      <c r="F914" s="17" t="s">
        <v>2881</v>
      </c>
      <c r="G914" s="17" t="s">
        <v>1941</v>
      </c>
      <c r="H914" s="17">
        <v>12205</v>
      </c>
      <c r="I914" t="s">
        <v>1942</v>
      </c>
    </row>
    <row r="915" spans="1:9" x14ac:dyDescent="0.2">
      <c r="A915" s="17" t="s">
        <v>1764</v>
      </c>
      <c r="B915" s="17" t="s">
        <v>5838</v>
      </c>
      <c r="C915" s="17" t="s">
        <v>5839</v>
      </c>
      <c r="D915" s="17" t="s">
        <v>5840</v>
      </c>
      <c r="E915" s="17" t="s">
        <v>5841</v>
      </c>
      <c r="F915" s="17" t="s">
        <v>2140</v>
      </c>
      <c r="G915" s="17" t="s">
        <v>1941</v>
      </c>
      <c r="H915" s="17">
        <v>85732</v>
      </c>
      <c r="I915" t="s">
        <v>1951</v>
      </c>
    </row>
    <row r="916" spans="1:9" x14ac:dyDescent="0.2">
      <c r="A916" s="17" t="s">
        <v>1766</v>
      </c>
      <c r="B916" s="17" t="s">
        <v>5842</v>
      </c>
      <c r="C916" s="17" t="s">
        <v>5843</v>
      </c>
      <c r="D916" s="17" t="s">
        <v>5844</v>
      </c>
      <c r="E916" s="17" t="s">
        <v>5845</v>
      </c>
      <c r="F916" s="17" t="s">
        <v>2744</v>
      </c>
      <c r="G916" s="17" t="s">
        <v>1941</v>
      </c>
      <c r="H916" s="17">
        <v>36195</v>
      </c>
      <c r="I916" t="s">
        <v>1951</v>
      </c>
    </row>
    <row r="917" spans="1:9" x14ac:dyDescent="0.2">
      <c r="A917" s="17" t="s">
        <v>1768</v>
      </c>
      <c r="B917" s="17" t="s">
        <v>5846</v>
      </c>
      <c r="C917" s="17" t="s">
        <v>5847</v>
      </c>
      <c r="D917" s="17" t="s">
        <v>5848</v>
      </c>
      <c r="E917" s="17" t="s">
        <v>5849</v>
      </c>
      <c r="F917" s="17" t="s">
        <v>5850</v>
      </c>
      <c r="G917" s="17" t="s">
        <v>1941</v>
      </c>
      <c r="H917" s="17">
        <v>99709</v>
      </c>
      <c r="I917" t="s">
        <v>1942</v>
      </c>
    </row>
    <row r="918" spans="1:9" x14ac:dyDescent="0.2">
      <c r="A918" s="17" t="s">
        <v>1770</v>
      </c>
      <c r="B918" s="17" t="s">
        <v>5851</v>
      </c>
      <c r="C918" s="17"/>
      <c r="D918" s="17"/>
      <c r="E918" s="17" t="s">
        <v>5852</v>
      </c>
      <c r="F918" s="17" t="s">
        <v>3918</v>
      </c>
      <c r="G918" s="17" t="s">
        <v>1949</v>
      </c>
      <c r="H918" s="17" t="s">
        <v>3919</v>
      </c>
      <c r="I918" t="s">
        <v>1942</v>
      </c>
    </row>
    <row r="919" spans="1:9" x14ac:dyDescent="0.2">
      <c r="A919" s="17" t="s">
        <v>1772</v>
      </c>
      <c r="B919" s="17" t="s">
        <v>5853</v>
      </c>
      <c r="C919" s="17" t="s">
        <v>5854</v>
      </c>
      <c r="D919" s="17" t="s">
        <v>5855</v>
      </c>
      <c r="E919" s="17" t="s">
        <v>5856</v>
      </c>
      <c r="F919" s="17" t="s">
        <v>3238</v>
      </c>
      <c r="G919" s="17" t="s">
        <v>2116</v>
      </c>
      <c r="H919" s="17" t="s">
        <v>5857</v>
      </c>
      <c r="I919" t="s">
        <v>1951</v>
      </c>
    </row>
    <row r="920" spans="1:9" x14ac:dyDescent="0.2">
      <c r="A920" s="17" t="s">
        <v>5858</v>
      </c>
      <c r="B920" s="17" t="s">
        <v>5859</v>
      </c>
      <c r="C920" s="17" t="s">
        <v>5860</v>
      </c>
      <c r="D920" s="17" t="s">
        <v>5861</v>
      </c>
      <c r="E920" s="17" t="s">
        <v>5862</v>
      </c>
      <c r="F920" s="17" t="s">
        <v>2713</v>
      </c>
      <c r="G920" s="17" t="s">
        <v>1941</v>
      </c>
      <c r="H920" s="17">
        <v>34615</v>
      </c>
      <c r="I920" t="s">
        <v>1951</v>
      </c>
    </row>
    <row r="921" spans="1:9" x14ac:dyDescent="0.2">
      <c r="A921" s="17" t="s">
        <v>1774</v>
      </c>
      <c r="B921" s="17" t="s">
        <v>5863</v>
      </c>
      <c r="C921" s="17" t="s">
        <v>5864</v>
      </c>
      <c r="D921" s="17" t="s">
        <v>5865</v>
      </c>
      <c r="E921" s="17" t="s">
        <v>5866</v>
      </c>
      <c r="F921" s="17" t="s">
        <v>3320</v>
      </c>
      <c r="G921" s="17" t="s">
        <v>1941</v>
      </c>
      <c r="H921" s="17">
        <v>40515</v>
      </c>
      <c r="I921" t="s">
        <v>1942</v>
      </c>
    </row>
    <row r="922" spans="1:9" x14ac:dyDescent="0.2">
      <c r="A922" s="17" t="s">
        <v>1776</v>
      </c>
      <c r="B922" s="17" t="s">
        <v>5867</v>
      </c>
      <c r="C922" s="17" t="s">
        <v>5868</v>
      </c>
      <c r="D922" s="17" t="s">
        <v>5869</v>
      </c>
      <c r="E922" s="17" t="s">
        <v>5870</v>
      </c>
      <c r="F922" s="17" t="s">
        <v>2048</v>
      </c>
      <c r="G922" s="17" t="s">
        <v>1941</v>
      </c>
      <c r="H922" s="17">
        <v>49560</v>
      </c>
      <c r="I922" t="s">
        <v>1951</v>
      </c>
    </row>
    <row r="923" spans="1:9" x14ac:dyDescent="0.2">
      <c r="A923" s="17" t="s">
        <v>1778</v>
      </c>
      <c r="B923" s="17" t="s">
        <v>5871</v>
      </c>
      <c r="C923" s="17" t="s">
        <v>5872</v>
      </c>
      <c r="D923" s="17" t="s">
        <v>5873</v>
      </c>
      <c r="E923" s="17" t="s">
        <v>5874</v>
      </c>
      <c r="F923" s="17" t="s">
        <v>2647</v>
      </c>
      <c r="G923" s="17" t="s">
        <v>1941</v>
      </c>
      <c r="H923" s="17">
        <v>50369</v>
      </c>
      <c r="I923" t="s">
        <v>1951</v>
      </c>
    </row>
    <row r="924" spans="1:9" x14ac:dyDescent="0.2">
      <c r="A924" s="17" t="s">
        <v>1780</v>
      </c>
      <c r="B924" s="17" t="s">
        <v>5875</v>
      </c>
      <c r="C924" s="17"/>
      <c r="D924" s="17"/>
      <c r="E924" s="17" t="s">
        <v>5876</v>
      </c>
      <c r="F924" s="17" t="s">
        <v>5107</v>
      </c>
      <c r="G924" s="17" t="s">
        <v>1941</v>
      </c>
      <c r="H924" s="17">
        <v>19810</v>
      </c>
      <c r="I924" t="s">
        <v>1942</v>
      </c>
    </row>
    <row r="925" spans="1:9" x14ac:dyDescent="0.2">
      <c r="A925" s="17" t="s">
        <v>1782</v>
      </c>
      <c r="B925" s="17" t="s">
        <v>5877</v>
      </c>
      <c r="C925" s="17" t="s">
        <v>5878</v>
      </c>
      <c r="D925" s="17" t="s">
        <v>5879</v>
      </c>
      <c r="E925" s="17" t="s">
        <v>5880</v>
      </c>
      <c r="F925" s="17" t="s">
        <v>2387</v>
      </c>
      <c r="G925" s="17" t="s">
        <v>1941</v>
      </c>
      <c r="H925" s="17">
        <v>78726</v>
      </c>
      <c r="I925" t="s">
        <v>1951</v>
      </c>
    </row>
    <row r="926" spans="1:9" x14ac:dyDescent="0.2">
      <c r="A926" s="17" t="s">
        <v>1784</v>
      </c>
      <c r="B926" s="17" t="s">
        <v>5881</v>
      </c>
      <c r="C926" s="17" t="s">
        <v>5882</v>
      </c>
      <c r="D926" s="17"/>
      <c r="E926" s="17" t="s">
        <v>5883</v>
      </c>
      <c r="F926" s="17" t="s">
        <v>4401</v>
      </c>
      <c r="G926" s="17" t="s">
        <v>1941</v>
      </c>
      <c r="H926" s="17">
        <v>32835</v>
      </c>
      <c r="I926" t="s">
        <v>1951</v>
      </c>
    </row>
    <row r="927" spans="1:9" x14ac:dyDescent="0.2">
      <c r="A927" s="17" t="s">
        <v>5884</v>
      </c>
      <c r="B927" s="17" t="s">
        <v>5885</v>
      </c>
      <c r="C927" s="17"/>
      <c r="D927" s="17" t="s">
        <v>5886</v>
      </c>
      <c r="E927" s="17" t="s">
        <v>5887</v>
      </c>
      <c r="F927" s="17" t="s">
        <v>2947</v>
      </c>
      <c r="G927" s="17" t="s">
        <v>1941</v>
      </c>
      <c r="H927" s="17">
        <v>91199</v>
      </c>
      <c r="I927" t="s">
        <v>1942</v>
      </c>
    </row>
    <row r="928" spans="1:9" x14ac:dyDescent="0.2">
      <c r="A928" s="17" t="s">
        <v>1787</v>
      </c>
      <c r="B928" s="17" t="s">
        <v>5888</v>
      </c>
      <c r="C928" s="17" t="s">
        <v>5889</v>
      </c>
      <c r="D928" s="17" t="s">
        <v>5890</v>
      </c>
      <c r="E928" s="17" t="s">
        <v>5891</v>
      </c>
      <c r="F928" s="17" t="s">
        <v>2186</v>
      </c>
      <c r="G928" s="17" t="s">
        <v>1941</v>
      </c>
      <c r="H928" s="17">
        <v>20238</v>
      </c>
      <c r="I928" t="s">
        <v>1942</v>
      </c>
    </row>
    <row r="929" spans="1:9" x14ac:dyDescent="0.2">
      <c r="A929" s="17" t="s">
        <v>1789</v>
      </c>
      <c r="B929" s="17" t="s">
        <v>5892</v>
      </c>
      <c r="C929" s="17" t="s">
        <v>5893</v>
      </c>
      <c r="D929" s="17" t="s">
        <v>5894</v>
      </c>
      <c r="E929" s="17" t="s">
        <v>5895</v>
      </c>
      <c r="F929" s="17" t="s">
        <v>2022</v>
      </c>
      <c r="G929" s="17" t="s">
        <v>1941</v>
      </c>
      <c r="H929" s="17">
        <v>97271</v>
      </c>
      <c r="I929" t="s">
        <v>1951</v>
      </c>
    </row>
    <row r="930" spans="1:9" x14ac:dyDescent="0.2">
      <c r="A930" s="17" t="s">
        <v>1791</v>
      </c>
      <c r="B930" s="17" t="s">
        <v>5896</v>
      </c>
      <c r="C930" s="17" t="s">
        <v>5897</v>
      </c>
      <c r="D930" s="17"/>
      <c r="E930" s="17" t="s">
        <v>5898</v>
      </c>
      <c r="F930" s="17" t="s">
        <v>2037</v>
      </c>
      <c r="G930" s="17" t="s">
        <v>1941</v>
      </c>
      <c r="H930" s="17">
        <v>10004</v>
      </c>
      <c r="I930" t="s">
        <v>1942</v>
      </c>
    </row>
    <row r="931" spans="1:9" x14ac:dyDescent="0.2">
      <c r="A931" s="17" t="s">
        <v>1793</v>
      </c>
      <c r="B931" s="17" t="s">
        <v>5899</v>
      </c>
      <c r="C931" s="17" t="s">
        <v>5900</v>
      </c>
      <c r="D931" s="17" t="s">
        <v>5901</v>
      </c>
      <c r="E931" s="17" t="s">
        <v>5902</v>
      </c>
      <c r="F931" s="17" t="s">
        <v>2186</v>
      </c>
      <c r="G931" s="17" t="s">
        <v>1941</v>
      </c>
      <c r="H931" s="17">
        <v>20404</v>
      </c>
      <c r="I931" t="s">
        <v>1942</v>
      </c>
    </row>
    <row r="932" spans="1:9" x14ac:dyDescent="0.2">
      <c r="A932" s="17" t="s">
        <v>1795</v>
      </c>
      <c r="B932" s="17" t="s">
        <v>5903</v>
      </c>
      <c r="C932" s="17" t="s">
        <v>5904</v>
      </c>
      <c r="D932" s="17"/>
      <c r="E932" s="17" t="s">
        <v>5905</v>
      </c>
      <c r="F932" s="17" t="s">
        <v>2186</v>
      </c>
      <c r="G932" s="17" t="s">
        <v>1941</v>
      </c>
      <c r="H932" s="17">
        <v>20067</v>
      </c>
      <c r="I932" t="s">
        <v>1942</v>
      </c>
    </row>
    <row r="933" spans="1:9" x14ac:dyDescent="0.2">
      <c r="A933" s="17" t="s">
        <v>1797</v>
      </c>
      <c r="B933" s="17" t="s">
        <v>5906</v>
      </c>
      <c r="C933" s="17"/>
      <c r="D933" s="17"/>
      <c r="E933" s="17" t="s">
        <v>5907</v>
      </c>
      <c r="F933" s="17" t="s">
        <v>4886</v>
      </c>
      <c r="G933" s="17" t="s">
        <v>1941</v>
      </c>
      <c r="H933" s="17">
        <v>18105</v>
      </c>
      <c r="I933" t="s">
        <v>1942</v>
      </c>
    </row>
    <row r="934" spans="1:9" x14ac:dyDescent="0.2">
      <c r="A934" s="17" t="s">
        <v>1799</v>
      </c>
      <c r="B934" s="17" t="s">
        <v>5908</v>
      </c>
      <c r="C934" s="17" t="s">
        <v>5909</v>
      </c>
      <c r="D934" s="17" t="s">
        <v>5910</v>
      </c>
      <c r="E934" s="17" t="s">
        <v>5911</v>
      </c>
      <c r="F934" s="17" t="s">
        <v>3581</v>
      </c>
      <c r="G934" s="17" t="s">
        <v>1941</v>
      </c>
      <c r="H934" s="17">
        <v>33169</v>
      </c>
      <c r="I934" t="s">
        <v>1951</v>
      </c>
    </row>
    <row r="935" spans="1:9" x14ac:dyDescent="0.2">
      <c r="A935" s="17" t="s">
        <v>1801</v>
      </c>
      <c r="B935" s="17" t="s">
        <v>5912</v>
      </c>
      <c r="C935" s="17"/>
      <c r="D935" s="17" t="s">
        <v>5913</v>
      </c>
      <c r="E935" s="17" t="s">
        <v>5914</v>
      </c>
      <c r="F935" s="17" t="s">
        <v>2362</v>
      </c>
      <c r="G935" s="17" t="s">
        <v>1941</v>
      </c>
      <c r="H935" s="17">
        <v>73129</v>
      </c>
      <c r="I935" t="s">
        <v>1942</v>
      </c>
    </row>
    <row r="936" spans="1:9" x14ac:dyDescent="0.2">
      <c r="A936" s="17" t="s">
        <v>1803</v>
      </c>
      <c r="B936" s="17" t="s">
        <v>5915</v>
      </c>
      <c r="C936" s="17" t="s">
        <v>5916</v>
      </c>
      <c r="D936" s="17" t="s">
        <v>5917</v>
      </c>
      <c r="E936" s="17" t="s">
        <v>5918</v>
      </c>
      <c r="F936" s="17" t="s">
        <v>5713</v>
      </c>
      <c r="G936" s="17" t="s">
        <v>1941</v>
      </c>
      <c r="H936" s="17">
        <v>61105</v>
      </c>
      <c r="I936" t="s">
        <v>1951</v>
      </c>
    </row>
    <row r="937" spans="1:9" x14ac:dyDescent="0.2">
      <c r="A937" s="17" t="s">
        <v>1805</v>
      </c>
      <c r="B937" s="17" t="s">
        <v>5919</v>
      </c>
      <c r="C937" s="17" t="s">
        <v>5920</v>
      </c>
      <c r="D937" s="17" t="s">
        <v>5921</v>
      </c>
      <c r="E937" s="17" t="s">
        <v>5922</v>
      </c>
      <c r="F937" s="17" t="s">
        <v>2744</v>
      </c>
      <c r="G937" s="17" t="s">
        <v>1941</v>
      </c>
      <c r="H937" s="17">
        <v>36177</v>
      </c>
      <c r="I937" t="s">
        <v>1942</v>
      </c>
    </row>
    <row r="938" spans="1:9" x14ac:dyDescent="0.2">
      <c r="A938" s="17" t="s">
        <v>1807</v>
      </c>
      <c r="B938" s="17" t="s">
        <v>5923</v>
      </c>
      <c r="C938" s="17" t="s">
        <v>5924</v>
      </c>
      <c r="D938" s="17" t="s">
        <v>5925</v>
      </c>
      <c r="E938" s="17" t="s">
        <v>5926</v>
      </c>
      <c r="F938" s="17" t="s">
        <v>2947</v>
      </c>
      <c r="G938" s="17" t="s">
        <v>1941</v>
      </c>
      <c r="H938" s="17">
        <v>91117</v>
      </c>
      <c r="I938" t="s">
        <v>1942</v>
      </c>
    </row>
    <row r="939" spans="1:9" x14ac:dyDescent="0.2">
      <c r="A939" s="17" t="s">
        <v>5927</v>
      </c>
      <c r="B939" s="17" t="s">
        <v>5928</v>
      </c>
      <c r="C939" s="17" t="s">
        <v>5929</v>
      </c>
      <c r="D939" s="17" t="s">
        <v>5930</v>
      </c>
      <c r="E939" s="17" t="s">
        <v>5931</v>
      </c>
      <c r="F939" s="17" t="s">
        <v>2252</v>
      </c>
      <c r="G939" s="17" t="s">
        <v>1941</v>
      </c>
      <c r="H939" s="17">
        <v>60624</v>
      </c>
      <c r="I939" t="s">
        <v>1951</v>
      </c>
    </row>
    <row r="940" spans="1:9" x14ac:dyDescent="0.2">
      <c r="A940" s="17" t="s">
        <v>1809</v>
      </c>
      <c r="B940" s="17" t="s">
        <v>5932</v>
      </c>
      <c r="C940" s="17" t="s">
        <v>5933</v>
      </c>
      <c r="D940" s="17" t="s">
        <v>5934</v>
      </c>
      <c r="E940" s="17" t="s">
        <v>5935</v>
      </c>
      <c r="F940" s="17" t="s">
        <v>2027</v>
      </c>
      <c r="G940" s="17" t="s">
        <v>1941</v>
      </c>
      <c r="H940" s="17">
        <v>77293</v>
      </c>
      <c r="I940" t="s">
        <v>1942</v>
      </c>
    </row>
    <row r="941" spans="1:9" x14ac:dyDescent="0.2">
      <c r="A941" s="17" t="s">
        <v>1811</v>
      </c>
      <c r="B941" s="17" t="s">
        <v>5936</v>
      </c>
      <c r="C941" s="17" t="s">
        <v>5937</v>
      </c>
      <c r="D941" s="17" t="s">
        <v>5938</v>
      </c>
      <c r="E941" s="17" t="s">
        <v>5939</v>
      </c>
      <c r="F941" s="17" t="s">
        <v>5940</v>
      </c>
      <c r="G941" s="17" t="s">
        <v>1941</v>
      </c>
      <c r="H941" s="17">
        <v>49444</v>
      </c>
      <c r="I941" t="s">
        <v>1951</v>
      </c>
    </row>
    <row r="942" spans="1:9" x14ac:dyDescent="0.2">
      <c r="A942" s="17" t="s">
        <v>1813</v>
      </c>
      <c r="B942" s="17" t="s">
        <v>5941</v>
      </c>
      <c r="C942" s="17" t="s">
        <v>5942</v>
      </c>
      <c r="D942" s="17" t="s">
        <v>5943</v>
      </c>
      <c r="E942" s="17" t="s">
        <v>5944</v>
      </c>
      <c r="F942" s="17" t="s">
        <v>2186</v>
      </c>
      <c r="G942" s="17" t="s">
        <v>1941</v>
      </c>
      <c r="H942" s="17">
        <v>20380</v>
      </c>
      <c r="I942" t="s">
        <v>1942</v>
      </c>
    </row>
    <row r="943" spans="1:9" x14ac:dyDescent="0.2">
      <c r="A943" s="17" t="s">
        <v>1815</v>
      </c>
      <c r="B943" s="17" t="s">
        <v>5945</v>
      </c>
      <c r="C943" s="17" t="s">
        <v>5946</v>
      </c>
      <c r="D943" s="17" t="s">
        <v>5947</v>
      </c>
      <c r="E943" s="17" t="s">
        <v>5948</v>
      </c>
      <c r="F943" s="17" t="s">
        <v>5949</v>
      </c>
      <c r="G943" s="17" t="s">
        <v>1949</v>
      </c>
      <c r="H943" s="17" t="s">
        <v>5950</v>
      </c>
      <c r="I943" t="s">
        <v>1942</v>
      </c>
    </row>
    <row r="944" spans="1:9" x14ac:dyDescent="0.2">
      <c r="A944" s="17" t="s">
        <v>1817</v>
      </c>
      <c r="B944" s="17" t="s">
        <v>5951</v>
      </c>
      <c r="C944" s="17" t="s">
        <v>5952</v>
      </c>
      <c r="D944" s="17" t="s">
        <v>5953</v>
      </c>
      <c r="E944" s="17" t="s">
        <v>5954</v>
      </c>
      <c r="F944" s="17" t="s">
        <v>2753</v>
      </c>
      <c r="G944" s="17" t="s">
        <v>1941</v>
      </c>
      <c r="H944" s="17">
        <v>31205</v>
      </c>
      <c r="I944" t="s">
        <v>1951</v>
      </c>
    </row>
    <row r="945" spans="1:9" x14ac:dyDescent="0.2">
      <c r="A945" s="17" t="s">
        <v>1819</v>
      </c>
      <c r="B945" s="17" t="s">
        <v>5955</v>
      </c>
      <c r="C945" s="17" t="s">
        <v>5956</v>
      </c>
      <c r="D945" s="17" t="s">
        <v>5957</v>
      </c>
      <c r="E945" s="17" t="s">
        <v>5958</v>
      </c>
      <c r="F945" s="17" t="s">
        <v>3524</v>
      </c>
      <c r="G945" s="17" t="s">
        <v>1941</v>
      </c>
      <c r="H945" s="17">
        <v>71105</v>
      </c>
      <c r="I945" t="s">
        <v>1951</v>
      </c>
    </row>
    <row r="946" spans="1:9" x14ac:dyDescent="0.2">
      <c r="A946" s="17" t="s">
        <v>1821</v>
      </c>
      <c r="B946" s="17" t="s">
        <v>5959</v>
      </c>
      <c r="C946" s="17" t="s">
        <v>5960</v>
      </c>
      <c r="D946" s="17" t="s">
        <v>5961</v>
      </c>
      <c r="E946" s="17" t="s">
        <v>5962</v>
      </c>
      <c r="F946" s="17" t="s">
        <v>3148</v>
      </c>
      <c r="G946" s="17" t="s">
        <v>1941</v>
      </c>
      <c r="H946" s="17">
        <v>98405</v>
      </c>
      <c r="I946" t="s">
        <v>1951</v>
      </c>
    </row>
    <row r="947" spans="1:9" x14ac:dyDescent="0.2">
      <c r="A947" s="17" t="s">
        <v>1823</v>
      </c>
      <c r="B947" s="17" t="s">
        <v>5963</v>
      </c>
      <c r="C947" s="17"/>
      <c r="D947" s="17" t="s">
        <v>5964</v>
      </c>
      <c r="E947" s="17" t="s">
        <v>5965</v>
      </c>
      <c r="F947" s="17" t="s">
        <v>2448</v>
      </c>
      <c r="G947" s="17" t="s">
        <v>1941</v>
      </c>
      <c r="H947" s="17">
        <v>79934</v>
      </c>
      <c r="I947" t="s">
        <v>1951</v>
      </c>
    </row>
    <row r="948" spans="1:9" x14ac:dyDescent="0.2">
      <c r="A948" s="17" t="s">
        <v>1825</v>
      </c>
      <c r="B948" s="17" t="s">
        <v>5966</v>
      </c>
      <c r="C948" s="17"/>
      <c r="D948" s="17" t="s">
        <v>5967</v>
      </c>
      <c r="E948" s="17" t="s">
        <v>5968</v>
      </c>
      <c r="F948" s="17" t="s">
        <v>2172</v>
      </c>
      <c r="G948" s="17" t="s">
        <v>1941</v>
      </c>
      <c r="H948" s="17">
        <v>35263</v>
      </c>
      <c r="I948" t="s">
        <v>1951</v>
      </c>
    </row>
    <row r="949" spans="1:9" x14ac:dyDescent="0.2">
      <c r="A949" s="17" t="s">
        <v>1827</v>
      </c>
      <c r="B949" s="17" t="s">
        <v>5969</v>
      </c>
      <c r="C949" s="17" t="s">
        <v>5970</v>
      </c>
      <c r="D949" s="17"/>
      <c r="E949" s="17" t="s">
        <v>5971</v>
      </c>
      <c r="F949" s="17" t="s">
        <v>2607</v>
      </c>
      <c r="G949" s="17" t="s">
        <v>1949</v>
      </c>
      <c r="H949" s="17" t="s">
        <v>2310</v>
      </c>
      <c r="I949" t="s">
        <v>1951</v>
      </c>
    </row>
    <row r="950" spans="1:9" x14ac:dyDescent="0.2">
      <c r="A950" s="17" t="s">
        <v>1829</v>
      </c>
      <c r="B950" s="17" t="s">
        <v>5972</v>
      </c>
      <c r="C950" s="17" t="s">
        <v>5973</v>
      </c>
      <c r="D950" s="17" t="s">
        <v>5974</v>
      </c>
      <c r="E950" s="17" t="s">
        <v>5975</v>
      </c>
      <c r="F950" s="17" t="s">
        <v>4485</v>
      </c>
      <c r="G950" s="17" t="s">
        <v>2116</v>
      </c>
      <c r="H950" s="17" t="s">
        <v>5976</v>
      </c>
      <c r="I950" t="s">
        <v>1942</v>
      </c>
    </row>
    <row r="951" spans="1:9" x14ac:dyDescent="0.2">
      <c r="A951" s="17" t="s">
        <v>1831</v>
      </c>
      <c r="B951" s="17" t="s">
        <v>5977</v>
      </c>
      <c r="C951" s="17" t="s">
        <v>5978</v>
      </c>
      <c r="D951" s="17" t="s">
        <v>5979</v>
      </c>
      <c r="E951" s="17" t="s">
        <v>5980</v>
      </c>
      <c r="F951" s="17" t="s">
        <v>5981</v>
      </c>
      <c r="G951" s="17" t="s">
        <v>1949</v>
      </c>
      <c r="H951" s="17" t="s">
        <v>5982</v>
      </c>
      <c r="I951" t="s">
        <v>1951</v>
      </c>
    </row>
    <row r="952" spans="1:9" x14ac:dyDescent="0.2">
      <c r="A952" s="17" t="s">
        <v>1833</v>
      </c>
      <c r="B952" s="17" t="s">
        <v>5983</v>
      </c>
      <c r="C952" s="17"/>
      <c r="D952" s="17" t="s">
        <v>5984</v>
      </c>
      <c r="E952" s="17" t="s">
        <v>5985</v>
      </c>
      <c r="F952" s="17" t="s">
        <v>5107</v>
      </c>
      <c r="G952" s="17" t="s">
        <v>1941</v>
      </c>
      <c r="H952" s="17">
        <v>19810</v>
      </c>
      <c r="I952" t="s">
        <v>1942</v>
      </c>
    </row>
    <row r="953" spans="1:9" x14ac:dyDescent="0.2">
      <c r="A953" s="17" t="s">
        <v>1835</v>
      </c>
      <c r="B953" s="17" t="s">
        <v>5986</v>
      </c>
      <c r="C953" s="17" t="s">
        <v>5987</v>
      </c>
      <c r="D953" s="17" t="s">
        <v>5988</v>
      </c>
      <c r="E953" s="17" t="s">
        <v>5989</v>
      </c>
      <c r="F953" s="17" t="s">
        <v>3662</v>
      </c>
      <c r="G953" s="17" t="s">
        <v>1941</v>
      </c>
      <c r="H953" s="17">
        <v>17121</v>
      </c>
      <c r="I953" t="s">
        <v>1951</v>
      </c>
    </row>
    <row r="954" spans="1:9" x14ac:dyDescent="0.2">
      <c r="A954" s="17" t="s">
        <v>1837</v>
      </c>
      <c r="B954" s="17" t="s">
        <v>5990</v>
      </c>
      <c r="C954" s="17" t="s">
        <v>5991</v>
      </c>
      <c r="D954" s="17" t="s">
        <v>5992</v>
      </c>
      <c r="E954" s="17" t="s">
        <v>5993</v>
      </c>
      <c r="F954" s="17" t="s">
        <v>5949</v>
      </c>
      <c r="G954" s="17" t="s">
        <v>1949</v>
      </c>
      <c r="H954" s="17" t="s">
        <v>5950</v>
      </c>
      <c r="I954" t="s">
        <v>1942</v>
      </c>
    </row>
    <row r="955" spans="1:9" x14ac:dyDescent="0.2">
      <c r="A955" s="17" t="s">
        <v>5994</v>
      </c>
      <c r="B955" s="17" t="s">
        <v>5995</v>
      </c>
      <c r="C955" s="17" t="s">
        <v>5996</v>
      </c>
      <c r="D955" s="17" t="s">
        <v>5997</v>
      </c>
      <c r="E955" s="17" t="s">
        <v>5998</v>
      </c>
      <c r="F955" s="17" t="s">
        <v>2448</v>
      </c>
      <c r="G955" s="17" t="s">
        <v>1941</v>
      </c>
      <c r="H955" s="17">
        <v>79940</v>
      </c>
      <c r="I955" t="s">
        <v>1942</v>
      </c>
    </row>
    <row r="956" spans="1:9" x14ac:dyDescent="0.2">
      <c r="A956" s="17" t="s">
        <v>5999</v>
      </c>
      <c r="B956" s="17" t="s">
        <v>6000</v>
      </c>
      <c r="C956" s="17" t="s">
        <v>6001</v>
      </c>
      <c r="D956" s="17" t="s">
        <v>6002</v>
      </c>
      <c r="E956" s="17" t="s">
        <v>6003</v>
      </c>
      <c r="F956" s="17" t="s">
        <v>2013</v>
      </c>
      <c r="G956" s="17" t="s">
        <v>1941</v>
      </c>
      <c r="H956" s="17">
        <v>63136</v>
      </c>
      <c r="I956" t="s">
        <v>1942</v>
      </c>
    </row>
    <row r="957" spans="1:9" x14ac:dyDescent="0.2">
      <c r="A957" s="17" t="s">
        <v>6004</v>
      </c>
      <c r="B957" s="17" t="s">
        <v>6005</v>
      </c>
      <c r="C957" s="17" t="s">
        <v>6006</v>
      </c>
      <c r="D957" s="17" t="s">
        <v>6007</v>
      </c>
      <c r="E957" s="17" t="s">
        <v>6008</v>
      </c>
      <c r="F957" s="17" t="s">
        <v>5028</v>
      </c>
      <c r="G957" s="17" t="s">
        <v>1941</v>
      </c>
      <c r="H957" s="17">
        <v>72905</v>
      </c>
      <c r="I957" t="s">
        <v>1942</v>
      </c>
    </row>
    <row r="958" spans="1:9" x14ac:dyDescent="0.2">
      <c r="A958" s="17" t="s">
        <v>6009</v>
      </c>
      <c r="B958" s="17" t="s">
        <v>6010</v>
      </c>
      <c r="C958" s="17" t="s">
        <v>6011</v>
      </c>
      <c r="D958" s="17" t="s">
        <v>6012</v>
      </c>
      <c r="E958" s="17" t="s">
        <v>6013</v>
      </c>
      <c r="F958" s="17" t="s">
        <v>2506</v>
      </c>
      <c r="G958" s="17" t="s">
        <v>1941</v>
      </c>
      <c r="H958" s="17">
        <v>37245</v>
      </c>
      <c r="I958" t="s">
        <v>1951</v>
      </c>
    </row>
    <row r="959" spans="1:9" x14ac:dyDescent="0.2">
      <c r="A959" s="17" t="s">
        <v>6014</v>
      </c>
      <c r="B959" s="17" t="s">
        <v>6015</v>
      </c>
      <c r="C959" s="17" t="s">
        <v>6016</v>
      </c>
      <c r="D959" s="17" t="s">
        <v>6017</v>
      </c>
      <c r="E959" s="17" t="s">
        <v>6018</v>
      </c>
      <c r="F959" s="17" t="s">
        <v>2186</v>
      </c>
      <c r="G959" s="17" t="s">
        <v>1941</v>
      </c>
      <c r="H959" s="17">
        <v>20088</v>
      </c>
      <c r="I959" t="s">
        <v>1942</v>
      </c>
    </row>
    <row r="960" spans="1:9" x14ac:dyDescent="0.2">
      <c r="A960" s="17" t="s">
        <v>6019</v>
      </c>
      <c r="B960" s="17" t="s">
        <v>6020</v>
      </c>
      <c r="C960" s="17" t="s">
        <v>6021</v>
      </c>
      <c r="D960" s="17"/>
      <c r="E960" s="17" t="s">
        <v>6022</v>
      </c>
      <c r="F960" s="17" t="s">
        <v>6023</v>
      </c>
      <c r="G960" s="17" t="s">
        <v>1941</v>
      </c>
      <c r="H960" s="17">
        <v>90305</v>
      </c>
      <c r="I960" t="s">
        <v>1942</v>
      </c>
    </row>
    <row r="961" spans="1:9" x14ac:dyDescent="0.2">
      <c r="A961" s="17" t="s">
        <v>1842</v>
      </c>
      <c r="B961" s="17" t="s">
        <v>6024</v>
      </c>
      <c r="C961" s="17" t="s">
        <v>6025</v>
      </c>
      <c r="D961" s="17"/>
      <c r="E961" s="17" t="s">
        <v>6026</v>
      </c>
      <c r="F961" s="17" t="s">
        <v>2127</v>
      </c>
      <c r="G961" s="17" t="s">
        <v>1941</v>
      </c>
      <c r="H961" s="17">
        <v>72215</v>
      </c>
      <c r="I961" t="s">
        <v>1942</v>
      </c>
    </row>
    <row r="962" spans="1:9" x14ac:dyDescent="0.2">
      <c r="A962" s="17" t="s">
        <v>1844</v>
      </c>
      <c r="B962" s="17" t="s">
        <v>6027</v>
      </c>
      <c r="C962" s="17" t="s">
        <v>6028</v>
      </c>
      <c r="D962" s="17" t="s">
        <v>6029</v>
      </c>
      <c r="E962" s="17" t="s">
        <v>6030</v>
      </c>
      <c r="F962" s="17" t="s">
        <v>3703</v>
      </c>
      <c r="G962" s="17" t="s">
        <v>1941</v>
      </c>
      <c r="H962" s="17">
        <v>21747</v>
      </c>
      <c r="I962" t="s">
        <v>1942</v>
      </c>
    </row>
    <row r="963" spans="1:9" x14ac:dyDescent="0.2">
      <c r="A963" s="17" t="s">
        <v>1846</v>
      </c>
      <c r="B963" s="17" t="s">
        <v>6031</v>
      </c>
      <c r="C963" s="17"/>
      <c r="D963" s="17" t="s">
        <v>6032</v>
      </c>
      <c r="E963" s="17" t="s">
        <v>6033</v>
      </c>
      <c r="F963" s="17" t="s">
        <v>2881</v>
      </c>
      <c r="G963" s="17" t="s">
        <v>1941</v>
      </c>
      <c r="H963" s="17">
        <v>12205</v>
      </c>
      <c r="I963" t="s">
        <v>1942</v>
      </c>
    </row>
    <row r="964" spans="1:9" x14ac:dyDescent="0.2">
      <c r="A964" s="17" t="s">
        <v>1848</v>
      </c>
      <c r="B964" s="17" t="s">
        <v>6034</v>
      </c>
      <c r="C964" s="17" t="s">
        <v>6035</v>
      </c>
      <c r="D964" s="17" t="s">
        <v>6036</v>
      </c>
      <c r="E964" s="17" t="s">
        <v>6037</v>
      </c>
      <c r="F964" s="17" t="s">
        <v>6038</v>
      </c>
      <c r="G964" s="17" t="s">
        <v>1949</v>
      </c>
      <c r="H964" s="17" t="s">
        <v>3194</v>
      </c>
      <c r="I964" t="s">
        <v>1942</v>
      </c>
    </row>
    <row r="965" spans="1:9" x14ac:dyDescent="0.2">
      <c r="A965" s="17" t="s">
        <v>1850</v>
      </c>
      <c r="B965" s="17" t="s">
        <v>6039</v>
      </c>
      <c r="C965" s="17" t="s">
        <v>6040</v>
      </c>
      <c r="D965" s="17" t="s">
        <v>6041</v>
      </c>
      <c r="E965" s="17" t="s">
        <v>6042</v>
      </c>
      <c r="F965" s="17" t="s">
        <v>3320</v>
      </c>
      <c r="G965" s="17" t="s">
        <v>1941</v>
      </c>
      <c r="H965" s="17">
        <v>40510</v>
      </c>
      <c r="I965" t="s">
        <v>1942</v>
      </c>
    </row>
    <row r="966" spans="1:9" x14ac:dyDescent="0.2">
      <c r="A966" s="17" t="s">
        <v>1852</v>
      </c>
      <c r="B966" s="17" t="s">
        <v>6043</v>
      </c>
      <c r="C966" s="17" t="s">
        <v>6044</v>
      </c>
      <c r="D966" s="17" t="s">
        <v>6045</v>
      </c>
      <c r="E966" s="17" t="s">
        <v>6046</v>
      </c>
      <c r="F966" s="17" t="s">
        <v>3785</v>
      </c>
      <c r="G966" s="17" t="s">
        <v>1941</v>
      </c>
      <c r="H966" s="17">
        <v>92165</v>
      </c>
      <c r="I966" t="s">
        <v>1951</v>
      </c>
    </row>
    <row r="967" spans="1:9" x14ac:dyDescent="0.2">
      <c r="A967" s="17" t="s">
        <v>1854</v>
      </c>
      <c r="B967" s="17" t="s">
        <v>6047</v>
      </c>
      <c r="C967" s="17" t="s">
        <v>6048</v>
      </c>
      <c r="D967" s="17"/>
      <c r="E967" s="17" t="s">
        <v>6049</v>
      </c>
      <c r="F967" s="17" t="s">
        <v>1986</v>
      </c>
      <c r="G967" s="17" t="s">
        <v>1941</v>
      </c>
      <c r="H967" s="17">
        <v>90040</v>
      </c>
      <c r="I967" t="s">
        <v>1942</v>
      </c>
    </row>
    <row r="968" spans="1:9" x14ac:dyDescent="0.2">
      <c r="A968" s="17" t="s">
        <v>1856</v>
      </c>
      <c r="B968" s="17" t="s">
        <v>6050</v>
      </c>
      <c r="C968" s="17" t="s">
        <v>6051</v>
      </c>
      <c r="D968" s="17" t="s">
        <v>6052</v>
      </c>
      <c r="E968" s="17" t="s">
        <v>6053</v>
      </c>
      <c r="F968" s="17" t="s">
        <v>2776</v>
      </c>
      <c r="G968" s="17" t="s">
        <v>1941</v>
      </c>
      <c r="H968" s="17">
        <v>11210</v>
      </c>
      <c r="I968" t="s">
        <v>1942</v>
      </c>
    </row>
    <row r="969" spans="1:9" x14ac:dyDescent="0.2">
      <c r="A969" s="17" t="s">
        <v>1858</v>
      </c>
      <c r="B969" s="17" t="s">
        <v>6054</v>
      </c>
      <c r="C969" s="17" t="s">
        <v>6055</v>
      </c>
      <c r="D969" s="17" t="s">
        <v>6056</v>
      </c>
      <c r="E969" s="17" t="s">
        <v>6057</v>
      </c>
      <c r="F969" s="17" t="s">
        <v>6058</v>
      </c>
      <c r="G969" s="17" t="s">
        <v>1949</v>
      </c>
      <c r="H969" s="17" t="s">
        <v>2083</v>
      </c>
      <c r="I969" t="s">
        <v>1942</v>
      </c>
    </row>
    <row r="970" spans="1:9" x14ac:dyDescent="0.2">
      <c r="A970" s="17" t="s">
        <v>1860</v>
      </c>
      <c r="B970" s="17" t="s">
        <v>6059</v>
      </c>
      <c r="C970" s="17" t="s">
        <v>6060</v>
      </c>
      <c r="D970" s="17" t="s">
        <v>6061</v>
      </c>
      <c r="E970" s="17" t="s">
        <v>6062</v>
      </c>
      <c r="F970" s="17" t="s">
        <v>6063</v>
      </c>
      <c r="G970" s="17" t="s">
        <v>1941</v>
      </c>
      <c r="H970" s="17">
        <v>32627</v>
      </c>
      <c r="I970" t="s">
        <v>1951</v>
      </c>
    </row>
    <row r="971" spans="1:9" x14ac:dyDescent="0.2">
      <c r="A971" s="17" t="s">
        <v>1862</v>
      </c>
      <c r="B971" s="17" t="s">
        <v>6064</v>
      </c>
      <c r="C971" s="17" t="s">
        <v>6065</v>
      </c>
      <c r="D971" s="17" t="s">
        <v>6066</v>
      </c>
      <c r="E971" s="17" t="s">
        <v>6067</v>
      </c>
      <c r="F971" s="17" t="s">
        <v>2713</v>
      </c>
      <c r="G971" s="17" t="s">
        <v>1941</v>
      </c>
      <c r="H971" s="17">
        <v>34620</v>
      </c>
      <c r="I971" t="s">
        <v>1942</v>
      </c>
    </row>
    <row r="972" spans="1:9" x14ac:dyDescent="0.2">
      <c r="A972" s="17" t="s">
        <v>1864</v>
      </c>
      <c r="B972" s="17" t="s">
        <v>6068</v>
      </c>
      <c r="C972" s="17"/>
      <c r="D972" s="17" t="s">
        <v>6069</v>
      </c>
      <c r="E972" s="17" t="s">
        <v>6070</v>
      </c>
      <c r="F972" s="17" t="s">
        <v>4412</v>
      </c>
      <c r="G972" s="17" t="s">
        <v>1941</v>
      </c>
      <c r="H972" s="17">
        <v>79165</v>
      </c>
      <c r="I972" t="s">
        <v>1951</v>
      </c>
    </row>
    <row r="973" spans="1:9" x14ac:dyDescent="0.2">
      <c r="A973" s="17" t="s">
        <v>1866</v>
      </c>
      <c r="B973" s="17" t="s">
        <v>6071</v>
      </c>
      <c r="C973" s="17" t="s">
        <v>6072</v>
      </c>
      <c r="D973" s="17" t="s">
        <v>6073</v>
      </c>
      <c r="E973" s="17" t="s">
        <v>6074</v>
      </c>
      <c r="F973" s="17" t="s">
        <v>2266</v>
      </c>
      <c r="G973" s="17" t="s">
        <v>1941</v>
      </c>
      <c r="H973" s="17">
        <v>76121</v>
      </c>
      <c r="I973" t="s">
        <v>1951</v>
      </c>
    </row>
    <row r="974" spans="1:9" x14ac:dyDescent="0.2">
      <c r="A974" s="17" t="s">
        <v>1868</v>
      </c>
      <c r="B974" s="17" t="s">
        <v>6075</v>
      </c>
      <c r="C974" s="17"/>
      <c r="D974" s="17" t="s">
        <v>6076</v>
      </c>
      <c r="E974" s="17" t="s">
        <v>6077</v>
      </c>
      <c r="F974" s="17" t="s">
        <v>5090</v>
      </c>
      <c r="G974" s="17" t="s">
        <v>1949</v>
      </c>
      <c r="H974" s="17" t="s">
        <v>5091</v>
      </c>
      <c r="I974" t="s">
        <v>1942</v>
      </c>
    </row>
    <row r="975" spans="1:9" x14ac:dyDescent="0.2">
      <c r="A975" s="17" t="s">
        <v>1870</v>
      </c>
      <c r="B975" s="17" t="s">
        <v>6078</v>
      </c>
      <c r="C975" s="17" t="s">
        <v>6079</v>
      </c>
      <c r="D975" s="17" t="s">
        <v>6080</v>
      </c>
      <c r="E975" s="17" t="s">
        <v>6081</v>
      </c>
      <c r="F975" s="17" t="s">
        <v>2225</v>
      </c>
      <c r="G975" s="17" t="s">
        <v>1941</v>
      </c>
      <c r="H975" s="17">
        <v>32575</v>
      </c>
      <c r="I975" t="s">
        <v>1951</v>
      </c>
    </row>
    <row r="976" spans="1:9" x14ac:dyDescent="0.2">
      <c r="A976" s="17" t="s">
        <v>1872</v>
      </c>
      <c r="B976" s="17" t="s">
        <v>6082</v>
      </c>
      <c r="C976" s="17" t="s">
        <v>6083</v>
      </c>
      <c r="D976" s="17" t="s">
        <v>6084</v>
      </c>
      <c r="E976" s="17" t="s">
        <v>6085</v>
      </c>
      <c r="F976" s="17" t="s">
        <v>3148</v>
      </c>
      <c r="G976" s="17" t="s">
        <v>1941</v>
      </c>
      <c r="H976" s="17">
        <v>98405</v>
      </c>
      <c r="I976" t="s">
        <v>1942</v>
      </c>
    </row>
    <row r="977" spans="1:9" x14ac:dyDescent="0.2">
      <c r="A977" s="17" t="s">
        <v>1874</v>
      </c>
      <c r="B977" s="17" t="s">
        <v>6086</v>
      </c>
      <c r="C977" s="17" t="s">
        <v>6087</v>
      </c>
      <c r="D977" s="17" t="s">
        <v>6088</v>
      </c>
      <c r="E977" s="17" t="s">
        <v>6089</v>
      </c>
      <c r="F977" s="17" t="s">
        <v>6090</v>
      </c>
      <c r="G977" s="17" t="s">
        <v>1949</v>
      </c>
      <c r="H977" s="17" t="s">
        <v>3183</v>
      </c>
      <c r="I977" t="s">
        <v>1942</v>
      </c>
    </row>
    <row r="978" spans="1:9" x14ac:dyDescent="0.2">
      <c r="A978" s="17" t="s">
        <v>1876</v>
      </c>
      <c r="B978" s="17" t="s">
        <v>6091</v>
      </c>
      <c r="C978" s="17" t="s">
        <v>6092</v>
      </c>
      <c r="D978" s="17" t="s">
        <v>6093</v>
      </c>
      <c r="E978" s="17" t="s">
        <v>6094</v>
      </c>
      <c r="F978" s="17" t="s">
        <v>2238</v>
      </c>
      <c r="G978" s="17" t="s">
        <v>1941</v>
      </c>
      <c r="H978" s="17">
        <v>46896</v>
      </c>
      <c r="I978" t="s">
        <v>1942</v>
      </c>
    </row>
    <row r="979" spans="1:9" x14ac:dyDescent="0.2">
      <c r="A979" s="17" t="s">
        <v>1878</v>
      </c>
      <c r="B979" s="17" t="s">
        <v>6095</v>
      </c>
      <c r="C979" s="17" t="s">
        <v>6096</v>
      </c>
      <c r="D979" s="17" t="s">
        <v>6097</v>
      </c>
      <c r="E979" s="17" t="s">
        <v>6098</v>
      </c>
      <c r="F979" s="17" t="s">
        <v>4412</v>
      </c>
      <c r="G979" s="17" t="s">
        <v>1941</v>
      </c>
      <c r="H979" s="17">
        <v>79105</v>
      </c>
      <c r="I979" t="s">
        <v>1951</v>
      </c>
    </row>
    <row r="980" spans="1:9" x14ac:dyDescent="0.2">
      <c r="A980" s="17" t="s">
        <v>6099</v>
      </c>
      <c r="B980" s="17" t="s">
        <v>6100</v>
      </c>
      <c r="C980" s="17" t="s">
        <v>6101</v>
      </c>
      <c r="D980" s="17" t="s">
        <v>6102</v>
      </c>
      <c r="E980" s="17" t="s">
        <v>6103</v>
      </c>
      <c r="F980" s="17" t="s">
        <v>2186</v>
      </c>
      <c r="G980" s="17" t="s">
        <v>1941</v>
      </c>
      <c r="H980" s="17">
        <v>20436</v>
      </c>
      <c r="I980" t="s">
        <v>1942</v>
      </c>
    </row>
    <row r="981" spans="1:9" x14ac:dyDescent="0.2">
      <c r="A981" s="17" t="s">
        <v>1881</v>
      </c>
      <c r="B981" s="17" t="s">
        <v>6104</v>
      </c>
      <c r="C981" s="17"/>
      <c r="D981" s="17" t="s">
        <v>6105</v>
      </c>
      <c r="E981" s="17" t="s">
        <v>6106</v>
      </c>
      <c r="F981" s="17" t="s">
        <v>6107</v>
      </c>
      <c r="G981" s="17" t="s">
        <v>1941</v>
      </c>
      <c r="H981" s="17">
        <v>20910</v>
      </c>
      <c r="I981" t="s">
        <v>1951</v>
      </c>
    </row>
    <row r="982" spans="1:9" x14ac:dyDescent="0.2">
      <c r="A982" s="17" t="s">
        <v>1883</v>
      </c>
      <c r="B982" s="17" t="s">
        <v>6108</v>
      </c>
      <c r="C982" s="17"/>
      <c r="D982" s="17" t="s">
        <v>6109</v>
      </c>
      <c r="E982" s="17" t="s">
        <v>6110</v>
      </c>
      <c r="F982" s="17" t="s">
        <v>3823</v>
      </c>
      <c r="G982" s="17" t="s">
        <v>1941</v>
      </c>
      <c r="H982" s="17">
        <v>53726</v>
      </c>
      <c r="I982" t="s">
        <v>1942</v>
      </c>
    </row>
    <row r="983" spans="1:9" x14ac:dyDescent="0.2">
      <c r="A983" s="17" t="s">
        <v>1885</v>
      </c>
      <c r="B983" s="17" t="s">
        <v>6111</v>
      </c>
      <c r="C983" s="17" t="s">
        <v>6112</v>
      </c>
      <c r="D983" s="17" t="s">
        <v>6113</v>
      </c>
      <c r="E983" s="17" t="s">
        <v>6114</v>
      </c>
      <c r="F983" s="17" t="s">
        <v>6115</v>
      </c>
      <c r="G983" s="17" t="s">
        <v>1941</v>
      </c>
      <c r="H983" s="17">
        <v>77305</v>
      </c>
      <c r="I983" t="s">
        <v>1942</v>
      </c>
    </row>
    <row r="984" spans="1:9" x14ac:dyDescent="0.2">
      <c r="A984" s="17" t="s">
        <v>1887</v>
      </c>
      <c r="B984" s="17" t="s">
        <v>6116</v>
      </c>
      <c r="C984" s="17" t="s">
        <v>6117</v>
      </c>
      <c r="D984" s="17" t="s">
        <v>6118</v>
      </c>
      <c r="E984" s="17" t="s">
        <v>6119</v>
      </c>
      <c r="F984" s="17" t="s">
        <v>3179</v>
      </c>
      <c r="G984" s="17" t="s">
        <v>1941</v>
      </c>
      <c r="H984" s="17">
        <v>76205</v>
      </c>
      <c r="I984" t="s">
        <v>1942</v>
      </c>
    </row>
    <row r="985" spans="1:9" x14ac:dyDescent="0.2">
      <c r="A985" s="17" t="s">
        <v>1889</v>
      </c>
      <c r="B985" s="17" t="s">
        <v>6120</v>
      </c>
      <c r="C985" s="17" t="s">
        <v>6121</v>
      </c>
      <c r="D985" s="17" t="s">
        <v>6122</v>
      </c>
      <c r="E985" s="17" t="s">
        <v>6123</v>
      </c>
      <c r="F985" s="17" t="s">
        <v>2287</v>
      </c>
      <c r="G985" s="17" t="s">
        <v>1941</v>
      </c>
      <c r="H985" s="17">
        <v>43231</v>
      </c>
      <c r="I985" t="s">
        <v>1942</v>
      </c>
    </row>
    <row r="986" spans="1:9" x14ac:dyDescent="0.2">
      <c r="A986" s="17" t="s">
        <v>1891</v>
      </c>
      <c r="B986" s="17" t="s">
        <v>6124</v>
      </c>
      <c r="C986" s="17" t="s">
        <v>6125</v>
      </c>
      <c r="D986" s="17"/>
      <c r="E986" s="17" t="s">
        <v>6126</v>
      </c>
      <c r="F986" s="17" t="s">
        <v>6127</v>
      </c>
      <c r="G986" s="17" t="s">
        <v>1949</v>
      </c>
      <c r="H986" s="17" t="s">
        <v>3263</v>
      </c>
      <c r="I986" t="s">
        <v>1942</v>
      </c>
    </row>
    <row r="987" spans="1:9" x14ac:dyDescent="0.2">
      <c r="A987" s="17" t="s">
        <v>1893</v>
      </c>
      <c r="B987" s="17" t="s">
        <v>6128</v>
      </c>
      <c r="C987" s="17" t="s">
        <v>6129</v>
      </c>
      <c r="D987" s="17" t="s">
        <v>6130</v>
      </c>
      <c r="E987" s="17" t="s">
        <v>6131</v>
      </c>
      <c r="F987" s="17" t="s">
        <v>2093</v>
      </c>
      <c r="G987" s="17" t="s">
        <v>1941</v>
      </c>
      <c r="H987" s="17">
        <v>80045</v>
      </c>
      <c r="I987" t="s">
        <v>1951</v>
      </c>
    </row>
    <row r="988" spans="1:9" x14ac:dyDescent="0.2">
      <c r="A988" s="17" t="s">
        <v>1895</v>
      </c>
      <c r="B988" s="17" t="s">
        <v>6132</v>
      </c>
      <c r="C988" s="17" t="s">
        <v>6133</v>
      </c>
      <c r="D988" s="17" t="s">
        <v>6134</v>
      </c>
      <c r="E988" s="17" t="s">
        <v>6135</v>
      </c>
      <c r="F988" s="17" t="s">
        <v>6136</v>
      </c>
      <c r="G988" s="17" t="s">
        <v>1941</v>
      </c>
      <c r="H988" s="17">
        <v>32128</v>
      </c>
      <c r="I988" t="s">
        <v>1951</v>
      </c>
    </row>
    <row r="989" spans="1:9" x14ac:dyDescent="0.2">
      <c r="A989" s="17" t="s">
        <v>1897</v>
      </c>
      <c r="B989" s="17" t="s">
        <v>6137</v>
      </c>
      <c r="C989" s="17" t="s">
        <v>6138</v>
      </c>
      <c r="D989" s="17" t="s">
        <v>6139</v>
      </c>
      <c r="E989" s="17" t="s">
        <v>6140</v>
      </c>
      <c r="F989" s="17" t="s">
        <v>4084</v>
      </c>
      <c r="G989" s="17" t="s">
        <v>2116</v>
      </c>
      <c r="H989" s="17" t="s">
        <v>2393</v>
      </c>
      <c r="I989" t="s">
        <v>1942</v>
      </c>
    </row>
    <row r="990" spans="1:9" x14ac:dyDescent="0.2">
      <c r="A990" s="17" t="s">
        <v>1899</v>
      </c>
      <c r="B990" s="17" t="s">
        <v>6141</v>
      </c>
      <c r="C990" s="17"/>
      <c r="D990" s="17" t="s">
        <v>6142</v>
      </c>
      <c r="E990" s="17" t="s">
        <v>6143</v>
      </c>
      <c r="F990" s="17" t="s">
        <v>6144</v>
      </c>
      <c r="G990" s="17" t="s">
        <v>2116</v>
      </c>
      <c r="H990" s="17" t="s">
        <v>6145</v>
      </c>
      <c r="I990" t="s">
        <v>1942</v>
      </c>
    </row>
    <row r="991" spans="1:9" x14ac:dyDescent="0.2">
      <c r="A991" s="17" t="s">
        <v>1901</v>
      </c>
      <c r="B991" s="17" t="s">
        <v>6146</v>
      </c>
      <c r="C991" s="17"/>
      <c r="D991" s="17" t="s">
        <v>6147</v>
      </c>
      <c r="E991" s="17" t="s">
        <v>6148</v>
      </c>
      <c r="F991" s="17" t="s">
        <v>2013</v>
      </c>
      <c r="G991" s="17" t="s">
        <v>1941</v>
      </c>
      <c r="H991" s="17">
        <v>63131</v>
      </c>
      <c r="I991" t="s">
        <v>1942</v>
      </c>
    </row>
    <row r="992" spans="1:9" x14ac:dyDescent="0.2">
      <c r="A992" s="17" t="s">
        <v>6149</v>
      </c>
      <c r="B992" s="17" t="s">
        <v>6150</v>
      </c>
      <c r="C992" s="17" t="s">
        <v>6151</v>
      </c>
      <c r="D992" s="17" t="s">
        <v>6152</v>
      </c>
      <c r="E992" s="17" t="s">
        <v>6153</v>
      </c>
      <c r="F992" s="17" t="s">
        <v>6154</v>
      </c>
      <c r="G992" s="17" t="s">
        <v>1941</v>
      </c>
      <c r="H992" s="17">
        <v>92056</v>
      </c>
      <c r="I992" t="s">
        <v>1951</v>
      </c>
    </row>
    <row r="993" spans="1:9" x14ac:dyDescent="0.2">
      <c r="A993" s="17" t="s">
        <v>6155</v>
      </c>
      <c r="B993" s="17" t="s">
        <v>6156</v>
      </c>
      <c r="C993" s="17"/>
      <c r="D993" s="17" t="s">
        <v>6157</v>
      </c>
      <c r="E993" s="17" t="s">
        <v>6158</v>
      </c>
      <c r="F993" s="17" t="s">
        <v>2678</v>
      </c>
      <c r="G993" s="17" t="s">
        <v>1941</v>
      </c>
      <c r="H993" s="17">
        <v>37416</v>
      </c>
      <c r="I993" t="s">
        <v>1942</v>
      </c>
    </row>
    <row r="994" spans="1:9" x14ac:dyDescent="0.2">
      <c r="A994" s="17" t="s">
        <v>1905</v>
      </c>
      <c r="B994" s="17" t="s">
        <v>6159</v>
      </c>
      <c r="C994" s="17"/>
      <c r="D994" s="17" t="s">
        <v>6160</v>
      </c>
      <c r="E994" s="17" t="s">
        <v>6161</v>
      </c>
      <c r="F994" s="17" t="s">
        <v>3967</v>
      </c>
      <c r="G994" s="17" t="s">
        <v>1949</v>
      </c>
      <c r="H994" s="17" t="s">
        <v>2771</v>
      </c>
      <c r="I994" t="s">
        <v>1951</v>
      </c>
    </row>
    <row r="995" spans="1:9" x14ac:dyDescent="0.2">
      <c r="A995" s="17" t="s">
        <v>1907</v>
      </c>
      <c r="B995" s="17" t="s">
        <v>6162</v>
      </c>
      <c r="C995" s="17"/>
      <c r="D995" s="17" t="s">
        <v>6163</v>
      </c>
      <c r="E995" s="17" t="s">
        <v>6164</v>
      </c>
      <c r="F995" s="17" t="s">
        <v>2017</v>
      </c>
      <c r="G995" s="17" t="s">
        <v>1941</v>
      </c>
      <c r="H995" s="17">
        <v>19125</v>
      </c>
      <c r="I995" t="s">
        <v>1951</v>
      </c>
    </row>
    <row r="996" spans="1:9" x14ac:dyDescent="0.2">
      <c r="A996" s="17" t="s">
        <v>1909</v>
      </c>
      <c r="B996" s="17" t="s">
        <v>6165</v>
      </c>
      <c r="C996" s="17"/>
      <c r="D996" s="17" t="s">
        <v>6166</v>
      </c>
      <c r="E996" s="17" t="s">
        <v>6167</v>
      </c>
      <c r="F996" s="17" t="s">
        <v>3912</v>
      </c>
      <c r="G996" s="17" t="s">
        <v>1949</v>
      </c>
      <c r="H996" s="17" t="s">
        <v>3913</v>
      </c>
      <c r="I996" t="s">
        <v>1951</v>
      </c>
    </row>
    <row r="997" spans="1:9" x14ac:dyDescent="0.2">
      <c r="A997" s="17" t="s">
        <v>1911</v>
      </c>
      <c r="B997" s="17" t="s">
        <v>6168</v>
      </c>
      <c r="C997" s="17" t="s">
        <v>6169</v>
      </c>
      <c r="D997" s="17" t="s">
        <v>6170</v>
      </c>
      <c r="E997" s="17" t="s">
        <v>6171</v>
      </c>
      <c r="F997" s="17" t="s">
        <v>2325</v>
      </c>
      <c r="G997" s="17" t="s">
        <v>1941</v>
      </c>
      <c r="H997" s="17">
        <v>75210</v>
      </c>
      <c r="I997" t="s">
        <v>1951</v>
      </c>
    </row>
    <row r="998" spans="1:9" x14ac:dyDescent="0.2">
      <c r="A998" s="17" t="s">
        <v>1903</v>
      </c>
      <c r="B998" s="17" t="s">
        <v>6172</v>
      </c>
      <c r="C998" s="17"/>
      <c r="D998" s="17" t="s">
        <v>6173</v>
      </c>
      <c r="E998" s="17" t="s">
        <v>6174</v>
      </c>
      <c r="F998" s="17" t="s">
        <v>5028</v>
      </c>
      <c r="G998" s="17" t="s">
        <v>1941</v>
      </c>
      <c r="H998" s="17">
        <v>72905</v>
      </c>
      <c r="I998" t="s">
        <v>1951</v>
      </c>
    </row>
    <row r="999" spans="1:9" x14ac:dyDescent="0.2">
      <c r="A999" s="17" t="s">
        <v>6175</v>
      </c>
      <c r="B999" s="17" t="s">
        <v>6176</v>
      </c>
      <c r="C999" s="17"/>
      <c r="D999" s="17" t="s">
        <v>6177</v>
      </c>
      <c r="E999" s="17" t="s">
        <v>6178</v>
      </c>
      <c r="F999" s="17" t="s">
        <v>2340</v>
      </c>
      <c r="G999" s="17" t="s">
        <v>1941</v>
      </c>
      <c r="H999" s="17">
        <v>80920</v>
      </c>
      <c r="I999" t="s">
        <v>1942</v>
      </c>
    </row>
    <row r="1000" spans="1:9" x14ac:dyDescent="0.2">
      <c r="A1000" s="17" t="s">
        <v>1915</v>
      </c>
      <c r="B1000" s="17" t="s">
        <v>6179</v>
      </c>
      <c r="C1000" s="17" t="s">
        <v>6180</v>
      </c>
      <c r="D1000" s="17" t="s">
        <v>6181</v>
      </c>
      <c r="E1000" s="17" t="s">
        <v>6182</v>
      </c>
      <c r="F1000" s="17" t="s">
        <v>2758</v>
      </c>
      <c r="G1000" s="17" t="s">
        <v>1941</v>
      </c>
      <c r="H1000" s="17">
        <v>90610</v>
      </c>
      <c r="I1000" t="s">
        <v>1951</v>
      </c>
    </row>
    <row r="1001" spans="1:9" x14ac:dyDescent="0.2">
      <c r="A1001" s="17" t="s">
        <v>1917</v>
      </c>
      <c r="B1001" s="17" t="s">
        <v>6183</v>
      </c>
      <c r="C1001" s="17"/>
      <c r="D1001" s="17" t="s">
        <v>6184</v>
      </c>
      <c r="E1001" s="17" t="s">
        <v>6185</v>
      </c>
      <c r="F1001" s="17" t="s">
        <v>4485</v>
      </c>
      <c r="G1001" s="17" t="s">
        <v>2116</v>
      </c>
      <c r="H1001" s="17" t="s">
        <v>6186</v>
      </c>
      <c r="I1001" t="s">
        <v>1942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topLeftCell="A43" workbookViewId="0">
      <selection activeCell="B1" sqref="B1:B1048576"/>
    </sheetView>
  </sheetViews>
  <sheetFormatPr baseColWidth="10" defaultColWidth="8.83203125" defaultRowHeight="15" x14ac:dyDescent="0.2"/>
  <cols>
    <col min="1" max="1" width="14.83203125" customWidth="1"/>
    <col min="2" max="2" width="10.1640625" customWidth="1"/>
    <col min="3" max="3" width="9.83203125" customWidth="1"/>
  </cols>
  <sheetData>
    <row r="1" spans="1:7" x14ac:dyDescent="0.2">
      <c r="A1" s="13" t="s">
        <v>1921</v>
      </c>
      <c r="B1" s="14" t="s">
        <v>1926</v>
      </c>
      <c r="C1" s="15" t="s">
        <v>1927</v>
      </c>
      <c r="D1" s="15" t="s">
        <v>1928</v>
      </c>
      <c r="E1" s="15" t="s">
        <v>1929</v>
      </c>
      <c r="F1" s="16" t="s">
        <v>6187</v>
      </c>
      <c r="G1" s="15" t="s">
        <v>6188</v>
      </c>
    </row>
    <row r="2" spans="1:7" x14ac:dyDescent="0.2">
      <c r="A2" t="s">
        <v>115</v>
      </c>
      <c r="B2" t="s">
        <v>6231</v>
      </c>
      <c r="C2" t="s">
        <v>6210</v>
      </c>
      <c r="D2" s="18">
        <v>0.2</v>
      </c>
      <c r="E2">
        <v>3.8849999999999998</v>
      </c>
      <c r="F2">
        <v>1.9424999999999999</v>
      </c>
      <c r="G2">
        <v>0.34964999999999996</v>
      </c>
    </row>
    <row r="3" spans="1:7" x14ac:dyDescent="0.2">
      <c r="A3" t="s">
        <v>192</v>
      </c>
      <c r="B3" t="s">
        <v>6231</v>
      </c>
      <c r="C3" t="s">
        <v>6210</v>
      </c>
      <c r="D3" s="18">
        <v>0.5</v>
      </c>
      <c r="E3">
        <v>7.77</v>
      </c>
      <c r="F3">
        <v>1.5539999999999998</v>
      </c>
      <c r="G3">
        <v>0.69929999999999992</v>
      </c>
    </row>
    <row r="4" spans="1:7" x14ac:dyDescent="0.2">
      <c r="A4" t="s">
        <v>6</v>
      </c>
      <c r="B4" t="s">
        <v>6231</v>
      </c>
      <c r="C4" t="s">
        <v>6210</v>
      </c>
      <c r="D4" s="18">
        <v>1</v>
      </c>
      <c r="E4">
        <v>12.95</v>
      </c>
      <c r="F4">
        <v>1.2949999999999999</v>
      </c>
      <c r="G4">
        <v>1.1655</v>
      </c>
    </row>
    <row r="5" spans="1:7" x14ac:dyDescent="0.2">
      <c r="A5" t="s">
        <v>204</v>
      </c>
      <c r="B5" t="s">
        <v>6231</v>
      </c>
      <c r="C5" t="s">
        <v>6210</v>
      </c>
      <c r="D5" s="18">
        <v>2.5</v>
      </c>
      <c r="E5">
        <v>29.784999999999997</v>
      </c>
      <c r="F5">
        <v>1.1913999999999998</v>
      </c>
      <c r="G5">
        <v>2.6806499999999995</v>
      </c>
    </row>
    <row r="6" spans="1:7" x14ac:dyDescent="0.2">
      <c r="A6" t="s">
        <v>44</v>
      </c>
      <c r="B6" t="s">
        <v>6231</v>
      </c>
      <c r="C6" t="s">
        <v>6212</v>
      </c>
      <c r="D6" s="18">
        <v>0.2</v>
      </c>
      <c r="E6">
        <v>3.375</v>
      </c>
      <c r="F6">
        <v>1.6875</v>
      </c>
      <c r="G6">
        <v>0.30374999999999996</v>
      </c>
    </row>
    <row r="7" spans="1:7" x14ac:dyDescent="0.2">
      <c r="A7" t="s">
        <v>67</v>
      </c>
      <c r="B7" t="s">
        <v>6231</v>
      </c>
      <c r="C7" t="s">
        <v>6212</v>
      </c>
      <c r="D7" s="18">
        <v>0.5</v>
      </c>
      <c r="E7">
        <v>6.75</v>
      </c>
      <c r="F7">
        <v>1.35</v>
      </c>
      <c r="G7">
        <v>0.60749999999999993</v>
      </c>
    </row>
    <row r="8" spans="1:7" x14ac:dyDescent="0.2">
      <c r="A8" t="s">
        <v>61</v>
      </c>
      <c r="B8" t="s">
        <v>6231</v>
      </c>
      <c r="C8" t="s">
        <v>6212</v>
      </c>
      <c r="D8" s="18">
        <v>1</v>
      </c>
      <c r="E8">
        <v>11.25</v>
      </c>
      <c r="F8">
        <v>1.125</v>
      </c>
      <c r="G8">
        <v>1.0125</v>
      </c>
    </row>
    <row r="9" spans="1:7" x14ac:dyDescent="0.2">
      <c r="A9" t="s">
        <v>171</v>
      </c>
      <c r="B9" t="s">
        <v>6231</v>
      </c>
      <c r="C9" t="s">
        <v>6212</v>
      </c>
      <c r="D9" s="18">
        <v>2.5</v>
      </c>
      <c r="E9">
        <v>25.874999999999996</v>
      </c>
      <c r="F9">
        <v>1.0349999999999999</v>
      </c>
      <c r="G9">
        <v>2.3287499999999994</v>
      </c>
    </row>
    <row r="10" spans="1:7" x14ac:dyDescent="0.2">
      <c r="A10" t="s">
        <v>54</v>
      </c>
      <c r="B10" t="s">
        <v>6231</v>
      </c>
      <c r="C10" t="s">
        <v>6211</v>
      </c>
      <c r="D10" s="18">
        <v>0.2</v>
      </c>
      <c r="E10">
        <v>2.9849999999999999</v>
      </c>
      <c r="F10">
        <v>1.4924999999999999</v>
      </c>
      <c r="G10">
        <v>0.26865</v>
      </c>
    </row>
    <row r="11" spans="1:7" x14ac:dyDescent="0.2">
      <c r="A11" t="s">
        <v>72</v>
      </c>
      <c r="B11" t="s">
        <v>6231</v>
      </c>
      <c r="C11" t="s">
        <v>6211</v>
      </c>
      <c r="D11" s="18">
        <v>0.5</v>
      </c>
      <c r="E11">
        <v>5.97</v>
      </c>
      <c r="F11">
        <v>1.194</v>
      </c>
      <c r="G11">
        <v>0.5373</v>
      </c>
    </row>
    <row r="12" spans="1:7" x14ac:dyDescent="0.2">
      <c r="A12" t="s">
        <v>27</v>
      </c>
      <c r="B12" t="s">
        <v>6231</v>
      </c>
      <c r="C12" t="s">
        <v>6211</v>
      </c>
      <c r="D12" s="18">
        <v>1</v>
      </c>
      <c r="E12">
        <v>9.9499999999999993</v>
      </c>
      <c r="F12">
        <v>0.99499999999999988</v>
      </c>
      <c r="G12">
        <v>0.89549999999999985</v>
      </c>
    </row>
    <row r="13" spans="1:7" x14ac:dyDescent="0.2">
      <c r="A13" t="s">
        <v>118</v>
      </c>
      <c r="B13" t="s">
        <v>6231</v>
      </c>
      <c r="C13" t="s">
        <v>6211</v>
      </c>
      <c r="D13" s="18">
        <v>2.5</v>
      </c>
      <c r="E13">
        <v>22.884999999999998</v>
      </c>
      <c r="F13">
        <v>0.91539999999999988</v>
      </c>
      <c r="G13">
        <v>2.0596499999999995</v>
      </c>
    </row>
    <row r="14" spans="1:7" x14ac:dyDescent="0.2">
      <c r="A14" t="s">
        <v>182</v>
      </c>
      <c r="B14" t="s">
        <v>6189</v>
      </c>
      <c r="C14" t="s">
        <v>6210</v>
      </c>
      <c r="D14" s="18">
        <v>0.2</v>
      </c>
      <c r="E14">
        <v>3.5849999999999995</v>
      </c>
      <c r="F14">
        <v>1.7924999999999998</v>
      </c>
      <c r="G14">
        <v>0.21509999999999996</v>
      </c>
    </row>
    <row r="15" spans="1:7" x14ac:dyDescent="0.2">
      <c r="A15" t="s">
        <v>157</v>
      </c>
      <c r="B15" t="s">
        <v>6189</v>
      </c>
      <c r="C15" t="s">
        <v>6210</v>
      </c>
      <c r="D15" s="18">
        <v>0.5</v>
      </c>
      <c r="E15">
        <v>7.169999999999999</v>
      </c>
      <c r="F15">
        <v>1.4339999999999997</v>
      </c>
      <c r="G15">
        <v>0.43019999999999992</v>
      </c>
    </row>
    <row r="16" spans="1:7" x14ac:dyDescent="0.2">
      <c r="A16" t="s">
        <v>189</v>
      </c>
      <c r="B16" t="s">
        <v>6189</v>
      </c>
      <c r="C16" t="s">
        <v>6210</v>
      </c>
      <c r="D16" s="18">
        <v>1</v>
      </c>
      <c r="E16">
        <v>11.95</v>
      </c>
      <c r="F16">
        <v>1.1949999999999998</v>
      </c>
      <c r="G16">
        <v>0.71699999999999997</v>
      </c>
    </row>
    <row r="17" spans="1:7" x14ac:dyDescent="0.2">
      <c r="A17" t="s">
        <v>10</v>
      </c>
      <c r="B17" t="s">
        <v>6189</v>
      </c>
      <c r="C17" t="s">
        <v>6210</v>
      </c>
      <c r="D17" s="18">
        <v>2.5</v>
      </c>
      <c r="E17">
        <v>27.484999999999996</v>
      </c>
      <c r="F17">
        <v>1.0993999999999999</v>
      </c>
      <c r="G17">
        <v>1.6490999999999998</v>
      </c>
    </row>
    <row r="18" spans="1:7" x14ac:dyDescent="0.2">
      <c r="A18" t="s">
        <v>162</v>
      </c>
      <c r="B18" t="s">
        <v>6189</v>
      </c>
      <c r="C18" t="s">
        <v>6212</v>
      </c>
      <c r="D18" s="18">
        <v>0.2</v>
      </c>
      <c r="E18">
        <v>2.9849999999999999</v>
      </c>
      <c r="F18">
        <v>1.4924999999999999</v>
      </c>
      <c r="G18">
        <v>0.17909999999999998</v>
      </c>
    </row>
    <row r="19" spans="1:7" x14ac:dyDescent="0.2">
      <c r="A19" t="s">
        <v>22</v>
      </c>
      <c r="B19" t="s">
        <v>6189</v>
      </c>
      <c r="C19" t="s">
        <v>6212</v>
      </c>
      <c r="D19" s="18">
        <v>0.5</v>
      </c>
      <c r="E19">
        <v>5.97</v>
      </c>
      <c r="F19">
        <v>1.194</v>
      </c>
      <c r="G19">
        <v>0.35819999999999996</v>
      </c>
    </row>
    <row r="20" spans="1:7" x14ac:dyDescent="0.2">
      <c r="A20" t="s">
        <v>2</v>
      </c>
      <c r="B20" t="s">
        <v>6189</v>
      </c>
      <c r="C20" t="s">
        <v>6212</v>
      </c>
      <c r="D20" s="18">
        <v>1</v>
      </c>
      <c r="E20">
        <v>9.9499999999999993</v>
      </c>
      <c r="F20">
        <v>0.99499999999999988</v>
      </c>
      <c r="G20">
        <v>0.59699999999999998</v>
      </c>
    </row>
    <row r="21" spans="1:7" x14ac:dyDescent="0.2">
      <c r="A21" t="s">
        <v>41</v>
      </c>
      <c r="B21" t="s">
        <v>6189</v>
      </c>
      <c r="C21" t="s">
        <v>6212</v>
      </c>
      <c r="D21" s="18">
        <v>2.5</v>
      </c>
      <c r="E21">
        <v>22.884999999999998</v>
      </c>
      <c r="F21">
        <v>0.91539999999999988</v>
      </c>
      <c r="G21">
        <v>1.3730999999999998</v>
      </c>
    </row>
    <row r="22" spans="1:7" x14ac:dyDescent="0.2">
      <c r="A22" t="s">
        <v>101</v>
      </c>
      <c r="B22" t="s">
        <v>6189</v>
      </c>
      <c r="C22" t="s">
        <v>6211</v>
      </c>
      <c r="D22" s="18">
        <v>0.2</v>
      </c>
      <c r="E22">
        <v>2.6849999999999996</v>
      </c>
      <c r="F22">
        <v>1.3424999999999998</v>
      </c>
      <c r="G22">
        <v>0.16109999999999997</v>
      </c>
    </row>
    <row r="23" spans="1:7" x14ac:dyDescent="0.2">
      <c r="A23" t="s">
        <v>146</v>
      </c>
      <c r="B23" t="s">
        <v>6189</v>
      </c>
      <c r="C23" t="s">
        <v>6211</v>
      </c>
      <c r="D23" s="18">
        <v>0.5</v>
      </c>
      <c r="E23">
        <v>5.3699999999999992</v>
      </c>
      <c r="F23">
        <v>1.0739999999999998</v>
      </c>
      <c r="G23">
        <v>0.32219999999999993</v>
      </c>
    </row>
    <row r="24" spans="1:7" x14ac:dyDescent="0.2">
      <c r="A24" t="s">
        <v>179</v>
      </c>
      <c r="B24" t="s">
        <v>6189</v>
      </c>
      <c r="C24" t="s">
        <v>6211</v>
      </c>
      <c r="D24" s="18">
        <v>1</v>
      </c>
      <c r="E24">
        <v>8.9499999999999993</v>
      </c>
      <c r="F24">
        <v>0.89499999999999991</v>
      </c>
      <c r="G24">
        <v>0.53699999999999992</v>
      </c>
    </row>
    <row r="25" spans="1:7" x14ac:dyDescent="0.2">
      <c r="A25" t="s">
        <v>35</v>
      </c>
      <c r="B25" t="s">
        <v>6189</v>
      </c>
      <c r="C25" t="s">
        <v>6211</v>
      </c>
      <c r="D25" s="18">
        <v>2.5</v>
      </c>
      <c r="E25">
        <v>20.584999999999997</v>
      </c>
      <c r="F25">
        <v>0.82339999999999991</v>
      </c>
      <c r="G25">
        <v>1.2350999999999999</v>
      </c>
    </row>
    <row r="26" spans="1:7" x14ac:dyDescent="0.2">
      <c r="A26" t="s">
        <v>19</v>
      </c>
      <c r="B26" t="s">
        <v>6197</v>
      </c>
      <c r="C26" t="s">
        <v>6210</v>
      </c>
      <c r="D26" s="18">
        <v>0.2</v>
      </c>
      <c r="E26">
        <v>4.7549999999999999</v>
      </c>
      <c r="F26">
        <v>2.3774999999999999</v>
      </c>
      <c r="G26">
        <v>0.61814999999999998</v>
      </c>
    </row>
    <row r="27" spans="1:7" x14ac:dyDescent="0.2">
      <c r="A27" t="s">
        <v>83</v>
      </c>
      <c r="B27" t="s">
        <v>6197</v>
      </c>
      <c r="C27" t="s">
        <v>6210</v>
      </c>
      <c r="D27" s="18">
        <v>0.5</v>
      </c>
      <c r="E27">
        <v>9.51</v>
      </c>
      <c r="F27">
        <v>1.9019999999999999</v>
      </c>
      <c r="G27">
        <v>1.2363</v>
      </c>
    </row>
    <row r="28" spans="1:7" x14ac:dyDescent="0.2">
      <c r="A28" t="s">
        <v>132</v>
      </c>
      <c r="B28" t="s">
        <v>6197</v>
      </c>
      <c r="C28" t="s">
        <v>6210</v>
      </c>
      <c r="D28" s="18">
        <v>1</v>
      </c>
      <c r="E28">
        <v>15.85</v>
      </c>
      <c r="F28">
        <v>1.585</v>
      </c>
      <c r="G28">
        <v>2.0605000000000002</v>
      </c>
    </row>
    <row r="29" spans="1:7" x14ac:dyDescent="0.2">
      <c r="A29" t="s">
        <v>104</v>
      </c>
      <c r="B29" t="s">
        <v>6197</v>
      </c>
      <c r="C29" t="s">
        <v>6210</v>
      </c>
      <c r="D29" s="18">
        <v>2.5</v>
      </c>
      <c r="E29">
        <v>36.454999999999998</v>
      </c>
      <c r="F29">
        <v>1.4581999999999999</v>
      </c>
      <c r="G29">
        <v>4.7391499999999995</v>
      </c>
    </row>
    <row r="30" spans="1:7" x14ac:dyDescent="0.2">
      <c r="A30" t="s">
        <v>77</v>
      </c>
      <c r="B30" t="s">
        <v>6197</v>
      </c>
      <c r="C30" t="s">
        <v>6212</v>
      </c>
      <c r="D30" s="18">
        <v>0.2</v>
      </c>
      <c r="E30">
        <v>4.3650000000000002</v>
      </c>
      <c r="F30">
        <v>2.1825000000000001</v>
      </c>
      <c r="G30">
        <v>0.56745000000000001</v>
      </c>
    </row>
    <row r="31" spans="1:7" x14ac:dyDescent="0.2">
      <c r="A31" t="s">
        <v>78</v>
      </c>
      <c r="B31" t="s">
        <v>6197</v>
      </c>
      <c r="C31" t="s">
        <v>6212</v>
      </c>
      <c r="D31" s="18">
        <v>0.5</v>
      </c>
      <c r="E31">
        <v>8.73</v>
      </c>
      <c r="F31">
        <v>1.746</v>
      </c>
      <c r="G31">
        <v>1.1349</v>
      </c>
    </row>
    <row r="32" spans="1:7" x14ac:dyDescent="0.2">
      <c r="A32" t="s">
        <v>96</v>
      </c>
      <c r="B32" t="s">
        <v>6197</v>
      </c>
      <c r="C32" t="s">
        <v>6212</v>
      </c>
      <c r="D32" s="18">
        <v>1</v>
      </c>
      <c r="E32">
        <v>14.55</v>
      </c>
      <c r="F32">
        <v>1.4550000000000001</v>
      </c>
      <c r="G32">
        <v>1.8915000000000002</v>
      </c>
    </row>
    <row r="33" spans="1:7" x14ac:dyDescent="0.2">
      <c r="A33" t="s">
        <v>197</v>
      </c>
      <c r="B33" t="s">
        <v>6197</v>
      </c>
      <c r="C33" t="s">
        <v>6212</v>
      </c>
      <c r="D33" s="18">
        <v>2.5</v>
      </c>
      <c r="E33">
        <v>33.464999999999996</v>
      </c>
      <c r="F33">
        <v>1.3385999999999998</v>
      </c>
      <c r="G33">
        <v>4.3504499999999995</v>
      </c>
    </row>
    <row r="34" spans="1:7" x14ac:dyDescent="0.2">
      <c r="A34" t="s">
        <v>38</v>
      </c>
      <c r="B34" t="s">
        <v>6197</v>
      </c>
      <c r="C34" t="s">
        <v>6211</v>
      </c>
      <c r="D34" s="18">
        <v>0.2</v>
      </c>
      <c r="E34">
        <v>3.8849999999999998</v>
      </c>
      <c r="F34">
        <v>1.9424999999999999</v>
      </c>
      <c r="G34">
        <v>0.50505</v>
      </c>
    </row>
    <row r="35" spans="1:7" x14ac:dyDescent="0.2">
      <c r="A35" t="s">
        <v>123</v>
      </c>
      <c r="B35" t="s">
        <v>6197</v>
      </c>
      <c r="C35" t="s">
        <v>6211</v>
      </c>
      <c r="D35" s="18">
        <v>0.5</v>
      </c>
      <c r="E35">
        <v>7.77</v>
      </c>
      <c r="F35">
        <v>1.5539999999999998</v>
      </c>
      <c r="G35">
        <v>1.0101</v>
      </c>
    </row>
    <row r="36" spans="1:7" x14ac:dyDescent="0.2">
      <c r="A36" t="s">
        <v>13</v>
      </c>
      <c r="B36" t="s">
        <v>6197</v>
      </c>
      <c r="C36" t="s">
        <v>6211</v>
      </c>
      <c r="D36" s="18">
        <v>1</v>
      </c>
      <c r="E36">
        <v>12.95</v>
      </c>
      <c r="F36">
        <v>1.2949999999999999</v>
      </c>
      <c r="G36">
        <v>1.6835</v>
      </c>
    </row>
    <row r="37" spans="1:7" x14ac:dyDescent="0.2">
      <c r="A37" t="s">
        <v>109</v>
      </c>
      <c r="B37" t="s">
        <v>6197</v>
      </c>
      <c r="C37" t="s">
        <v>6211</v>
      </c>
      <c r="D37" s="18">
        <v>2.5</v>
      </c>
      <c r="E37">
        <v>29.784999999999997</v>
      </c>
      <c r="F37">
        <v>1.1913999999999998</v>
      </c>
      <c r="G37">
        <v>3.8720499999999998</v>
      </c>
    </row>
    <row r="38" spans="1:7" x14ac:dyDescent="0.2">
      <c r="A38" t="s">
        <v>254</v>
      </c>
      <c r="B38" t="s">
        <v>6232</v>
      </c>
      <c r="C38" t="s">
        <v>6210</v>
      </c>
      <c r="D38" s="18">
        <v>0.2</v>
      </c>
      <c r="E38">
        <v>4.4550000000000001</v>
      </c>
      <c r="F38">
        <v>2.2275</v>
      </c>
      <c r="G38">
        <v>0.49004999999999999</v>
      </c>
    </row>
    <row r="39" spans="1:7" x14ac:dyDescent="0.2">
      <c r="A39" t="s">
        <v>176</v>
      </c>
      <c r="B39" t="s">
        <v>6232</v>
      </c>
      <c r="C39" t="s">
        <v>6210</v>
      </c>
      <c r="D39" s="18">
        <v>0.5</v>
      </c>
      <c r="E39">
        <v>8.91</v>
      </c>
      <c r="F39">
        <v>1.782</v>
      </c>
      <c r="G39">
        <v>0.98009999999999997</v>
      </c>
    </row>
    <row r="40" spans="1:7" x14ac:dyDescent="0.2">
      <c r="A40" t="s">
        <v>137</v>
      </c>
      <c r="B40" t="s">
        <v>6232</v>
      </c>
      <c r="C40" t="s">
        <v>6210</v>
      </c>
      <c r="D40" s="18">
        <v>1</v>
      </c>
      <c r="E40">
        <v>14.85</v>
      </c>
      <c r="F40">
        <v>1.4849999999999999</v>
      </c>
      <c r="G40">
        <v>1.6335</v>
      </c>
    </row>
    <row r="41" spans="1:7" x14ac:dyDescent="0.2">
      <c r="A41" t="s">
        <v>30</v>
      </c>
      <c r="B41" t="s">
        <v>6232</v>
      </c>
      <c r="C41" t="s">
        <v>6210</v>
      </c>
      <c r="D41" s="18">
        <v>2.5</v>
      </c>
      <c r="E41">
        <v>34.154999999999994</v>
      </c>
      <c r="F41">
        <v>1.3661999999999999</v>
      </c>
      <c r="G41">
        <v>3.7570499999999996</v>
      </c>
    </row>
    <row r="42" spans="1:7" x14ac:dyDescent="0.2">
      <c r="A42" t="s">
        <v>64</v>
      </c>
      <c r="B42" t="s">
        <v>6232</v>
      </c>
      <c r="C42" t="s">
        <v>6212</v>
      </c>
      <c r="D42" s="18">
        <v>0.2</v>
      </c>
      <c r="E42">
        <v>4.125</v>
      </c>
      <c r="F42">
        <v>2.0625</v>
      </c>
      <c r="G42">
        <v>0.45374999999999999</v>
      </c>
    </row>
    <row r="43" spans="1:7" x14ac:dyDescent="0.2">
      <c r="A43" t="s">
        <v>3</v>
      </c>
      <c r="B43" t="s">
        <v>6232</v>
      </c>
      <c r="C43" t="s">
        <v>6212</v>
      </c>
      <c r="D43" s="18">
        <v>0.5</v>
      </c>
      <c r="E43">
        <v>8.25</v>
      </c>
      <c r="F43">
        <v>1.65</v>
      </c>
      <c r="G43">
        <v>0.90749999999999997</v>
      </c>
    </row>
    <row r="44" spans="1:7" x14ac:dyDescent="0.2">
      <c r="A44" t="s">
        <v>9</v>
      </c>
      <c r="B44" t="s">
        <v>6232</v>
      </c>
      <c r="C44" t="s">
        <v>6212</v>
      </c>
      <c r="D44" s="18">
        <v>1</v>
      </c>
      <c r="E44">
        <v>13.75</v>
      </c>
      <c r="F44">
        <v>1.375</v>
      </c>
      <c r="G44">
        <v>1.5125</v>
      </c>
    </row>
    <row r="45" spans="1:7" x14ac:dyDescent="0.2">
      <c r="A45" t="s">
        <v>112</v>
      </c>
      <c r="B45" t="s">
        <v>6232</v>
      </c>
      <c r="C45" t="s">
        <v>6212</v>
      </c>
      <c r="D45" s="18">
        <v>2.5</v>
      </c>
      <c r="E45">
        <v>31.624999999999996</v>
      </c>
      <c r="F45">
        <v>1.2649999999999999</v>
      </c>
      <c r="G45">
        <v>3.4787499999999998</v>
      </c>
    </row>
    <row r="46" spans="1:7" x14ac:dyDescent="0.2">
      <c r="A46" t="s">
        <v>51</v>
      </c>
      <c r="B46" t="s">
        <v>6232</v>
      </c>
      <c r="C46" t="s">
        <v>6211</v>
      </c>
      <c r="D46" s="18">
        <v>0.2</v>
      </c>
      <c r="E46">
        <v>3.645</v>
      </c>
      <c r="F46">
        <v>1.8225</v>
      </c>
      <c r="G46">
        <v>0.40095000000000003</v>
      </c>
    </row>
    <row r="47" spans="1:7" x14ac:dyDescent="0.2">
      <c r="A47" t="s">
        <v>16</v>
      </c>
      <c r="B47" t="s">
        <v>6232</v>
      </c>
      <c r="C47" t="s">
        <v>6211</v>
      </c>
      <c r="D47" s="18">
        <v>0.5</v>
      </c>
      <c r="E47">
        <v>7.29</v>
      </c>
      <c r="F47">
        <v>1.458</v>
      </c>
      <c r="G47">
        <v>0.80190000000000006</v>
      </c>
    </row>
    <row r="48" spans="1:7" x14ac:dyDescent="0.2">
      <c r="A48" t="s">
        <v>245</v>
      </c>
      <c r="B48" t="s">
        <v>6232</v>
      </c>
      <c r="C48" t="s">
        <v>6211</v>
      </c>
      <c r="D48" s="18">
        <v>1</v>
      </c>
      <c r="E48">
        <v>12.15</v>
      </c>
      <c r="F48">
        <v>1.2150000000000001</v>
      </c>
      <c r="G48">
        <v>1.3365</v>
      </c>
    </row>
    <row r="49" spans="1:7" x14ac:dyDescent="0.2">
      <c r="A49" t="s">
        <v>530</v>
      </c>
      <c r="B49" t="s">
        <v>6232</v>
      </c>
      <c r="C49" t="s">
        <v>6211</v>
      </c>
      <c r="D49" s="18">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24D7-C826-2B48-B967-04A80BAA05D9}">
  <dimension ref="A14"/>
  <sheetViews>
    <sheetView showGridLines="0" tabSelected="1" workbookViewId="0">
      <selection activeCell="D51" sqref="D51"/>
    </sheetView>
  </sheetViews>
  <sheetFormatPr baseColWidth="10" defaultRowHeight="15" x14ac:dyDescent="0.2"/>
  <sheetData>
    <row r="14" spans="1:1" x14ac:dyDescent="0.2">
      <c r="A14"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66AD-7A42-6A49-9BB6-275532D78A44}">
  <dimension ref="A1"/>
  <sheetViews>
    <sheetView showGridLines="0" workbookViewId="0">
      <selection activeCell="B8" sqref="B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123E7-3521-0849-A2A3-7C2FC6226163}">
  <dimension ref="E10:K18"/>
  <sheetViews>
    <sheetView workbookViewId="0">
      <selection activeCell="I11" sqref="I11"/>
    </sheetView>
  </sheetViews>
  <sheetFormatPr baseColWidth="10" defaultRowHeight="15" x14ac:dyDescent="0.2"/>
  <sheetData>
    <row r="10" spans="5:11" x14ac:dyDescent="0.2">
      <c r="E10" s="28" t="s">
        <v>6234</v>
      </c>
      <c r="F10" s="28" t="s">
        <v>6235</v>
      </c>
      <c r="G10" s="28" t="s">
        <v>6236</v>
      </c>
      <c r="I10" s="28" t="s">
        <v>6245</v>
      </c>
      <c r="J10" s="28" t="s">
        <v>6235</v>
      </c>
      <c r="K10" s="28" t="s">
        <v>6236</v>
      </c>
    </row>
    <row r="11" spans="5:11" x14ac:dyDescent="0.2">
      <c r="E11" t="s">
        <v>6237</v>
      </c>
      <c r="F11">
        <v>100</v>
      </c>
      <c r="G11">
        <v>4</v>
      </c>
      <c r="I11" t="s">
        <v>6237</v>
      </c>
      <c r="J11">
        <v>100</v>
      </c>
      <c r="K11">
        <v>4</v>
      </c>
    </row>
    <row r="12" spans="5:11" x14ac:dyDescent="0.2">
      <c r="E12" t="s">
        <v>6238</v>
      </c>
      <c r="F12">
        <v>102</v>
      </c>
      <c r="G12">
        <v>6</v>
      </c>
      <c r="I12" t="s">
        <v>6238</v>
      </c>
      <c r="J12">
        <v>102</v>
      </c>
      <c r="K12">
        <v>6</v>
      </c>
    </row>
    <row r="13" spans="5:11" x14ac:dyDescent="0.2">
      <c r="E13" t="s">
        <v>6239</v>
      </c>
      <c r="F13">
        <v>104</v>
      </c>
      <c r="G13">
        <v>8</v>
      </c>
      <c r="I13" t="s">
        <v>6239</v>
      </c>
      <c r="J13">
        <v>104</v>
      </c>
      <c r="K13">
        <v>8</v>
      </c>
    </row>
    <row r="14" spans="5:11" x14ac:dyDescent="0.2">
      <c r="E14" t="s">
        <v>6240</v>
      </c>
      <c r="F14">
        <v>106</v>
      </c>
      <c r="G14">
        <v>10</v>
      </c>
      <c r="I14" t="s">
        <v>6240</v>
      </c>
      <c r="J14">
        <v>106</v>
      </c>
      <c r="K14">
        <v>10</v>
      </c>
    </row>
    <row r="15" spans="5:11" x14ac:dyDescent="0.2">
      <c r="E15" t="s">
        <v>6241</v>
      </c>
      <c r="F15">
        <v>108</v>
      </c>
      <c r="G15">
        <v>12</v>
      </c>
      <c r="I15" t="s">
        <v>6241</v>
      </c>
      <c r="J15">
        <v>108</v>
      </c>
      <c r="K15">
        <v>12</v>
      </c>
    </row>
    <row r="16" spans="5:11" x14ac:dyDescent="0.2">
      <c r="E16" t="s">
        <v>6242</v>
      </c>
      <c r="F16">
        <v>110</v>
      </c>
      <c r="G16">
        <v>14</v>
      </c>
      <c r="I16" t="s">
        <v>6242</v>
      </c>
      <c r="J16">
        <v>110</v>
      </c>
      <c r="K16">
        <v>14</v>
      </c>
    </row>
    <row r="17" spans="5:11" x14ac:dyDescent="0.2">
      <c r="E17" t="s">
        <v>6243</v>
      </c>
      <c r="F17">
        <v>112</v>
      </c>
      <c r="G17">
        <v>16</v>
      </c>
      <c r="I17" t="s">
        <v>6243</v>
      </c>
      <c r="J17">
        <v>112</v>
      </c>
      <c r="K17">
        <v>16</v>
      </c>
    </row>
    <row r="18" spans="5:11" x14ac:dyDescent="0.2">
      <c r="E18" t="s">
        <v>6244</v>
      </c>
      <c r="F18">
        <v>114</v>
      </c>
      <c r="G18">
        <v>18</v>
      </c>
      <c r="I18" t="s">
        <v>6244</v>
      </c>
      <c r="J18">
        <v>114</v>
      </c>
      <c r="K18">
        <v>18</v>
      </c>
    </row>
  </sheetData>
  <dataConsolidate topLabels="1">
    <dataRefs count="1">
      <dataRef ref="E10:G18" sheet="Sheet6"/>
    </dataRefs>
  </dataConsolid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worksheet</vt:lpstr>
      <vt:lpstr>Sheet2</vt:lpstr>
      <vt:lpstr>Orders</vt:lpstr>
      <vt:lpstr>Customers</vt:lpstr>
      <vt:lpstr>Products</vt:lpstr>
      <vt:lpstr>Sheet1</vt:lpstr>
      <vt:lpstr>Sheet1 (2)</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Shaan</cp:lastModifiedBy>
  <dcterms:created xsi:type="dcterms:W3CDTF">2024-09-20T19:02:15Z</dcterms:created>
  <dcterms:modified xsi:type="dcterms:W3CDTF">2024-11-11T04:23:32Z</dcterms:modified>
</cp:coreProperties>
</file>