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gun Agarwal\Copy\Forbes Marshall\"/>
    </mc:Choice>
  </mc:AlternateContent>
  <bookViews>
    <workbookView xWindow="0" yWindow="0" windowWidth="15345" windowHeight="670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B20" i="2"/>
  <c r="B21" i="2" s="1"/>
  <c r="B14" i="2"/>
  <c r="B13" i="2"/>
  <c r="I5" i="2"/>
  <c r="B9" i="2"/>
  <c r="H3" i="2" s="1"/>
  <c r="I3" i="2" s="1"/>
  <c r="H4" i="2" l="1"/>
  <c r="I4" i="2" s="1"/>
  <c r="B11" i="2"/>
  <c r="H5" i="2" s="1"/>
  <c r="C6" i="2"/>
  <c r="H2" i="2"/>
  <c r="I2" i="2" s="1"/>
  <c r="D6" i="2"/>
  <c r="C4" i="1" l="1"/>
  <c r="D21" i="1"/>
  <c r="B2" i="1"/>
  <c r="N4" i="1"/>
  <c r="O2" i="1"/>
  <c r="P2" i="1" s="1"/>
  <c r="O10" i="1" s="1"/>
  <c r="D22" i="1" l="1"/>
  <c r="N23" i="1" s="1"/>
  <c r="E21" i="1"/>
  <c r="O12" i="1"/>
  <c r="N10" i="1"/>
  <c r="N12" i="1" s="1"/>
  <c r="J10" i="1"/>
  <c r="J12" i="1" s="1"/>
  <c r="B3" i="1" s="1"/>
  <c r="L10" i="1"/>
  <c r="L12" i="1" s="1"/>
  <c r="B5" i="1" s="1"/>
  <c r="K10" i="1"/>
  <c r="K12" i="1" s="1"/>
  <c r="B4" i="1" s="1"/>
  <c r="D4" i="1" s="1"/>
  <c r="E4" i="1" s="1"/>
  <c r="N22" i="1" l="1"/>
  <c r="K22" i="1" s="1"/>
  <c r="K23" i="1" s="1"/>
  <c r="N24" i="1"/>
  <c r="E22" i="1"/>
  <c r="L22" i="1" l="1"/>
  <c r="L23" i="1" s="1"/>
  <c r="C2" i="1"/>
  <c r="D2" i="1" s="1"/>
  <c r="E2" i="1" s="1"/>
  <c r="K24" i="1"/>
  <c r="J22" i="1"/>
  <c r="J23" i="1" s="1"/>
  <c r="C5" i="1"/>
  <c r="D5" i="1" s="1"/>
  <c r="E5" i="1" s="1"/>
  <c r="L24" i="1"/>
  <c r="C3" i="1" l="1"/>
  <c r="D3" i="1" s="1"/>
  <c r="E3" i="1" s="1"/>
  <c r="J24" i="1"/>
</calcChain>
</file>

<file path=xl/sharedStrings.xml><?xml version="1.0" encoding="utf-8"?>
<sst xmlns="http://schemas.openxmlformats.org/spreadsheetml/2006/main" count="75" uniqueCount="60">
  <si>
    <t>Ingredients</t>
  </si>
  <si>
    <t>Sand</t>
  </si>
  <si>
    <t>Lime</t>
  </si>
  <si>
    <t>Cement</t>
  </si>
  <si>
    <t>Al</t>
  </si>
  <si>
    <t>Silica</t>
  </si>
  <si>
    <t>Block Size</t>
  </si>
  <si>
    <t>Rise in Height</t>
  </si>
  <si>
    <t>% H2 escape</t>
  </si>
  <si>
    <t>Total H2 vol</t>
  </si>
  <si>
    <t>Mole H2</t>
  </si>
  <si>
    <r>
      <t>Temp (</t>
    </r>
    <r>
      <rPr>
        <b/>
        <vertAlign val="super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C)</t>
    </r>
  </si>
  <si>
    <t>Pressure(Pa)</t>
  </si>
  <si>
    <t>R</t>
  </si>
  <si>
    <t>H2O</t>
  </si>
  <si>
    <t>tricalcium aluminate</t>
  </si>
  <si>
    <t>H2</t>
  </si>
  <si>
    <t>Reactants</t>
  </si>
  <si>
    <t>Products</t>
  </si>
  <si>
    <t>MM</t>
  </si>
  <si>
    <t>Moles</t>
  </si>
  <si>
    <t>SR</t>
  </si>
  <si>
    <t>RM</t>
  </si>
  <si>
    <t>Water</t>
  </si>
  <si>
    <t>Reaction I</t>
  </si>
  <si>
    <t>SiO2</t>
  </si>
  <si>
    <t>tobermorite</t>
  </si>
  <si>
    <t>Product</t>
  </si>
  <si>
    <t>Density AAC</t>
  </si>
  <si>
    <t>% tob in AAC</t>
  </si>
  <si>
    <r>
      <t>(kg/m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</si>
  <si>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10 to 15</t>
  </si>
  <si>
    <t>Volume AAC</t>
  </si>
  <si>
    <r>
      <t>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</si>
  <si>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Mass AAC</t>
  </si>
  <si>
    <t>g</t>
  </si>
  <si>
    <t>Mass tob AAC</t>
  </si>
  <si>
    <t>300 to 750</t>
  </si>
  <si>
    <t>CaO</t>
  </si>
  <si>
    <t>RM (kg)</t>
  </si>
  <si>
    <t>density</t>
  </si>
  <si>
    <t>Weight (kg)</t>
  </si>
  <si>
    <t>Solid W (kg)</t>
  </si>
  <si>
    <t>Water Solid Ratio</t>
  </si>
  <si>
    <t>Water W (kg)</t>
  </si>
  <si>
    <t>Total Weight (kg)</t>
  </si>
  <si>
    <t>Volume (m3)</t>
  </si>
  <si>
    <t>% Added(solid)</t>
  </si>
  <si>
    <t>Total Vol (m3)</t>
  </si>
  <si>
    <t>Final Density</t>
  </si>
  <si>
    <t>Density of GC</t>
  </si>
  <si>
    <t>Block Length</t>
  </si>
  <si>
    <t>Block Breadth</t>
  </si>
  <si>
    <t>Block Height</t>
  </si>
  <si>
    <t>Volume GC</t>
  </si>
  <si>
    <t>Mass GC</t>
  </si>
  <si>
    <t>R Mass I</t>
  </si>
  <si>
    <t>R Mass II</t>
  </si>
  <si>
    <t>R Mass T</t>
  </si>
  <si>
    <t>R Mass T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</si>
</sst>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/>
    <xf numFmtId="17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workbookViewId="0">
      <selection activeCell="E5" sqref="E5"/>
    </sheetView>
  </sheetViews>
  <sheetFormatPr defaultRowHeight="15" x14ac:dyDescent="0.25"/>
  <cols>
    <col min="1" max="1" width="13.140625" customWidth="1"/>
    <col min="3" max="3" width="9.85546875" customWidth="1"/>
    <col min="5" max="6" width="13.42578125" customWidth="1"/>
    <col min="7" max="7" width="13.5703125" customWidth="1"/>
    <col min="8" max="8" width="11" customWidth="1"/>
    <col min="14" max="14" width="19.85546875" customWidth="1"/>
    <col min="15" max="15" width="11.85546875" customWidth="1"/>
    <col min="16" max="16" width="11" customWidth="1"/>
  </cols>
  <sheetData>
    <row r="1" spans="1:18" x14ac:dyDescent="0.25">
      <c r="B1" s="1" t="s">
        <v>56</v>
      </c>
      <c r="C1" s="1" t="s">
        <v>57</v>
      </c>
      <c r="D1" s="1" t="s">
        <v>58</v>
      </c>
      <c r="E1" s="1" t="s">
        <v>59</v>
      </c>
      <c r="I1" s="4" t="s">
        <v>6</v>
      </c>
      <c r="J1" s="4"/>
      <c r="K1" s="4"/>
      <c r="M1" s="1" t="s">
        <v>7</v>
      </c>
      <c r="N1" s="1" t="s">
        <v>8</v>
      </c>
      <c r="O1" s="1" t="s">
        <v>9</v>
      </c>
      <c r="P1" s="1" t="s">
        <v>10</v>
      </c>
      <c r="R1" s="1"/>
    </row>
    <row r="2" spans="1:18" x14ac:dyDescent="0.25">
      <c r="A2" s="1" t="s">
        <v>5</v>
      </c>
      <c r="B2">
        <f>0</f>
        <v>0</v>
      </c>
      <c r="C2">
        <f>K23</f>
        <v>102648.21459080813</v>
      </c>
      <c r="D2">
        <f>C2+B2</f>
        <v>102648.21459080813</v>
      </c>
      <c r="E2">
        <f>D2/1000</f>
        <v>102.64821459080812</v>
      </c>
      <c r="I2">
        <v>1</v>
      </c>
      <c r="J2">
        <v>1</v>
      </c>
      <c r="K2">
        <v>1</v>
      </c>
      <c r="M2">
        <v>0.5</v>
      </c>
      <c r="N2">
        <v>5</v>
      </c>
      <c r="O2">
        <f>(M2*J2*I2)*(1+(N2/100))</f>
        <v>0.52500000000000002</v>
      </c>
      <c r="P2">
        <f>N4*O2/(O4*(M4+273))</f>
        <v>20.307112501002322</v>
      </c>
    </row>
    <row r="3" spans="1:18" ht="17.25" x14ac:dyDescent="0.25">
      <c r="A3" s="1" t="s">
        <v>2</v>
      </c>
      <c r="B3">
        <f>J12</f>
        <v>1137.1983000561299</v>
      </c>
      <c r="C3">
        <f>J23</f>
        <v>79731.191981320124</v>
      </c>
      <c r="D3">
        <f>C3+B3</f>
        <v>80868.390281376254</v>
      </c>
      <c r="E3">
        <f>D3/1000</f>
        <v>80.86839028137625</v>
      </c>
      <c r="M3" s="1" t="s">
        <v>11</v>
      </c>
      <c r="N3" s="1" t="s">
        <v>12</v>
      </c>
      <c r="O3" s="1" t="s">
        <v>13</v>
      </c>
    </row>
    <row r="4" spans="1:18" x14ac:dyDescent="0.25">
      <c r="A4" s="1" t="s">
        <v>4</v>
      </c>
      <c r="B4">
        <f>K12</f>
        <v>365.25726351802842</v>
      </c>
      <c r="C4">
        <f>0</f>
        <v>0</v>
      </c>
      <c r="D4">
        <f>C4+B4</f>
        <v>365.25726351802842</v>
      </c>
      <c r="E4">
        <f>D4/1000</f>
        <v>0.3652572635180284</v>
      </c>
      <c r="M4">
        <v>42</v>
      </c>
      <c r="N4">
        <f>1.013*100000</f>
        <v>101299.99999999999</v>
      </c>
      <c r="O4">
        <v>8.3140000000000001</v>
      </c>
    </row>
    <row r="5" spans="1:18" x14ac:dyDescent="0.25">
      <c r="A5" s="1" t="s">
        <v>23</v>
      </c>
      <c r="B5">
        <f>L12</f>
        <v>1097.4978951166706</v>
      </c>
      <c r="C5">
        <f>L23</f>
        <v>25649.239706133609</v>
      </c>
      <c r="D5">
        <f>C5+B5</f>
        <v>26746.737601250279</v>
      </c>
      <c r="E5">
        <f>D5/1000</f>
        <v>26.746737601250278</v>
      </c>
    </row>
    <row r="6" spans="1:18" x14ac:dyDescent="0.25">
      <c r="I6" s="4" t="s">
        <v>24</v>
      </c>
      <c r="J6" s="4"/>
      <c r="K6" s="4"/>
      <c r="L6" s="4"/>
      <c r="M6" s="4"/>
      <c r="N6" s="4"/>
      <c r="O6" s="4"/>
      <c r="P6" s="2"/>
      <c r="Q6" s="2"/>
      <c r="R6" s="2"/>
    </row>
    <row r="7" spans="1:18" x14ac:dyDescent="0.25">
      <c r="I7" s="1"/>
      <c r="J7" s="4" t="s">
        <v>17</v>
      </c>
      <c r="K7" s="4"/>
      <c r="L7" s="4"/>
      <c r="M7" s="1"/>
      <c r="N7" s="4" t="s">
        <v>18</v>
      </c>
      <c r="O7" s="4"/>
    </row>
    <row r="8" spans="1:18" x14ac:dyDescent="0.25">
      <c r="I8" s="1"/>
      <c r="J8" s="1" t="s">
        <v>38</v>
      </c>
      <c r="K8" s="1" t="s">
        <v>4</v>
      </c>
      <c r="L8" s="1" t="s">
        <v>14</v>
      </c>
      <c r="M8" s="1"/>
      <c r="N8" s="1" t="s">
        <v>15</v>
      </c>
      <c r="O8" s="1" t="s">
        <v>16</v>
      </c>
    </row>
    <row r="9" spans="1:18" x14ac:dyDescent="0.25">
      <c r="I9" s="1" t="s">
        <v>21</v>
      </c>
      <c r="J9">
        <v>3</v>
      </c>
      <c r="K9">
        <v>2</v>
      </c>
      <c r="L9">
        <v>9</v>
      </c>
      <c r="N9">
        <v>1</v>
      </c>
      <c r="O9">
        <v>3</v>
      </c>
    </row>
    <row r="10" spans="1:18" x14ac:dyDescent="0.25">
      <c r="I10" s="1" t="s">
        <v>20</v>
      </c>
      <c r="J10">
        <f>$O$10/$O$9*J9</f>
        <v>20.307112501002322</v>
      </c>
      <c r="K10">
        <f>$O$10/$O$9*K9</f>
        <v>13.538075000668215</v>
      </c>
      <c r="L10">
        <f>$O$10/$O$9*L9</f>
        <v>60.921337503006967</v>
      </c>
      <c r="N10">
        <f>$O$10/$O$9*N9</f>
        <v>6.7690375003341074</v>
      </c>
      <c r="O10">
        <f>P2</f>
        <v>20.307112501002322</v>
      </c>
    </row>
    <row r="11" spans="1:18" x14ac:dyDescent="0.25">
      <c r="I11" s="1" t="s">
        <v>19</v>
      </c>
      <c r="J11">
        <v>56</v>
      </c>
      <c r="K11">
        <v>26.98</v>
      </c>
      <c r="L11">
        <v>18.015000000000001</v>
      </c>
      <c r="N11">
        <v>378.19299999999998</v>
      </c>
      <c r="O11">
        <v>2.016</v>
      </c>
    </row>
    <row r="12" spans="1:18" x14ac:dyDescent="0.25">
      <c r="I12" s="1" t="s">
        <v>22</v>
      </c>
      <c r="J12">
        <f>J11*J10</f>
        <v>1137.1983000561299</v>
      </c>
      <c r="K12">
        <f>K11*K10</f>
        <v>365.25726351802842</v>
      </c>
      <c r="L12">
        <f>L11*L10</f>
        <v>1097.4978951166706</v>
      </c>
      <c r="N12">
        <f>N11*N10</f>
        <v>2560.0025993638569</v>
      </c>
      <c r="O12">
        <f>O11*O10</f>
        <v>40.939138802020679</v>
      </c>
    </row>
    <row r="18" spans="1:14" ht="17.25" x14ac:dyDescent="0.25">
      <c r="A18" s="1" t="s">
        <v>28</v>
      </c>
      <c r="B18" t="s">
        <v>30</v>
      </c>
      <c r="C18" t="s">
        <v>37</v>
      </c>
      <c r="D18">
        <v>500</v>
      </c>
      <c r="I18" s="1"/>
      <c r="J18" s="4" t="s">
        <v>17</v>
      </c>
      <c r="K18" s="4"/>
      <c r="L18" s="4"/>
      <c r="M18" s="1"/>
      <c r="N18" s="1" t="s">
        <v>27</v>
      </c>
    </row>
    <row r="19" spans="1:14" x14ac:dyDescent="0.25">
      <c r="A19" s="1" t="s">
        <v>29</v>
      </c>
      <c r="C19" s="3" t="s">
        <v>31</v>
      </c>
      <c r="D19">
        <v>40</v>
      </c>
      <c r="I19" s="1"/>
      <c r="J19" s="1" t="s">
        <v>38</v>
      </c>
      <c r="K19" s="1" t="s">
        <v>25</v>
      </c>
      <c r="L19" s="1" t="s">
        <v>14</v>
      </c>
      <c r="M19" s="1"/>
      <c r="N19" s="1" t="s">
        <v>26</v>
      </c>
    </row>
    <row r="20" spans="1:14" ht="17.25" x14ac:dyDescent="0.25">
      <c r="A20" s="1" t="s">
        <v>32</v>
      </c>
      <c r="B20" t="s">
        <v>33</v>
      </c>
      <c r="D20">
        <f>I2*J2*K2</f>
        <v>1</v>
      </c>
      <c r="I20" s="1" t="s">
        <v>21</v>
      </c>
      <c r="J20">
        <v>5</v>
      </c>
      <c r="K20">
        <v>6</v>
      </c>
      <c r="L20">
        <v>5</v>
      </c>
      <c r="N20">
        <v>1</v>
      </c>
    </row>
    <row r="21" spans="1:14" x14ac:dyDescent="0.25">
      <c r="A21" s="1" t="s">
        <v>34</v>
      </c>
      <c r="B21" t="s">
        <v>35</v>
      </c>
      <c r="D21">
        <f>D20*D18*1000</f>
        <v>500000</v>
      </c>
      <c r="E21">
        <f>D21/1000</f>
        <v>500</v>
      </c>
      <c r="I21" s="1" t="s">
        <v>19</v>
      </c>
      <c r="J21">
        <v>56</v>
      </c>
      <c r="K21">
        <v>60.08</v>
      </c>
      <c r="L21">
        <v>18.015000000000001</v>
      </c>
      <c r="N21">
        <v>702.36</v>
      </c>
    </row>
    <row r="22" spans="1:14" x14ac:dyDescent="0.25">
      <c r="A22" s="1" t="s">
        <v>36</v>
      </c>
      <c r="B22" t="s">
        <v>35</v>
      </c>
      <c r="D22">
        <f>D21*D19/100</f>
        <v>200000</v>
      </c>
      <c r="E22">
        <f>D22/1000</f>
        <v>200</v>
      </c>
      <c r="I22" s="1" t="s">
        <v>20</v>
      </c>
      <c r="J22">
        <f>$N$22/$N$20*J20</f>
        <v>1423.7712853807166</v>
      </c>
      <c r="K22">
        <f>$N$22/$N$20*K20</f>
        <v>1708.5255424568597</v>
      </c>
      <c r="L22">
        <f>$N$22/$N$20*L20</f>
        <v>1423.7712853807166</v>
      </c>
      <c r="N22">
        <f>N23/N21</f>
        <v>284.75425707614329</v>
      </c>
    </row>
    <row r="23" spans="1:14" x14ac:dyDescent="0.25">
      <c r="I23" s="1" t="s">
        <v>22</v>
      </c>
      <c r="J23">
        <f>J22*J21</f>
        <v>79731.191981320124</v>
      </c>
      <c r="K23">
        <f>K22*K21</f>
        <v>102648.21459080813</v>
      </c>
      <c r="L23">
        <f>L22*L21</f>
        <v>25649.239706133609</v>
      </c>
      <c r="N23">
        <f>D22</f>
        <v>200000</v>
      </c>
    </row>
    <row r="24" spans="1:14" x14ac:dyDescent="0.25">
      <c r="I24" s="1" t="s">
        <v>39</v>
      </c>
      <c r="J24">
        <f>J23/1000</f>
        <v>79.731191981320123</v>
      </c>
      <c r="K24">
        <f>K23/1000</f>
        <v>102.64821459080812</v>
      </c>
      <c r="L24">
        <f>L23/1000</f>
        <v>25.64923970613361</v>
      </c>
      <c r="N24">
        <f>N23/1000</f>
        <v>200</v>
      </c>
    </row>
  </sheetData>
  <mergeCells count="5">
    <mergeCell ref="I1:K1"/>
    <mergeCell ref="J7:L7"/>
    <mergeCell ref="N7:O7"/>
    <mergeCell ref="I6:O6"/>
    <mergeCell ref="J18:L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C6" sqref="C6"/>
    </sheetView>
  </sheetViews>
  <sheetFormatPr defaultRowHeight="15" x14ac:dyDescent="0.25"/>
  <cols>
    <col min="1" max="1" width="16.140625" customWidth="1"/>
    <col min="7" max="7" width="14.5703125" customWidth="1"/>
    <col min="8" max="8" width="11.28515625" customWidth="1"/>
    <col min="9" max="9" width="12.85546875" customWidth="1"/>
  </cols>
  <sheetData>
    <row r="1" spans="1:9" x14ac:dyDescent="0.25">
      <c r="A1" s="1" t="s">
        <v>0</v>
      </c>
      <c r="B1" s="1"/>
      <c r="C1" s="1" t="s">
        <v>5</v>
      </c>
      <c r="D1" s="1" t="s">
        <v>2</v>
      </c>
      <c r="E1" s="1" t="s">
        <v>4</v>
      </c>
      <c r="F1" s="1" t="s">
        <v>40</v>
      </c>
      <c r="G1" s="1" t="s">
        <v>47</v>
      </c>
      <c r="H1" s="1" t="s">
        <v>41</v>
      </c>
      <c r="I1" s="1" t="s">
        <v>46</v>
      </c>
    </row>
    <row r="2" spans="1:9" x14ac:dyDescent="0.25">
      <c r="A2" t="s">
        <v>1</v>
      </c>
      <c r="C2">
        <v>0.98</v>
      </c>
      <c r="F2">
        <v>1600</v>
      </c>
      <c r="G2">
        <v>0.6</v>
      </c>
      <c r="H2">
        <f>G2*$B$9</f>
        <v>193.54838709677418</v>
      </c>
      <c r="I2">
        <f>H2/F2</f>
        <v>0.12096774193548386</v>
      </c>
    </row>
    <row r="3" spans="1:9" x14ac:dyDescent="0.25">
      <c r="A3" t="s">
        <v>2</v>
      </c>
      <c r="D3">
        <v>0.98</v>
      </c>
      <c r="F3">
        <v>1200</v>
      </c>
      <c r="G3">
        <v>0.25</v>
      </c>
      <c r="H3">
        <f>G3*$B$9</f>
        <v>80.645161290322577</v>
      </c>
      <c r="I3">
        <f>H3/F3</f>
        <v>6.7204301075268813E-2</v>
      </c>
    </row>
    <row r="4" spans="1:9" x14ac:dyDescent="0.25">
      <c r="A4" t="s">
        <v>3</v>
      </c>
      <c r="C4">
        <v>0.21</v>
      </c>
      <c r="D4">
        <v>0.66</v>
      </c>
      <c r="F4">
        <v>1500</v>
      </c>
      <c r="G4">
        <v>0.15</v>
      </c>
      <c r="H4">
        <f>G4*$B$9</f>
        <v>48.387096774193544</v>
      </c>
      <c r="I4">
        <f>H4/F4</f>
        <v>3.2258064516129031E-2</v>
      </c>
    </row>
    <row r="5" spans="1:9" x14ac:dyDescent="0.25">
      <c r="A5" t="s">
        <v>23</v>
      </c>
      <c r="F5">
        <v>1000</v>
      </c>
      <c r="H5">
        <f>B11</f>
        <v>177.41935483870969</v>
      </c>
      <c r="I5">
        <f>H5/F5</f>
        <v>0.17741935483870969</v>
      </c>
    </row>
    <row r="6" spans="1:9" x14ac:dyDescent="0.25">
      <c r="A6" s="1" t="s">
        <v>41</v>
      </c>
      <c r="C6">
        <f>C2*G2*B9+C4*G4*B9</f>
        <v>199.83870967741933</v>
      </c>
      <c r="D6">
        <f>D4*G4*B9+D3*G3*B9</f>
        <v>110.96774193548387</v>
      </c>
    </row>
    <row r="9" spans="1:9" x14ac:dyDescent="0.25">
      <c r="A9" s="1" t="s">
        <v>42</v>
      </c>
      <c r="B9">
        <f>B12/(1+B10)</f>
        <v>322.58064516129031</v>
      </c>
    </row>
    <row r="10" spans="1:9" x14ac:dyDescent="0.25">
      <c r="A10" s="1" t="s">
        <v>43</v>
      </c>
      <c r="B10">
        <v>0.55000000000000004</v>
      </c>
    </row>
    <row r="11" spans="1:9" x14ac:dyDescent="0.25">
      <c r="A11" s="1" t="s">
        <v>44</v>
      </c>
      <c r="B11">
        <f>B10*B9</f>
        <v>177.41935483870969</v>
      </c>
    </row>
    <row r="12" spans="1:9" x14ac:dyDescent="0.25">
      <c r="A12" s="1" t="s">
        <v>45</v>
      </c>
      <c r="B12">
        <v>500</v>
      </c>
    </row>
    <row r="13" spans="1:9" x14ac:dyDescent="0.25">
      <c r="A13" s="1" t="s">
        <v>48</v>
      </c>
      <c r="B13">
        <f>SUM(I2:I5)</f>
        <v>0.39784946236559138</v>
      </c>
    </row>
    <row r="14" spans="1:9" x14ac:dyDescent="0.25">
      <c r="A14" s="1" t="s">
        <v>49</v>
      </c>
      <c r="B14">
        <f>B12/B13</f>
        <v>1256.7567567567569</v>
      </c>
    </row>
    <row r="16" spans="1:9" x14ac:dyDescent="0.25">
      <c r="A16" s="1" t="s">
        <v>50</v>
      </c>
      <c r="B16">
        <v>500</v>
      </c>
    </row>
    <row r="17" spans="1:2" x14ac:dyDescent="0.25">
      <c r="A17" s="1" t="s">
        <v>51</v>
      </c>
      <c r="B17">
        <v>1</v>
      </c>
    </row>
    <row r="18" spans="1:2" x14ac:dyDescent="0.25">
      <c r="A18" s="1" t="s">
        <v>52</v>
      </c>
      <c r="B18">
        <v>1</v>
      </c>
    </row>
    <row r="19" spans="1:2" x14ac:dyDescent="0.25">
      <c r="A19" s="1" t="s">
        <v>53</v>
      </c>
      <c r="B19">
        <v>1</v>
      </c>
    </row>
    <row r="20" spans="1:2" x14ac:dyDescent="0.25">
      <c r="A20" s="1" t="s">
        <v>54</v>
      </c>
      <c r="B20">
        <f>B19*B18*B17</f>
        <v>1</v>
      </c>
    </row>
    <row r="21" spans="1:2" x14ac:dyDescent="0.25">
      <c r="A21" s="1" t="s">
        <v>55</v>
      </c>
      <c r="B21">
        <f>B20*B16</f>
        <v>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Shagun Agarwal</dc:creator>
  <cp:lastModifiedBy>Shagun Agarwal</cp:lastModifiedBy>
  <dcterms:created xsi:type="dcterms:W3CDTF">2014-06-02T05:30:00Z</dcterms:created>
  <dcterms:modified xsi:type="dcterms:W3CDTF">2014-06-05T13:48:04Z</dcterms:modified>
</cp:coreProperties>
</file>