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events\App1\"/>
    </mc:Choice>
  </mc:AlternateContent>
  <bookViews>
    <workbookView xWindow="0" yWindow="0" windowWidth="15345" windowHeight="67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2" l="1"/>
  <c r="B21" i="2" s="1"/>
  <c r="B14" i="2"/>
  <c r="B13" i="2"/>
  <c r="I5" i="2"/>
  <c r="B9" i="2"/>
  <c r="H3" i="2" s="1"/>
  <c r="I3" i="2" s="1"/>
  <c r="H4" i="2" l="1"/>
  <c r="I4" i="2" s="1"/>
  <c r="B11" i="2"/>
  <c r="H5" i="2" s="1"/>
  <c r="C6" i="2"/>
  <c r="H2" i="2"/>
  <c r="I2" i="2" s="1"/>
  <c r="D6" i="2"/>
  <c r="F4" i="1" l="1"/>
  <c r="G2" i="1"/>
  <c r="H2" i="1" s="1"/>
  <c r="G10" i="1" s="1"/>
  <c r="F23" i="1" l="1"/>
  <c r="G12" i="1"/>
  <c r="F10" i="1"/>
  <c r="F12" i="1" s="1"/>
  <c r="B10" i="1"/>
  <c r="B12" i="1" s="1"/>
  <c r="D10" i="1"/>
  <c r="D12" i="1" s="1"/>
  <c r="C10" i="1"/>
  <c r="C12" i="1" s="1"/>
  <c r="F22" i="1" l="1"/>
  <c r="C22" i="1" s="1"/>
  <c r="C23" i="1" s="1"/>
  <c r="F24" i="1"/>
  <c r="D22" i="1" l="1"/>
  <c r="D23" i="1" s="1"/>
  <c r="D24" i="1" s="1"/>
  <c r="C24" i="1"/>
  <c r="B22" i="1"/>
  <c r="B23" i="1" s="1"/>
  <c r="B24" i="1" l="1"/>
</calcChain>
</file>

<file path=xl/sharedStrings.xml><?xml version="1.0" encoding="utf-8"?>
<sst xmlns="http://schemas.openxmlformats.org/spreadsheetml/2006/main" count="56" uniqueCount="46">
  <si>
    <t>Ingredients</t>
  </si>
  <si>
    <t>Sand</t>
  </si>
  <si>
    <t>Lime</t>
  </si>
  <si>
    <t>Cement</t>
  </si>
  <si>
    <t>Al</t>
  </si>
  <si>
    <t>Silica</t>
  </si>
  <si>
    <t>Block Size</t>
  </si>
  <si>
    <t>Rise in Height</t>
  </si>
  <si>
    <t>% H2 escape</t>
  </si>
  <si>
    <t>Total H2 vol</t>
  </si>
  <si>
    <t>Mole H2</t>
  </si>
  <si>
    <r>
      <t>Temp (</t>
    </r>
    <r>
      <rPr>
        <b/>
        <vertAlign val="super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C)</t>
    </r>
  </si>
  <si>
    <t>Pressure(Pa)</t>
  </si>
  <si>
    <t>R</t>
  </si>
  <si>
    <t>H2O</t>
  </si>
  <si>
    <t>tricalcium aluminate</t>
  </si>
  <si>
    <t>H2</t>
  </si>
  <si>
    <t>Reactants</t>
  </si>
  <si>
    <t>Products</t>
  </si>
  <si>
    <t>MM</t>
  </si>
  <si>
    <t>Moles</t>
  </si>
  <si>
    <t>SR</t>
  </si>
  <si>
    <t>RM</t>
  </si>
  <si>
    <t>Water</t>
  </si>
  <si>
    <t>Reaction I</t>
  </si>
  <si>
    <t>SiO2</t>
  </si>
  <si>
    <t>tobermorite</t>
  </si>
  <si>
    <t>Product</t>
  </si>
  <si>
    <t>CaO</t>
  </si>
  <si>
    <t>RM (kg)</t>
  </si>
  <si>
    <t>density</t>
  </si>
  <si>
    <t>Weight (kg)</t>
  </si>
  <si>
    <t>Solid W (kg)</t>
  </si>
  <si>
    <t>Water Solid Ratio</t>
  </si>
  <si>
    <t>Water W (kg)</t>
  </si>
  <si>
    <t>Total Weight (kg)</t>
  </si>
  <si>
    <t>Volume (m3)</t>
  </si>
  <si>
    <t>% Added(solid)</t>
  </si>
  <si>
    <t>Total Vol (m3)</t>
  </si>
  <si>
    <t>Final Density</t>
  </si>
  <si>
    <t>Density of GC</t>
  </si>
  <si>
    <t>Block Length</t>
  </si>
  <si>
    <t>Block Breadth</t>
  </si>
  <si>
    <t>Block Height</t>
  </si>
  <si>
    <t>Volume GC</t>
  </si>
  <si>
    <t>Mass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</si>
</sst>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sqref="A1:H25"/>
    </sheetView>
  </sheetViews>
  <sheetFormatPr defaultRowHeight="15" x14ac:dyDescent="0.25"/>
  <cols>
    <col min="1" max="1" width="13.140625" customWidth="1"/>
    <col min="3" max="3" width="9.85546875" customWidth="1"/>
    <col min="5" max="6" width="13.42578125" customWidth="1"/>
    <col min="7" max="7" width="13.5703125" customWidth="1"/>
    <col min="8" max="8" width="11" customWidth="1"/>
    <col min="14" max="14" width="19.85546875" customWidth="1"/>
    <col min="15" max="15" width="11.85546875" customWidth="1"/>
    <col min="16" max="16" width="11" customWidth="1"/>
  </cols>
  <sheetData>
    <row r="1" spans="1:18" x14ac:dyDescent="0.25">
      <c r="A1" s="3" t="s">
        <v>6</v>
      </c>
      <c r="B1" s="3"/>
      <c r="C1" s="3"/>
      <c r="E1" s="1" t="s">
        <v>7</v>
      </c>
      <c r="F1" s="1" t="s">
        <v>8</v>
      </c>
      <c r="G1" s="1" t="s">
        <v>9</v>
      </c>
      <c r="H1" s="1" t="s">
        <v>10</v>
      </c>
      <c r="R1" s="1"/>
    </row>
    <row r="2" spans="1:18" x14ac:dyDescent="0.25">
      <c r="A2">
        <v>1</v>
      </c>
      <c r="B2">
        <v>1</v>
      </c>
      <c r="C2">
        <v>1</v>
      </c>
      <c r="E2">
        <v>0.5</v>
      </c>
      <c r="F2">
        <v>5</v>
      </c>
      <c r="G2">
        <f>(E2*B2*A2)*(1+(F2/100))</f>
        <v>0.52500000000000002</v>
      </c>
      <c r="H2">
        <f>F4*G2/(G4*(E4+273))</f>
        <v>20.307112501002322</v>
      </c>
    </row>
    <row r="3" spans="1:18" ht="17.25" x14ac:dyDescent="0.25">
      <c r="E3" s="1" t="s">
        <v>11</v>
      </c>
      <c r="F3" s="1" t="s">
        <v>12</v>
      </c>
      <c r="G3" s="1" t="s">
        <v>13</v>
      </c>
    </row>
    <row r="4" spans="1:18" x14ac:dyDescent="0.25">
      <c r="E4">
        <v>42</v>
      </c>
      <c r="F4">
        <f>1.013*100000</f>
        <v>101299.99999999999</v>
      </c>
      <c r="G4">
        <v>8.3140000000000001</v>
      </c>
    </row>
    <row r="6" spans="1:18" x14ac:dyDescent="0.25">
      <c r="A6" s="3" t="s">
        <v>24</v>
      </c>
      <c r="B6" s="3"/>
      <c r="C6" s="3"/>
      <c r="D6" s="3"/>
      <c r="E6" s="3"/>
      <c r="F6" s="3"/>
      <c r="G6" s="3"/>
      <c r="H6" s="2"/>
      <c r="Q6" s="2"/>
      <c r="R6" s="2"/>
    </row>
    <row r="7" spans="1:18" x14ac:dyDescent="0.25">
      <c r="A7" s="1"/>
      <c r="B7" s="3" t="s">
        <v>17</v>
      </c>
      <c r="C7" s="3"/>
      <c r="D7" s="3"/>
      <c r="E7" s="1"/>
      <c r="F7" s="3" t="s">
        <v>18</v>
      </c>
      <c r="G7" s="3"/>
    </row>
    <row r="8" spans="1:18" x14ac:dyDescent="0.25">
      <c r="A8" s="1"/>
      <c r="B8" s="1" t="s">
        <v>28</v>
      </c>
      <c r="C8" s="1" t="s">
        <v>4</v>
      </c>
      <c r="D8" s="1" t="s">
        <v>14</v>
      </c>
      <c r="E8" s="1"/>
      <c r="F8" s="1" t="s">
        <v>15</v>
      </c>
      <c r="G8" s="1" t="s">
        <v>16</v>
      </c>
    </row>
    <row r="9" spans="1:18" x14ac:dyDescent="0.25">
      <c r="A9" s="1" t="s">
        <v>21</v>
      </c>
      <c r="B9">
        <v>3</v>
      </c>
      <c r="C9">
        <v>2</v>
      </c>
      <c r="D9">
        <v>9</v>
      </c>
      <c r="F9">
        <v>1</v>
      </c>
      <c r="G9">
        <v>3</v>
      </c>
    </row>
    <row r="10" spans="1:18" x14ac:dyDescent="0.25">
      <c r="A10" s="1" t="s">
        <v>20</v>
      </c>
      <c r="B10">
        <f>$G$10/$G$9*B9</f>
        <v>20.307112501002322</v>
      </c>
      <c r="C10">
        <f>$G$10/$G$9*C9</f>
        <v>13.538075000668215</v>
      </c>
      <c r="D10">
        <f>$G$10/$G$9*D9</f>
        <v>60.921337503006967</v>
      </c>
      <c r="F10">
        <f>$G$10/$G$9*F9</f>
        <v>6.7690375003341074</v>
      </c>
      <c r="G10">
        <f>H2</f>
        <v>20.307112501002322</v>
      </c>
    </row>
    <row r="11" spans="1:18" x14ac:dyDescent="0.25">
      <c r="A11" s="1" t="s">
        <v>19</v>
      </c>
      <c r="B11">
        <v>56</v>
      </c>
      <c r="C11">
        <v>26.98</v>
      </c>
      <c r="D11">
        <v>18.015000000000001</v>
      </c>
      <c r="F11">
        <v>378.19299999999998</v>
      </c>
      <c r="G11">
        <v>2.016</v>
      </c>
    </row>
    <row r="12" spans="1:18" x14ac:dyDescent="0.25">
      <c r="A12" s="1" t="s">
        <v>22</v>
      </c>
      <c r="B12">
        <f>B11*B10</f>
        <v>1137.1983000561299</v>
      </c>
      <c r="C12">
        <f>C11*C10</f>
        <v>365.25726351802842</v>
      </c>
      <c r="D12">
        <f>D11*D10</f>
        <v>1097.4978951166706</v>
      </c>
      <c r="F12">
        <f>F11*F10</f>
        <v>2560.0025993638569</v>
      </c>
      <c r="G12">
        <f>G11*G10</f>
        <v>40.939138802020679</v>
      </c>
    </row>
    <row r="18" spans="1:6" x14ac:dyDescent="0.25">
      <c r="A18" s="1"/>
      <c r="B18" s="3" t="s">
        <v>17</v>
      </c>
      <c r="C18" s="3"/>
      <c r="D18" s="3"/>
      <c r="E18" s="1"/>
      <c r="F18" s="1" t="s">
        <v>27</v>
      </c>
    </row>
    <row r="19" spans="1:6" x14ac:dyDescent="0.25">
      <c r="A19" s="1"/>
      <c r="B19" s="1" t="s">
        <v>28</v>
      </c>
      <c r="C19" s="1" t="s">
        <v>25</v>
      </c>
      <c r="D19" s="1" t="s">
        <v>14</v>
      </c>
      <c r="E19" s="1"/>
      <c r="F19" s="1" t="s">
        <v>26</v>
      </c>
    </row>
    <row r="20" spans="1:6" x14ac:dyDescent="0.25">
      <c r="A20" s="1" t="s">
        <v>21</v>
      </c>
      <c r="B20">
        <v>5</v>
      </c>
      <c r="C20">
        <v>6</v>
      </c>
      <c r="D20">
        <v>5</v>
      </c>
      <c r="F20">
        <v>1</v>
      </c>
    </row>
    <row r="21" spans="1:6" x14ac:dyDescent="0.25">
      <c r="A21" s="1" t="s">
        <v>19</v>
      </c>
      <c r="B21">
        <v>56</v>
      </c>
      <c r="C21">
        <v>60.08</v>
      </c>
      <c r="D21">
        <v>18.015000000000001</v>
      </c>
      <c r="F21">
        <v>702.36</v>
      </c>
    </row>
    <row r="22" spans="1:6" x14ac:dyDescent="0.25">
      <c r="A22" s="1" t="s">
        <v>20</v>
      </c>
      <c r="B22" t="e">
        <f>$F$22/$F$20*B20</f>
        <v>#REF!</v>
      </c>
      <c r="C22" t="e">
        <f>$F$22/$F$20*C20</f>
        <v>#REF!</v>
      </c>
      <c r="D22" t="e">
        <f>$F$22/$F$20*D20</f>
        <v>#REF!</v>
      </c>
      <c r="F22" t="e">
        <f>F23/F21</f>
        <v>#REF!</v>
      </c>
    </row>
    <row r="23" spans="1:6" x14ac:dyDescent="0.25">
      <c r="A23" s="1" t="s">
        <v>22</v>
      </c>
      <c r="B23" t="e">
        <f>B22*B21</f>
        <v>#REF!</v>
      </c>
      <c r="C23" t="e">
        <f>C22*C21</f>
        <v>#REF!</v>
      </c>
      <c r="D23" t="e">
        <f>D22*D21</f>
        <v>#REF!</v>
      </c>
      <c r="F23" t="e">
        <f>#REF!</f>
        <v>#REF!</v>
      </c>
    </row>
    <row r="24" spans="1:6" x14ac:dyDescent="0.25">
      <c r="A24" s="1" t="s">
        <v>29</v>
      </c>
      <c r="B24" t="e">
        <f>B23/1000</f>
        <v>#REF!</v>
      </c>
      <c r="C24" t="e">
        <f>C23/1000</f>
        <v>#REF!</v>
      </c>
      <c r="D24" t="e">
        <f>D23/1000</f>
        <v>#REF!</v>
      </c>
      <c r="F24" t="e">
        <f>F23/1000</f>
        <v>#REF!</v>
      </c>
    </row>
  </sheetData>
  <mergeCells count="5">
    <mergeCell ref="A1:C1"/>
    <mergeCell ref="B7:D7"/>
    <mergeCell ref="F7:G7"/>
    <mergeCell ref="A6:G6"/>
    <mergeCell ref="B18:D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6" sqref="C6"/>
    </sheetView>
  </sheetViews>
  <sheetFormatPr defaultRowHeight="15" x14ac:dyDescent="0.25"/>
  <cols>
    <col min="1" max="1" width="16.140625" customWidth="1"/>
    <col min="7" max="7" width="14.5703125" customWidth="1"/>
    <col min="8" max="8" width="11.28515625" customWidth="1"/>
    <col min="9" max="9" width="12.85546875" customWidth="1"/>
  </cols>
  <sheetData>
    <row r="1" spans="1:9" x14ac:dyDescent="0.25">
      <c r="A1" s="1" t="s">
        <v>0</v>
      </c>
      <c r="B1" s="1"/>
      <c r="C1" s="1" t="s">
        <v>5</v>
      </c>
      <c r="D1" s="1" t="s">
        <v>2</v>
      </c>
      <c r="E1" s="1" t="s">
        <v>4</v>
      </c>
      <c r="F1" s="1" t="s">
        <v>30</v>
      </c>
      <c r="G1" s="1" t="s">
        <v>37</v>
      </c>
      <c r="H1" s="1" t="s">
        <v>31</v>
      </c>
      <c r="I1" s="1" t="s">
        <v>36</v>
      </c>
    </row>
    <row r="2" spans="1:9" x14ac:dyDescent="0.25">
      <c r="A2" t="s">
        <v>1</v>
      </c>
      <c r="C2">
        <v>0.98</v>
      </c>
      <c r="F2">
        <v>1600</v>
      </c>
      <c r="G2">
        <v>0.6</v>
      </c>
      <c r="H2">
        <f>G2*$B$9</f>
        <v>193.54838709677418</v>
      </c>
      <c r="I2">
        <f>H2/F2</f>
        <v>0.12096774193548386</v>
      </c>
    </row>
    <row r="3" spans="1:9" x14ac:dyDescent="0.25">
      <c r="A3" t="s">
        <v>2</v>
      </c>
      <c r="D3">
        <v>0.98</v>
      </c>
      <c r="F3">
        <v>1200</v>
      </c>
      <c r="G3">
        <v>0.25</v>
      </c>
      <c r="H3">
        <f>G3*$B$9</f>
        <v>80.645161290322577</v>
      </c>
      <c r="I3">
        <f>H3/F3</f>
        <v>6.7204301075268813E-2</v>
      </c>
    </row>
    <row r="4" spans="1:9" x14ac:dyDescent="0.25">
      <c r="A4" t="s">
        <v>3</v>
      </c>
      <c r="C4">
        <v>0.21</v>
      </c>
      <c r="D4">
        <v>0.66</v>
      </c>
      <c r="F4">
        <v>1500</v>
      </c>
      <c r="G4">
        <v>0.15</v>
      </c>
      <c r="H4">
        <f>G4*$B$9</f>
        <v>48.387096774193544</v>
      </c>
      <c r="I4">
        <f>H4/F4</f>
        <v>3.2258064516129031E-2</v>
      </c>
    </row>
    <row r="5" spans="1:9" x14ac:dyDescent="0.25">
      <c r="A5" t="s">
        <v>23</v>
      </c>
      <c r="F5">
        <v>1000</v>
      </c>
      <c r="H5">
        <f>B11</f>
        <v>177.41935483870969</v>
      </c>
      <c r="I5">
        <f>H5/F5</f>
        <v>0.17741935483870969</v>
      </c>
    </row>
    <row r="6" spans="1:9" x14ac:dyDescent="0.25">
      <c r="A6" s="1" t="s">
        <v>31</v>
      </c>
      <c r="C6">
        <f>C2*G2*B9+C4*G4*B9</f>
        <v>199.83870967741933</v>
      </c>
      <c r="D6">
        <f>D4*G4*B9+D3*G3*B9</f>
        <v>110.96774193548387</v>
      </c>
    </row>
    <row r="9" spans="1:9" x14ac:dyDescent="0.25">
      <c r="A9" s="1" t="s">
        <v>32</v>
      </c>
      <c r="B9">
        <f>B12/(1+B10)</f>
        <v>322.58064516129031</v>
      </c>
    </row>
    <row r="10" spans="1:9" x14ac:dyDescent="0.25">
      <c r="A10" s="1" t="s">
        <v>33</v>
      </c>
      <c r="B10">
        <v>0.55000000000000004</v>
      </c>
    </row>
    <row r="11" spans="1:9" x14ac:dyDescent="0.25">
      <c r="A11" s="1" t="s">
        <v>34</v>
      </c>
      <c r="B11">
        <f>B10*B9</f>
        <v>177.41935483870969</v>
      </c>
    </row>
    <row r="12" spans="1:9" x14ac:dyDescent="0.25">
      <c r="A12" s="1" t="s">
        <v>35</v>
      </c>
      <c r="B12">
        <v>500</v>
      </c>
    </row>
    <row r="13" spans="1:9" x14ac:dyDescent="0.25">
      <c r="A13" s="1" t="s">
        <v>38</v>
      </c>
      <c r="B13">
        <f>SUM(I2:I5)</f>
        <v>0.39784946236559138</v>
      </c>
    </row>
    <row r="14" spans="1:9" x14ac:dyDescent="0.25">
      <c r="A14" s="1" t="s">
        <v>39</v>
      </c>
      <c r="B14">
        <f>B12/B13</f>
        <v>1256.7567567567569</v>
      </c>
    </row>
    <row r="16" spans="1:9" x14ac:dyDescent="0.25">
      <c r="A16" s="1" t="s">
        <v>40</v>
      </c>
      <c r="B16">
        <v>500</v>
      </c>
    </row>
    <row r="17" spans="1:2" x14ac:dyDescent="0.25">
      <c r="A17" s="1" t="s">
        <v>41</v>
      </c>
      <c r="B17">
        <v>1</v>
      </c>
    </row>
    <row r="18" spans="1:2" x14ac:dyDescent="0.25">
      <c r="A18" s="1" t="s">
        <v>42</v>
      </c>
      <c r="B18">
        <v>1</v>
      </c>
    </row>
    <row r="19" spans="1:2" x14ac:dyDescent="0.25">
      <c r="A19" s="1" t="s">
        <v>43</v>
      </c>
      <c r="B19">
        <v>1</v>
      </c>
    </row>
    <row r="20" spans="1:2" x14ac:dyDescent="0.25">
      <c r="A20" s="1" t="s">
        <v>44</v>
      </c>
      <c r="B20">
        <f>B19*B18*B17</f>
        <v>1</v>
      </c>
    </row>
    <row r="21" spans="1:2" x14ac:dyDescent="0.25">
      <c r="A21" s="1" t="s">
        <v>45</v>
      </c>
      <c r="B21">
        <f>B20*B16</f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2014-06-02T05:30:00Z</dcterms:created>
  <dcterms:modified xsi:type="dcterms:W3CDTF">2014-06-24T21:24:53Z</dcterms:modified>
</cp:coreProperties>
</file>