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7B7F5C1E-DBC1-4186-9C59-68CFE7638148}" xr6:coauthVersionLast="47" xr6:coauthVersionMax="47" xr10:uidLastSave="{00000000-0000-0000-0000-000000000000}"/>
  <bookViews>
    <workbookView xWindow="-120" yWindow="-120" windowWidth="29040" windowHeight="15840" tabRatio="900" activeTab="4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BjerksundStensland2002" sheetId="16" r:id="rId5"/>
    <sheet name="Description" sheetId="7" r:id="rId6"/>
    <sheet name="Special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6" i="16" l="1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AX27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AX29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AW31" i="16"/>
  <c r="AX31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AX33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H5" i="16"/>
  <c r="AI5" i="16"/>
  <c r="AJ5" i="16"/>
  <c r="AK5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X5" i="16"/>
  <c r="AH6" i="16"/>
  <c r="AI6" i="16"/>
  <c r="AJ6" i="16"/>
  <c r="AK6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X6" i="16"/>
  <c r="AH7" i="16"/>
  <c r="AI7" i="16"/>
  <c r="AJ7" i="16"/>
  <c r="AK7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X7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X8" i="16"/>
  <c r="AH9" i="16"/>
  <c r="AI9" i="16"/>
  <c r="AJ9" i="16"/>
  <c r="AK9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X9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H16" i="16"/>
  <c r="AI16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AW16" i="16"/>
  <c r="AX16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AX19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G6" i="16"/>
  <c r="AG7" i="16"/>
  <c r="AG8" i="16"/>
  <c r="AG9" i="16"/>
  <c r="AG10" i="16"/>
  <c r="AG11" i="16"/>
  <c r="AG12" i="16"/>
  <c r="AG13" i="16"/>
  <c r="AG14" i="16"/>
  <c r="AG15" i="16"/>
  <c r="AG16" i="16"/>
  <c r="AG17" i="16"/>
  <c r="AG18" i="16"/>
  <c r="AG19" i="16"/>
  <c r="AG20" i="16"/>
  <c r="AG21" i="16"/>
  <c r="AG22" i="16"/>
  <c r="AG23" i="16"/>
  <c r="AG24" i="16"/>
  <c r="AG25" i="16"/>
  <c r="AG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5" i="16"/>
  <c r="G8" i="16"/>
  <c r="J8" i="16" s="1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J6" i="16" s="1"/>
  <c r="G7" i="16"/>
  <c r="J7" i="16" s="1"/>
  <c r="G9" i="16"/>
  <c r="J9" i="16" s="1"/>
  <c r="G10" i="16"/>
  <c r="J10" i="16" s="1"/>
  <c r="G11" i="16"/>
  <c r="J11" i="16" s="1"/>
  <c r="G12" i="16"/>
  <c r="J12" i="16" s="1"/>
  <c r="G13" i="16"/>
  <c r="J13" i="16" s="1"/>
  <c r="G14" i="16"/>
  <c r="J14" i="16" s="1"/>
  <c r="G15" i="16"/>
  <c r="J15" i="16" s="1"/>
  <c r="G16" i="16"/>
  <c r="J16" i="16" s="1"/>
  <c r="G17" i="16"/>
  <c r="J17" i="16" s="1"/>
  <c r="G18" i="16"/>
  <c r="J18" i="16" s="1"/>
  <c r="G19" i="16"/>
  <c r="J19" i="16" s="1"/>
  <c r="G20" i="16"/>
  <c r="J20" i="16" s="1"/>
  <c r="G21" i="16"/>
  <c r="J21" i="16" s="1"/>
  <c r="G5" i="16"/>
  <c r="J5" i="16" s="1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E28" i="14" s="1"/>
  <c r="AD17" i="14"/>
  <c r="AD16" i="14" s="1"/>
  <c r="AG16" i="14" s="1"/>
  <c r="AD6" i="14"/>
  <c r="AD7" i="14" s="1"/>
  <c r="AG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H28" i="13" s="1"/>
  <c r="AB28" i="13"/>
  <c r="AD28" i="13" s="1"/>
  <c r="AB17" i="13"/>
  <c r="AD17" i="13" s="1"/>
  <c r="AB6" i="13"/>
  <c r="AE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C4" i="3"/>
  <c r="C7" i="3"/>
  <c r="C6" i="3"/>
  <c r="C3" i="3"/>
  <c r="C5" i="3"/>
  <c r="R44" i="15" l="1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I38" i="15"/>
  <c r="AB40" i="15"/>
  <c r="AH38" i="15"/>
  <c r="AE17" i="15"/>
  <c r="AD17" i="15"/>
  <c r="AE16" i="15"/>
  <c r="AM39" i="15"/>
  <c r="AG28" i="15"/>
  <c r="AL39" i="15"/>
  <c r="AQ38" i="15"/>
  <c r="AP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C38" i="15" s="1"/>
  <c r="AQ40" i="14"/>
  <c r="AR40" i="14"/>
  <c r="AR39" i="14"/>
  <c r="AQ39" i="14"/>
  <c r="AM40" i="14"/>
  <c r="AF40" i="14"/>
  <c r="AE40" i="14"/>
  <c r="AF39" i="14"/>
  <c r="AE39" i="14"/>
  <c r="AJ40" i="14"/>
  <c r="AI40" i="14"/>
  <c r="AJ39" i="14"/>
  <c r="AI39" i="14"/>
  <c r="AN40" i="14"/>
  <c r="AN39" i="14"/>
  <c r="AM39" i="14"/>
  <c r="AJ28" i="14"/>
  <c r="AF28" i="14"/>
  <c r="AF16" i="14"/>
  <c r="AF17" i="14"/>
  <c r="AE16" i="14"/>
  <c r="AE17" i="14"/>
  <c r="AG17" i="14"/>
  <c r="AE7" i="14"/>
  <c r="AE6" i="14"/>
  <c r="AF7" i="14"/>
  <c r="AF6" i="14"/>
  <c r="AG6" i="14"/>
  <c r="AF27" i="13"/>
  <c r="AH27" i="13" s="1"/>
  <c r="I12" i="14"/>
  <c r="I10" i="14"/>
  <c r="I7" i="14"/>
  <c r="I14" i="14"/>
  <c r="AG37" i="14"/>
  <c r="AS40" i="14" s="1"/>
  <c r="AD38" i="14"/>
  <c r="I19" i="14"/>
  <c r="I6" i="14"/>
  <c r="I18" i="14"/>
  <c r="I9" i="14"/>
  <c r="I8" i="14"/>
  <c r="I4" i="14"/>
  <c r="AD29" i="14"/>
  <c r="AF29" i="14" s="1"/>
  <c r="I20" i="14"/>
  <c r="AD27" i="14"/>
  <c r="AF27" i="14" s="1"/>
  <c r="I17" i="14"/>
  <c r="I16" i="14"/>
  <c r="I15" i="14"/>
  <c r="I13" i="14"/>
  <c r="I11" i="14"/>
  <c r="I5" i="14"/>
  <c r="AH29" i="14"/>
  <c r="AH27" i="14"/>
  <c r="AD18" i="14"/>
  <c r="AD5" i="14"/>
  <c r="AB27" i="13"/>
  <c r="AC27" i="13" s="1"/>
  <c r="AC28" i="13"/>
  <c r="AG28" i="13"/>
  <c r="AP40" i="13"/>
  <c r="I14" i="13"/>
  <c r="AF29" i="13"/>
  <c r="AH29" i="13" s="1"/>
  <c r="AH40" i="13"/>
  <c r="AH39" i="13"/>
  <c r="AP39" i="13"/>
  <c r="AE39" i="13"/>
  <c r="AI39" i="13"/>
  <c r="AI40" i="13"/>
  <c r="AC6" i="13"/>
  <c r="AG27" i="13"/>
  <c r="AD6" i="13"/>
  <c r="I16" i="13"/>
  <c r="AM40" i="13"/>
  <c r="AL40" i="13"/>
  <c r="AC37" i="13"/>
  <c r="AK39" i="13" s="1"/>
  <c r="AM39" i="13"/>
  <c r="AL39" i="13"/>
  <c r="AE40" i="13"/>
  <c r="AD40" i="13"/>
  <c r="AQ40" i="13"/>
  <c r="AD39" i="13"/>
  <c r="AQ39" i="13"/>
  <c r="AB38" i="13"/>
  <c r="AB29" i="13"/>
  <c r="AB16" i="13"/>
  <c r="AD16" i="13" s="1"/>
  <c r="AC17" i="13"/>
  <c r="I10" i="13"/>
  <c r="AB18" i="13"/>
  <c r="AC18" i="13" s="1"/>
  <c r="AE17" i="13"/>
  <c r="AB5" i="13"/>
  <c r="AE5" i="13" s="1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AD38" i="15" l="1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E42" i="15" s="1"/>
  <c r="AE43" i="15" s="1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R38" i="14"/>
  <c r="AS38" i="14"/>
  <c r="AS39" i="14"/>
  <c r="AO39" i="14"/>
  <c r="AO40" i="14"/>
  <c r="AK39" i="14"/>
  <c r="AF42" i="14" s="1"/>
  <c r="AF43" i="14" s="1"/>
  <c r="AK40" i="14"/>
  <c r="AQ38" i="14"/>
  <c r="AN38" i="14"/>
  <c r="AG42" i="14" s="1"/>
  <c r="AG43" i="14" s="1"/>
  <c r="AO38" i="14"/>
  <c r="AM38" i="14"/>
  <c r="AJ38" i="14"/>
  <c r="AK38" i="14"/>
  <c r="AI38" i="14"/>
  <c r="AF38" i="14"/>
  <c r="AG38" i="14"/>
  <c r="AE38" i="14"/>
  <c r="AG39" i="14"/>
  <c r="AG40" i="14"/>
  <c r="AI27" i="14"/>
  <c r="AJ27" i="14"/>
  <c r="AI29" i="14"/>
  <c r="AJ29" i="14"/>
  <c r="AE27" i="14"/>
  <c r="AE29" i="14"/>
  <c r="AG18" i="14"/>
  <c r="AE18" i="14"/>
  <c r="AF20" i="14" s="1"/>
  <c r="AF21" i="14" s="1"/>
  <c r="AF18" i="14"/>
  <c r="AH20" i="14" s="1"/>
  <c r="AH21" i="14" s="1"/>
  <c r="K199" i="9"/>
  <c r="K167" i="9"/>
  <c r="K135" i="9"/>
  <c r="AG29" i="13"/>
  <c r="AH31" i="13" s="1"/>
  <c r="AH32" i="13" s="1"/>
  <c r="K179" i="9"/>
  <c r="K147" i="9"/>
  <c r="AG5" i="14"/>
  <c r="AF5" i="14"/>
  <c r="AH9" i="14" s="1"/>
  <c r="AH10" i="14" s="1"/>
  <c r="AE5" i="14"/>
  <c r="AG9" i="14" s="1"/>
  <c r="AG10" i="14" s="1"/>
  <c r="K184" i="9"/>
  <c r="K152" i="9"/>
  <c r="K120" i="9"/>
  <c r="K88" i="9"/>
  <c r="K56" i="9"/>
  <c r="K115" i="9"/>
  <c r="K83" i="9"/>
  <c r="K196" i="9"/>
  <c r="K164" i="9"/>
  <c r="K132" i="9"/>
  <c r="K100" i="9"/>
  <c r="AD27" i="13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29" i="13"/>
  <c r="AC29" i="13"/>
  <c r="AD31" i="13" s="1"/>
  <c r="AD32" i="13" s="1"/>
  <c r="AH38" i="13"/>
  <c r="AI38" i="13"/>
  <c r="AG38" i="13"/>
  <c r="AP38" i="13"/>
  <c r="AQ38" i="13"/>
  <c r="AD38" i="13"/>
  <c r="AO38" i="13"/>
  <c r="AE38" i="13"/>
  <c r="AC38" i="13"/>
  <c r="AL38" i="13"/>
  <c r="AE42" i="13" s="1"/>
  <c r="AE43" i="13" s="1"/>
  <c r="AM38" i="13"/>
  <c r="AK38" i="13"/>
  <c r="E147" i="9"/>
  <c r="E115" i="9"/>
  <c r="E83" i="9"/>
  <c r="E179" i="9"/>
  <c r="AO39" i="13"/>
  <c r="AC39" i="13"/>
  <c r="AO40" i="13"/>
  <c r="AG39" i="13"/>
  <c r="AD42" i="13" s="1"/>
  <c r="AD43" i="13" s="1"/>
  <c r="AK40" i="13"/>
  <c r="AD7" i="13"/>
  <c r="AC7" i="13"/>
  <c r="AG40" i="13"/>
  <c r="AD5" i="13"/>
  <c r="AC5" i="13"/>
  <c r="AD18" i="13"/>
  <c r="AF20" i="13" s="1"/>
  <c r="AF21" i="13" s="1"/>
  <c r="E156" i="9"/>
  <c r="K3" i="9"/>
  <c r="AE16" i="13"/>
  <c r="AC16" i="13"/>
  <c r="AD20" i="13" s="1"/>
  <c r="AD21" i="13" s="1"/>
  <c r="E146" i="9"/>
  <c r="E114" i="9"/>
  <c r="K200" i="9"/>
  <c r="K168" i="9"/>
  <c r="K136" i="9"/>
  <c r="K104" i="9"/>
  <c r="K72" i="9"/>
  <c r="K40" i="9"/>
  <c r="K8" i="9"/>
  <c r="AE18" i="13"/>
  <c r="E182" i="9"/>
  <c r="E150" i="9"/>
  <c r="E118" i="9"/>
  <c r="AE7" i="13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D42" i="15" l="1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<sst xmlns="http://schemas.openxmlformats.org/spreadsheetml/2006/main" count="370" uniqueCount="142">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</sst>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00"/>
    <numFmt numFmtId="165" formatCode="0.000"/>
    <numFmt numFmtId="166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</borders>
  <cellStyleXfs count="9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</cellStyleXfs>
  <cellXfs count="47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9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C21"/>
  <sheetViews>
    <sheetView workbookViewId="0">
      <selection activeCell="C6" sqref="C6"/>
    </sheetView>
  </sheetViews>
  <sheetFormatPr defaultRowHeight="15" x14ac:dyDescent="0.25"/>
  <cols>
    <col min="2" max="2" width="21.28515625" bestFit="1" customWidth="1"/>
    <col min="3" max="3" width="30" bestFit="1" customWidth="1"/>
    <col min="4" max="4" width="11.85546875" customWidth="1"/>
  </cols>
  <sheetData>
    <row r="2" spans="2:3" ht="15.75" thickBot="1" x14ac:dyDescent="0.3">
      <c r="B2" s="3" t="s">
        <v>4</v>
      </c>
      <c r="C2" s="3"/>
    </row>
    <row r="3" spans="2:3" x14ac:dyDescent="0.25">
      <c r="B3" t="s">
        <v>6</v>
      </c>
      <c r="C3" s="6">
        <f>_xll.acq_excel_version()</f>
        <v>16</v>
      </c>
    </row>
    <row r="4" spans="2:3" x14ac:dyDescent="0.25">
      <c r="B4" t="s">
        <v>7</v>
      </c>
      <c r="C4" s="6" t="str">
        <f>_xll.acq_version()</f>
        <v>1.3.8023.34857</v>
      </c>
    </row>
    <row r="5" spans="2:3" x14ac:dyDescent="0.25">
      <c r="B5" t="s">
        <v>5</v>
      </c>
      <c r="C5" s="6" t="str">
        <f>_xll.acq_xllpath()</f>
        <v>D:\Github\ACQ\Distribution\ACQ64.xll</v>
      </c>
    </row>
    <row r="6" spans="2:3" x14ac:dyDescent="0.25">
      <c r="B6" t="s">
        <v>8</v>
      </c>
      <c r="C6" s="6" t="str">
        <f>_xll.acq_exceldna_version()</f>
        <v>1.1.0.3</v>
      </c>
    </row>
    <row r="7" spans="2:3" x14ac:dyDescent="0.25">
      <c r="B7" t="s">
        <v>12</v>
      </c>
      <c r="C7" s="6" t="str">
        <f>_xll.acq_dotnet_version()</f>
        <v>4.0.30319.42000</v>
      </c>
    </row>
    <row r="9" spans="2:3" ht="15.75" thickBot="1" x14ac:dyDescent="0.3">
      <c r="B9" s="3" t="s">
        <v>10</v>
      </c>
      <c r="C9" s="3"/>
    </row>
    <row r="10" spans="2:3" x14ac:dyDescent="0.25">
      <c r="B10" t="s">
        <v>11</v>
      </c>
      <c r="C10" s="2" t="s">
        <v>9</v>
      </c>
    </row>
    <row r="11" spans="2:3" x14ac:dyDescent="0.25">
      <c r="B11" t="s">
        <v>13</v>
      </c>
      <c r="C11" s="2" t="s">
        <v>14</v>
      </c>
    </row>
    <row r="17" spans="2:3" ht="15.75" thickBot="1" x14ac:dyDescent="0.3">
      <c r="B17" s="3" t="s">
        <v>3</v>
      </c>
      <c r="C17" s="3"/>
    </row>
    <row r="18" spans="2:3" x14ac:dyDescent="0.25">
      <c r="B18" s="1" t="s">
        <v>1</v>
      </c>
      <c r="C18" s="5">
        <v>20150630</v>
      </c>
    </row>
    <row r="19" spans="2:3" x14ac:dyDescent="0.25">
      <c r="B19" s="1" t="s">
        <v>2</v>
      </c>
      <c r="C19" s="4">
        <f>_xll.acq_convert_todate(C18)</f>
        <v>42185</v>
      </c>
    </row>
    <row r="20" spans="2:3" x14ac:dyDescent="0.25">
      <c r="C20" s="4">
        <f>_xll.acq_nextbusinessday(C19)</f>
        <v>42186</v>
      </c>
    </row>
    <row r="21" spans="2:3" x14ac:dyDescent="0.25">
      <c r="C21" s="4">
        <f>_xll.acq_adjustbusinessday(C19,-1)</f>
        <v>42185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N4" sqref="N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46" t="s">
        <v>129</v>
      </c>
      <c r="B1" s="46"/>
      <c r="C1" s="46"/>
      <c r="D1" s="46"/>
    </row>
    <row r="2" spans="1:43" ht="16.5" thickTop="1" thickBot="1" x14ac:dyDescent="0.3">
      <c r="F2" s="45" t="s">
        <v>97</v>
      </c>
      <c r="G2" s="45"/>
      <c r="H2" s="45"/>
      <c r="I2" s="45"/>
      <c r="L2" s="45" t="s">
        <v>98</v>
      </c>
      <c r="M2" s="45"/>
      <c r="N2" s="45"/>
      <c r="O2" s="45"/>
      <c r="P2" s="45"/>
      <c r="S2" s="45" t="s">
        <v>107</v>
      </c>
      <c r="T2" s="45"/>
      <c r="U2" s="45"/>
      <c r="V2" s="45"/>
      <c r="W2" s="45"/>
      <c r="X2" s="45"/>
      <c r="Y2" s="45"/>
      <c r="Z2" s="45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_xll.acq_options_black_price($AB5,$C$5,$C$6,$C$8,$C$7,$C$9)</f>
        <v>15.519036627414497</v>
      </c>
      <c r="AD5" s="13">
        <f>_xll.acq_options_black_delta($AB5,$C$5,$C$6,$C$8,$C$7,$C$9)</f>
        <v>-0.50257071403175657</v>
      </c>
      <c r="AE5" s="13">
        <f>_xll.acq_options_black_gamma($AB5,$C$5,$C$6,$C$8,$C$7)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8">
        <f>_xll.acq_options_black_price($AB6,$C$5,$C$6,$C$8,$C$7,$C$9)</f>
        <v>15.518986370404006</v>
      </c>
      <c r="AD6" s="18">
        <f>_xll.acq_options_black_delta($AB6,$C$5,$C$6,$C$8,$C$7,$C$9)</f>
        <v>-0.50256949581167554</v>
      </c>
      <c r="AE6" s="18">
        <f>_xll.acq_options_black_gamma($AB6,$C$5,$C$6,$C$8,$C$7)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_xll.acq_options_black_price($AB7,$C$5,$C$6,$C$8,$C$7,$C$9)</f>
        <v>15.518936113515325</v>
      </c>
      <c r="AD7" s="13">
        <f>_xll.acq_options_black_delta($AB7,$C$5,$C$6,$C$8,$C$7,$C$9)</f>
        <v>-0.50256827759219869</v>
      </c>
      <c r="AE7" s="13">
        <f>_xll.acq_options_black_gamma($AB7,$C$5,$C$6,$C$8,$C$7)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6">
        <f>AD6-AD9</f>
        <v>3.1002755918052571E-11</v>
      </c>
      <c r="AE10" s="36">
        <f>AE6-AE9</f>
        <v>1.186034878804948E-6</v>
      </c>
      <c r="AF10" s="36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_xll.acq_options_black_price($C$4,F12,$C$6,$C$8,$C$7,TRUE)</f>
        <v>9.9783611447713145</v>
      </c>
      <c r="H12">
        <f>_xll.acq_options_black_price($C$4,F12,$C$6,$C$8,$C$7,FALSE)</f>
        <v>9.9783611447713145</v>
      </c>
      <c r="I12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>
        <f>_xll.acq_options_black_price($C$4,$C$5,$C$6,$C$8,AB16,C9)</f>
        <v>15.514052686458282</v>
      </c>
      <c r="AD16" s="13">
        <f>_xll.acq_options_black_vega($C$4,$C$5,$C$6,$C$8,AB16)</f>
        <v>49.335777146424881</v>
      </c>
      <c r="AE16" s="13">
        <f>_xll.acq_options_black_vomma($C$4,$C$5,$C$6,$C$8,AB16)</f>
        <v>21.26065171426006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45" t="s">
        <v>108</v>
      </c>
      <c r="T17" s="45"/>
      <c r="U17" s="45"/>
      <c r="V17" s="45"/>
      <c r="W17" s="45"/>
      <c r="X17" s="45"/>
      <c r="Y17" s="45"/>
      <c r="Z17" s="45"/>
      <c r="AB17" s="16">
        <f>C7</f>
        <v>0.2</v>
      </c>
      <c r="AC17" s="19">
        <f>_xll.acq_options_black_price($C$4,$C$5,$C$6,$C$8,AB17,C9)</f>
        <v>15.518986370404006</v>
      </c>
      <c r="AD17" s="18">
        <f>_xll.acq_options_black_vega($C$4,$C$5,$C$6,$C$8,AB17)</f>
        <v>49.3379010466398</v>
      </c>
      <c r="AE17" s="18">
        <f>_xll.acq_options_black_vomma($C$4,$C$5,$C$6,$C$8,AB17)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>
        <f>_xll.acq_options_black_price($C$4,$C$5,$C$6,$C$8,AB18,C9)</f>
        <v>15.523920266523435</v>
      </c>
      <c r="AD18" s="13">
        <f>_xll.acq_options_black_vega($C$4,$C$5,$C$6,$C$8,AB18)</f>
        <v>49.340020622044484</v>
      </c>
      <c r="AE18" s="13">
        <f>_xll.acq_options_black_vomma($C$4,$C$5,$C$6,$C$8,AB18)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6">
        <f>AD17-AD20</f>
        <v>7.2086890412492721E-7</v>
      </c>
      <c r="AE21" s="36">
        <f>AE17-AE20</f>
        <v>-5.0896470042971487E-6</v>
      </c>
      <c r="AF21" s="36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>
        <f>_xll.acq_options_black_price($C$4,$C$5,$C$6,AB27,$C$7,$C$20)</f>
        <v>15.522866602005347</v>
      </c>
      <c r="AD27" s="13">
        <f>_xll.acq_options_black_rho($C$4,$C$5,$C$6,AB27,$C$7,$C$9)</f>
        <v>-38.80716650501337</v>
      </c>
      <c r="AE27" s="13"/>
      <c r="AF27" s="15">
        <f>AF28-AG31</f>
        <v>2.4998999999999998</v>
      </c>
      <c r="AG27">
        <f>_xll.acq_options_black_price($C$4,$C$5,AF27,$C$8,$C$7,$C$20)</f>
        <v>15.518866611135088</v>
      </c>
      <c r="AH27" s="13">
        <f>_xll.acq_options_black_theta($C$4,$C$5,AF27,$C$8,$C$7,$C$9)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9">
        <f>_xll.acq_options_black_price($C$4,$C$5,$C$6,AB28,$C$7,$C$20)</f>
        <v>15.518986370404006</v>
      </c>
      <c r="AD28" s="18">
        <f>_xll.acq_options_black_rho($C$4,$C$5,$C$6,AB28,$C$7,$C$9)</f>
        <v>-38.797465926010013</v>
      </c>
      <c r="AE28" s="13"/>
      <c r="AF28" s="16">
        <f>C6</f>
        <v>2.5</v>
      </c>
      <c r="AG28">
        <f>_xll.acq_options_black_price($C$4,$C$5,AF28,$C$8,$C$7,$C$20)</f>
        <v>15.518986370404006</v>
      </c>
      <c r="AH28" s="13">
        <f>_xll.acq_options_black_theta($C$4,$C$5,AF28,$C$8,$C$7,$C$9)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>
        <f>_xll.acq_options_black_price($C$4,$C$5,$C$6,AB29,$C$7,$C$20)</f>
        <v>15.515107108739317</v>
      </c>
      <c r="AD29" s="13">
        <f>_xll.acq_options_black_rho($C$4,$C$5,$C$6,AB29,$C$7,$C$9)</f>
        <v>-38.787767771848287</v>
      </c>
      <c r="AE29" s="13"/>
      <c r="AF29" s="15">
        <f>AF28+AG31</f>
        <v>2.5001000000000002</v>
      </c>
      <c r="AG29">
        <f>_xll.acq_options_black_price($C$4,$C$5,AF29,$C$8,$C$7,$C$20)</f>
        <v>15.519106124479837</v>
      </c>
      <c r="AH29" s="13">
        <f>_xll.acq_options_black_theta($C$4,$C$5,AF29,$C$8,$C$7,$C$9)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6">
        <f>AD28-AD31</f>
        <v>4.0414267488131372E-7</v>
      </c>
      <c r="AE32" s="11"/>
      <c r="AF32" t="s">
        <v>111</v>
      </c>
      <c r="AH32" s="36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9" t="s">
        <v>120</v>
      </c>
      <c r="AC37" s="30">
        <f>AD37-AC42</f>
        <v>0.19990000000000002</v>
      </c>
      <c r="AD37" s="31">
        <f>C7</f>
        <v>0.2</v>
      </c>
      <c r="AE37" s="32">
        <f>AD37+AC42</f>
        <v>0.2001</v>
      </c>
    </row>
    <row r="38" spans="18:43" x14ac:dyDescent="0.25">
      <c r="T38" s="12"/>
      <c r="AB38" s="26">
        <f>AB39-AC42</f>
        <v>89.999899999999997</v>
      </c>
      <c r="AC38" s="20">
        <f>_xll.acq_options_black_price($AB38,$C$5,$C$6,$C$8,AC$37,$C$9)</f>
        <v>15.514102951988354</v>
      </c>
      <c r="AD38" s="21">
        <f>_xll.acq_options_black_price($AB38,$C$5,$C$6,$C$8,AD$37,$C$9)</f>
        <v>15.519036627414497</v>
      </c>
      <c r="AE38" s="33">
        <f>_xll.acq_options_black_price($AB38,$C$5,$C$6,$C$8,AE$37,$C$9)</f>
        <v>15.523970515019768</v>
      </c>
      <c r="AG38">
        <f>_xll.acq_options_black_delta($AB38,$C$5,$C$6,$C$8,AC$37,$C$9)</f>
        <v>-0.50265591011290189</v>
      </c>
      <c r="AH38">
        <f>_xll.acq_options_black_delta($AB38,$C$5,$C$6,$C$8,AD$37,$C$9)</f>
        <v>-0.50257071403175657</v>
      </c>
      <c r="AI38">
        <f>_xll.acq_options_black_delta($AB38,$C$5,$C$6,$C$8,AE$37,$C$9)</f>
        <v>-0.50248557204699029</v>
      </c>
      <c r="AK38">
        <f>_xll.acq_options_black_vega($AB38,$C$5,$C$6,$C$8,AC$37)</f>
        <v>49.335691923549369</v>
      </c>
      <c r="AL38" s="19">
        <f>_xll.acq_options_black_vega($AB38,$C$5,$C$6,$C$8,AD$37)</f>
        <v>49.337815877897569</v>
      </c>
      <c r="AM38">
        <f>_xll.acq_options_black_vega($AB38,$C$5,$C$6,$C$8,AE$37)</f>
        <v>49.339935507361311</v>
      </c>
      <c r="AO38">
        <f>_xll.acq_options_black_vanna($AB38,$C$5,$C$6,$C$8,AC$37)</f>
        <v>0.8522315408095249</v>
      </c>
      <c r="AP38">
        <f>_xll.acq_options_black_vanna($AB38,$C$5,$C$6,$C$8,AD$37)</f>
        <v>0.8516902058832212</v>
      </c>
      <c r="AQ38">
        <f>_xll.acq_options_black_vanna($AB38,$C$5,$C$6,$C$8,AE$37)</f>
        <v>0.85114961300657732</v>
      </c>
    </row>
    <row r="39" spans="18:43" x14ac:dyDescent="0.25">
      <c r="T39" s="12"/>
      <c r="AB39" s="27">
        <f>C4</f>
        <v>90</v>
      </c>
      <c r="AC39" s="34">
        <f>_xll.acq_options_black_price($AB39,$C$5,$C$6,$C$8,AC$37,$C$9)</f>
        <v>15.514052686458282</v>
      </c>
      <c r="AD39" s="22">
        <f>_xll.acq_options_black_price($AB39,$C$5,$C$6,$C$8,AD$37,$C$9)</f>
        <v>15.518986370404006</v>
      </c>
      <c r="AE39" s="23">
        <f>_xll.acq_options_black_price($AB39,$C$5,$C$6,$C$8,AE$37,$C$9)</f>
        <v>15.523920266523435</v>
      </c>
      <c r="AG39" s="19">
        <f>_xll.acq_options_black_delta($AB39,$C$5,$C$6,$C$8,AC$37,$C$9)</f>
        <v>-0.50265469133587493</v>
      </c>
      <c r="AH39" s="19">
        <f>_xll.acq_options_black_delta($AB39,$C$5,$C$6,$C$8,AD$37,$C$9)</f>
        <v>-0.50256949581167554</v>
      </c>
      <c r="AI39" s="19">
        <f>_xll.acq_options_black_delta($AB39,$C$5,$C$6,$C$8,AE$37,$C$9)</f>
        <v>-0.50248435438340511</v>
      </c>
      <c r="AK39">
        <f>_xll.acq_options_black_vega($AB39,$C$5,$C$6,$C$8,AC$37)</f>
        <v>49.335777146424881</v>
      </c>
      <c r="AL39" s="19">
        <f>_xll.acq_options_black_vega($AB39,$C$5,$C$6,$C$8,AD$37)</f>
        <v>49.3379010466398</v>
      </c>
      <c r="AM39">
        <f>_xll.acq_options_black_vega($AB39,$C$5,$C$6,$C$8,AE$37)</f>
        <v>49.340020622044484</v>
      </c>
      <c r="AO39">
        <f>_xll.acq_options_black_vanna($AB39,$C$5,$C$6,$C$8,AC$37)</f>
        <v>0.85222596910017023</v>
      </c>
      <c r="AP39" s="19">
        <f>_xll.acq_options_black_vanna($AB39,$C$5,$C$6,$C$8,AD$37)</f>
        <v>0.85168463867564059</v>
      </c>
      <c r="AQ39">
        <f>_xll.acq_options_black_vanna($AB39,$C$5,$C$6,$C$8,AE$37)</f>
        <v>0.85114405029591067</v>
      </c>
    </row>
    <row r="40" spans="18:43" x14ac:dyDescent="0.25">
      <c r="T40" s="12"/>
      <c r="AB40" s="28">
        <f>AB39+AC42</f>
        <v>90.000100000000003</v>
      </c>
      <c r="AC40" s="35">
        <f>_xll.acq_options_black_price($AB40,$C$5,$C$6,$C$8,AC$37,$C$9)</f>
        <v>15.514002421050082</v>
      </c>
      <c r="AD40" s="24">
        <f>_xll.acq_options_black_price($AB40,$C$5,$C$6,$C$8,AD$37,$C$9)</f>
        <v>15.518936113515325</v>
      </c>
      <c r="AE40" s="25">
        <f>_xll.acq_options_black_price($AB40,$C$5,$C$6,$C$8,AE$37,$C$9)</f>
        <v>15.523870018148884</v>
      </c>
      <c r="AG40">
        <f>_xll.acq_options_black_delta($AB40,$C$5,$C$6,$C$8,AC$37,$C$9)</f>
        <v>-0.50265347255945125</v>
      </c>
      <c r="AH40">
        <f>_xll.acq_options_black_delta($AB40,$C$5,$C$6,$C$8,AD$37,$C$9)</f>
        <v>-0.50256827759219869</v>
      </c>
      <c r="AI40">
        <f>_xll.acq_options_black_delta($AB40,$C$5,$C$6,$C$8,AE$37,$C$9)</f>
        <v>-0.50248313672042533</v>
      </c>
      <c r="AK40">
        <f>_xll.acq_options_black_vega($AB40,$C$5,$C$6,$C$8,AC$37)</f>
        <v>49.3358623687432</v>
      </c>
      <c r="AL40" s="19">
        <f>_xll.acq_options_black_vega($AB40,$C$5,$C$6,$C$8,AD$37)</f>
        <v>49.337986214825321</v>
      </c>
      <c r="AM40">
        <f>_xll.acq_options_black_vega($AB40,$C$5,$C$6,$C$8,AE$37)</f>
        <v>49.340105736171374</v>
      </c>
      <c r="AO40">
        <f>_xll.acq_options_black_vanna($AB40,$C$5,$C$6,$C$8,AC$37)</f>
        <v>0.85222039737928323</v>
      </c>
      <c r="AP40">
        <f>_xll.acq_options_black_vanna($AB40,$C$5,$C$6,$C$8,AD$37)</f>
        <v>0.85167907145655986</v>
      </c>
      <c r="AQ40">
        <f>_xll.acq_options_black_vanna($AB40,$C$5,$C$6,$C$8,AE$37)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6">
        <f>AP39-AD42</f>
        <v>-1.2367354518261209E-7</v>
      </c>
      <c r="AE43" s="36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workbookViewId="0">
      <selection activeCell="U12" sqref="U12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46" t="s">
        <v>128</v>
      </c>
      <c r="B1" s="46"/>
      <c r="C1" s="46"/>
      <c r="D1" s="46"/>
    </row>
    <row r="2" spans="1:43" ht="16.5" thickTop="1" thickBot="1" x14ac:dyDescent="0.3">
      <c r="F2" s="45" t="s">
        <v>97</v>
      </c>
      <c r="G2" s="45"/>
      <c r="H2" s="45"/>
      <c r="I2" s="45"/>
      <c r="L2" s="45" t="s">
        <v>98</v>
      </c>
      <c r="M2" s="45"/>
      <c r="N2" s="45"/>
      <c r="O2" s="45"/>
      <c r="P2" s="45"/>
      <c r="S2" s="45" t="s">
        <v>107</v>
      </c>
      <c r="T2" s="45"/>
      <c r="U2" s="45"/>
      <c r="V2" s="45"/>
      <c r="W2" s="45"/>
      <c r="X2" s="45"/>
      <c r="Y2" s="45"/>
      <c r="Z2" s="45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6">
        <f>AD6-AD9</f>
        <v>-7.0438099797343057E-13</v>
      </c>
      <c r="AE10" s="36">
        <f>AE6-AE9</f>
        <v>2.2344919848454881E-8</v>
      </c>
      <c r="AF10" s="36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45" t="s">
        <v>108</v>
      </c>
      <c r="T17" s="45"/>
      <c r="U17" s="45"/>
      <c r="V17" s="45"/>
      <c r="W17" s="45"/>
      <c r="X17" s="45"/>
      <c r="Y17" s="45"/>
      <c r="Z17" s="45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6">
        <f>AD17-AD20</f>
        <v>8.6886053907164751E-13</v>
      </c>
      <c r="AE21" s="36">
        <f>AE17-AE20</f>
        <v>1.8322181984152877E-7</v>
      </c>
      <c r="AF21" s="36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45" t="s">
        <v>131</v>
      </c>
      <c r="M32" s="45"/>
      <c r="N32" s="45"/>
      <c r="O32" s="45"/>
      <c r="P32" s="45"/>
      <c r="Q32" s="45"/>
      <c r="AB32" t="s">
        <v>111</v>
      </c>
      <c r="AD32" s="36">
        <f>AD28-AD31</f>
        <v>4.7191761609610694E-10</v>
      </c>
      <c r="AE32" s="11"/>
      <c r="AF32" t="s">
        <v>111</v>
      </c>
      <c r="AH32" s="36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9" t="s">
        <v>120</v>
      </c>
      <c r="AC37" s="30">
        <f>AD37-AC42</f>
        <v>19.9999</v>
      </c>
      <c r="AD37" s="31">
        <f>C7</f>
        <v>20</v>
      </c>
      <c r="AE37" s="32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6">
        <f>AB39-AC42</f>
        <v>79.999899999999997</v>
      </c>
      <c r="AC38" s="20">
        <f>_xll.acq_options_bachelier_price($AB38,$C$5,$C$6,$C$8,AC$37,$C$9)</f>
        <v>7.2727838073410682</v>
      </c>
      <c r="AD38" s="21">
        <f>_xll.acq_options_bachelier_price($AB38,$C$5,$C$6,$C$8,AD$37,$C$9)</f>
        <v>7.2728367588076281</v>
      </c>
      <c r="AE38" s="33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9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7">
        <f>C4</f>
        <v>80</v>
      </c>
      <c r="AC39" s="34">
        <f>_xll.acq_options_bachelier_price($AB39,$C$5,$C$6,$C$8,AC$37,$C$9)</f>
        <v>7.2728169816013324</v>
      </c>
      <c r="AD39" s="22">
        <f>_xll.acq_options_bachelier_price($AB39,$C$5,$C$6,$C$8,AD$37,$C$9)</f>
        <v>7.2728699331208437</v>
      </c>
      <c r="AE39" s="23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9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9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8">
        <f>AB39+AC42</f>
        <v>80.000100000000003</v>
      </c>
      <c r="AC40" s="35">
        <f>_xll.acq_options_bachelier_price($AB40,$C$5,$C$6,$C$8,AC$37,$C$9)</f>
        <v>7.2728501559674976</v>
      </c>
      <c r="AD40" s="24">
        <f>_xll.acq_options_bachelier_price($AB40,$C$5,$C$6,$C$8,AD$37,$C$9)</f>
        <v>7.2729031075399622</v>
      </c>
      <c r="AE40" s="25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9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6">
        <f>AP39-AD42</f>
        <v>9.7506204499442362E-14</v>
      </c>
      <c r="AE43" s="36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activeCell="G4" sqref="G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46" t="s">
        <v>130</v>
      </c>
      <c r="B1" s="46"/>
      <c r="C1" s="46"/>
      <c r="D1" s="46"/>
    </row>
    <row r="2" spans="1:45" ht="16.5" thickTop="1" thickBot="1" x14ac:dyDescent="0.3">
      <c r="F2" s="45" t="s">
        <v>97</v>
      </c>
      <c r="G2" s="45"/>
      <c r="H2" s="45"/>
      <c r="I2" s="45"/>
      <c r="L2" s="45" t="s">
        <v>98</v>
      </c>
      <c r="M2" s="45"/>
      <c r="N2" s="45"/>
      <c r="O2" s="45"/>
      <c r="P2" s="45"/>
      <c r="S2" s="45" t="s">
        <v>107</v>
      </c>
      <c r="T2" s="45"/>
      <c r="U2" s="45"/>
      <c r="V2" s="45"/>
      <c r="W2" s="45"/>
      <c r="X2" s="45"/>
      <c r="Y2" s="45"/>
      <c r="Z2" s="45"/>
      <c r="AA2" s="38"/>
      <c r="AB2" s="38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109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_xll.acq_options_blackscholes_price($AD5,$C$5,$C$6,$C$8,$C$9,$C$7,$C$10)</f>
        <v>4.1927240301498756</v>
      </c>
      <c r="AF5" s="13">
        <f>_xll.acq_options_blackscholes_delta($AD5,$C$5,$C$6,$C$8,$C$9,$C$7,$C$10)</f>
        <v>0.26820378510747978</v>
      </c>
      <c r="AG5" s="13">
        <f>_xll.acq_options_blackscholes_gamma($AD5,$C$5,$C$6,$C$8,$C$9,$C$7)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_xll.acq_options_blackscholes_price($AD6,$C$5,$C$6,$C$8,$C$9,$C$7,$C$10)</f>
        <v>4.1927508505818558</v>
      </c>
      <c r="AF6" s="13">
        <f>_xll.acq_options_blackscholes_delta($AD6,$C$5,$C$6,$C$8,$C$9,$C$7,$C$10)</f>
        <v>0.2682048544347938</v>
      </c>
      <c r="AG6" s="13">
        <f>_xll.acq_options_blackscholes_gamma($AD6,$C$5,$C$6,$C$8,$C$9,$C$7)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_xll.acq_options_blackscholes_price($AD7,$C$5,$C$6,$C$8,$C$9,$C$7,$C$10)</f>
        <v>4.1927776711207656</v>
      </c>
      <c r="AF7" s="13">
        <f>_xll.acq_options_blackscholes_delta($AD7,$C$5,$C$6,$C$8,$C$9,$C$7,$C$10)</f>
        <v>0.26820592376276564</v>
      </c>
      <c r="AG7" s="13">
        <f>_xll.acq_options_blackscholes_gamma($AD7,$C$5,$C$6,$C$8,$C$9,$C$7)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7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6">
        <f>AF6-AF9</f>
        <v>-6.3076210921053644E-12</v>
      </c>
      <c r="AG10" s="36">
        <f>AG6-AG9</f>
        <v>3.1879922541069861E-7</v>
      </c>
      <c r="AH10" s="36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>
        <f>_xll.acq_options_blackscholes_price($C$4,$C$5,$C$6,$C$9,$C$8,AD16,$C$10)</f>
        <v>10.550537451075833</v>
      </c>
      <c r="AF16" s="13">
        <f>_xll.acq_options_blackscholes_vega($C$4,$C$5,$C$6,$C$9,$C$8,AD16)</f>
        <v>53.467042623037301</v>
      </c>
      <c r="AG16" s="13">
        <f>_xll.acq_options_blackscholes_vomma($C$4,$C$5,$C$6,$C$9,$C$8,AD16)</f>
        <v>-6.6031041777243216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45" t="s">
        <v>108</v>
      </c>
      <c r="T17" s="45"/>
      <c r="U17" s="45"/>
      <c r="V17" s="45"/>
      <c r="W17" s="45"/>
      <c r="X17" s="45"/>
      <c r="Y17" s="45"/>
      <c r="Z17" s="45"/>
      <c r="AA17" s="38"/>
      <c r="AB17" s="38"/>
      <c r="AD17" s="16">
        <f>C7</f>
        <v>0.2</v>
      </c>
      <c r="AE17">
        <f>_xll.acq_options_blackscholes_price($C$4,$C$5,$C$6,$C$9,$C$8,AD17,$C$10)</f>
        <v>10.555884122316996</v>
      </c>
      <c r="AF17" s="13">
        <f>_xll.acq_options_blackscholes_vega($C$4,$C$5,$C$6,$C$9,$C$8,AD17)</f>
        <v>53.466382143845387</v>
      </c>
      <c r="AG17" s="13">
        <f t="shared" ref="AG17:AG18" si="1">_xll.acq_options_blackscholes_vomma($C$4,$C$5,$C$6,$C$9,$C$8,AD17)</f>
        <v>-6.6064796009357405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>
        <f>_xll.acq_options_blackscholes_price($C$4,$C$5,$C$6,$C$9,$C$8,AD18,$C$10)</f>
        <v>10.561230727493346</v>
      </c>
      <c r="AF18" s="13">
        <f>_xll.acq_options_blackscholes_vega($C$4,$C$5,$C$6,$C$9,$C$8,AD18)</f>
        <v>53.465721327129046</v>
      </c>
      <c r="AG18" s="13">
        <f t="shared" si="1"/>
        <v>-6.6098546665583333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53.466382087569492</v>
      </c>
      <c r="AG20" s="17">
        <f>_xll.acq_diff2_c3pt(AD16:AD18,AE16:AE18)</f>
        <v>-6.6064814063800439</v>
      </c>
      <c r="AH20" s="17">
        <f>_xll.acq_diff1_c3pt(AD16:AD18,AF16:AF18)</f>
        <v>-6.6064795412764168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6">
        <f>AF17-AF20</f>
        <v>5.6275894166901708E-8</v>
      </c>
      <c r="AG21" s="36">
        <f>AG17-AG20</f>
        <v>1.8054443033932444E-6</v>
      </c>
      <c r="AH21" s="36">
        <f>AG17-AH20</f>
        <v>-5.9659323703442624E-8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_xll.acq_options_blackscholes_price($C$4,$C$5,$C$6,AD27,$C$9,$C$7,$C$10)</f>
        <v>4.1877665123257053</v>
      </c>
      <c r="AF27" s="13">
        <f>_xll.acq_options_blackscholes_rho($C$4,$C$5,$C$6,AD27,$C$9,$C$7,$C$10)</f>
        <v>49.822551772366097</v>
      </c>
      <c r="AG27" s="13"/>
      <c r="AH27" s="15">
        <f>AH28-AI31</f>
        <v>2.4998999999999998</v>
      </c>
      <c r="AI27">
        <f>_xll.acq_options_blackscholes_price($C$4,$C$5,AH27,$C$8,$C$9,$C$7,$C$10)</f>
        <v>4.1926825566795181</v>
      </c>
      <c r="AJ27" s="13">
        <f>_xll.acq_options_blackscholes_theta($C$4,$C$5,AH27,$C$8,$C$9,$C$7,$C$10)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_xll.acq_options_blackscholes_price($C$4,$C$5,$C$6,AD28,$C$9,$C$7,$C$10)</f>
        <v>4.1927508505818558</v>
      </c>
      <c r="AF28" s="13">
        <f>_xll.acq_options_blackscholes_rho($C$4,$C$5,$C$6,AD28,$C$9,$C$7,$C$10)</f>
        <v>49.864215121373967</v>
      </c>
      <c r="AG28" s="13"/>
      <c r="AH28" s="16">
        <f>C6</f>
        <v>2.5</v>
      </c>
      <c r="AI28">
        <f>_xll.acq_options_blackscholes_price($C$4,$C$5,AH28,$C$8,$C$9,$C$7,$C$10)</f>
        <v>4.1927508505818558</v>
      </c>
      <c r="AJ28" s="13">
        <f>_xll.acq_options_blackscholes_theta($C$4,$C$5,AH28,$C$8,$C$9,$C$7,$C$10)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_xll.acq_options_blackscholes_price($C$4,$C$5,$C$6,AD29,$C$9,$C$7,$C$10)</f>
        <v>4.1977393557035931</v>
      </c>
      <c r="AF29" s="13">
        <f>_xll.acq_options_blackscholes_rho($C$4,$C$5,$C$6,AD29,$C$9,$C$7,$C$10)</f>
        <v>49.905889079206759</v>
      </c>
      <c r="AG29" s="13"/>
      <c r="AH29" s="15">
        <f>AH28+AI31</f>
        <v>2.5001000000000002</v>
      </c>
      <c r="AI29">
        <f>_xll.acq_options_blackscholes_price($C$4,$C$5,AH29,$C$8,$C$9,$C$7,$C$10)</f>
        <v>4.1928191403372992</v>
      </c>
      <c r="AJ29" s="13">
        <f>_xll.acq_options_blackscholes_theta($C$4,$C$5,AH29,$C$8,$C$9,$C$7,$C$10)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6">
        <f>AF28-AF31</f>
        <v>-1.7680655375329479E-6</v>
      </c>
      <c r="AG32" s="11"/>
      <c r="AH32" t="s">
        <v>111</v>
      </c>
      <c r="AJ32" s="36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9" t="s">
        <v>120</v>
      </c>
      <c r="AE37" s="42">
        <f>AF37-AE42</f>
        <v>0.19990000000000002</v>
      </c>
      <c r="AF37" s="21">
        <f>C7</f>
        <v>0.2</v>
      </c>
      <c r="AG37" s="43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9">
        <f>AD39-AE42</f>
        <v>89.999899999999997</v>
      </c>
      <c r="AE38" s="20">
        <f>_xll.acq_options_blackscholes_price($AD38,$C$5,$C$6,$C$8,$C$9,AE$37,$C$10)</f>
        <v>4.1883936952289851</v>
      </c>
      <c r="AF38" s="21">
        <f>_xll.acq_options_blackscholes_price($AD38,$C$5,$C$6,$C$8,$C$9,AF$37,$C$10)</f>
        <v>4.1927240301498756</v>
      </c>
      <c r="AG38" s="33">
        <f>_xll.acq_options_blackscholes_price($AD38,$C$5,$C$6,$C$8,$C$9,AG$37,$C$10)</f>
        <v>4.1970552241516685</v>
      </c>
      <c r="AI38">
        <f>_xll.acq_options_blackscholes_delta($AD38,$C$5,$C$6,$C$8,$C$9,AE$37,$C$10)</f>
        <v>0.26808086872425324</v>
      </c>
      <c r="AJ38">
        <f>_xll.acq_options_blackscholes_delta($AD38,$C$5,$C$6,$C$8,$C$9,AF$37,$C$10)</f>
        <v>0.26820378510747978</v>
      </c>
      <c r="AK38">
        <f>_xll.acq_options_blackscholes_delta($AD38,$C$5,$C$6,$C$8,$C$9,AG$37,$C$10)</f>
        <v>0.26832662704654892</v>
      </c>
      <c r="AM38">
        <f>_xll.acq_options_blackscholes_vega($AD38,$C$5,$C$6,$C$8,$C$9,AE$37)</f>
        <v>43.299049714446767</v>
      </c>
      <c r="AN38" s="19">
        <f>_xll.acq_options_blackscholes_vega($AD38,$C$5,$C$6,$C$8,$C$9,AF$37)</f>
        <v>43.307646657527272</v>
      </c>
      <c r="AO38">
        <f>_xll.acq_options_blackscholes_vega($AD38,$C$5,$C$6,$C$8,$C$9,AG$37)</f>
        <v>43.316231335834985</v>
      </c>
      <c r="AQ38">
        <f>_xll.acq_options_blackscholes_vanna($AD38,$C$5,$C$6,$C$8,$C$9,AE$37)</f>
        <v>1.2295363005253457</v>
      </c>
      <c r="AR38">
        <f>_xll.acq_options_blackscholes_vanna($AD38,$C$5,$C$6,$C$8,$C$9,AF$37)</f>
        <v>1.2287914877713453</v>
      </c>
      <c r="AS38">
        <f>_xll.acq_options_blackscholes_vanna($AD38,$C$5,$C$6,$C$8,$C$9,AG$37)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40">
        <f>C4</f>
        <v>90</v>
      </c>
      <c r="AE39" s="34">
        <f>_xll.acq_options_blackscholes_price($AD39,$C$5,$C$6,$C$8,$C$9,AE$37,$C$10)</f>
        <v>4.1884205033693505</v>
      </c>
      <c r="AF39" s="22">
        <f>_xll.acq_options_blackscholes_price($AD39,$C$5,$C$6,$C$8,$C$9,AF$37,$C$10)</f>
        <v>4.1927508505818558</v>
      </c>
      <c r="AG39" s="23">
        <f>_xll.acq_options_blackscholes_price($AD39,$C$5,$C$6,$C$8,$C$9,AG$37,$C$10)</f>
        <v>4.1970820568678278</v>
      </c>
      <c r="AI39">
        <f>_xll.acq_options_blackscholes_delta($AD39,$C$5,$C$6,$C$8,$C$9,AE$37,$C$10)</f>
        <v>0.2680819383741227</v>
      </c>
      <c r="AJ39">
        <f>_xll.acq_options_blackscholes_delta($AD39,$C$5,$C$6,$C$8,$C$9,AF$37,$C$10)</f>
        <v>0.2682048544347938</v>
      </c>
      <c r="AK39">
        <f>_xll.acq_options_blackscholes_delta($AD39,$C$5,$C$6,$C$8,$C$9,AG$37,$C$10)</f>
        <v>0.26832769605132722</v>
      </c>
      <c r="AM39">
        <f>_xll.acq_options_blackscholes_vega($AD39,$C$5,$C$6,$C$8,$C$9,AE$37)</f>
        <v>43.299172667915535</v>
      </c>
      <c r="AN39" s="19">
        <f>_xll.acq_options_blackscholes_vega($AD39,$C$5,$C$6,$C$8,$C$9,AF$37)</f>
        <v>43.307769536514776</v>
      </c>
      <c r="AO39">
        <f>_xll.acq_options_blackscholes_vega($AD39,$C$5,$C$6,$C$8,$C$9,AG$37)</f>
        <v>43.316354140415449</v>
      </c>
      <c r="AQ39">
        <f>_xll.acq_options_blackscholes_vanna($AD39,$C$5,$C$6,$C$8,$C$9,AE$37)</f>
        <v>1.2295330748740971</v>
      </c>
      <c r="AR39" s="19">
        <f>_xll.acq_options_blackscholes_vanna($AD39,$C$5,$C$6,$C$8,$C$9,AF$37)</f>
        <v>1.2287882623149675</v>
      </c>
      <c r="AS39">
        <f>_xll.acq_options_blackscholes_vanna($AD39,$C$5,$C$6,$C$8,$C$9,AG$37)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1">
        <f>AD39+AE42</f>
        <v>90.000100000000003</v>
      </c>
      <c r="AE40" s="35">
        <f>_xll.acq_options_blackscholes_price($AD40,$C$5,$C$6,$C$8,$C$9,AE$37,$C$10)</f>
        <v>4.1884473116166703</v>
      </c>
      <c r="AF40" s="24">
        <f>_xll.acq_options_blackscholes_price($AD40,$C$5,$C$6,$C$8,$C$9,AF$37,$C$10)</f>
        <v>4.1927776711207656</v>
      </c>
      <c r="AG40" s="25">
        <f>_xll.acq_options_blackscholes_price($AD40,$C$5,$C$6,$C$8,$C$9,AG$37,$C$10)</f>
        <v>4.197108889690881</v>
      </c>
      <c r="AI40">
        <f>_xll.acq_options_blackscholes_delta($AD40,$C$5,$C$6,$C$8,$C$9,AE$37,$C$10)</f>
        <v>0.26808300802465251</v>
      </c>
      <c r="AJ40">
        <f>_xll.acq_options_blackscholes_delta($AD40,$C$5,$C$6,$C$8,$C$9,AF$37,$C$10)</f>
        <v>0.26820592376276564</v>
      </c>
      <c r="AK40">
        <f>_xll.acq_options_blackscholes_delta($AD40,$C$5,$C$6,$C$8,$C$9,AG$37,$C$10)</f>
        <v>0.26832876505676068</v>
      </c>
      <c r="AM40">
        <f>_xll.acq_options_blackscholes_vega($AD40,$C$5,$C$6,$C$8,$C$9,AE$37)</f>
        <v>43.299295621061738</v>
      </c>
      <c r="AN40" s="19">
        <f>_xll.acq_options_blackscholes_vega($AD40,$C$5,$C$6,$C$8,$C$9,AF$37)</f>
        <v>43.307892415179737</v>
      </c>
      <c r="AO40">
        <f>_xll.acq_options_blackscholes_vega($AD40,$C$5,$C$6,$C$8,$C$9,AG$37)</f>
        <v>43.31647694467339</v>
      </c>
      <c r="AQ40">
        <f>_xll.acq_options_blackscholes_vanna($AD40,$C$5,$C$6,$C$8,$C$9,AE$37)</f>
        <v>1.2295298491964135</v>
      </c>
      <c r="AR40">
        <f>_xll.acq_options_blackscholes_vanna($AD40,$C$5,$C$6,$C$8,$C$9,AF$37)</f>
        <v>1.2287850368322066</v>
      </c>
      <c r="AS40">
        <f>_xll.acq_options_blackscholes_vanna($AD40,$C$5,$C$6,$C$8,$C$9,AG$37)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6">
        <f>AR39-AF42</f>
        <v>-1.2370780688719663E-7</v>
      </c>
      <c r="AG43" s="36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X34"/>
  <sheetViews>
    <sheetView tabSelected="1" workbookViewId="0">
      <selection activeCell="A7" sqref="A7:A8"/>
    </sheetView>
  </sheetViews>
  <sheetFormatPr defaultRowHeight="15" x14ac:dyDescent="0.25"/>
  <cols>
    <col min="10" max="10" width="12" bestFit="1" customWidth="1"/>
    <col min="33" max="33" width="12.7109375" bestFit="1" customWidth="1"/>
  </cols>
  <sheetData>
    <row r="1" spans="1:50" ht="20.25" thickBot="1" x14ac:dyDescent="0.35">
      <c r="A1" s="46" t="s">
        <v>135</v>
      </c>
      <c r="B1" s="46"/>
      <c r="C1" s="46"/>
      <c r="D1" s="46"/>
      <c r="E1" s="46"/>
      <c r="F1" s="46"/>
      <c r="G1" s="46"/>
    </row>
    <row r="2" spans="1:50" ht="15.75" thickTop="1" x14ac:dyDescent="0.25">
      <c r="M2" t="s">
        <v>140</v>
      </c>
      <c r="AF2" t="s">
        <v>141</v>
      </c>
    </row>
    <row r="3" spans="1:50" ht="15.75" thickBot="1" x14ac:dyDescent="0.3">
      <c r="B3" s="3" t="s">
        <v>92</v>
      </c>
      <c r="C3" s="3"/>
      <c r="F3" s="45" t="s">
        <v>139</v>
      </c>
      <c r="G3" s="45"/>
      <c r="H3" s="45"/>
      <c r="I3" s="45" t="s">
        <v>137</v>
      </c>
      <c r="J3" s="45"/>
      <c r="M3" t="s">
        <v>136</v>
      </c>
    </row>
    <row r="4" spans="1:50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125</v>
      </c>
      <c r="M4" s="44">
        <v>0.1</v>
      </c>
      <c r="N4" s="44">
        <v>0.5</v>
      </c>
      <c r="O4" s="44">
        <v>1</v>
      </c>
      <c r="P4" s="44">
        <v>1.5</v>
      </c>
      <c r="Q4" s="44">
        <v>2</v>
      </c>
      <c r="R4" s="44">
        <v>2.5</v>
      </c>
      <c r="S4" s="44">
        <v>3</v>
      </c>
      <c r="T4" s="44">
        <v>3.5</v>
      </c>
      <c r="U4" s="44">
        <v>4</v>
      </c>
      <c r="V4" s="44">
        <v>4.5</v>
      </c>
      <c r="W4" s="44">
        <v>5</v>
      </c>
      <c r="X4" s="44">
        <v>5.5</v>
      </c>
      <c r="Y4" s="44">
        <v>6</v>
      </c>
      <c r="Z4" s="44">
        <v>6.5</v>
      </c>
      <c r="AA4" s="44">
        <v>7</v>
      </c>
      <c r="AB4" s="44">
        <v>7.5</v>
      </c>
      <c r="AC4" s="44">
        <v>8</v>
      </c>
      <c r="AD4" s="44">
        <v>8.5</v>
      </c>
      <c r="AF4" t="s">
        <v>125</v>
      </c>
      <c r="AG4" s="44">
        <v>0.1</v>
      </c>
      <c r="AH4" s="44">
        <v>0.5</v>
      </c>
      <c r="AI4" s="44">
        <v>1</v>
      </c>
      <c r="AJ4" s="44">
        <v>1.5</v>
      </c>
      <c r="AK4" s="44">
        <v>2</v>
      </c>
      <c r="AL4" s="44">
        <v>2.5</v>
      </c>
      <c r="AM4" s="44">
        <v>3</v>
      </c>
      <c r="AN4" s="44">
        <v>3.5</v>
      </c>
      <c r="AO4" s="44">
        <v>4</v>
      </c>
      <c r="AP4" s="44">
        <v>4.5</v>
      </c>
      <c r="AQ4" s="44">
        <v>5</v>
      </c>
      <c r="AR4" s="44">
        <v>5.5</v>
      </c>
      <c r="AS4" s="44">
        <v>6</v>
      </c>
      <c r="AT4" s="44">
        <v>6.5</v>
      </c>
      <c r="AU4" s="44">
        <v>7</v>
      </c>
      <c r="AV4" s="44">
        <v>7.5</v>
      </c>
      <c r="AW4" s="44">
        <v>8</v>
      </c>
      <c r="AX4" s="44">
        <v>8.5</v>
      </c>
    </row>
    <row r="5" spans="1:50" x14ac:dyDescent="0.25">
      <c r="B5" t="s">
        <v>87</v>
      </c>
      <c r="C5" s="5">
        <v>90</v>
      </c>
      <c r="F5">
        <v>10</v>
      </c>
      <c r="G5">
        <f>_xll.acq_options_bjerksund_price_approx($C$4,F5,$C$6,$C$8,$C$9,$C$7,TRUE)</f>
        <v>70</v>
      </c>
      <c r="H5">
        <f>_xll.acq_options_bjerksund_price_approx($C$4,F5,$C$6,$C$8,$C$9,$C$7,FALSE)</f>
        <v>1.7394086171407253E-11</v>
      </c>
      <c r="I5">
        <f>_xll.acq_options_blackscholes_price($C$4,F5,$C$6,$C$8,$C$9,$C$7,TRUE)</f>
        <v>68.51249871727687</v>
      </c>
      <c r="J5">
        <f>_xll.acq_options_blackscholes_price($C$4,G5,$C$6,$C$8,$C$9,$C$7,FALSE)</f>
        <v>4.470579186763576</v>
      </c>
      <c r="L5" s="44">
        <v>150</v>
      </c>
      <c r="M5">
        <f>_xll.acq_options_bjerksund_price_approx($L5,$C$5,M$4,$C$8,$C$9,$C$7,TRUE)</f>
        <v>60.029895702725661</v>
      </c>
      <c r="N5">
        <f>_xll.acq_options_bjerksund_price_approx($L5,$C$5,N$4,$C$8,$C$9,$C$7,TRUE)</f>
        <v>60.149311128337409</v>
      </c>
      <c r="O5">
        <f>_xll.acq_options_bjerksund_price_approx($L5,$C$5,O$4,$C$8,$C$9,$C$7,TRUE)</f>
        <v>60.333120662658622</v>
      </c>
      <c r="P5">
        <f>_xll.acq_options_bjerksund_price_approx($L5,$C$5,P$4,$C$8,$C$9,$C$7,TRUE)</f>
        <v>60.61302180027652</v>
      </c>
      <c r="Q5">
        <f>_xll.acq_options_bjerksund_price_approx($L5,$C$5,Q$4,$C$8,$C$9,$C$7,TRUE)</f>
        <v>60.986921363184784</v>
      </c>
      <c r="R5">
        <f>_xll.acq_options_bjerksund_price_approx($L5,$C$5,R$4,$C$8,$C$9,$C$7,TRUE)</f>
        <v>61.427741387463584</v>
      </c>
      <c r="S5">
        <f>_xll.acq_options_bjerksund_price_approx($L5,$C$5,S$4,$C$8,$C$9,$C$7,TRUE)</f>
        <v>61.910844283276425</v>
      </c>
      <c r="T5">
        <f>_xll.acq_options_bjerksund_price_approx($L5,$C$5,T$4,$C$8,$C$9,$C$7,TRUE)</f>
        <v>62.41825240361873</v>
      </c>
      <c r="U5">
        <f>_xll.acq_options_bjerksund_price_approx($L5,$C$5,U$4,$C$8,$C$9,$C$7,TRUE)</f>
        <v>62.937568038972188</v>
      </c>
      <c r="V5">
        <f>_xll.acq_options_bjerksund_price_approx($L5,$C$5,V$4,$C$8,$C$9,$C$7,TRUE)</f>
        <v>63.46037955353669</v>
      </c>
      <c r="W5">
        <f>_xll.acq_options_bjerksund_price_approx($L5,$C$5,W$4,$C$8,$C$9,$C$7,TRUE)</f>
        <v>63.981012192352047</v>
      </c>
      <c r="X5">
        <f>_xll.acq_options_bjerksund_price_approx($L5,$C$5,X$4,$C$8,$C$9,$C$7,TRUE)</f>
        <v>64.495657905802233</v>
      </c>
      <c r="Y5">
        <f>_xll.acq_options_bjerksund_price_approx($L5,$C$5,Y$4,$C$8,$C$9,$C$7,TRUE)</f>
        <v>65.001787077777777</v>
      </c>
      <c r="Z5">
        <f>_xll.acq_options_bjerksund_price_approx($L5,$C$5,Z$4,$C$8,$C$9,$C$7,TRUE)</f>
        <v>65.497752038240634</v>
      </c>
      <c r="AA5">
        <f>_xll.acq_options_bjerksund_price_approx($L5,$C$5,AA$4,$C$8,$C$9,$C$7,TRUE)</f>
        <v>65.982518062664582</v>
      </c>
      <c r="AB5">
        <f>_xll.acq_options_bjerksund_price_approx($L5,$C$5,AB$4,$C$8,$C$9,$C$7,TRUE)</f>
        <v>66.455479031763559</v>
      </c>
      <c r="AC5">
        <f>_xll.acq_options_bjerksund_price_approx($L5,$C$5,AC$4,$C$8,$C$9,$C$7,TRUE)</f>
        <v>66.916329736215062</v>
      </c>
      <c r="AD5">
        <f>_xll.acq_options_bjerksund_price_approx($L5,$C$5,AD$4,$C$8,$C$9,$C$7,TRUE)</f>
        <v>67.364976493162942</v>
      </c>
      <c r="AF5" s="44">
        <v>150</v>
      </c>
      <c r="AG5">
        <f>_xll.acq_options_bjerksund_price_approx($L5,$C$5,AG$4,$C$8,$C$9,$C$7,FALSE)</f>
        <v>-2.8421709430404007E-14</v>
      </c>
      <c r="AH5">
        <f>_xll.acq_options_bjerksund_price_approx($L5,$C$5,AH$4,$C$8,$C$9,$C$7,FALSE)</f>
        <v>5.2423704602233556E-4</v>
      </c>
      <c r="AI5">
        <f>_xll.acq_options_bjerksund_price_approx($L5,$C$5,AI$4,$C$8,$C$9,$C$7,FALSE)</f>
        <v>3.2956499857846211E-2</v>
      </c>
      <c r="AJ5">
        <f>_xll.acq_options_bjerksund_price_approx($L5,$C$5,AJ$4,$C$8,$C$9,$C$7,FALSE)</f>
        <v>0.15743120822392598</v>
      </c>
      <c r="AK5">
        <f>_xll.acq_options_bjerksund_price_approx($L5,$C$5,AK$4,$C$8,$C$9,$C$7,FALSE)</f>
        <v>0.37286390789105894</v>
      </c>
      <c r="AL5">
        <f>_xll.acq_options_bjerksund_price_approx($L5,$C$5,AL$4,$C$8,$C$9,$C$7,FALSE)</f>
        <v>0.65362194661997819</v>
      </c>
      <c r="AM5">
        <f>_xll.acq_options_bjerksund_price_approx($L5,$C$5,AM$4,$C$8,$C$9,$C$7,FALSE)</f>
        <v>0.97650082959876272</v>
      </c>
      <c r="AN5">
        <f>_xll.acq_options_bjerksund_price_approx($L5,$C$5,AN$4,$C$8,$C$9,$C$7,FALSE)</f>
        <v>1.3247488243186751</v>
      </c>
      <c r="AO5">
        <f>_xll.acq_options_bjerksund_price_approx($L5,$C$5,AO$4,$C$8,$C$9,$C$7,FALSE)</f>
        <v>1.6869237577565741</v>
      </c>
      <c r="AP5">
        <f>_xll.acq_options_bjerksund_price_approx($L5,$C$5,AP$4,$C$8,$C$9,$C$7,FALSE)</f>
        <v>2.0553095471105678</v>
      </c>
      <c r="AQ5">
        <f>_xll.acq_options_bjerksund_price_approx($L5,$C$5,AQ$4,$C$8,$C$9,$C$7,FALSE)</f>
        <v>2.4247074345020394</v>
      </c>
      <c r="AR5">
        <f>_xll.acq_options_bjerksund_price_approx($L5,$C$5,AR$4,$C$8,$C$9,$C$7,FALSE)</f>
        <v>2.7916122495678053</v>
      </c>
      <c r="AS5">
        <f>_xll.acq_options_bjerksund_price_approx($L5,$C$5,AS$4,$C$8,$C$9,$C$7,FALSE)</f>
        <v>3.1536662532126627</v>
      </c>
      <c r="AT5">
        <f>_xll.acq_options_bjerksund_price_approx($L5,$C$5,AT$4,$C$8,$C$9,$C$7,FALSE)</f>
        <v>3.5092972558975362</v>
      </c>
      <c r="AU5">
        <f>_xll.acq_options_bjerksund_price_approx($L5,$C$5,AU$4,$C$8,$C$9,$C$7,FALSE)</f>
        <v>3.8574766524037898</v>
      </c>
      <c r="AV5">
        <f>_xll.acq_options_bjerksund_price_approx($L5,$C$5,AV$4,$C$8,$C$9,$C$7,FALSE)</f>
        <v>4.1975556070452598</v>
      </c>
      <c r="AW5">
        <f>_xll.acq_options_bjerksund_price_approx($L5,$C$5,AW$4,$C$8,$C$9,$C$7,FALSE)</f>
        <v>4.5291526706319161</v>
      </c>
      <c r="AX5">
        <f>_xll.acq_options_bjerksund_price_approx($L5,$C$5,AX$4,$C$8,$C$9,$C$7,FALSE)</f>
        <v>4.8520756860833387</v>
      </c>
    </row>
    <row r="6" spans="1:50" x14ac:dyDescent="0.25">
      <c r="B6" t="s">
        <v>88</v>
      </c>
      <c r="C6" s="5">
        <v>2.5</v>
      </c>
      <c r="F6">
        <v>20</v>
      </c>
      <c r="G6">
        <f>_xll.acq_options_bjerksund_price_approx($C$4,F6,$C$6,$C$8,$C$9,$C$7,TRUE)</f>
        <v>60</v>
      </c>
      <c r="H6">
        <f>_xll.acq_options_bjerksund_price_approx($C$4,F6,$C$6,$C$8,$C$9,$C$7,FALSE)</f>
        <v>1.0021636072110596E-5</v>
      </c>
      <c r="I6">
        <f>_xll.acq_options_blackscholes_price($C$4,F6,$C$6,$C$8,$C$9,$C$7,TRUE)</f>
        <v>59.000214491198946</v>
      </c>
      <c r="J6">
        <f>_xll.acq_options_blackscholes_price($C$4,G6,$C$6,$C$8,$C$9,$C$7,FALSE)</f>
        <v>1.7818945893580391</v>
      </c>
      <c r="L6" s="44">
        <v>145</v>
      </c>
      <c r="M6">
        <f>_xll.acq_options_bjerksund_price_approx($L6,$C$5,M$4,$C$8,$C$9,$C$7,TRUE)</f>
        <v>55.034892658549218</v>
      </c>
      <c r="N6">
        <f>_xll.acq_options_bjerksund_price_approx($L6,$C$5,N$4,$C$8,$C$9,$C$7,TRUE)</f>
        <v>55.174378618866022</v>
      </c>
      <c r="O6">
        <f>_xll.acq_options_bjerksund_price_approx($L6,$C$5,O$4,$C$8,$C$9,$C$7,TRUE)</f>
        <v>55.401113099243979</v>
      </c>
      <c r="P6">
        <f>_xll.acq_options_bjerksund_price_approx($L6,$C$5,P$4,$C$8,$C$9,$C$7,TRUE)</f>
        <v>55.747792867114477</v>
      </c>
      <c r="Q6">
        <f>_xll.acq_options_bjerksund_price_approx($L6,$C$5,Q$4,$C$8,$C$9,$C$7,TRUE)</f>
        <v>56.195095079861389</v>
      </c>
      <c r="R6">
        <f>_xll.acq_options_bjerksund_price_approx($L6,$C$5,R$4,$C$8,$C$9,$C$7,TRUE)</f>
        <v>56.706624918025192</v>
      </c>
      <c r="S6">
        <f>_xll.acq_options_bjerksund_price_approx($L6,$C$5,S$4,$C$8,$C$9,$C$7,TRUE)</f>
        <v>57.254677618842294</v>
      </c>
      <c r="T6">
        <f>_xll.acq_options_bjerksund_price_approx($L6,$C$5,T$4,$C$8,$C$9,$C$7,TRUE)</f>
        <v>57.820772408251273</v>
      </c>
      <c r="U6">
        <f>_xll.acq_options_bjerksund_price_approx($L6,$C$5,U$4,$C$8,$C$9,$C$7,TRUE)</f>
        <v>58.39290930798979</v>
      </c>
      <c r="V6">
        <f>_xll.acq_options_bjerksund_price_approx($L6,$C$5,V$4,$C$8,$C$9,$C$7,TRUE)</f>
        <v>58.96332865841832</v>
      </c>
      <c r="W6">
        <f>_xll.acq_options_bjerksund_price_approx($L6,$C$5,W$4,$C$8,$C$9,$C$7,TRUE)</f>
        <v>59.527023786065513</v>
      </c>
      <c r="X6">
        <f>_xll.acq_options_bjerksund_price_approx($L6,$C$5,X$4,$C$8,$C$9,$C$7,TRUE)</f>
        <v>60.08079112489996</v>
      </c>
      <c r="Y6">
        <f>_xll.acq_options_bjerksund_price_approx($L6,$C$5,Y$4,$C$8,$C$9,$C$7,TRUE)</f>
        <v>60.622622748678978</v>
      </c>
      <c r="Z6">
        <f>_xll.acq_options_bjerksund_price_approx($L6,$C$5,Z$4,$C$8,$C$9,$C$7,TRUE)</f>
        <v>61.151312780089256</v>
      </c>
      <c r="AA6">
        <f>_xll.acq_options_bjerksund_price_approx($L6,$C$5,AA$4,$C$8,$C$9,$C$7,TRUE)</f>
        <v>61.666198280291468</v>
      </c>
      <c r="AB6">
        <f>_xll.acq_options_bjerksund_price_approx($L6,$C$5,AB$4,$C$8,$C$9,$C$7,TRUE)</f>
        <v>62.166985974069419</v>
      </c>
      <c r="AC6">
        <f>_xll.acq_options_bjerksund_price_approx($L6,$C$5,AC$4,$C$8,$C$9,$C$7,TRUE)</f>
        <v>62.653634710753714</v>
      </c>
      <c r="AD6">
        <f>_xll.acq_options_bjerksund_price_approx($L6,$C$5,AD$4,$C$8,$C$9,$C$7,TRUE)</f>
        <v>63.126274736328838</v>
      </c>
      <c r="AF6" s="44">
        <v>145</v>
      </c>
      <c r="AG6">
        <f>_xll.acq_options_bjerksund_price_approx($L6,$C$5,AG$4,$C$8,$C$9,$C$7,FALSE)</f>
        <v>2.8421709430404007E-14</v>
      </c>
      <c r="AH6">
        <f>_xll.acq_options_bjerksund_price_approx($L6,$C$5,AH$4,$C$8,$C$9,$C$7,FALSE)</f>
        <v>1.3456070146560251E-3</v>
      </c>
      <c r="AI6">
        <f>_xll.acq_options_bjerksund_price_approx($L6,$C$5,AI$4,$C$8,$C$9,$C$7,FALSE)</f>
        <v>5.4953157607968706E-2</v>
      </c>
      <c r="AJ6">
        <f>_xll.acq_options_bjerksund_price_approx($L6,$C$5,AJ$4,$C$8,$C$9,$C$7,FALSE)</f>
        <v>0.22636147050107525</v>
      </c>
      <c r="AK6">
        <f>_xll.acq_options_bjerksund_price_approx($L6,$C$5,AK$4,$C$8,$C$9,$C$7,FALSE)</f>
        <v>0.49680385331933508</v>
      </c>
      <c r="AL6">
        <f>_xll.acq_options_bjerksund_price_approx($L6,$C$5,AL$4,$C$8,$C$9,$C$7,FALSE)</f>
        <v>0.83099703557758176</v>
      </c>
      <c r="AM6">
        <f>_xll.acq_options_bjerksund_price_approx($L6,$C$5,AM$4,$C$8,$C$9,$C$7,FALSE)</f>
        <v>1.2023913709940359</v>
      </c>
      <c r="AN6">
        <f>_xll.acq_options_bjerksund_price_approx($L6,$C$5,AN$4,$C$8,$C$9,$C$7,FALSE)</f>
        <v>1.5935235890466402</v>
      </c>
      <c r="AO6">
        <f>_xll.acq_options_bjerksund_price_approx($L6,$C$5,AO$4,$C$8,$C$9,$C$7,FALSE)</f>
        <v>1.9932077434910411</v>
      </c>
      <c r="AP6">
        <f>_xll.acq_options_bjerksund_price_approx($L6,$C$5,AP$4,$C$8,$C$9,$C$7,FALSE)</f>
        <v>2.3942901619579402</v>
      </c>
      <c r="AQ6">
        <f>_xll.acq_options_bjerksund_price_approx($L6,$C$5,AQ$4,$C$8,$C$9,$C$7,FALSE)</f>
        <v>2.7921864538705563</v>
      </c>
      <c r="AR6">
        <f>_xll.acq_options_bjerksund_price_approx($L6,$C$5,AR$4,$C$8,$C$9,$C$7,FALSE)</f>
        <v>3.1839652740036826</v>
      </c>
      <c r="AS6">
        <f>_xll.acq_options_bjerksund_price_approx($L6,$C$5,AS$4,$C$8,$C$9,$C$7,FALSE)</f>
        <v>3.5677739896503482</v>
      </c>
      <c r="AT6">
        <f>_xll.acq_options_bjerksund_price_approx($L6,$C$5,AT$4,$C$8,$C$9,$C$7,FALSE)</f>
        <v>3.9424737903659377</v>
      </c>
      <c r="AU6">
        <f>_xll.acq_options_bjerksund_price_approx($L6,$C$5,AU$4,$C$8,$C$9,$C$7,FALSE)</f>
        <v>4.3074038850911336</v>
      </c>
      <c r="AV6">
        <f>_xll.acq_options_bjerksund_price_approx($L6,$C$5,AV$4,$C$8,$C$9,$C$7,FALSE)</f>
        <v>4.6622264734135399</v>
      </c>
      <c r="AW6">
        <f>_xll.acq_options_bjerksund_price_approx($L6,$C$5,AW$4,$C$8,$C$9,$C$7,FALSE)</f>
        <v>5.0068231697543837</v>
      </c>
      <c r="AX6">
        <f>_xll.acq_options_bjerksund_price_approx($L6,$C$5,AX$4,$C$8,$C$9,$C$7,FALSE)</f>
        <v>5.3412247996944586</v>
      </c>
    </row>
    <row r="7" spans="1:50" x14ac:dyDescent="0.25">
      <c r="B7" t="s">
        <v>89</v>
      </c>
      <c r="C7" s="5">
        <v>0.2</v>
      </c>
      <c r="F7">
        <v>30</v>
      </c>
      <c r="G7">
        <f>_xll.acq_options_bjerksund_price_approx($C$4,F7,$C$6,$C$8,$C$9,$C$7,TRUE)</f>
        <v>50</v>
      </c>
      <c r="H7">
        <f>_xll.acq_options_bjerksund_price_approx($C$4,F7,$C$6,$C$8,$C$9,$C$7,FALSE)</f>
        <v>2.9398085981995337E-3</v>
      </c>
      <c r="I7">
        <f>_xll.acq_options_blackscholes_price($C$4,F7,$C$6,$C$8,$C$9,$C$7,TRUE)</f>
        <v>49.490846647233283</v>
      </c>
      <c r="J7">
        <f>_xll.acq_options_blackscholes_price($C$4,G7,$C$6,$C$8,$C$9,$C$7,FALSE)</f>
        <v>0.48120239598688475</v>
      </c>
      <c r="L7" s="44">
        <v>140</v>
      </c>
      <c r="M7">
        <f>_xll.acq_options_bjerksund_price_approx($L7,$C$5,M$4,$C$8,$C$9,$C$7,TRUE)</f>
        <v>50.039890101200164</v>
      </c>
      <c r="N7">
        <f>_xll.acq_options_bjerksund_price_approx($L7,$C$5,N$4,$C$8,$C$9,$C$7,TRUE)</f>
        <v>50.200977753407635</v>
      </c>
      <c r="O7">
        <f>_xll.acq_options_bjerksund_price_approx($L7,$C$5,O$4,$C$8,$C$9,$C$7,TRUE)</f>
        <v>50.484213345761454</v>
      </c>
      <c r="P7">
        <f>_xll.acq_options_bjerksund_price_approx($L7,$C$5,P$4,$C$8,$C$9,$C$7,TRUE)</f>
        <v>50.913431691159758</v>
      </c>
      <c r="Q7">
        <f>_xll.acq_options_bjerksund_price_approx($L7,$C$5,Q$4,$C$8,$C$9,$C$7,TRUE)</f>
        <v>51.445680904430013</v>
      </c>
      <c r="R7">
        <f>_xll.acq_options_bjerksund_price_approx($L7,$C$5,R$4,$C$8,$C$9,$C$7,TRUE)</f>
        <v>52.03553261232787</v>
      </c>
      <c r="S7">
        <f>_xll.acq_options_bjerksund_price_approx($L7,$C$5,S$4,$C$8,$C$9,$C$7,TRUE)</f>
        <v>52.653363145365226</v>
      </c>
      <c r="T7">
        <f>_xll.acq_options_bjerksund_price_approx($L7,$C$5,T$4,$C$8,$C$9,$C$7,TRUE)</f>
        <v>53.281100002939894</v>
      </c>
      <c r="U7">
        <f>_xll.acq_options_bjerksund_price_approx($L7,$C$5,U$4,$C$8,$C$9,$C$7,TRUE)</f>
        <v>53.907760813925591</v>
      </c>
      <c r="V7">
        <f>_xll.acq_options_bjerksund_price_approx($L7,$C$5,V$4,$C$8,$C$9,$C$7,TRUE)</f>
        <v>54.526648340359642</v>
      </c>
      <c r="W7">
        <f>_xll.acq_options_bjerksund_price_approx($L7,$C$5,W$4,$C$8,$C$9,$C$7,TRUE)</f>
        <v>55.133696849558859</v>
      </c>
      <c r="X7">
        <f>_xll.acq_options_bjerksund_price_approx($L7,$C$5,X$4,$C$8,$C$9,$C$7,TRUE)</f>
        <v>55.726490876232639</v>
      </c>
      <c r="Y7">
        <f>_xll.acq_options_bjerksund_price_approx($L7,$C$5,Y$4,$C$8,$C$9,$C$7,TRUE)</f>
        <v>56.303669420308253</v>
      </c>
      <c r="Z7">
        <f>_xll.acq_options_bjerksund_price_approx($L7,$C$5,Z$4,$C$8,$C$9,$C$7,TRUE)</f>
        <v>56.864554875687254</v>
      </c>
      <c r="AA7">
        <f>_xll.acq_options_bjerksund_price_approx($L7,$C$5,AA$4,$C$8,$C$9,$C$7,TRUE)</f>
        <v>57.408916426905932</v>
      </c>
      <c r="AB7">
        <f>_xll.acq_options_bjerksund_price_approx($L7,$C$5,AB$4,$C$8,$C$9,$C$7,TRUE)</f>
        <v>57.936816081290949</v>
      </c>
      <c r="AC7">
        <f>_xll.acq_options_bjerksund_price_approx($L7,$C$5,AC$4,$C$8,$C$9,$C$7,TRUE)</f>
        <v>58.448506760084094</v>
      </c>
      <c r="AD7">
        <f>_xll.acq_options_bjerksund_price_approx($L7,$C$5,AD$4,$C$8,$C$9,$C$7,TRUE)</f>
        <v>58.944363920860035</v>
      </c>
      <c r="AF7" s="44">
        <v>140</v>
      </c>
      <c r="AG7">
        <f>_xll.acq_options_bjerksund_price_approx($L7,$C$5,AG$4,$C$8,$C$9,$C$7,FALSE)</f>
        <v>1.2505552149377763E-12</v>
      </c>
      <c r="AH7">
        <f>_xll.acq_options_bjerksund_price_approx($L7,$C$5,AH$4,$C$8,$C$9,$C$7,FALSE)</f>
        <v>3.3814043360393953E-3</v>
      </c>
      <c r="AI7">
        <f>_xll.acq_options_bjerksund_price_approx($L7,$C$5,AI$4,$C$8,$C$9,$C$7,FALSE)</f>
        <v>9.092499986797975E-2</v>
      </c>
      <c r="AJ7">
        <f>_xll.acq_options_bjerksund_price_approx($L7,$C$5,AJ$4,$C$8,$C$9,$C$7,FALSE)</f>
        <v>0.32425211009154964</v>
      </c>
      <c r="AK7">
        <f>_xll.acq_options_bjerksund_price_approx($L7,$C$5,AK$4,$C$8,$C$9,$C$7,FALSE)</f>
        <v>0.66063930552834904</v>
      </c>
      <c r="AL7">
        <f>_xll.acq_options_bjerksund_price_approx($L7,$C$5,AL$4,$C$8,$C$9,$C$7,FALSE)</f>
        <v>1.0554515236365205</v>
      </c>
      <c r="AM7">
        <f>_xll.acq_options_bjerksund_price_approx($L7,$C$5,AM$4,$C$8,$C$9,$C$7,FALSE)</f>
        <v>1.4799264240529055</v>
      </c>
      <c r="AN7">
        <f>_xll.acq_options_bjerksund_price_approx($L7,$C$5,AN$4,$C$8,$C$9,$C$7,FALSE)</f>
        <v>1.9167723064650772</v>
      </c>
      <c r="AO7">
        <f>_xll.acq_options_bjerksund_price_approx($L7,$C$5,AO$4,$C$8,$C$9,$C$7,FALSE)</f>
        <v>2.3556482439609852</v>
      </c>
      <c r="AP7">
        <f>_xll.acq_options_bjerksund_price_approx($L7,$C$5,AP$4,$C$8,$C$9,$C$7,FALSE)</f>
        <v>2.7903448583539046</v>
      </c>
      <c r="AQ7">
        <f>_xll.acq_options_bjerksund_price_approx($L7,$C$5,AQ$4,$C$8,$C$9,$C$7,FALSE)</f>
        <v>3.217141096033302</v>
      </c>
      <c r="AR7">
        <f>_xll.acq_options_bjerksund_price_approx($L7,$C$5,AR$4,$C$8,$C$9,$C$7,FALSE)</f>
        <v>3.6338441683202944</v>
      </c>
      <c r="AS7">
        <f>_xll.acq_options_bjerksund_price_approx($L7,$C$5,AS$4,$C$8,$C$9,$C$7,FALSE)</f>
        <v>4.0392174045080509</v>
      </c>
      <c r="AT7">
        <f>_xll.acq_options_bjerksund_price_approx($L7,$C$5,AT$4,$C$8,$C$9,$C$7,FALSE)</f>
        <v>4.4326312043716598</v>
      </c>
      <c r="AU7">
        <f>_xll.acq_options_bjerksund_price_approx($L7,$C$5,AU$4,$C$8,$C$9,$C$7,FALSE)</f>
        <v>4.8138452353644823</v>
      </c>
      <c r="AV7">
        <f>_xll.acq_options_bjerksund_price_approx($L7,$C$5,AV$4,$C$8,$C$9,$C$7,FALSE)</f>
        <v>5.1828697496073772</v>
      </c>
      <c r="AW7">
        <f>_xll.acq_options_bjerksund_price_approx($L7,$C$5,AW$4,$C$8,$C$9,$C$7,FALSE)</f>
        <v>5.5398757321653846</v>
      </c>
      <c r="AX7">
        <f>_xll.acq_options_bjerksund_price_approx($L7,$C$5,AX$4,$C$8,$C$9,$C$7,FALSE)</f>
        <v>5.8851358444770767</v>
      </c>
    </row>
    <row r="8" spans="1:50" x14ac:dyDescent="0.25">
      <c r="B8" t="s">
        <v>90</v>
      </c>
      <c r="C8" s="5">
        <v>0.02</v>
      </c>
      <c r="F8">
        <v>40</v>
      </c>
      <c r="G8">
        <f>_xll.acq_options_bjerksund_price_approx($C$4,F8,$C$6,$C$8,$C$9,$C$7,TRUE)</f>
        <v>40.182001258943721</v>
      </c>
      <c r="H8">
        <f>_xll.acq_options_bjerksund_price_approx($C$4,F8,$C$6,$C$8,$C$9,$C$7,FALSE)</f>
        <v>6.8180472490496413E-2</v>
      </c>
      <c r="I8">
        <f>_xll.acq_options_blackscholes_price($C$4,F8,$C$6,$C$8,$C$9,$C$7,TRUE)</f>
        <v>40.043583872529908</v>
      </c>
      <c r="J8">
        <f>_xll.acq_options_blackscholes_price($C$4,G8,$C$6,$C$8,$C$9,$C$7,FALSE)</f>
        <v>7.1017782438979493E-2</v>
      </c>
      <c r="L8" s="44">
        <v>135</v>
      </c>
      <c r="M8">
        <f>_xll.acq_options_bjerksund_price_approx($L8,$C$5,M$4,$C$8,$C$9,$C$7,TRUE)</f>
        <v>45.044887597740647</v>
      </c>
      <c r="N8">
        <f>_xll.acq_options_bjerksund_price_approx($L8,$C$5,N$4,$C$8,$C$9,$C$7,TRUE)</f>
        <v>45.230639158274975</v>
      </c>
      <c r="O8">
        <f>_xll.acq_options_bjerksund_price_approx($L8,$C$5,O$4,$C$8,$C$9,$C$7,TRUE)</f>
        <v>45.590343781497623</v>
      </c>
      <c r="P8">
        <f>_xll.acq_options_bjerksund_price_approx($L8,$C$5,P$4,$C$8,$C$9,$C$7,TRUE)</f>
        <v>46.120807616908252</v>
      </c>
      <c r="Q8">
        <f>_xll.acq_options_bjerksund_price_approx($L8,$C$5,Q$4,$C$8,$C$9,$C$7,TRUE)</f>
        <v>46.750139359026143</v>
      </c>
      <c r="R8">
        <f>_xll.acq_options_bjerksund_price_approx($L8,$C$5,R$4,$C$8,$C$9,$C$7,TRUE)</f>
        <v>47.425616169949784</v>
      </c>
      <c r="S8">
        <f>_xll.acq_options_bjerksund_price_approx($L8,$C$5,S$4,$C$8,$C$9,$C$7,TRUE)</f>
        <v>48.117452842250117</v>
      </c>
      <c r="T8">
        <f>_xll.acq_options_bjerksund_price_approx($L8,$C$5,T$4,$C$8,$C$9,$C$7,TRUE)</f>
        <v>48.809126969988924</v>
      </c>
      <c r="U8">
        <f>_xll.acq_options_bjerksund_price_approx($L8,$C$5,U$4,$C$8,$C$9,$C$7,TRUE)</f>
        <v>49.491377326324013</v>
      </c>
      <c r="V8">
        <f>_xll.acq_options_bjerksund_price_approx($L8,$C$5,V$4,$C$8,$C$9,$C$7,TRUE)</f>
        <v>50.159006635552636</v>
      </c>
      <c r="W8">
        <f>_xll.acq_options_bjerksund_price_approx($L8,$C$5,W$4,$C$8,$C$9,$C$7,TRUE)</f>
        <v>50.809168296447311</v>
      </c>
      <c r="X8">
        <f>_xll.acq_options_bjerksund_price_approx($L8,$C$5,X$4,$C$8,$C$9,$C$7,TRUE)</f>
        <v>51.440415841163841</v>
      </c>
      <c r="Y8">
        <f>_xll.acq_options_bjerksund_price_approx($L8,$C$5,Y$4,$C$8,$C$9,$C$7,TRUE)</f>
        <v>52.052155134953253</v>
      </c>
      <c r="Z8">
        <f>_xll.acq_options_bjerksund_price_approx($L8,$C$5,Z$4,$C$8,$C$9,$C$7,TRUE)</f>
        <v>52.644317611050667</v>
      </c>
      <c r="AA8">
        <f>_xll.acq_options_bjerksund_price_approx($L8,$C$5,AA$4,$C$8,$C$9,$C$7,TRUE)</f>
        <v>53.217159596794964</v>
      </c>
      <c r="AB8">
        <f>_xll.acq_options_bjerksund_price_approx($L8,$C$5,AB$4,$C$8,$C$9,$C$7,TRUE)</f>
        <v>53.771136141018239</v>
      </c>
      <c r="AC8">
        <f>_xll.acq_options_bjerksund_price_approx($L8,$C$5,AC$4,$C$8,$C$9,$C$7,TRUE)</f>
        <v>54.306820232012669</v>
      </c>
      <c r="AD8">
        <f>_xll.acq_options_bjerksund_price_approx($L8,$C$5,AD$4,$C$8,$C$9,$C$7,TRUE)</f>
        <v>54.824850405116564</v>
      </c>
      <c r="AF8" s="44">
        <v>135</v>
      </c>
      <c r="AG8">
        <f>_xll.acq_options_bjerksund_price_approx($L8,$C$5,AG$4,$C$8,$C$9,$C$7,FALSE)</f>
        <v>6.7473138187779114E-11</v>
      </c>
      <c r="AH8">
        <f>_xll.acq_options_bjerksund_price_approx($L8,$C$5,AH$4,$C$8,$C$9,$C$7,FALSE)</f>
        <v>8.2947972643978574E-3</v>
      </c>
      <c r="AI8">
        <f>_xll.acq_options_bjerksund_price_approx($L8,$C$5,AI$4,$C$8,$C$9,$C$7,FALSE)</f>
        <v>0.14911390113007883</v>
      </c>
      <c r="AJ8">
        <f>_xll.acq_options_bjerksund_price_approx($L8,$C$5,AJ$4,$C$8,$C$9,$C$7,FALSE)</f>
        <v>0.46244231943057912</v>
      </c>
      <c r="AK8">
        <f>_xll.acq_options_bjerksund_price_approx($L8,$C$5,AK$4,$C$8,$C$9,$C$7,FALSE)</f>
        <v>0.8764233714890679</v>
      </c>
      <c r="AL8">
        <f>_xll.acq_options_bjerksund_price_approx($L8,$C$5,AL$4,$C$8,$C$9,$C$7,FALSE)</f>
        <v>1.3388230819856233</v>
      </c>
      <c r="AM8">
        <f>_xll.acq_options_bjerksund_price_approx($L8,$C$5,AM$4,$C$8,$C$9,$C$7,FALSE)</f>
        <v>1.8204118537042433</v>
      </c>
      <c r="AN8">
        <f>_xll.acq_options_bjerksund_price_approx($L8,$C$5,AN$4,$C$8,$C$9,$C$7,FALSE)</f>
        <v>2.3051901713713931</v>
      </c>
      <c r="AO8">
        <f>_xll.acq_options_bjerksund_price_approx($L8,$C$5,AO$4,$C$8,$C$9,$C$7,FALSE)</f>
        <v>2.7843413208650389</v>
      </c>
      <c r="AP8">
        <f>_xll.acq_options_bjerksund_price_approx($L8,$C$5,AP$4,$C$8,$C$9,$C$7,FALSE)</f>
        <v>3.2530142625000167</v>
      </c>
      <c r="AQ8">
        <f>_xll.acq_options_bjerksund_price_approx($L8,$C$5,AQ$4,$C$8,$C$9,$C$7,FALSE)</f>
        <v>3.7086089386330769</v>
      </c>
      <c r="AR8">
        <f>_xll.acq_options_bjerksund_price_approx($L8,$C$5,AR$4,$C$8,$C$9,$C$7,FALSE)</f>
        <v>4.1498351625423027</v>
      </c>
      <c r="AS8">
        <f>_xll.acq_options_bjerksund_price_approx($L8,$C$5,AS$4,$C$8,$C$9,$C$7,FALSE)</f>
        <v>4.5761789090931302</v>
      </c>
      <c r="AT8">
        <f>_xll.acq_options_bjerksund_price_approx($L8,$C$5,AT$4,$C$8,$C$9,$C$7,FALSE)</f>
        <v>4.9875904524205481</v>
      </c>
      <c r="AU8">
        <f>_xll.acq_options_bjerksund_price_approx($L8,$C$5,AU$4,$C$8,$C$9,$C$7,FALSE)</f>
        <v>5.3842974359156273</v>
      </c>
      <c r="AV8">
        <f>_xll.acq_options_bjerksund_price_approx($L8,$C$5,AV$4,$C$8,$C$9,$C$7,FALSE)</f>
        <v>5.7666904923380713</v>
      </c>
      <c r="AW8">
        <f>_xll.acq_options_bjerksund_price_approx($L8,$C$5,AW$4,$C$8,$C$9,$C$7,FALSE)</f>
        <v>6.1352521509988946</v>
      </c>
      <c r="AX8">
        <f>_xll.acq_options_bjerksund_price_approx($L8,$C$5,AX$4,$C$8,$C$9,$C$7,FALSE)</f>
        <v>6.4905121829301606</v>
      </c>
    </row>
    <row r="9" spans="1:50" x14ac:dyDescent="0.25">
      <c r="B9" t="s">
        <v>123</v>
      </c>
      <c r="C9" s="37">
        <v>0.01</v>
      </c>
      <c r="F9">
        <v>50</v>
      </c>
      <c r="G9">
        <f>_xll.acq_options_bjerksund_price_approx($C$4,F9,$C$6,$C$8,$C$9,$C$7,TRUE)</f>
        <v>30.982267186677173</v>
      </c>
      <c r="H9">
        <f>_xll.acq_options_bjerksund_price_approx($C$4,F9,$C$6,$C$8,$C$9,$C$7,FALSE)</f>
        <v>0.48432077797187389</v>
      </c>
      <c r="I9">
        <f>_xll.acq_options_blackscholes_price($C$4,F9,$C$6,$C$8,$C$9,$C$7,TRUE)</f>
        <v>30.944524133217804</v>
      </c>
      <c r="J9">
        <f>_xll.acq_options_blackscholes_price($C$4,G9,$C$6,$C$8,$C$9,$C$7,FALSE)</f>
        <v>4.3272291157355619E-3</v>
      </c>
      <c r="L9" s="44">
        <v>130</v>
      </c>
      <c r="M9">
        <f>_xll.acq_options_bjerksund_price_approx($L9,$C$5,M$4,$C$8,$C$9,$C$7,TRUE)</f>
        <v>40.049885101363046</v>
      </c>
      <c r="N9">
        <f>_xll.acq_options_bjerksund_price_approx($L9,$C$5,N$4,$C$8,$C$9,$C$7,TRUE)</f>
        <v>40.266989691557718</v>
      </c>
      <c r="O9">
        <f>_xll.acq_options_bjerksund_price_approx($L9,$C$5,O$4,$C$8,$C$9,$C$7,TRUE)</f>
        <v>40.73176903647412</v>
      </c>
      <c r="P9">
        <f>_xll.acq_options_bjerksund_price_approx($L9,$C$5,P$4,$C$8,$C$9,$C$7,TRUE)</f>
        <v>41.384677603624837</v>
      </c>
      <c r="Q9">
        <f>_xll.acq_options_bjerksund_price_approx($L9,$C$5,Q$4,$C$8,$C$9,$C$7,TRUE)</f>
        <v>42.123067952299934</v>
      </c>
      <c r="R9">
        <f>_xll.acq_options_bjerksund_price_approx($L9,$C$5,R$4,$C$8,$C$9,$C$7,TRUE)</f>
        <v>42.890554826325214</v>
      </c>
      <c r="S9">
        <f>_xll.acq_options_bjerksund_price_approx($L9,$C$5,S$4,$C$8,$C$9,$C$7,TRUE)</f>
        <v>43.659572936767717</v>
      </c>
      <c r="T9">
        <f>_xll.acq_options_bjerksund_price_approx($L9,$C$5,T$4,$C$8,$C$9,$C$7,TRUE)</f>
        <v>44.416483778390472</v>
      </c>
      <c r="U9">
        <f>_xll.acq_options_bjerksund_price_approx($L9,$C$5,U$4,$C$8,$C$9,$C$7,TRUE)</f>
        <v>45.154500229827825</v>
      </c>
      <c r="V9">
        <f>_xll.acq_options_bjerksund_price_approx($L9,$C$5,V$4,$C$8,$C$9,$C$7,TRUE)</f>
        <v>45.870365169533599</v>
      </c>
      <c r="W9">
        <f>_xll.acq_options_bjerksund_price_approx($L9,$C$5,W$4,$C$8,$C$9,$C$7,TRUE)</f>
        <v>46.562717894933328</v>
      </c>
      <c r="X9">
        <f>_xll.acq_options_bjerksund_price_approx($L9,$C$5,X$4,$C$8,$C$9,$C$7,TRUE)</f>
        <v>47.23124762411701</v>
      </c>
      <c r="Y9">
        <f>_xll.acq_options_bjerksund_price_approx($L9,$C$5,Y$4,$C$8,$C$9,$C$7,TRUE)</f>
        <v>47.876233755813494</v>
      </c>
      <c r="Z9">
        <f>_xll.acq_options_bjerksund_price_approx($L9,$C$5,Z$4,$C$8,$C$9,$C$7,TRUE)</f>
        <v>48.498286197953355</v>
      </c>
      <c r="AA9">
        <f>_xll.acq_options_bjerksund_price_approx($L9,$C$5,AA$4,$C$8,$C$9,$C$7,TRUE)</f>
        <v>49.098194092674618</v>
      </c>
      <c r="AB9">
        <f>_xll.acq_options_bjerksund_price_approx($L9,$C$5,AB$4,$C$8,$C$9,$C$7,TRUE)</f>
        <v>49.6768356766257</v>
      </c>
      <c r="AC9">
        <f>_xll.acq_options_bjerksund_price_approx($L9,$C$5,AC$4,$C$8,$C$9,$C$7,TRUE)</f>
        <v>50.235123814900042</v>
      </c>
      <c r="AD9">
        <f>_xll.acq_options_bjerksund_price_approx($L9,$C$5,AD$4,$C$8,$C$9,$C$7,TRUE)</f>
        <v>50.773972946265111</v>
      </c>
      <c r="AF9" s="44">
        <v>130</v>
      </c>
      <c r="AG9">
        <f>_xll.acq_options_bjerksund_price_approx($L9,$C$5,AG$4,$C$8,$C$9,$C$7,FALSE)</f>
        <v>3.076877419516677E-9</v>
      </c>
      <c r="AH9">
        <f>_xll.acq_options_bjerksund_price_approx($L9,$C$5,AH$4,$C$8,$C$9,$C$7,FALSE)</f>
        <v>1.9799382725949499E-2</v>
      </c>
      <c r="AI9">
        <f>_xll.acq_options_bjerksund_price_approx($L9,$C$5,AI$4,$C$8,$C$9,$C$7,FALSE)</f>
        <v>0.24207534720095225</v>
      </c>
      <c r="AJ9">
        <f>_xll.acq_options_bjerksund_price_approx($L9,$C$5,AJ$4,$C$8,$C$9,$C$7,FALSE)</f>
        <v>0.65618027562490511</v>
      </c>
      <c r="AK9">
        <f>_xll.acq_options_bjerksund_price_approx($L9,$C$5,AK$4,$C$8,$C$9,$C$7,FALSE)</f>
        <v>1.1594160201749588</v>
      </c>
      <c r="AL9">
        <f>_xll.acq_options_bjerksund_price_approx($L9,$C$5,AL$4,$C$8,$C$9,$C$7,FALSE)</f>
        <v>1.6955879064294379</v>
      </c>
      <c r="AM9">
        <f>_xll.acq_options_bjerksund_price_approx($L9,$C$5,AM$4,$C$8,$C$9,$C$7,FALSE)</f>
        <v>2.2373719762246225</v>
      </c>
      <c r="AN9">
        <f>_xll.acq_options_bjerksund_price_approx($L9,$C$5,AN$4,$C$8,$C$9,$C$7,FALSE)</f>
        <v>2.7713812339412129</v>
      </c>
      <c r="AO9">
        <f>_xll.acq_options_bjerksund_price_approx($L9,$C$5,AO$4,$C$8,$C$9,$C$7,FALSE)</f>
        <v>3.2910596434546591</v>
      </c>
      <c r="AP9">
        <f>_xll.acq_options_bjerksund_price_approx($L9,$C$5,AP$4,$C$8,$C$9,$C$7,FALSE)</f>
        <v>3.793337494657294</v>
      </c>
      <c r="AQ9">
        <f>_xll.acq_options_bjerksund_price_approx($L9,$C$5,AQ$4,$C$8,$C$9,$C$7,FALSE)</f>
        <v>4.2769864631817711</v>
      </c>
      <c r="AR9">
        <f>_xll.acq_options_bjerksund_price_approx($L9,$C$5,AR$4,$C$8,$C$9,$C$7,FALSE)</f>
        <v>4.7417718006371388</v>
      </c>
      <c r="AS9">
        <f>_xll.acq_options_bjerksund_price_approx($L9,$C$5,AS$4,$C$8,$C$9,$C$7,FALSE)</f>
        <v>5.1879974322887108</v>
      </c>
      <c r="AT9">
        <f>_xll.acq_options_bjerksund_price_approx($L9,$C$5,AT$4,$C$8,$C$9,$C$7,FALSE)</f>
        <v>5.6162539688630346</v>
      </c>
      <c r="AU9">
        <f>_xll.acq_options_bjerksund_price_approx($L9,$C$5,AU$4,$C$8,$C$9,$C$7,FALSE)</f>
        <v>6.0272758295015194</v>
      </c>
      <c r="AV9">
        <f>_xll.acq_options_bjerksund_price_approx($L9,$C$5,AV$4,$C$8,$C$9,$C$7,FALSE)</f>
        <v>6.4218590545830523</v>
      </c>
      <c r="AW9">
        <f>_xll.acq_options_bjerksund_price_approx($L9,$C$5,AW$4,$C$8,$C$9,$C$7,FALSE)</f>
        <v>6.8008138222140673</v>
      </c>
      <c r="AX9">
        <f>_xll.acq_options_bjerksund_price_approx($L9,$C$5,AX$4,$C$8,$C$9,$C$7,FALSE)</f>
        <v>7.1649372480679574</v>
      </c>
    </row>
    <row r="10" spans="1:50" x14ac:dyDescent="0.25">
      <c r="B10" t="s">
        <v>91</v>
      </c>
      <c r="C10" s="5" t="b">
        <v>1</v>
      </c>
      <c r="F10">
        <v>60</v>
      </c>
      <c r="G10">
        <f>_xll.acq_options_bjerksund_price_approx($C$4,F10,$C$6,$C$8,$C$9,$C$7,TRUE)</f>
        <v>22.743099839948815</v>
      </c>
      <c r="H10">
        <f>_xll.acq_options_bjerksund_price_approx($C$4,F10,$C$6,$C$8,$C$9,$C$7,FALSE)</f>
        <v>1.8019645673627593</v>
      </c>
      <c r="I10">
        <f>_xll.acq_options_blackscholes_price($C$4,F10,$C$6,$C$8,$C$9,$C$7,TRUE)</f>
        <v>22.732922081581798</v>
      </c>
      <c r="J10">
        <f>_xll.acq_options_blackscholes_price($C$4,G10,$C$6,$C$8,$C$9,$C$7,FALSE)</f>
        <v>7.1356538435241664E-5</v>
      </c>
      <c r="L10" s="44">
        <v>125</v>
      </c>
      <c r="M10">
        <f>_xll.acq_options_bjerksund_price_approx($L10,$C$5,M$4,$C$8,$C$9,$C$7,TRUE)</f>
        <v>35.054882712867659</v>
      </c>
      <c r="N10">
        <f>_xll.acq_options_bjerksund_price_approx($L10,$C$5,N$4,$C$8,$C$9,$C$7,TRUE)</f>
        <v>35.317902483239905</v>
      </c>
      <c r="O10">
        <f>_xll.acq_options_bjerksund_price_approx($L10,$C$5,O$4,$C$8,$C$9,$C$7,TRUE)</f>
        <v>35.926883490306047</v>
      </c>
      <c r="P10">
        <f>_xll.acq_options_bjerksund_price_approx($L10,$C$5,P$4,$C$8,$C$9,$C$7,TRUE)</f>
        <v>36.724675744616775</v>
      </c>
      <c r="Q10">
        <f>_xll.acq_options_bjerksund_price_approx($L10,$C$5,Q$4,$C$8,$C$9,$C$7,TRUE)</f>
        <v>37.582789702242536</v>
      </c>
      <c r="R10">
        <f>_xll.acq_options_bjerksund_price_approx($L10,$C$5,R$4,$C$8,$C$9,$C$7,TRUE)</f>
        <v>38.446942791664512</v>
      </c>
      <c r="S10">
        <f>_xll.acq_options_bjerksund_price_approx($L10,$C$5,S$4,$C$8,$C$9,$C$7,TRUE)</f>
        <v>39.29470180736017</v>
      </c>
      <c r="T10">
        <f>_xll.acq_options_bjerksund_price_approx($L10,$C$5,T$4,$C$8,$C$9,$C$7,TRUE)</f>
        <v>40.116752521292355</v>
      </c>
      <c r="U10">
        <f>_xll.acq_options_bjerksund_price_approx($L10,$C$5,U$4,$C$8,$C$9,$C$7,TRUE)</f>
        <v>40.909528976804467</v>
      </c>
      <c r="V10">
        <f>_xll.acq_options_bjerksund_price_approx($L10,$C$5,V$4,$C$8,$C$9,$C$7,TRUE)</f>
        <v>41.6721224606136</v>
      </c>
      <c r="W10">
        <f>_xll.acq_options_bjerksund_price_approx($L10,$C$5,W$4,$C$8,$C$9,$C$7,TRUE)</f>
        <v>42.404891514014899</v>
      </c>
      <c r="X10">
        <f>_xll.acq_options_bjerksund_price_approx($L10,$C$5,X$4,$C$8,$C$9,$C$7,TRUE)</f>
        <v>43.108799135149958</v>
      </c>
      <c r="Y10">
        <f>_xll.acq_options_bjerksund_price_approx($L10,$C$5,Y$4,$C$8,$C$9,$C$7,TRUE)</f>
        <v>43.785081977971217</v>
      </c>
      <c r="Z10">
        <f>_xll.acq_options_bjerksund_price_approx($L10,$C$5,Z$4,$C$8,$C$9,$C$7,TRUE)</f>
        <v>44.435079852403454</v>
      </c>
      <c r="AA10">
        <f>_xll.acq_options_bjerksund_price_approx($L10,$C$5,AA$4,$C$8,$C$9,$C$7,TRUE)</f>
        <v>45.060146329247516</v>
      </c>
      <c r="AB10">
        <f>_xll.acq_options_bjerksund_price_approx($L10,$C$5,AB$4,$C$8,$C$9,$C$7,TRUE)</f>
        <v>45.661601975301139</v>
      </c>
      <c r="AC10">
        <f>_xll.acq_options_bjerksund_price_approx($L10,$C$5,AC$4,$C$8,$C$9,$C$7,TRUE)</f>
        <v>46.240710671607701</v>
      </c>
      <c r="AD10">
        <f>_xll.acq_options_bjerksund_price_approx($L10,$C$5,AD$4,$C$8,$C$9,$C$7,TRUE)</f>
        <v>46.798668695058502</v>
      </c>
      <c r="AF10" s="44">
        <v>125</v>
      </c>
      <c r="AG10">
        <f>_xll.acq_options_bjerksund_price_approx($L10,$C$5,AG$4,$C$8,$C$9,$C$7,FALSE)</f>
        <v>1.1375576036698476E-7</v>
      </c>
      <c r="AH10">
        <f>_xll.acq_options_bjerksund_price_approx($L10,$C$5,AH$4,$C$8,$C$9,$C$7,FALSE)</f>
        <v>4.582491854456805E-2</v>
      </c>
      <c r="AI10">
        <f>_xll.acq_options_bjerksund_price_approx($L10,$C$5,AI$4,$C$8,$C$9,$C$7,FALSE)</f>
        <v>0.38848950637319035</v>
      </c>
      <c r="AJ10">
        <f>_xll.acq_options_bjerksund_price_approx($L10,$C$5,AJ$4,$C$8,$C$9,$C$7,FALSE)</f>
        <v>0.92564463392963603</v>
      </c>
      <c r="AK10">
        <f>_xll.acq_options_bjerksund_price_approx($L10,$C$5,AK$4,$C$8,$C$9,$C$7,FALSE)</f>
        <v>1.5287092339243884</v>
      </c>
      <c r="AL10">
        <f>_xll.acq_options_bjerksund_price_approx($L10,$C$5,AL$4,$C$8,$C$9,$C$7,FALSE)</f>
        <v>2.1432874328358054</v>
      </c>
      <c r="AM10">
        <f>_xll.acq_options_bjerksund_price_approx($L10,$C$5,AM$4,$C$8,$C$9,$C$7,FALSE)</f>
        <v>2.746868775366238</v>
      </c>
      <c r="AN10">
        <f>_xll.acq_options_bjerksund_price_approx($L10,$C$5,AN$4,$C$8,$C$9,$C$7,FALSE)</f>
        <v>3.3301145701135084</v>
      </c>
      <c r="AO10">
        <f>_xll.acq_options_bjerksund_price_approx($L10,$C$5,AO$4,$C$8,$C$9,$C$7,FALSE)</f>
        <v>3.8894690398800122</v>
      </c>
      <c r="AP10">
        <f>_xll.acq_options_bjerksund_price_approx($L10,$C$5,AP$4,$C$8,$C$9,$C$7,FALSE)</f>
        <v>4.4240423252642529</v>
      </c>
      <c r="AQ10">
        <f>_xll.acq_options_bjerksund_price_approx($L10,$C$5,AQ$4,$C$8,$C$9,$C$7,FALSE)</f>
        <v>4.9342007403686381</v>
      </c>
      <c r="AR10">
        <f>_xll.acq_options_bjerksund_price_approx($L10,$C$5,AR$4,$C$8,$C$9,$C$7,FALSE)</f>
        <v>5.4208931552133635</v>
      </c>
      <c r="AS10">
        <f>_xll.acq_options_bjerksund_price_approx($L10,$C$5,AS$4,$C$8,$C$9,$C$7,FALSE)</f>
        <v>5.8853164636791035</v>
      </c>
      <c r="AT10">
        <f>_xll.acq_options_bjerksund_price_approx($L10,$C$5,AT$4,$C$8,$C$9,$C$7,FALSE)</f>
        <v>6.3287458020866865</v>
      </c>
      <c r="AU10">
        <f>_xll.acq_options_bjerksund_price_approx($L10,$C$5,AU$4,$C$8,$C$9,$C$7,FALSE)</f>
        <v>6.7524481993386587</v>
      </c>
      <c r="AV10">
        <f>_xll.acq_options_bjerksund_price_approx($L10,$C$5,AV$4,$C$8,$C$9,$C$7,FALSE)</f>
        <v>7.1576397850057987</v>
      </c>
      <c r="AW10">
        <f>_xll.acq_options_bjerksund_price_approx($L10,$C$5,AW$4,$C$8,$C$9,$C$7,FALSE)</f>
        <v>7.5454661924539295</v>
      </c>
      <c r="AX10">
        <f>_xll.acq_options_bjerksund_price_approx($L10,$C$5,AX$4,$C$8,$C$9,$C$7,FALSE)</f>
        <v>7.916995414277622</v>
      </c>
    </row>
    <row r="11" spans="1:50" x14ac:dyDescent="0.25">
      <c r="F11">
        <v>70</v>
      </c>
      <c r="G11">
        <f>_xll.acq_options_bjerksund_price_approx($C$4,F11,$C$6,$C$8,$C$9,$C$7,TRUE)</f>
        <v>15.912100339992442</v>
      </c>
      <c r="H11">
        <f>_xll.acq_options_bjerksund_price_approx($C$4,F11,$C$6,$C$8,$C$9,$C$7,FALSE)</f>
        <v>4.548180464971459</v>
      </c>
      <c r="I11">
        <f>_xll.acq_options_blackscholes_price($C$4,F11,$C$6,$C$8,$C$9,$C$7,TRUE)</f>
        <v>15.909312433980197</v>
      </c>
      <c r="J11">
        <f>_xll.acq_options_blackscholes_price($C$4,G11,$C$6,$C$8,$C$9,$C$7,FALSE)</f>
        <v>2.0842521666130062E-7</v>
      </c>
      <c r="L11" s="44">
        <v>120</v>
      </c>
      <c r="M11">
        <f>_xll.acq_options_bjerksund_price_approx($L11,$C$5,M$4,$C$8,$C$9,$C$7,TRUE)</f>
        <v>30.059883415215879</v>
      </c>
      <c r="N11">
        <f>_xll.acq_options_bjerksund_price_approx($L11,$C$5,N$4,$C$8,$C$9,$C$7,TRUE)</f>
        <v>30.399402076570158</v>
      </c>
      <c r="O11">
        <f>_xll.acq_options_bjerksund_price_approx($L11,$C$5,O$4,$C$8,$C$9,$C$7,TRUE)</f>
        <v>31.202389512898421</v>
      </c>
      <c r="P11">
        <f>_xll.acq_options_bjerksund_price_approx($L11,$C$5,P$4,$C$8,$C$9,$C$7,TRUE)</f>
        <v>32.166349964963139</v>
      </c>
      <c r="Q11">
        <f>_xll.acq_options_bjerksund_price_approx($L11,$C$5,Q$4,$C$8,$C$9,$C$7,TRUE)</f>
        <v>33.151923157077107</v>
      </c>
      <c r="R11">
        <f>_xll.acq_options_bjerksund_price_approx($L11,$C$5,R$4,$C$8,$C$9,$C$7,TRUE)</f>
        <v>34.114649759923196</v>
      </c>
      <c r="S11">
        <f>_xll.acq_options_bjerksund_price_approx($L11,$C$5,S$4,$C$8,$C$9,$C$7,TRUE)</f>
        <v>35.040424663066354</v>
      </c>
      <c r="T11">
        <f>_xll.acq_options_bjerksund_price_approx($L11,$C$5,T$4,$C$8,$C$9,$C$7,TRUE)</f>
        <v>35.92566218520281</v>
      </c>
      <c r="U11">
        <f>_xll.acq_options_bjerksund_price_approx($L11,$C$5,U$4,$C$8,$C$9,$C$7,TRUE)</f>
        <v>36.770679865547507</v>
      </c>
      <c r="V11">
        <f>_xll.acq_options_bjerksund_price_approx($L11,$C$5,V$4,$C$8,$C$9,$C$7,TRUE)</f>
        <v>37.577248552446093</v>
      </c>
      <c r="W11">
        <f>_xll.acq_options_bjerksund_price_approx($L11,$C$5,W$4,$C$8,$C$9,$C$7,TRUE)</f>
        <v>38.34761878941886</v>
      </c>
      <c r="X11">
        <f>_xll.acq_options_bjerksund_price_approx($L11,$C$5,X$4,$C$8,$C$9,$C$7,TRUE)</f>
        <v>39.084119749494405</v>
      </c>
      <c r="Y11">
        <f>_xll.acq_options_bjerksund_price_approx($L11,$C$5,Y$4,$C$8,$C$9,$C$7,TRUE)</f>
        <v>39.788994911780591</v>
      </c>
      <c r="Z11">
        <f>_xll.acq_options_bjerksund_price_approx($L11,$C$5,Z$4,$C$8,$C$9,$C$7,TRUE)</f>
        <v>40.464339817822541</v>
      </c>
      <c r="AA11">
        <f>_xll.acq_options_bjerksund_price_approx($L11,$C$5,AA$4,$C$8,$C$9,$C$7,TRUE)</f>
        <v>41.112084736151118</v>
      </c>
      <c r="AB11">
        <f>_xll.acq_options_bjerksund_price_approx($L11,$C$5,AB$4,$C$8,$C$9,$C$7,TRUE)</f>
        <v>41.733996931094296</v>
      </c>
      <c r="AC11">
        <f>_xll.acq_options_bjerksund_price_approx($L11,$C$5,AC$4,$C$8,$C$9,$C$7,TRUE)</f>
        <v>42.331691022997632</v>
      </c>
      <c r="AD11">
        <f>_xll.acq_options_bjerksund_price_approx($L11,$C$5,AD$4,$C$8,$C$9,$C$7,TRUE)</f>
        <v>42.906642136370472</v>
      </c>
      <c r="AF11" s="44">
        <v>120</v>
      </c>
      <c r="AG11">
        <f>_xll.acq_options_bjerksund_price_approx($L11,$C$5,AG$4,$C$8,$C$9,$C$7,FALSE)</f>
        <v>3.3152822709325847E-6</v>
      </c>
      <c r="AH11">
        <f>_xll.acq_options_bjerksund_price_approx($L11,$C$5,AH$4,$C$8,$C$9,$C$7,FALSE)</f>
        <v>0.1024427767448941</v>
      </c>
      <c r="AI11">
        <f>_xll.acq_options_bjerksund_price_approx($L11,$C$5,AI$4,$C$8,$C$9,$C$7,FALSE)</f>
        <v>0.61538408094742181</v>
      </c>
      <c r="AJ11">
        <f>_xll.acq_options_bjerksund_price_approx($L11,$C$5,AJ$4,$C$8,$C$9,$C$7,FALSE)</f>
        <v>1.2970356770050273</v>
      </c>
      <c r="AK11">
        <f>_xll.acq_options_bjerksund_price_approx($L11,$C$5,AK$4,$C$8,$C$9,$C$7,FALSE)</f>
        <v>2.0078543458621141</v>
      </c>
      <c r="AL11">
        <f>_xll.acq_options_bjerksund_price_approx($L11,$C$5,AL$4,$C$8,$C$9,$C$7,FALSE)</f>
        <v>2.7029468510441035</v>
      </c>
      <c r="AM11">
        <f>_xll.acq_options_bjerksund_price_approx($L11,$C$5,AM$4,$C$8,$C$9,$C$7,FALSE)</f>
        <v>3.3678149844288754</v>
      </c>
      <c r="AN11">
        <f>_xll.acq_options_bjerksund_price_approx($L11,$C$5,AN$4,$C$8,$C$9,$C$7,FALSE)</f>
        <v>3.9985786205663345</v>
      </c>
      <c r="AO11">
        <f>_xll.acq_options_bjerksund_price_approx($L11,$C$5,AO$4,$C$8,$C$9,$C$7,FALSE)</f>
        <v>4.5953473129556386</v>
      </c>
      <c r="AP11">
        <f>_xll.acq_options_bjerksund_price_approx($L11,$C$5,AP$4,$C$8,$C$9,$C$7,FALSE)</f>
        <v>5.1597409934069702</v>
      </c>
      <c r="AQ11">
        <f>_xll.acq_options_bjerksund_price_approx($L11,$C$5,AQ$4,$C$8,$C$9,$C$7,FALSE)</f>
        <v>5.6938894871545642</v>
      </c>
      <c r="AR11">
        <f>_xll.acq_options_bjerksund_price_approx($L11,$C$5,AR$4,$C$8,$C$9,$C$7,FALSE)</f>
        <v>6.200012554274835</v>
      </c>
      <c r="AS11">
        <f>_xll.acq_options_bjerksund_price_approx($L11,$C$5,AS$4,$C$8,$C$9,$C$7,FALSE)</f>
        <v>6.6802443031227057</v>
      </c>
      <c r="AT11">
        <f>_xll.acq_options_bjerksund_price_approx($L11,$C$5,AT$4,$C$8,$C$9,$C$7,FALSE)</f>
        <v>7.1365653059148997</v>
      </c>
      <c r="AU11">
        <f>_xll.acq_options_bjerksund_price_approx($L11,$C$5,AU$4,$C$8,$C$9,$C$7,FALSE)</f>
        <v>7.5707832430535689</v>
      </c>
      <c r="AV11">
        <f>_xll.acq_options_bjerksund_price_approx($L11,$C$5,AV$4,$C$8,$C$9,$C$7,FALSE)</f>
        <v>7.984535252831904</v>
      </c>
      <c r="AW11">
        <f>_xll.acq_options_bjerksund_price_approx($L11,$C$5,AW$4,$C$8,$C$9,$C$7,FALSE)</f>
        <v>8.3792994549324362</v>
      </c>
      <c r="AX11">
        <f>_xll.acq_options_bjerksund_price_approx($L11,$C$5,AX$4,$C$8,$C$9,$C$7,FALSE)</f>
        <v>8.7564097134914078</v>
      </c>
    </row>
    <row r="12" spans="1:50" x14ac:dyDescent="0.25">
      <c r="F12">
        <v>80</v>
      </c>
      <c r="G12">
        <f>_xll.acq_options_bjerksund_price_approx($C$4,F12,$C$6,$C$8,$C$9,$C$7,TRUE)</f>
        <v>10.675461246347382</v>
      </c>
      <c r="H12">
        <f>_xll.acq_options_bjerksund_price_approx($C$4,F12,$C$6,$C$8,$C$9,$C$7,FALSE)</f>
        <v>8.963084488971802</v>
      </c>
      <c r="I12">
        <f>_xll.acq_options_blackscholes_price($C$4,F12,$C$6,$C$8,$C$9,$C$7,TRUE)</f>
        <v>10.674677194964687</v>
      </c>
      <c r="J12">
        <f>_xll.acq_options_blackscholes_price($C$4,G12,$C$6,$C$8,$C$9,$C$7,FALSE)</f>
        <v>7.3893855328354254E-11</v>
      </c>
      <c r="L12" s="44">
        <v>115</v>
      </c>
      <c r="M12">
        <f>_xll.acq_options_bjerksund_price_approx($L12,$C$5,M$4,$C$8,$C$9,$C$7,TRUE)</f>
        <v>25.064951411640838</v>
      </c>
      <c r="N12">
        <f>_xll.acq_options_bjerksund_price_approx($L12,$C$5,N$4,$C$8,$C$9,$C$7,TRUE)</f>
        <v>25.54204810814716</v>
      </c>
      <c r="O12">
        <f>_xll.acq_options_bjerksund_price_approx($L12,$C$5,O$4,$C$8,$C$9,$C$7,TRUE)</f>
        <v>26.595671712794129</v>
      </c>
      <c r="P12">
        <f>_xll.acq_options_bjerksund_price_approx($L12,$C$5,P$4,$C$8,$C$9,$C$7,TRUE)</f>
        <v>27.742107557631176</v>
      </c>
      <c r="Q12">
        <f>_xll.acq_options_bjerksund_price_approx($L12,$C$5,Q$4,$C$8,$C$9,$C$7,TRUE)</f>
        <v>28.857851461955907</v>
      </c>
      <c r="R12">
        <f>_xll.acq_options_bjerksund_price_approx($L12,$C$5,R$4,$C$8,$C$9,$C$7,TRUE)</f>
        <v>29.917102877124218</v>
      </c>
      <c r="S12">
        <f>_xll.acq_options_bjerksund_price_approx($L12,$C$5,S$4,$C$8,$C$9,$C$7,TRUE)</f>
        <v>30.917130720907288</v>
      </c>
      <c r="T12">
        <f>_xll.acq_options_bjerksund_price_approx($L12,$C$5,T$4,$C$8,$C$9,$C$7,TRUE)</f>
        <v>31.861242365140296</v>
      </c>
      <c r="U12">
        <f>_xll.acq_options_bjerksund_price_approx($L12,$C$5,U$4,$C$8,$C$9,$C$7,TRUE)</f>
        <v>32.754114884143561</v>
      </c>
      <c r="V12">
        <f>_xll.acq_options_bjerksund_price_approx($L12,$C$5,V$4,$C$8,$C$9,$C$7,TRUE)</f>
        <v>33.600398159483689</v>
      </c>
      <c r="W12">
        <f>_xll.acq_options_bjerksund_price_approx($L12,$C$5,W$4,$C$8,$C$9,$C$7,TRUE)</f>
        <v>34.404315495642713</v>
      </c>
      <c r="X12">
        <f>_xll.acq_options_bjerksund_price_approx($L12,$C$5,X$4,$C$8,$C$9,$C$7,TRUE)</f>
        <v>35.169589767413896</v>
      </c>
      <c r="Y12">
        <f>_xll.acq_options_bjerksund_price_approx($L12,$C$5,Y$4,$C$8,$C$9,$C$7,TRUE)</f>
        <v>35.899474417345644</v>
      </c>
      <c r="Z12">
        <f>_xll.acq_options_bjerksund_price_approx($L12,$C$5,Z$4,$C$8,$C$9,$C$7,TRUE)</f>
        <v>36.596812763138182</v>
      </c>
      <c r="AA12">
        <f>_xll.acq_options_bjerksund_price_approx($L12,$C$5,AA$4,$C$8,$C$9,$C$7,TRUE)</f>
        <v>37.264099054118461</v>
      </c>
      <c r="AB12">
        <f>_xll.acq_options_bjerksund_price_approx($L12,$C$5,AB$4,$C$8,$C$9,$C$7,TRUE)</f>
        <v>37.90353285043728</v>
      </c>
      <c r="AC12">
        <f>_xll.acq_options_bjerksund_price_approx($L12,$C$5,AC$4,$C$8,$C$9,$C$7,TRUE)</f>
        <v>38.517064925961435</v>
      </c>
      <c r="AD12">
        <f>_xll.acq_options_bjerksund_price_approx($L12,$C$5,AD$4,$C$8,$C$9,$C$7,TRUE)</f>
        <v>39.106435199974499</v>
      </c>
      <c r="AF12" s="44">
        <v>115</v>
      </c>
      <c r="AG12">
        <f>_xll.acq_options_bjerksund_price_approx($L12,$C$5,AG$4,$C$8,$C$9,$C$7,FALSE)</f>
        <v>7.3811555395764117E-5</v>
      </c>
      <c r="AH12">
        <f>_xll.acq_options_bjerksund_price_approx($L12,$C$5,AH$4,$C$8,$C$9,$C$7,FALSE)</f>
        <v>0.22028370466465219</v>
      </c>
      <c r="AI12">
        <f>_xll.acq_options_bjerksund_price_approx($L12,$C$5,AI$4,$C$8,$C$9,$C$7,FALSE)</f>
        <v>0.96058671319268285</v>
      </c>
      <c r="AJ12">
        <f>_xll.acq_options_bjerksund_price_approx($L12,$C$5,AJ$4,$C$8,$C$9,$C$7,FALSE)</f>
        <v>1.8036075905552735</v>
      </c>
      <c r="AK12">
        <f>_xll.acq_options_bjerksund_price_approx($L12,$C$5,AK$4,$C$8,$C$9,$C$7,FALSE)</f>
        <v>2.6254169164864294</v>
      </c>
      <c r="AL12">
        <f>_xll.acq_options_bjerksund_price_approx($L12,$C$5,AL$4,$C$8,$C$9,$C$7,FALSE)</f>
        <v>3.39944038025655</v>
      </c>
      <c r="AM12">
        <f>_xll.acq_options_bjerksund_price_approx($L12,$C$5,AM$4,$C$8,$C$9,$C$7,FALSE)</f>
        <v>4.1222525337616389</v>
      </c>
      <c r="AN12">
        <f>_xll.acq_options_bjerksund_price_approx($L12,$C$5,AN$4,$C$8,$C$9,$C$7,FALSE)</f>
        <v>4.7966150393034326</v>
      </c>
      <c r="AO12">
        <f>_xll.acq_options_bjerksund_price_approx($L12,$C$5,AO$4,$C$8,$C$9,$C$7,FALSE)</f>
        <v>5.4267928930945999</v>
      </c>
      <c r="AP12">
        <f>_xll.acq_options_bjerksund_price_approx($L12,$C$5,AP$4,$C$8,$C$9,$C$7,FALSE)</f>
        <v>6.0171234223003154</v>
      </c>
      <c r="AQ12">
        <f>_xll.acq_options_bjerksund_price_approx($L12,$C$5,AQ$4,$C$8,$C$9,$C$7,FALSE)</f>
        <v>6.5715841365104524</v>
      </c>
      <c r="AR12">
        <f>_xll.acq_options_bjerksund_price_approx($L12,$C$5,AR$4,$C$8,$C$9,$C$7,FALSE)</f>
        <v>7.0936935669623438</v>
      </c>
      <c r="AS12">
        <f>_xll.acq_options_bjerksund_price_approx($L12,$C$5,AS$4,$C$8,$C$9,$C$7,FALSE)</f>
        <v>7.5865248380169135</v>
      </c>
      <c r="AT12">
        <f>_xll.acq_options_bjerksund_price_approx($L12,$C$5,AT$4,$C$8,$C$9,$C$7,FALSE)</f>
        <v>8.0527539173760943</v>
      </c>
      <c r="AU12">
        <f>_xll.acq_options_bjerksund_price_approx($L12,$C$5,AU$4,$C$8,$C$9,$C$7,FALSE)</f>
        <v>8.4947141668525887</v>
      </c>
      <c r="AV12">
        <f>_xll.acq_options_bjerksund_price_approx($L12,$C$5,AV$4,$C$8,$C$9,$C$7,FALSE)</f>
        <v>8.9144472322062285</v>
      </c>
      <c r="AW12">
        <f>_xll.acq_options_bjerksund_price_approx($L12,$C$5,AW$4,$C$8,$C$9,$C$7,FALSE)</f>
        <v>9.3137473426373845</v>
      </c>
      <c r="AX12">
        <f>_xll.acq_options_bjerksund_price_approx($L12,$C$5,AX$4,$C$8,$C$9,$C$7,FALSE)</f>
        <v>9.6941987528297062</v>
      </c>
    </row>
    <row r="13" spans="1:50" x14ac:dyDescent="0.25">
      <c r="F13">
        <v>90</v>
      </c>
      <c r="G13">
        <f>_xll.acq_options_bjerksund_price_approx($C$4,F13,$C$6,$C$8,$C$9,$C$7,TRUE)</f>
        <v>6.9215587387001705</v>
      </c>
      <c r="H13">
        <f>_xll.acq_options_bjerksund_price_approx($C$4,F13,$C$6,$C$8,$C$9,$C$7,FALSE)</f>
        <v>14.979697998457091</v>
      </c>
      <c r="I13">
        <f>_xll.acq_options_blackscholes_price($C$4,F13,$C$6,$C$8,$C$9,$C$7,TRUE)</f>
        <v>6.9213312636179189</v>
      </c>
      <c r="J13">
        <f>_xll.acq_options_blackscholes_price($C$4,G13,$C$6,$C$8,$C$9,$C$7,FALSE)</f>
        <v>2.3497521755308832E-15</v>
      </c>
      <c r="L13" s="44">
        <v>110</v>
      </c>
      <c r="M13">
        <f>_xll.acq_options_bjerksund_price_approx($L13,$C$5,M$4,$C$8,$C$9,$C$7,TRUE)</f>
        <v>20.071088338757349</v>
      </c>
      <c r="N13">
        <f>_xll.acq_options_bjerksund_price_approx($L13,$C$5,N$4,$C$8,$C$9,$C$7,TRUE)</f>
        <v>20.799938692044318</v>
      </c>
      <c r="O13">
        <f>_xll.acq_options_bjerksund_price_approx($L13,$C$5,O$4,$C$8,$C$9,$C$7,TRUE)</f>
        <v>22.156906044311977</v>
      </c>
      <c r="P13">
        <f>_xll.acq_options_bjerksund_price_approx($L13,$C$5,P$4,$C$8,$C$9,$C$7,TRUE)</f>
        <v>23.491839827175202</v>
      </c>
      <c r="Q13">
        <f>_xll.acq_options_bjerksund_price_approx($L13,$C$5,Q$4,$C$8,$C$9,$C$7,TRUE)</f>
        <v>24.732966847878963</v>
      </c>
      <c r="R13">
        <f>_xll.acq_options_bjerksund_price_approx($L13,$C$5,R$4,$C$8,$C$9,$C$7,TRUE)</f>
        <v>25.881415965763022</v>
      </c>
      <c r="S13">
        <f>_xll.acq_options_bjerksund_price_approx($L13,$C$5,S$4,$C$8,$C$9,$C$7,TRUE)</f>
        <v>26.948104482933108</v>
      </c>
      <c r="T13">
        <f>_xll.acq_options_bjerksund_price_approx($L13,$C$5,T$4,$C$8,$C$9,$C$7,TRUE)</f>
        <v>27.943901917301204</v>
      </c>
      <c r="U13">
        <f>_xll.acq_options_bjerksund_price_approx($L13,$C$5,U$4,$C$8,$C$9,$C$7,TRUE)</f>
        <v>28.878016405019888</v>
      </c>
      <c r="V13">
        <f>_xll.acq_options_bjerksund_price_approx($L13,$C$5,V$4,$C$8,$C$9,$C$7,TRUE)</f>
        <v>29.757984271690631</v>
      </c>
      <c r="W13">
        <f>_xll.acq_options_bjerksund_price_approx($L13,$C$5,W$4,$C$8,$C$9,$C$7,TRUE)</f>
        <v>30.589956849185381</v>
      </c>
      <c r="X13">
        <f>_xll.acq_options_bjerksund_price_approx($L13,$C$5,X$4,$C$8,$C$9,$C$7,TRUE)</f>
        <v>31.378993479781652</v>
      </c>
      <c r="Y13">
        <f>_xll.acq_options_bjerksund_price_approx($L13,$C$5,Y$4,$C$8,$C$9,$C$7,TRUE)</f>
        <v>32.129301777246859</v>
      </c>
      <c r="Z13">
        <f>_xll.acq_options_bjerksund_price_approx($L13,$C$5,Z$4,$C$8,$C$9,$C$7,TRUE)</f>
        <v>32.844422872693883</v>
      </c>
      <c r="AA13">
        <f>_xll.acq_options_bjerksund_price_approx($L13,$C$5,AA$4,$C$8,$C$9,$C$7,TRUE)</f>
        <v>33.527371677920016</v>
      </c>
      <c r="AB13">
        <f>_xll.acq_options_bjerksund_price_approx($L13,$C$5,AB$4,$C$8,$C$9,$C$7,TRUE)</f>
        <v>34.18074292352901</v>
      </c>
      <c r="AC13">
        <f>_xll.acq_options_bjerksund_price_approx($L13,$C$5,AC$4,$C$8,$C$9,$C$7,TRUE)</f>
        <v>34.806791785534195</v>
      </c>
      <c r="AD13">
        <f>_xll.acq_options_bjerksund_price_approx($L13,$C$5,AD$4,$C$8,$C$9,$C$7,TRUE)</f>
        <v>35.407495755314315</v>
      </c>
      <c r="AF13" s="44">
        <v>110</v>
      </c>
      <c r="AG13">
        <f>_xll.acq_options_bjerksund_price_approx($L13,$C$5,AG$4,$C$8,$C$9,$C$7,FALSE)</f>
        <v>1.2132692772155451E-3</v>
      </c>
      <c r="AH13">
        <f>_xll.acq_options_bjerksund_price_approx($L13,$C$5,AH$4,$C$8,$C$9,$C$7,FALSE)</f>
        <v>0.453613384752245</v>
      </c>
      <c r="AI13">
        <f>_xll.acq_options_bjerksund_price_approx($L13,$C$5,AI$4,$C$8,$C$9,$C$7,FALSE)</f>
        <v>1.4749646401712369</v>
      </c>
      <c r="AJ13">
        <f>_xll.acq_options_bjerksund_price_approx($L13,$C$5,AJ$4,$C$8,$C$9,$C$7,FALSE)</f>
        <v>2.4864248683086885</v>
      </c>
      <c r="AK13">
        <f>_xll.acq_options_bjerksund_price_approx($L13,$C$5,AK$4,$C$8,$C$9,$C$7,FALSE)</f>
        <v>3.4153452877612978</v>
      </c>
      <c r="AL13">
        <f>_xll.acq_options_bjerksund_price_approx($L13,$C$5,AL$4,$C$8,$C$9,$C$7,FALSE)</f>
        <v>4.2617372573542127</v>
      </c>
      <c r="AM13">
        <f>_xll.acq_options_bjerksund_price_approx($L13,$C$5,AM$4,$C$8,$C$9,$C$7,FALSE)</f>
        <v>5.0355551499580855</v>
      </c>
      <c r="AN13">
        <f>_xll.acq_options_bjerksund_price_approx($L13,$C$5,AN$4,$C$8,$C$9,$C$7,FALSE)</f>
        <v>5.7469050943069107</v>
      </c>
      <c r="AO13">
        <f>_xll.acq_options_bjerksund_price_approx($L13,$C$5,AO$4,$C$8,$C$9,$C$7,FALSE)</f>
        <v>6.404405233078478</v>
      </c>
      <c r="AP13">
        <f>_xll.acq_options_bjerksund_price_approx($L13,$C$5,AP$4,$C$8,$C$9,$C$7,FALSE)</f>
        <v>7.0151356032888685</v>
      </c>
      <c r="AQ13">
        <f>_xll.acq_options_bjerksund_price_approx($L13,$C$5,AQ$4,$C$8,$C$9,$C$7,FALSE)</f>
        <v>7.5848877746839776</v>
      </c>
      <c r="AR13">
        <f>_xll.acq_options_bjerksund_price_approx($L13,$C$5,AR$4,$C$8,$C$9,$C$7,FALSE)</f>
        <v>8.1184280622307057</v>
      </c>
      <c r="AS13">
        <f>_xll.acq_options_bjerksund_price_approx($L13,$C$5,AS$4,$C$8,$C$9,$C$7,FALSE)</f>
        <v>8.6197158782121477</v>
      </c>
      <c r="AT13">
        <f>_xll.acq_options_bjerksund_price_approx($L13,$C$5,AT$4,$C$8,$C$9,$C$7,FALSE)</f>
        <v>9.0920737559599161</v>
      </c>
      <c r="AU13">
        <f>_xll.acq_options_bjerksund_price_approx($L13,$C$5,AU$4,$C$8,$C$9,$C$7,FALSE)</f>
        <v>9.5383174771023107</v>
      </c>
      <c r="AV13">
        <f>_xll.acq_options_bjerksund_price_approx($L13,$C$5,AV$4,$C$8,$C$9,$C$7,FALSE)</f>
        <v>9.96085559983959</v>
      </c>
      <c r="AW13">
        <f>_xll.acq_options_bjerksund_price_approx($L13,$C$5,AW$4,$C$8,$C$9,$C$7,FALSE)</f>
        <v>10.361766050430347</v>
      </c>
      <c r="AX13">
        <f>_xll.acq_options_bjerksund_price_approx($L13,$C$5,AX$4,$C$8,$C$9,$C$7,FALSE)</f>
        <v>10.74285559097676</v>
      </c>
    </row>
    <row r="14" spans="1:50" x14ac:dyDescent="0.25">
      <c r="F14">
        <v>100</v>
      </c>
      <c r="G14">
        <f>_xll.acq_options_bjerksund_price_approx($C$4,F14,$C$6,$C$8,$C$9,$C$7,TRUE)</f>
        <v>4.3699303981775302</v>
      </c>
      <c r="H14">
        <f>_xll.acq_options_bjerksund_price_approx($C$4,F14,$C$6,$C$8,$C$9,$C$7,FALSE)</f>
        <v>22.347858028126087</v>
      </c>
      <c r="I14">
        <f>_xll.acq_options_blackscholes_price($C$4,F14,$C$6,$C$8,$C$9,$C$7,TRUE)</f>
        <v>4.3698621738224297</v>
      </c>
      <c r="J14">
        <f>_xll.acq_options_blackscholes_price($C$4,G14,$C$6,$C$8,$C$9,$C$7,FALSE)</f>
        <v>5.3853439862500383E-21</v>
      </c>
      <c r="L14" s="44">
        <v>105</v>
      </c>
      <c r="M14">
        <f>_xll.acq_options_bjerksund_price_approx($L14,$C$5,M$4,$C$8,$C$9,$C$7,TRUE)</f>
        <v>15.089078908761955</v>
      </c>
      <c r="N14">
        <f>_xll.acq_options_bjerksund_price_approx($L14,$C$5,N$4,$C$8,$C$9,$C$7,TRUE)</f>
        <v>16.260663806201435</v>
      </c>
      <c r="O14">
        <f>_xll.acq_options_bjerksund_price_approx($L14,$C$5,O$4,$C$8,$C$9,$C$7,TRUE)</f>
        <v>17.950079179012075</v>
      </c>
      <c r="P14">
        <f>_xll.acq_options_bjerksund_price_approx($L14,$C$5,P$4,$C$8,$C$9,$C$7,TRUE)</f>
        <v>19.462888717153561</v>
      </c>
      <c r="Q14">
        <f>_xll.acq_options_bjerksund_price_approx($L14,$C$5,Q$4,$C$8,$C$9,$C$7,TRUE)</f>
        <v>20.814520104240263</v>
      </c>
      <c r="R14">
        <f>_xll.acq_options_bjerksund_price_approx($L14,$C$5,R$4,$C$8,$C$9,$C$7,TRUE)</f>
        <v>22.038265918649081</v>
      </c>
      <c r="S14">
        <f>_xll.acq_options_bjerksund_price_approx($L14,$C$5,S$4,$C$8,$C$9,$C$7,TRUE)</f>
        <v>23.159446202401693</v>
      </c>
      <c r="T14">
        <f>_xll.acq_options_bjerksund_price_approx($L14,$C$5,T$4,$C$8,$C$9,$C$7,TRUE)</f>
        <v>24.196387525812924</v>
      </c>
      <c r="U14">
        <f>_xll.acq_options_bjerksund_price_approx($L14,$C$5,U$4,$C$8,$C$9,$C$7,TRUE)</f>
        <v>25.162575007575825</v>
      </c>
      <c r="V14">
        <f>_xll.acq_options_bjerksund_price_approx($L14,$C$5,V$4,$C$8,$C$9,$C$7,TRUE)</f>
        <v>26.06818762947627</v>
      </c>
      <c r="W14">
        <f>_xll.acq_options_bjerksund_price_approx($L14,$C$5,W$4,$C$8,$C$9,$C$7,TRUE)</f>
        <v>26.921102808915833</v>
      </c>
      <c r="X14">
        <f>_xll.acq_options_bjerksund_price_approx($L14,$C$5,X$4,$C$8,$C$9,$C$7,TRUE)</f>
        <v>27.727555990902914</v>
      </c>
      <c r="Y14">
        <f>_xll.acq_options_bjerksund_price_approx($L14,$C$5,Y$4,$C$8,$C$9,$C$7,TRUE)</f>
        <v>28.492582900496203</v>
      </c>
      <c r="Z14">
        <f>_xll.acq_options_bjerksund_price_approx($L14,$C$5,Z$4,$C$8,$C$9,$C$7,TRUE)</f>
        <v>29.220323139942984</v>
      </c>
      <c r="AA14">
        <f>_xll.acq_options_bjerksund_price_approx($L14,$C$5,AA$4,$C$8,$C$9,$C$7,TRUE)</f>
        <v>29.914233361114562</v>
      </c>
      <c r="AB14">
        <f>_xll.acq_options_bjerksund_price_approx($L14,$C$5,AB$4,$C$8,$C$9,$C$7,TRUE)</f>
        <v>30.577240101665012</v>
      </c>
      <c r="AC14">
        <f>_xll.acq_options_bjerksund_price_approx($L14,$C$5,AC$4,$C$8,$C$9,$C$7,TRUE)</f>
        <v>31.211851483314732</v>
      </c>
      <c r="AD14">
        <f>_xll.acq_options_bjerksund_price_approx($L14,$C$5,AD$4,$C$8,$C$9,$C$7,TRUE)</f>
        <v>31.820240299030523</v>
      </c>
      <c r="AF14" s="44">
        <v>105</v>
      </c>
      <c r="AG14">
        <f>_xll.acq_options_bjerksund_price_approx($L14,$C$5,AG$4,$C$8,$C$9,$C$7,FALSE)</f>
        <v>1.4207392407001862E-2</v>
      </c>
      <c r="AH14">
        <f>_xll.acq_options_bjerksund_price_approx($L14,$C$5,AH$4,$C$8,$C$9,$C$7,FALSE)</f>
        <v>0.89044786480191362</v>
      </c>
      <c r="AI14">
        <f>_xll.acq_options_bjerksund_price_approx($L14,$C$5,AI$4,$C$8,$C$9,$C$7,FALSE)</f>
        <v>2.2236524093033694</v>
      </c>
      <c r="AJ14">
        <f>_xll.acq_options_bjerksund_price_approx($L14,$C$5,AJ$4,$C$8,$C$9,$C$7,FALSE)</f>
        <v>3.3945209620445524</v>
      </c>
      <c r="AK14">
        <f>_xll.acq_options_bjerksund_price_approx($L14,$C$5,AK$4,$C$8,$C$9,$C$7,FALSE)</f>
        <v>4.4169937942329796</v>
      </c>
      <c r="AL14">
        <f>_xll.acq_options_bjerksund_price_approx($L14,$C$5,AL$4,$C$8,$C$9,$C$7,FALSE)</f>
        <v>5.3229379173855307</v>
      </c>
      <c r="AM14">
        <f>_xll.acq_options_bjerksund_price_approx($L14,$C$5,AM$4,$C$8,$C$9,$C$7,FALSE)</f>
        <v>6.1364987349191011</v>
      </c>
      <c r="AN14">
        <f>_xll.acq_options_bjerksund_price_approx($L14,$C$5,AN$4,$C$8,$C$9,$C$7,FALSE)</f>
        <v>6.8750715244478044</v>
      </c>
      <c r="AO14">
        <f>_xll.acq_options_bjerksund_price_approx($L14,$C$5,AO$4,$C$8,$C$9,$C$7,FALSE)</f>
        <v>7.5514117745629221</v>
      </c>
      <c r="AP14">
        <f>_xll.acq_options_bjerksund_price_approx($L14,$C$5,AP$4,$C$8,$C$9,$C$7,FALSE)</f>
        <v>8.1751258847823181</v>
      </c>
      <c r="AQ14">
        <f>_xll.acq_options_bjerksund_price_approx($L14,$C$5,AQ$4,$C$8,$C$9,$C$7,FALSE)</f>
        <v>8.7536362110172092</v>
      </c>
      <c r="AR14">
        <f>_xll.acq_options_bjerksund_price_approx($L14,$C$5,AR$4,$C$8,$C$9,$C$7,FALSE)</f>
        <v>9.2928086363881874</v>
      </c>
      <c r="AS14">
        <f>_xll.acq_options_bjerksund_price_approx($L14,$C$5,AS$4,$C$8,$C$9,$C$7,FALSE)</f>
        <v>9.797370383220823</v>
      </c>
      <c r="AT14">
        <f>_xll.acq_options_bjerksund_price_approx($L14,$C$5,AT$4,$C$8,$C$9,$C$7,FALSE)</f>
        <v>10.271195732686728</v>
      </c>
      <c r="AU14">
        <f>_xll.acq_options_bjerksund_price_approx($L14,$C$5,AU$4,$C$8,$C$9,$C$7,FALSE)</f>
        <v>10.717506521863193</v>
      </c>
      <c r="AV14">
        <f>_xll.acq_options_bjerksund_price_approx($L14,$C$5,AV$4,$C$8,$C$9,$C$7,FALSE)</f>
        <v>11.139016202777313</v>
      </c>
      <c r="AW14">
        <f>_xll.acq_options_bjerksund_price_approx($L14,$C$5,AW$4,$C$8,$C$9,$C$7,FALSE)</f>
        <v>11.538035575976537</v>
      </c>
      <c r="AX14">
        <f>_xll.acq_options_bjerksund_price_approx($L14,$C$5,AX$4,$C$8,$C$9,$C$7,FALSE)</f>
        <v>11.916551887694268</v>
      </c>
    </row>
    <row r="15" spans="1:50" x14ac:dyDescent="0.25">
      <c r="F15">
        <v>110</v>
      </c>
      <c r="G15">
        <f>_xll.acq_options_bjerksund_price_approx($C$4,F15,$C$6,$C$8,$C$9,$C$7,TRUE)</f>
        <v>2.7044189274234327</v>
      </c>
      <c r="H15">
        <f>_xll.acq_options_bjerksund_price_approx($C$4,F15,$C$6,$C$8,$C$9,$C$7,FALSE)</f>
        <v>30.759866281838111</v>
      </c>
      <c r="I15">
        <f>_xll.acq_options_blackscholes_price($C$4,F15,$C$6,$C$8,$C$9,$C$7,TRUE)</f>
        <v>2.7043977636541268</v>
      </c>
      <c r="J15">
        <f>_xll.acq_options_blackscholes_price($C$4,G15,$C$6,$C$8,$C$9,$C$7,FALSE)</f>
        <v>7.729405664180053E-28</v>
      </c>
      <c r="L15" s="44">
        <v>100</v>
      </c>
      <c r="M15">
        <f>_xll.acq_options_bjerksund_price_approx($L15,$C$5,M$4,$C$8,$C$9,$C$7,TRUE)</f>
        <v>10.194368747525944</v>
      </c>
      <c r="N15">
        <f>_xll.acq_options_bjerksund_price_approx($L15,$C$5,N$4,$C$8,$C$9,$C$7,TRUE)</f>
        <v>12.051174689778254</v>
      </c>
      <c r="O15">
        <f>_xll.acq_options_bjerksund_price_approx($L15,$C$5,O$4,$C$8,$C$9,$C$7,TRUE)</f>
        <v>14.051712504142905</v>
      </c>
      <c r="P15">
        <f>_xll.acq_options_bjerksund_price_approx($L15,$C$5,P$4,$C$8,$C$9,$C$7,TRUE)</f>
        <v>15.708918520645621</v>
      </c>
      <c r="Q15">
        <f>_xll.acq_options_bjerksund_price_approx($L15,$C$5,Q$4,$C$8,$C$9,$C$7,TRUE)</f>
        <v>17.143860472714529</v>
      </c>
      <c r="R15">
        <f>_xll.acq_options_bjerksund_price_approx($L15,$C$5,R$4,$C$8,$C$9,$C$7,TRUE)</f>
        <v>18.421390388216167</v>
      </c>
      <c r="S15">
        <f>_xll.acq_options_bjerksund_price_approx($L15,$C$5,S$4,$C$8,$C$9,$C$7,TRUE)</f>
        <v>19.579739194710804</v>
      </c>
      <c r="T15">
        <f>_xll.acq_options_bjerksund_price_approx($L15,$C$5,T$4,$C$8,$C$9,$C$7,TRUE)</f>
        <v>20.643564382435464</v>
      </c>
      <c r="U15">
        <f>_xll.acq_options_bjerksund_price_approx($L15,$C$5,U$4,$C$8,$C$9,$C$7,TRUE)</f>
        <v>21.629847875355793</v>
      </c>
      <c r="V15">
        <f>_xll.acq_options_bjerksund_price_approx($L15,$C$5,V$4,$C$8,$C$9,$C$7,TRUE)</f>
        <v>22.550869675298109</v>
      </c>
      <c r="W15">
        <f>_xll.acq_options_bjerksund_price_approx($L15,$C$5,W$4,$C$8,$C$9,$C$7,TRUE)</f>
        <v>23.415850109563259</v>
      </c>
      <c r="X15">
        <f>_xll.acq_options_bjerksund_price_approx($L15,$C$5,X$4,$C$8,$C$9,$C$7,TRUE)</f>
        <v>24.231923736588293</v>
      </c>
      <c r="Y15">
        <f>_xll.acq_options_bjerksund_price_approx($L15,$C$5,Y$4,$C$8,$C$9,$C$7,TRUE)</f>
        <v>25.004749907192519</v>
      </c>
      <c r="Z15">
        <f>_xll.acq_options_bjerksund_price_approx($L15,$C$5,Z$4,$C$8,$C$9,$C$7,TRUE)</f>
        <v>25.738912726088586</v>
      </c>
      <c r="AA15">
        <f>_xll.acq_options_bjerksund_price_approx($L15,$C$5,AA$4,$C$8,$C$9,$C$7,TRUE)</f>
        <v>26.438192507625203</v>
      </c>
      <c r="AB15">
        <f>_xll.acq_options_bjerksund_price_approx($L15,$C$5,AB$4,$C$8,$C$9,$C$7,TRUE)</f>
        <v>27.105755490658865</v>
      </c>
      <c r="AC15">
        <f>_xll.acq_options_bjerksund_price_approx($L15,$C$5,AC$4,$C$8,$C$9,$C$7,TRUE)</f>
        <v>27.744289756075467</v>
      </c>
      <c r="AD15">
        <f>_xll.acq_options_bjerksund_price_approx($L15,$C$5,AD$4,$C$8,$C$9,$C$7,TRUE)</f>
        <v>28.356104715142486</v>
      </c>
      <c r="AF15" s="44">
        <v>100</v>
      </c>
      <c r="AG15">
        <f>_xll.acq_options_bjerksund_price_approx($L15,$C$5,AG$4,$C$8,$C$9,$C$7,FALSE)</f>
        <v>0.11452387484486337</v>
      </c>
      <c r="AH15">
        <f>_xll.acq_options_bjerksund_price_approx($L15,$C$5,AH$4,$C$8,$C$9,$C$7,FALSE)</f>
        <v>1.6587625040039171</v>
      </c>
      <c r="AI15">
        <f>_xll.acq_options_bjerksund_price_approx($L15,$C$5,AI$4,$C$8,$C$9,$C$7,FALSE)</f>
        <v>3.2850903385475476</v>
      </c>
      <c r="AJ15">
        <f>_xll.acq_options_bjerksund_price_approx($L15,$C$5,AJ$4,$C$8,$C$9,$C$7,FALSE)</f>
        <v>4.5840377894816413</v>
      </c>
      <c r="AK15">
        <f>_xll.acq_options_bjerksund_price_approx($L15,$C$5,AK$4,$C$8,$C$9,$C$7,FALSE)</f>
        <v>5.6745976871329162</v>
      </c>
      <c r="AL15">
        <f>_xll.acq_options_bjerksund_price_approx($L15,$C$5,AL$4,$C$8,$C$9,$C$7,FALSE)</f>
        <v>6.6199845150037504</v>
      </c>
      <c r="AM15">
        <f>_xll.acq_options_bjerksund_price_approx($L15,$C$5,AM$4,$C$8,$C$9,$C$7,FALSE)</f>
        <v>7.4571264959484651</v>
      </c>
      <c r="AN15">
        <f>_xll.acq_options_bjerksund_price_approx($L15,$C$5,AN$4,$C$8,$C$9,$C$7,FALSE)</f>
        <v>8.2096470746318033</v>
      </c>
      <c r="AO15">
        <f>_xll.acq_options_bjerksund_price_approx($L15,$C$5,AO$4,$C$8,$C$9,$C$7,FALSE)</f>
        <v>8.8937078720868854</v>
      </c>
      <c r="AP15">
        <f>_xll.acq_options_bjerksund_price_approx($L15,$C$5,AP$4,$C$8,$C$9,$C$7,FALSE)</f>
        <v>9.5209357399215833</v>
      </c>
      <c r="AQ15">
        <f>_xll.acq_options_bjerksund_price_approx($L15,$C$5,AQ$4,$C$8,$C$9,$C$7,FALSE)</f>
        <v>10.100025976314051</v>
      </c>
      <c r="AR15">
        <f>_xll.acq_options_bjerksund_price_approx($L15,$C$5,AR$4,$C$8,$C$9,$C$7,FALSE)</f>
        <v>10.63768454011965</v>
      </c>
      <c r="AS15">
        <f>_xll.acq_options_bjerksund_price_approx($L15,$C$5,AS$4,$C$8,$C$9,$C$7,FALSE)</f>
        <v>11.139213781867618</v>
      </c>
      <c r="AT15">
        <f>_xll.acq_options_bjerksund_price_approx($L15,$C$5,AT$4,$C$8,$C$9,$C$7,FALSE)</f>
        <v>11.608893554822394</v>
      </c>
      <c r="AU15">
        <f>_xll.acq_options_bjerksund_price_approx($L15,$C$5,AU$4,$C$8,$C$9,$C$7,FALSE)</f>
        <v>12.050238715139059</v>
      </c>
      <c r="AV15">
        <f>_xll.acq_options_bjerksund_price_approx($L15,$C$5,AV$4,$C$8,$C$9,$C$7,FALSE)</f>
        <v>12.466178701236245</v>
      </c>
      <c r="AW15">
        <f>_xll.acq_options_bjerksund_price_approx($L15,$C$5,AW$4,$C$8,$C$9,$C$7,FALSE)</f>
        <v>12.859186195395665</v>
      </c>
      <c r="AX15">
        <f>_xll.acq_options_bjerksund_price_approx($L15,$C$5,AX$4,$C$8,$C$9,$C$7,FALSE)</f>
        <v>13.231371472905231</v>
      </c>
    </row>
    <row r="16" spans="1:50" x14ac:dyDescent="0.25">
      <c r="F16">
        <v>120</v>
      </c>
      <c r="G16">
        <f>_xll.acq_options_bjerksund_price_approx($C$4,F16,$C$6,$C$8,$C$9,$C$7,TRUE)</f>
        <v>1.6496000715474821</v>
      </c>
      <c r="H16">
        <f>_xll.acq_options_bjerksund_price_approx($C$4,F16,$C$6,$C$8,$C$9,$C$7,FALSE)</f>
        <v>40</v>
      </c>
      <c r="I16">
        <f>_xll.acq_options_blackscholes_price($C$4,F16,$C$6,$C$8,$C$9,$C$7,TRUE)</f>
        <v>1.649593283674097</v>
      </c>
      <c r="J16">
        <f>_xll.acq_options_blackscholes_price($C$4,G16,$C$6,$C$8,$C$9,$C$7,FALSE)</f>
        <v>6.4476133838922641E-36</v>
      </c>
      <c r="L16" s="44">
        <v>95</v>
      </c>
      <c r="M16">
        <f>_xll.acq_options_bjerksund_price_approx($L16,$C$5,M$4,$C$8,$C$9,$C$7,TRUE)</f>
        <v>5.703304743837748</v>
      </c>
      <c r="N16">
        <f>_xll.acq_options_bjerksund_price_approx($L16,$C$5,N$4,$C$8,$C$9,$C$7,TRUE)</f>
        <v>8.3307618593992956</v>
      </c>
      <c r="O16">
        <f>_xll.acq_options_bjerksund_price_approx($L16,$C$5,O$4,$C$8,$C$9,$C$7,TRUE)</f>
        <v>10.545885266967815</v>
      </c>
      <c r="P16">
        <f>_xll.acq_options_bjerksund_price_approx($L16,$C$5,P$4,$C$8,$C$9,$C$7,TRUE)</f>
        <v>12.287211050316898</v>
      </c>
      <c r="Q16">
        <f>_xll.acq_options_bjerksund_price_approx($L16,$C$5,Q$4,$C$8,$C$9,$C$7,TRUE)</f>
        <v>13.764826214757043</v>
      </c>
      <c r="R16">
        <f>_xll.acq_options_bjerksund_price_approx($L16,$C$5,R$4,$C$8,$C$9,$C$7,TRUE)</f>
        <v>15.066562003383858</v>
      </c>
      <c r="S16">
        <f>_xll.acq_options_bjerksund_price_approx($L16,$C$5,S$4,$C$8,$C$9,$C$7,TRUE)</f>
        <v>16.239366458938932</v>
      </c>
      <c r="T16">
        <f>_xll.acq_options_bjerksund_price_approx($L16,$C$5,T$4,$C$8,$C$9,$C$7,TRUE)</f>
        <v>17.311948681304401</v>
      </c>
      <c r="U16">
        <f>_xll.acq_options_bjerksund_price_approx($L16,$C$5,U$4,$C$8,$C$9,$C$7,TRUE)</f>
        <v>18.303434804014671</v>
      </c>
      <c r="V16">
        <f>_xll.acq_options_bjerksund_price_approx($L16,$C$5,V$4,$C$8,$C$9,$C$7,TRUE)</f>
        <v>19.227347838211692</v>
      </c>
      <c r="W16">
        <f>_xll.acq_options_bjerksund_price_approx($L16,$C$5,W$4,$C$8,$C$9,$C$7,TRUE)</f>
        <v>20.093678356600485</v>
      </c>
      <c r="X16">
        <f>_xll.acq_options_bjerksund_price_approx($L16,$C$5,X$4,$C$8,$C$9,$C$7,TRUE)</f>
        <v>20.910062326950239</v>
      </c>
      <c r="Y16">
        <f>_xll.acq_options_bjerksund_price_approx($L16,$C$5,Y$4,$C$8,$C$9,$C$7,TRUE)</f>
        <v>21.682497543904823</v>
      </c>
      <c r="Z16">
        <f>_xll.acq_options_bjerksund_price_approx($L16,$C$5,Z$4,$C$8,$C$9,$C$7,TRUE)</f>
        <v>22.415802603676198</v>
      </c>
      <c r="AA16">
        <f>_xll.acq_options_bjerksund_price_approx($L16,$C$5,AA$4,$C$8,$C$9,$C$7,TRUE)</f>
        <v>23.113923271129423</v>
      </c>
      <c r="AB16">
        <f>_xll.acq_options_bjerksund_price_approx($L16,$C$5,AB$4,$C$8,$C$9,$C$7,TRUE)</f>
        <v>23.780143905274784</v>
      </c>
      <c r="AC16">
        <f>_xll.acq_options_bjerksund_price_approx($L16,$C$5,AC$4,$C$8,$C$9,$C$7,TRUE)</f>
        <v>24.417237451557483</v>
      </c>
      <c r="AD16">
        <f>_xll.acq_options_bjerksund_price_approx($L16,$C$5,AD$4,$C$8,$C$9,$C$7,TRUE)</f>
        <v>25.027574372888331</v>
      </c>
      <c r="AF16" s="44">
        <v>95</v>
      </c>
      <c r="AG16">
        <f>_xll.acq_options_bjerksund_price_approx($L16,$C$5,AG$4,$C$8,$C$9,$C$7,FALSE)</f>
        <v>0.61881182602388662</v>
      </c>
      <c r="AH16">
        <f>_xll.acq_options_bjerksund_price_approx($L16,$C$5,AH$4,$C$8,$C$9,$C$7,FALSE)</f>
        <v>2.9200868595792642</v>
      </c>
      <c r="AI16">
        <f>_xll.acq_options_bjerksund_price_approx($L16,$C$5,AI$4,$C$8,$C$9,$C$7,FALSE)</f>
        <v>4.7464869827151404</v>
      </c>
      <c r="AJ16">
        <f>_xll.acq_options_bjerksund_price_approx($L16,$C$5,AJ$4,$C$8,$C$9,$C$7,FALSE)</f>
        <v>6.115873602200196</v>
      </c>
      <c r="AK16">
        <f>_xll.acq_options_bjerksund_price_approx($L16,$C$5,AK$4,$C$8,$C$9,$C$7,FALSE)</f>
        <v>7.235967584162637</v>
      </c>
      <c r="AL16">
        <f>_xll.acq_options_bjerksund_price_approx($L16,$C$5,AL$4,$C$8,$C$9,$C$7,FALSE)</f>
        <v>8.192908710278715</v>
      </c>
      <c r="AM16">
        <f>_xll.acq_options_bjerksund_price_approx($L16,$C$5,AM$4,$C$8,$C$9,$C$7,FALSE)</f>
        <v>9.0323196120225333</v>
      </c>
      <c r="AN16">
        <f>_xll.acq_options_bjerksund_price_approx($L16,$C$5,AN$4,$C$8,$C$9,$C$7,FALSE)</f>
        <v>9.7818484876693717</v>
      </c>
      <c r="AO16">
        <f>_xll.acq_options_bjerksund_price_approx($L16,$C$5,AO$4,$C$8,$C$9,$C$7,FALSE)</f>
        <v>10.459766534512077</v>
      </c>
      <c r="AP16">
        <f>_xll.acq_options_bjerksund_price_approx($L16,$C$5,AP$4,$C$8,$C$9,$C$7,FALSE)</f>
        <v>11.078904382604456</v>
      </c>
      <c r="AQ16">
        <f>_xll.acq_options_bjerksund_price_approx($L16,$C$5,AQ$4,$C$8,$C$9,$C$7,FALSE)</f>
        <v>11.64868771447933</v>
      </c>
      <c r="AR16">
        <f>_xll.acq_options_bjerksund_price_approx($L16,$C$5,AR$4,$C$8,$C$9,$C$7,FALSE)</f>
        <v>12.176286432836527</v>
      </c>
      <c r="AS16">
        <f>_xll.acq_options_bjerksund_price_approx($L16,$C$5,AS$4,$C$8,$C$9,$C$7,FALSE)</f>
        <v>12.667308042476343</v>
      </c>
      <c r="AT16">
        <f>_xll.acq_options_bjerksund_price_approx($L16,$C$5,AT$4,$C$8,$C$9,$C$7,FALSE)</f>
        <v>13.126238520130705</v>
      </c>
      <c r="AU16">
        <f>_xll.acq_options_bjerksund_price_approx($L16,$C$5,AU$4,$C$8,$C$9,$C$7,FALSE)</f>
        <v>13.556734767325388</v>
      </c>
      <c r="AV16">
        <f>_xll.acq_options_bjerksund_price_approx($L16,$C$5,AV$4,$C$8,$C$9,$C$7,FALSE)</f>
        <v>13.961825530319416</v>
      </c>
      <c r="AW16">
        <f>_xll.acq_options_bjerksund_price_approx($L16,$C$5,AW$4,$C$8,$C$9,$C$7,FALSE)</f>
        <v>14.344053567414264</v>
      </c>
      <c r="AX16">
        <f>_xll.acq_options_bjerksund_price_approx($L16,$C$5,AX$4,$C$8,$C$9,$C$7,FALSE)</f>
        <v>14.705578809370422</v>
      </c>
    </row>
    <row r="17" spans="6:50" x14ac:dyDescent="0.25">
      <c r="F17">
        <v>130</v>
      </c>
      <c r="G17">
        <f>_xll.acq_options_bjerksund_price_approx($C$4,F17,$C$6,$C$8,$C$9,$C$7,TRUE)</f>
        <v>0.99608945520580505</v>
      </c>
      <c r="H17">
        <f>_xll.acq_options_bjerksund_price_approx($C$4,F17,$C$6,$C$8,$C$9,$C$7,FALSE)</f>
        <v>50</v>
      </c>
      <c r="I17">
        <f>_xll.acq_options_blackscholes_price($C$4,F17,$C$6,$C$8,$C$9,$C$7,TRUE)</f>
        <v>0.99608720630772662</v>
      </c>
      <c r="J17">
        <f>_xll.acq_options_blackscholes_price($C$4,G17,$C$6,$C$8,$C$9,$C$7,FALSE)</f>
        <v>3.0562561526478039E-45</v>
      </c>
      <c r="L17" s="44">
        <v>90</v>
      </c>
      <c r="M17">
        <f>_xll.acq_options_bjerksund_price_approx($L17,$C$5,M$4,$C$8,$C$9,$C$7,TRUE)</f>
        <v>2.3122538636149486</v>
      </c>
      <c r="N17">
        <f>_xll.acq_options_bjerksund_price_approx($L17,$C$5,N$4,$C$8,$C$9,$C$7,TRUE)</f>
        <v>5.2620456969511764</v>
      </c>
      <c r="O17">
        <f>_xll.acq_options_bjerksund_price_approx($L17,$C$5,O$4,$C$8,$C$9,$C$7,TRUE)</f>
        <v>7.5144666588364188</v>
      </c>
      <c r="P17">
        <f>_xll.acq_options_bjerksund_price_approx($L17,$C$5,P$4,$C$8,$C$9,$C$7,TRUE)</f>
        <v>9.2539881321619006</v>
      </c>
      <c r="Q17">
        <f>_xll.acq_options_bjerksund_price_approx($L17,$C$5,Q$4,$C$8,$C$9,$C$7,TRUE)</f>
        <v>10.721066242375976</v>
      </c>
      <c r="R17">
        <f>_xll.acq_options_bjerksund_price_approx($L17,$C$5,R$4,$C$8,$C$9,$C$7,TRUE)</f>
        <v>12.00989390214081</v>
      </c>
      <c r="S17">
        <f>_xll.acq_options_bjerksund_price_approx($L17,$C$5,S$4,$C$8,$C$9,$C$7,TRUE)</f>
        <v>13.169371832595488</v>
      </c>
      <c r="T17">
        <f>_xll.acq_options_bjerksund_price_approx($L17,$C$5,T$4,$C$8,$C$9,$C$7,TRUE)</f>
        <v>14.228912411370359</v>
      </c>
      <c r="U17">
        <f>_xll.acq_options_bjerksund_price_approx($L17,$C$5,U$4,$C$8,$C$9,$C$7,TRUE)</f>
        <v>15.207909478047128</v>
      </c>
      <c r="V17">
        <f>_xll.acq_options_bjerksund_price_approx($L17,$C$5,V$4,$C$8,$C$9,$C$7,TRUE)</f>
        <v>16.119983163362114</v>
      </c>
      <c r="W17">
        <f>_xll.acq_options_bjerksund_price_approx($L17,$C$5,W$4,$C$8,$C$9,$C$7,TRUE)</f>
        <v>16.975149440473729</v>
      </c>
      <c r="X17">
        <f>_xll.acq_options_bjerksund_price_approx($L17,$C$5,X$4,$C$8,$C$9,$C$7,TRUE)</f>
        <v>17.78103809677021</v>
      </c>
      <c r="Y17">
        <f>_xll.acq_options_bjerksund_price_approx($L17,$C$5,Y$4,$C$8,$C$9,$C$7,TRUE)</f>
        <v>18.543626426412274</v>
      </c>
      <c r="Z17">
        <f>_xll.acq_options_bjerksund_price_approx($L17,$C$5,Z$4,$C$8,$C$9,$C$7,TRUE)</f>
        <v>19.267705982745873</v>
      </c>
      <c r="AA17">
        <f>_xll.acq_options_bjerksund_price_approx($L17,$C$5,AA$4,$C$8,$C$9,$C$7,TRUE)</f>
        <v>19.957192619910131</v>
      </c>
      <c r="AB17">
        <f>_xll.acq_options_bjerksund_price_approx($L17,$C$5,AB$4,$C$8,$C$9,$C$7,TRUE)</f>
        <v>20.615339753660507</v>
      </c>
      <c r="AC17">
        <f>_xll.acq_options_bjerksund_price_approx($L17,$C$5,AC$4,$C$8,$C$9,$C$7,TRUE)</f>
        <v>21.244889332957847</v>
      </c>
      <c r="AD17">
        <f>_xll.acq_options_bjerksund_price_approx($L17,$C$5,AD$4,$C$8,$C$9,$C$7,TRUE)</f>
        <v>21.848181331582815</v>
      </c>
      <c r="AF17" s="44">
        <v>90</v>
      </c>
      <c r="AG17">
        <f>_xll.acq_options_bjerksund_price_approx($L17,$C$5,AG$4,$C$8,$C$9,$C$7,FALSE)</f>
        <v>2.2256935677552718</v>
      </c>
      <c r="AH17">
        <f>_xll.acq_options_bjerksund_price_approx($L17,$C$5,AH$4,$C$8,$C$9,$C$7,FALSE)</f>
        <v>4.8413900329811526</v>
      </c>
      <c r="AI17">
        <f>_xll.acq_options_bjerksund_price_approx($L17,$C$5,AI$4,$C$8,$C$9,$C$7,FALSE)</f>
        <v>6.694590878796447</v>
      </c>
      <c r="AJ17">
        <f>_xll.acq_options_bjerksund_price_approx($L17,$C$5,AJ$4,$C$8,$C$9,$C$7,FALSE)</f>
        <v>8.0514280916784813</v>
      </c>
      <c r="AK17">
        <f>_xll.acq_options_bjerksund_price_approx($L17,$C$5,AK$4,$C$8,$C$9,$C$7,FALSE)</f>
        <v>9.1501765392402206</v>
      </c>
      <c r="AL17">
        <f>_xll.acq_options_bjerksund_price_approx($L17,$C$5,AL$4,$C$8,$C$9,$C$7,FALSE)</f>
        <v>10.083470050093297</v>
      </c>
      <c r="AM17">
        <f>_xll.acq_options_bjerksund_price_approx($L17,$C$5,AM$4,$C$8,$C$9,$C$7,FALSE)</f>
        <v>10.898971681884824</v>
      </c>
      <c r="AN17">
        <f>_xll.acq_options_bjerksund_price_approx($L17,$C$5,AN$4,$C$8,$C$9,$C$7,FALSE)</f>
        <v>11.62508294360218</v>
      </c>
      <c r="AO17">
        <f>_xll.acq_options_bjerksund_price_approx($L17,$C$5,AO$4,$C$8,$C$9,$C$7,FALSE)</f>
        <v>12.280364894034768</v>
      </c>
      <c r="AP17">
        <f>_xll.acq_options_bjerksund_price_approx($L17,$C$5,AP$4,$C$8,$C$9,$C$7,FALSE)</f>
        <v>12.877748684489433</v>
      </c>
      <c r="AQ17">
        <f>_xll.acq_options_bjerksund_price_approx($L17,$C$5,AQ$4,$C$8,$C$9,$C$7,FALSE)</f>
        <v>13.42667743745308</v>
      </c>
      <c r="AR17">
        <f>_xll.acq_options_bjerksund_price_approx($L17,$C$5,AR$4,$C$8,$C$9,$C$7,FALSE)</f>
        <v>13.934301017286401</v>
      </c>
      <c r="AS17">
        <f>_xll.acq_options_bjerksund_price_approx($L17,$C$5,AS$4,$C$8,$C$9,$C$7,FALSE)</f>
        <v>14.406190381315128</v>
      </c>
      <c r="AT17">
        <f>_xll.acq_options_bjerksund_price_approx($L17,$C$5,AT$4,$C$8,$C$9,$C$7,FALSE)</f>
        <v>14.846788529156719</v>
      </c>
      <c r="AU17">
        <f>_xll.acq_options_bjerksund_price_approx($L17,$C$5,AU$4,$C$8,$C$9,$C$7,FALSE)</f>
        <v>15.259707909441829</v>
      </c>
      <c r="AV17">
        <f>_xll.acq_options_bjerksund_price_approx($L17,$C$5,AV$4,$C$8,$C$9,$C$7,FALSE)</f>
        <v>15.647933767266586</v>
      </c>
      <c r="AW17">
        <f>_xll.acq_options_bjerksund_price_approx($L17,$C$5,AW$4,$C$8,$C$9,$C$7,FALSE)</f>
        <v>16.013967453147345</v>
      </c>
      <c r="AX17">
        <f>_xll.acq_options_bjerksund_price_approx($L17,$C$5,AX$4,$C$8,$C$9,$C$7,FALSE)</f>
        <v>16.359930058076593</v>
      </c>
    </row>
    <row r="18" spans="6:50" x14ac:dyDescent="0.25">
      <c r="F18">
        <v>140</v>
      </c>
      <c r="G18">
        <f>_xll.acq_options_bjerksund_price_approx($C$4,F18,$C$6,$C$8,$C$9,$C$7,TRUE)</f>
        <v>0.59751018234248932</v>
      </c>
      <c r="H18">
        <f>_xll.acq_options_bjerksund_price_approx($C$4,F18,$C$6,$C$8,$C$9,$C$7,FALSE)</f>
        <v>60</v>
      </c>
      <c r="I18">
        <f>_xll.acq_options_blackscholes_price($C$4,F18,$C$6,$C$8,$C$9,$C$7,TRUE)</f>
        <v>0.59750941360066445</v>
      </c>
      <c r="J18">
        <f>_xll.acq_options_blackscholes_price($C$4,G18,$C$6,$C$8,$C$9,$C$7,FALSE)</f>
        <v>8.3727825450387222E-56</v>
      </c>
      <c r="L18" s="44">
        <v>85</v>
      </c>
      <c r="M18">
        <f>_xll.acq_options_bjerksund_price_approx($L18,$C$5,M$4,$C$8,$C$9,$C$7,TRUE)</f>
        <v>0.56691725446628993</v>
      </c>
      <c r="N18">
        <f>_xll.acq_options_bjerksund_price_approx($L18,$C$5,N$4,$C$8,$C$9,$C$7,TRUE)</f>
        <v>2.9597266454155076</v>
      </c>
      <c r="O18">
        <f>_xll.acq_options_bjerksund_price_approx($L18,$C$5,O$4,$C$8,$C$9,$C$7,TRUE)</f>
        <v>5.0226766893934638</v>
      </c>
      <c r="P18">
        <f>_xll.acq_options_bjerksund_price_approx($L18,$C$5,P$4,$C$8,$C$9,$C$7,TRUE)</f>
        <v>6.6576742930445292</v>
      </c>
      <c r="Q18">
        <f>_xll.acq_options_bjerksund_price_approx($L18,$C$5,Q$4,$C$8,$C$9,$C$7,TRUE)</f>
        <v>8.052174832467081</v>
      </c>
      <c r="R18">
        <f>_xll.acq_options_bjerksund_price_approx($L18,$C$5,R$4,$C$8,$C$9,$C$7,TRUE)</f>
        <v>9.2853665630578206</v>
      </c>
      <c r="S18">
        <f>_xll.acq_options_bjerksund_price_approx($L18,$C$5,S$4,$C$8,$C$9,$C$7,TRUE)</f>
        <v>10.399770703220533</v>
      </c>
      <c r="T18">
        <f>_xll.acq_options_bjerksund_price_approx($L18,$C$5,T$4,$C$8,$C$9,$C$7,TRUE)</f>
        <v>11.4214801019817</v>
      </c>
      <c r="U18">
        <f>_xll.acq_options_bjerksund_price_approx($L18,$C$5,U$4,$C$8,$C$9,$C$7,TRUE)</f>
        <v>12.367938292488994</v>
      </c>
      <c r="V18">
        <f>_xll.acq_options_bjerksund_price_approx($L18,$C$5,V$4,$C$8,$C$9,$C$7,TRUE)</f>
        <v>13.251523087948449</v>
      </c>
      <c r="W18">
        <f>_xll.acq_options_bjerksund_price_approx($L18,$C$5,W$4,$C$8,$C$9,$C$7,TRUE)</f>
        <v>14.081411779608565</v>
      </c>
      <c r="X18">
        <f>_xll.acq_options_bjerksund_price_approx($L18,$C$5,X$4,$C$8,$C$9,$C$7,TRUE)</f>
        <v>14.864642084975628</v>
      </c>
      <c r="Y18">
        <f>_xll.acq_options_bjerksund_price_approx($L18,$C$5,Y$4,$C$8,$C$9,$C$7,TRUE)</f>
        <v>15.606757830955146</v>
      </c>
      <c r="Z18">
        <f>_xll.acq_options_bjerksund_price_approx($L18,$C$5,Z$4,$C$8,$C$9,$C$7,TRUE)</f>
        <v>16.312223259320682</v>
      </c>
      <c r="AA18">
        <f>_xll.acq_options_bjerksund_price_approx($L18,$C$5,AA$4,$C$8,$C$9,$C$7,TRUE)</f>
        <v>16.98470032930696</v>
      </c>
      <c r="AB18">
        <f>_xll.acq_options_bjerksund_price_approx($L18,$C$5,AB$4,$C$8,$C$9,$C$7,TRUE)</f>
        <v>17.627240786665482</v>
      </c>
      <c r="AC18">
        <f>_xll.acq_options_bjerksund_price_approx($L18,$C$5,AC$4,$C$8,$C$9,$C$7,TRUE)</f>
        <v>18.242423006720443</v>
      </c>
      <c r="AD18">
        <f>_xll.acq_options_bjerksund_price_approx($L18,$C$5,AD$4,$C$8,$C$9,$C$7,TRUE)</f>
        <v>18.832451826933266</v>
      </c>
      <c r="AF18" s="44">
        <v>85</v>
      </c>
      <c r="AG18">
        <f>_xll.acq_options_bjerksund_price_approx($L18,$C$5,AG$4,$C$8,$C$9,$C$7,FALSE)</f>
        <v>5.4878682693698551</v>
      </c>
      <c r="AH18">
        <f>_xll.acq_options_bjerksund_price_approx($L18,$C$5,AH$4,$C$8,$C$9,$C$7,FALSE)</f>
        <v>7.5445846618882371</v>
      </c>
      <c r="AI18">
        <f>_xll.acq_options_bjerksund_price_approx($L18,$C$5,AI$4,$C$8,$C$9,$C$7,FALSE)</f>
        <v>9.201731103505324</v>
      </c>
      <c r="AJ18">
        <f>_xll.acq_options_bjerksund_price_approx($L18,$C$5,AJ$4,$C$8,$C$9,$C$7,FALSE)</f>
        <v>10.446273507573316</v>
      </c>
      <c r="AK18">
        <f>_xll.acq_options_bjerksund_price_approx($L18,$C$5,AK$4,$C$8,$C$9,$C$7,FALSE)</f>
        <v>11.464074341652022</v>
      </c>
      <c r="AL18">
        <f>_xll.acq_options_bjerksund_price_approx($L18,$C$5,AL$4,$C$8,$C$9,$C$7,FALSE)</f>
        <v>12.333049201459026</v>
      </c>
      <c r="AM18">
        <f>_xll.acq_options_bjerksund_price_approx($L18,$C$5,AM$4,$C$8,$C$9,$C$7,FALSE)</f>
        <v>13.094660416311413</v>
      </c>
      <c r="AN18">
        <f>_xll.acq_options_bjerksund_price_approx($L18,$C$5,AN$4,$C$8,$C$9,$C$7,FALSE)</f>
        <v>13.774104879304758</v>
      </c>
      <c r="AO18">
        <f>_xll.acq_options_bjerksund_price_approx($L18,$C$5,AO$4,$C$8,$C$9,$C$7,FALSE)</f>
        <v>14.388065085952022</v>
      </c>
      <c r="AP18">
        <f>_xll.acq_options_bjerksund_price_approx($L18,$C$5,AP$4,$C$8,$C$9,$C$7,FALSE)</f>
        <v>14.948271936423602</v>
      </c>
      <c r="AQ18">
        <f>_xll.acq_options_bjerksund_price_approx($L18,$C$5,AQ$4,$C$8,$C$9,$C$7,FALSE)</f>
        <v>15.463351993869257</v>
      </c>
      <c r="AR18">
        <f>_xll.acq_options_bjerksund_price_approx($L18,$C$5,AR$4,$C$8,$C$9,$C$7,FALSE)</f>
        <v>15.939872340802616</v>
      </c>
      <c r="AS18">
        <f>_xll.acq_options_bjerksund_price_approx($L18,$C$5,AS$4,$C$8,$C$9,$C$7,FALSE)</f>
        <v>16.382971985284115</v>
      </c>
      <c r="AT18">
        <f>_xll.acq_options_bjerksund_price_approx($L18,$C$5,AT$4,$C$8,$C$9,$C$7,FALSE)</f>
        <v>16.796763831895568</v>
      </c>
      <c r="AU18">
        <f>_xll.acq_options_bjerksund_price_approx($L18,$C$5,AU$4,$C$8,$C$9,$C$7,FALSE)</f>
        <v>17.184601619142736</v>
      </c>
      <c r="AV18">
        <f>_xll.acq_options_bjerksund_price_approx($L18,$C$5,AV$4,$C$8,$C$9,$C$7,FALSE)</f>
        <v>17.549263483962854</v>
      </c>
      <c r="AW18">
        <f>_xll.acq_options_bjerksund_price_approx($L18,$C$5,AW$4,$C$8,$C$9,$C$7,FALSE)</f>
        <v>17.893081958850516</v>
      </c>
      <c r="AX18">
        <f>_xll.acq_options_bjerksund_price_approx($L18,$C$5,AX$4,$C$8,$C$9,$C$7,FALSE)</f>
        <v>18.218038373608408</v>
      </c>
    </row>
    <row r="19" spans="6:50" x14ac:dyDescent="0.25">
      <c r="F19">
        <v>150</v>
      </c>
      <c r="G19">
        <f>_xll.acq_options_bjerksund_price_approx($C$4,F19,$C$6,$C$8,$C$9,$C$7,TRUE)</f>
        <v>0.35703269044384456</v>
      </c>
      <c r="H19">
        <f>_xll.acq_options_bjerksund_price_approx($C$4,F19,$C$6,$C$8,$C$9,$C$7,FALSE)</f>
        <v>70</v>
      </c>
      <c r="I19">
        <f>_xll.acq_options_blackscholes_price($C$4,F19,$C$6,$C$8,$C$9,$C$7,TRUE)</f>
        <v>0.35703241968582766</v>
      </c>
      <c r="J19">
        <f>_xll.acq_options_blackscholes_price($C$4,G19,$C$6,$C$8,$C$9,$C$7,FALSE)</f>
        <v>1.3877350979763694E-67</v>
      </c>
      <c r="L19" s="44">
        <v>80</v>
      </c>
      <c r="M19">
        <f>_xll.acq_options_bjerksund_price_approx($L19,$C$5,M$4,$C$8,$C$9,$C$7,TRUE)</f>
        <v>6.7961521561883842E-2</v>
      </c>
      <c r="N19">
        <f>_xll.acq_options_bjerksund_price_approx($L19,$C$5,N$4,$C$8,$C$9,$C$7,TRUE)</f>
        <v>1.4359194232125816</v>
      </c>
      <c r="O19">
        <f>_xll.acq_options_bjerksund_price_approx($L19,$C$5,O$4,$C$8,$C$9,$C$7,TRUE)</f>
        <v>3.1023483863125563</v>
      </c>
      <c r="P19">
        <f>_xll.acq_options_bjerksund_price_approx($L19,$C$5,P$4,$C$8,$C$9,$C$7,TRUE)</f>
        <v>4.5306196354173878</v>
      </c>
      <c r="Q19">
        <f>_xll.acq_options_bjerksund_price_approx($L19,$C$5,Q$4,$C$8,$C$9,$C$7,TRUE)</f>
        <v>5.7887438392251624</v>
      </c>
      <c r="R19">
        <f>_xll.acq_options_bjerksund_price_approx($L19,$C$5,R$4,$C$8,$C$9,$C$7,TRUE)</f>
        <v>6.9215587387001705</v>
      </c>
      <c r="S19">
        <f>_xll.acq_options_bjerksund_price_approx($L19,$C$5,S$4,$C$8,$C$9,$C$7,TRUE)</f>
        <v>7.9572550882385755</v>
      </c>
      <c r="T19">
        <f>_xll.acq_options_bjerksund_price_approx($L19,$C$5,T$4,$C$8,$C$9,$C$7,TRUE)</f>
        <v>8.9146526330505225</v>
      </c>
      <c r="U19">
        <f>_xll.acq_options_bjerksund_price_approx($L19,$C$5,U$4,$C$8,$C$9,$C$7,TRUE)</f>
        <v>9.8070225250203293</v>
      </c>
      <c r="V19">
        <f>_xll.acq_options_bjerksund_price_approx($L19,$C$5,V$4,$C$8,$C$9,$C$7,TRUE)</f>
        <v>10.644139673767441</v>
      </c>
      <c r="W19">
        <f>_xll.acq_options_bjerksund_price_approx($L19,$C$5,W$4,$C$8,$C$9,$C$7,TRUE)</f>
        <v>11.433455398564348</v>
      </c>
      <c r="X19">
        <f>_xll.acq_options_bjerksund_price_approx($L19,$C$5,X$4,$C$8,$C$9,$C$7,TRUE)</f>
        <v>12.180808256353906</v>
      </c>
      <c r="Y19">
        <f>_xll.acq_options_bjerksund_price_approx($L19,$C$5,Y$4,$C$8,$C$9,$C$7,TRUE)</f>
        <v>12.890877324188409</v>
      </c>
      <c r="Z19">
        <f>_xll.acq_options_bjerksund_price_approx($L19,$C$5,Z$4,$C$8,$C$9,$C$7,TRUE)</f>
        <v>13.567483763510985</v>
      </c>
      <c r="AA19">
        <f>_xll.acq_options_bjerksund_price_approx($L19,$C$5,AA$4,$C$8,$C$9,$C$7,TRUE)</f>
        <v>14.213798640800526</v>
      </c>
      <c r="AB19">
        <f>_xll.acq_options_bjerksund_price_approx($L19,$C$5,AB$4,$C$8,$C$9,$C$7,TRUE)</f>
        <v>14.832490407156612</v>
      </c>
      <c r="AC19">
        <f>_xll.acq_options_bjerksund_price_approx($L19,$C$5,AC$4,$C$8,$C$9,$C$7,TRUE)</f>
        <v>15.425832161277469</v>
      </c>
      <c r="AD19">
        <f>_xll.acq_options_bjerksund_price_approx($L19,$C$5,AD$4,$C$8,$C$9,$C$7,TRUE)</f>
        <v>15.995781304610539</v>
      </c>
      <c r="AF19" s="44">
        <v>80</v>
      </c>
      <c r="AG19">
        <f>_xll.acq_options_bjerksund_price_approx($L19,$C$5,AG$4,$C$8,$C$9,$C$7,FALSE)</f>
        <v>10</v>
      </c>
      <c r="AH19">
        <f>_xll.acq_options_bjerksund_price_approx($L19,$C$5,AH$4,$C$8,$C$9,$C$7,FALSE)</f>
        <v>11.050582200833432</v>
      </c>
      <c r="AI19">
        <f>_xll.acq_options_bjerksund_price_approx($L19,$C$5,AI$4,$C$8,$C$9,$C$7,FALSE)</f>
        <v>12.308947707276282</v>
      </c>
      <c r="AJ19">
        <f>_xll.acq_options_bjerksund_price_approx($L19,$C$5,AJ$4,$C$8,$C$9,$C$7,FALSE)</f>
        <v>13.342012017076023</v>
      </c>
      <c r="AK19">
        <f>_xll.acq_options_bjerksund_price_approx($L19,$C$5,AK$4,$C$8,$C$9,$C$7,FALSE)</f>
        <v>14.217591470517842</v>
      </c>
      <c r="AL19">
        <f>_xll.acq_options_bjerksund_price_approx($L19,$C$5,AL$4,$C$8,$C$9,$C$7,FALSE)</f>
        <v>14.979697998457091</v>
      </c>
      <c r="AM19">
        <f>_xll.acq_options_bjerksund_price_approx($L19,$C$5,AM$4,$C$8,$C$9,$C$7,FALSE)</f>
        <v>15.655716877240625</v>
      </c>
      <c r="AN19">
        <f>_xll.acq_options_bjerksund_price_approx($L19,$C$5,AN$4,$C$8,$C$9,$C$7,FALSE)</f>
        <v>16.263737296279967</v>
      </c>
      <c r="AO19">
        <f>_xll.acq_options_bjerksund_price_approx($L19,$C$5,AO$4,$C$8,$C$9,$C$7,FALSE)</f>
        <v>16.81638047336925</v>
      </c>
      <c r="AP19">
        <f>_xll.acq_options_bjerksund_price_approx($L19,$C$5,AP$4,$C$8,$C$9,$C$7,FALSE)</f>
        <v>17.32284846034791</v>
      </c>
      <c r="AQ19">
        <f>_xll.acq_options_bjerksund_price_approx($L19,$C$5,AQ$4,$C$8,$C$9,$C$7,FALSE)</f>
        <v>17.790090036700168</v>
      </c>
      <c r="AR19">
        <f>_xll.acq_options_bjerksund_price_approx($L19,$C$5,AR$4,$C$8,$C$9,$C$7,FALSE)</f>
        <v>18.223503406266662</v>
      </c>
      <c r="AS19">
        <f>_xll.acq_options_bjerksund_price_approx($L19,$C$5,AS$4,$C$8,$C$9,$C$7,FALSE)</f>
        <v>18.627380991943244</v>
      </c>
      <c r="AT19">
        <f>_xll.acq_options_bjerksund_price_approx($L19,$C$5,AT$4,$C$8,$C$9,$C$7,FALSE)</f>
        <v>19.005202831819727</v>
      </c>
      <c r="AU19">
        <f>_xll.acq_options_bjerksund_price_approx($L19,$C$5,AU$4,$C$8,$C$9,$C$7,FALSE)</f>
        <v>19.359836966014367</v>
      </c>
      <c r="AV19">
        <f>_xll.acq_options_bjerksund_price_approx($L19,$C$5,AV$4,$C$8,$C$9,$C$7,FALSE)</f>
        <v>19.693680418970551</v>
      </c>
      <c r="AW19">
        <f>_xll.acq_options_bjerksund_price_approx($L19,$C$5,AW$4,$C$8,$C$9,$C$7,FALSE)</f>
        <v>20.008760950375439</v>
      </c>
      <c r="AX19">
        <f>_xll.acq_options_bjerksund_price_approx($L19,$C$5,AX$4,$C$8,$C$9,$C$7,FALSE)</f>
        <v>20.306812135955674</v>
      </c>
    </row>
    <row r="20" spans="6:50" x14ac:dyDescent="0.25">
      <c r="F20">
        <v>160</v>
      </c>
      <c r="G20">
        <f>_xll.acq_options_bjerksund_price_approx($C$4,F20,$C$6,$C$8,$C$9,$C$7,TRUE)</f>
        <v>0.21296899569676953</v>
      </c>
      <c r="H20">
        <f>_xll.acq_options_bjerksund_price_approx($C$4,F20,$C$6,$C$8,$C$9,$C$7,FALSE)</f>
        <v>80</v>
      </c>
      <c r="I20">
        <f>_xll.acq_options_blackscholes_price($C$4,F20,$C$6,$C$8,$C$9,$C$7,TRUE)</f>
        <v>0.2129688975753421</v>
      </c>
      <c r="J20">
        <f>_xll.acq_options_blackscholes_price($C$4,G20,$C$6,$C$8,$C$9,$C$7,FALSE)</f>
        <v>1.4866366536092016E-80</v>
      </c>
      <c r="L20" s="44">
        <v>75</v>
      </c>
      <c r="M20">
        <f>_xll.acq_options_bjerksund_price_approx($L20,$C$5,M$4,$C$8,$C$9,$C$7,TRUE)</f>
        <v>3.1464582990707868E-3</v>
      </c>
      <c r="N20">
        <f>_xll.acq_options_bjerksund_price_approx($L20,$C$5,N$4,$C$8,$C$9,$C$7,TRUE)</f>
        <v>0.5777083292358185</v>
      </c>
      <c r="O20">
        <f>_xll.acq_options_bjerksund_price_approx($L20,$C$5,O$4,$C$8,$C$9,$C$7,TRUE)</f>
        <v>1.738019675711044</v>
      </c>
      <c r="P20">
        <f>_xll.acq_options_bjerksund_price_approx($L20,$C$5,P$4,$C$8,$C$9,$C$7,TRUE)</f>
        <v>2.8806882501430806</v>
      </c>
      <c r="Q20">
        <f>_xll.acq_options_bjerksund_price_approx($L20,$C$5,Q$4,$C$8,$C$9,$C$7,TRUE)</f>
        <v>3.9468041815703785</v>
      </c>
      <c r="R20">
        <f>_xll.acq_options_bjerksund_price_approx($L20,$C$5,R$4,$C$8,$C$9,$C$7,TRUE)</f>
        <v>4.9377378428312326</v>
      </c>
      <c r="S20">
        <f>_xll.acq_options_bjerksund_price_approx($L20,$C$5,S$4,$C$8,$C$9,$C$7,TRUE)</f>
        <v>5.86232360465754</v>
      </c>
      <c r="T20">
        <f>_xll.acq_options_bjerksund_price_approx($L20,$C$5,T$4,$C$8,$C$9,$C$7,TRUE)</f>
        <v>6.7292359159444999</v>
      </c>
      <c r="U20">
        <f>_xll.acq_options_bjerksund_price_approx($L20,$C$5,U$4,$C$8,$C$9,$C$7,TRUE)</f>
        <v>7.5458195479135313</v>
      </c>
      <c r="V20">
        <f>_xll.acq_options_bjerksund_price_approx($L20,$C$5,V$4,$C$8,$C$9,$C$7,TRUE)</f>
        <v>8.3181108665467676</v>
      </c>
      <c r="W20">
        <f>_xll.acq_options_bjerksund_price_approx($L20,$C$5,W$4,$C$8,$C$9,$C$7,TRUE)</f>
        <v>9.0510639664895649</v>
      </c>
      <c r="X20">
        <f>_xll.acq_options_bjerksund_price_approx($L20,$C$5,X$4,$C$8,$C$9,$C$7,TRUE)</f>
        <v>9.7487738534226693</v>
      </c>
      <c r="Y20">
        <f>_xll.acq_options_bjerksund_price_approx($L20,$C$5,Y$4,$C$8,$C$9,$C$7,TRUE)</f>
        <v>10.414658365943779</v>
      </c>
      <c r="Z20">
        <f>_xll.acq_options_bjerksund_price_approx($L20,$C$5,Z$4,$C$8,$C$9,$C$7,TRUE)</f>
        <v>11.051599285474452</v>
      </c>
      <c r="AA20">
        <f>_xll.acq_options_bjerksund_price_approx($L20,$C$5,AA$4,$C$8,$C$9,$C$7,TRUE)</f>
        <v>11.66205054724859</v>
      </c>
      <c r="AB20">
        <f>_xll.acq_options_bjerksund_price_approx($L20,$C$5,AB$4,$C$8,$C$9,$C$7,TRUE)</f>
        <v>12.248121379736752</v>
      </c>
      <c r="AC20">
        <f>_xll.acq_options_bjerksund_price_approx($L20,$C$5,AC$4,$C$8,$C$9,$C$7,TRUE)</f>
        <v>12.811640620586559</v>
      </c>
      <c r="AD20">
        <f>_xll.acq_options_bjerksund_price_approx($L20,$C$5,AD$4,$C$8,$C$9,$C$7,TRUE)</f>
        <v>13.354206899879237</v>
      </c>
      <c r="AF20" s="44">
        <v>75</v>
      </c>
      <c r="AG20">
        <f>_xll.acq_options_bjerksund_price_approx($L20,$C$5,AG$4,$C$8,$C$9,$C$7,FALSE)</f>
        <v>15</v>
      </c>
      <c r="AH20">
        <f>_xll.acq_options_bjerksund_price_approx($L20,$C$5,AH$4,$C$8,$C$9,$C$7,FALSE)</f>
        <v>15.246818187947017</v>
      </c>
      <c r="AI20">
        <f>_xll.acq_options_bjerksund_price_approx($L20,$C$5,AI$4,$C$8,$C$9,$C$7,FALSE)</f>
        <v>16.00978757865439</v>
      </c>
      <c r="AJ20">
        <f>_xll.acq_options_bjerksund_price_approx($L20,$C$5,AJ$4,$C$8,$C$9,$C$7,FALSE)</f>
        <v>16.757068232395795</v>
      </c>
      <c r="AK20">
        <f>_xll.acq_options_bjerksund_price_approx($L20,$C$5,AK$4,$C$8,$C$9,$C$7,FALSE)</f>
        <v>17.437963129758209</v>
      </c>
      <c r="AL20">
        <f>_xll.acq_options_bjerksund_price_approx($L20,$C$5,AL$4,$C$8,$C$9,$C$7,FALSE)</f>
        <v>18.054308869287123</v>
      </c>
      <c r="AM20">
        <f>_xll.acq_options_bjerksund_price_approx($L20,$C$5,AM$4,$C$8,$C$9,$C$7,FALSE)</f>
        <v>18.614612375857927</v>
      </c>
      <c r="AN20">
        <f>_xll.acq_options_bjerksund_price_approx($L20,$C$5,AN$4,$C$8,$C$9,$C$7,FALSE)</f>
        <v>19.127075571025014</v>
      </c>
      <c r="AO20">
        <f>_xll.acq_options_bjerksund_price_approx($L20,$C$5,AO$4,$C$8,$C$9,$C$7,FALSE)</f>
        <v>19.598556509741538</v>
      </c>
      <c r="AP20">
        <f>_xll.acq_options_bjerksund_price_approx($L20,$C$5,AP$4,$C$8,$C$9,$C$7,FALSE)</f>
        <v>20.0346284583573</v>
      </c>
      <c r="AQ20">
        <f>_xll.acq_options_bjerksund_price_approx($L20,$C$5,AQ$4,$C$8,$C$9,$C$7,FALSE)</f>
        <v>20.439818227689148</v>
      </c>
      <c r="AR20">
        <f>_xll.acq_options_bjerksund_price_approx($L20,$C$5,AR$4,$C$8,$C$9,$C$7,FALSE)</f>
        <v>20.817832144043908</v>
      </c>
      <c r="AS20">
        <f>_xll.acq_options_bjerksund_price_approx($L20,$C$5,AS$4,$C$8,$C$9,$C$7,FALSE)</f>
        <v>21.171736657244736</v>
      </c>
      <c r="AT20">
        <f>_xll.acq_options_bjerksund_price_approx($L20,$C$5,AT$4,$C$8,$C$9,$C$7,FALSE)</f>
        <v>21.504096286936324</v>
      </c>
      <c r="AU20">
        <f>_xll.acq_options_bjerksund_price_approx($L20,$C$5,AU$4,$C$8,$C$9,$C$7,FALSE)</f>
        <v>21.817077958980818</v>
      </c>
      <c r="AV20">
        <f>_xll.acq_options_bjerksund_price_approx($L20,$C$5,AV$4,$C$8,$C$9,$C$7,FALSE)</f>
        <v>22.112530177371838</v>
      </c>
      <c r="AW20">
        <f>_xll.acq_options_bjerksund_price_approx($L20,$C$5,AW$4,$C$8,$C$9,$C$7,FALSE)</f>
        <v>22.392043608856678</v>
      </c>
      <c r="AX20">
        <f>_xll.acq_options_bjerksund_price_approx($L20,$C$5,AX$4,$C$8,$C$9,$C$7,FALSE)</f>
        <v>22.656997927838486</v>
      </c>
    </row>
    <row r="21" spans="6:50" x14ac:dyDescent="0.25">
      <c r="F21">
        <v>170</v>
      </c>
      <c r="G21">
        <f>_xll.acq_options_bjerksund_price_approx($C$4,F21,$C$6,$C$8,$C$9,$C$7,TRUE)</f>
        <v>0.12702713253929687</v>
      </c>
      <c r="H21">
        <f>_xll.acq_options_bjerksund_price_approx($C$4,F21,$C$6,$C$8,$C$9,$C$7,FALSE)</f>
        <v>90</v>
      </c>
      <c r="I21">
        <f>_xll.acq_options_blackscholes_price($C$4,F21,$C$6,$C$8,$C$9,$C$7,TRUE)</f>
        <v>0.12702709600320783</v>
      </c>
      <c r="J21">
        <f>_xll.acq_options_blackscholes_price($C$4,G21,$C$6,$C$8,$C$9,$C$7,FALSE)</f>
        <v>1.114979080970256E-94</v>
      </c>
      <c r="L21" s="44">
        <v>70</v>
      </c>
      <c r="M21">
        <f>_xll.acq_options_bjerksund_price_approx($L21,$C$5,M$4,$C$8,$C$9,$C$7,TRUE)</f>
        <v>4.3123563116864716E-5</v>
      </c>
      <c r="N21">
        <f>_xll.acq_options_bjerksund_price_approx($L21,$C$5,N$4,$C$8,$C$9,$C$7,TRUE)</f>
        <v>0.18358130900431036</v>
      </c>
      <c r="O21">
        <f>_xll.acq_options_bjerksund_price_approx($L21,$C$5,O$4,$C$8,$C$9,$C$7,TRUE)</f>
        <v>0.86266277135719349</v>
      </c>
      <c r="P21">
        <f>_xll.acq_options_bjerksund_price_approx($L21,$C$5,P$4,$C$8,$C$9,$C$7,TRUE)</f>
        <v>1.6850607492621492</v>
      </c>
      <c r="Q21">
        <f>_xll.acq_options_bjerksund_price_approx($L21,$C$5,Q$4,$C$8,$C$9,$C$7,TRUE)</f>
        <v>2.5226160082079616</v>
      </c>
      <c r="R21">
        <f>_xll.acq_options_bjerksund_price_approx($L21,$C$5,R$4,$C$8,$C$9,$C$7,TRUE)</f>
        <v>3.3397281753279771</v>
      </c>
      <c r="S21">
        <f>_xll.acq_options_bjerksund_price_approx($L21,$C$5,S$4,$C$8,$C$9,$C$7,TRUE)</f>
        <v>4.1260137022263521</v>
      </c>
      <c r="T21">
        <f>_xll.acq_options_bjerksund_price_approx($L21,$C$5,T$4,$C$8,$C$9,$C$7,TRUE)</f>
        <v>4.8792353628231595</v>
      </c>
      <c r="U21">
        <f>_xll.acq_options_bjerksund_price_approx($L21,$C$5,U$4,$C$8,$C$9,$C$7,TRUE)</f>
        <v>5.6000451992627944</v>
      </c>
      <c r="V21">
        <f>_xll.acq_options_bjerksund_price_approx($L21,$C$5,V$4,$C$8,$C$9,$C$7,TRUE)</f>
        <v>6.290116911474172</v>
      </c>
      <c r="W21">
        <f>_xll.acq_options_bjerksund_price_approx($L21,$C$5,W$4,$C$8,$C$9,$C$7,TRUE)</f>
        <v>6.9514211229817633</v>
      </c>
      <c r="X21">
        <f>_xll.acq_options_bjerksund_price_approx($L21,$C$5,X$4,$C$8,$C$9,$C$7,TRUE)</f>
        <v>7.5859327028408856</v>
      </c>
      <c r="Y21">
        <f>_xll.acq_options_bjerksund_price_approx($L21,$C$5,Y$4,$C$8,$C$9,$C$7,TRUE)</f>
        <v>8.1955148329917051</v>
      </c>
      <c r="Z21">
        <f>_xll.acq_options_bjerksund_price_approx($L21,$C$5,Z$4,$C$8,$C$9,$C$7,TRUE)</f>
        <v>8.7818790377139706</v>
      </c>
      <c r="AA21">
        <f>_xll.acq_options_bjerksund_price_approx($L21,$C$5,AA$4,$C$8,$C$9,$C$7,TRUE)</f>
        <v>9.3465784915734744</v>
      </c>
      <c r="AB21">
        <f>_xll.acq_options_bjerksund_price_approx($L21,$C$5,AB$4,$C$8,$C$9,$C$7,TRUE)</f>
        <v>9.8910155926597412</v>
      </c>
      <c r="AC21">
        <f>_xll.acq_options_bjerksund_price_approx($L21,$C$5,AC$4,$C$8,$C$9,$C$7,TRUE)</f>
        <v>10.416455060520754</v>
      </c>
      <c r="AD21">
        <f>_xll.acq_options_bjerksund_price_approx($L21,$C$5,AD$4,$C$8,$C$9,$C$7,TRUE)</f>
        <v>10.924038500077074</v>
      </c>
      <c r="AF21" s="44">
        <v>70</v>
      </c>
      <c r="AG21">
        <f>_xll.acq_options_bjerksund_price_approx($L21,$C$5,AG$4,$C$8,$C$9,$C$7,FALSE)</f>
        <v>20</v>
      </c>
      <c r="AH21">
        <f>_xll.acq_options_bjerksund_price_approx($L21,$C$5,AH$4,$C$8,$C$9,$C$7,FALSE)</f>
        <v>20</v>
      </c>
      <c r="AI21">
        <f>_xll.acq_options_bjerksund_price_approx($L21,$C$5,AI$4,$C$8,$C$9,$C$7,FALSE)</f>
        <v>20.238019249382102</v>
      </c>
      <c r="AJ21">
        <f>_xll.acq_options_bjerksund_price_approx($L21,$C$5,AJ$4,$C$8,$C$9,$C$7,FALSE)</f>
        <v>20.677356796210439</v>
      </c>
      <c r="AK21">
        <f>_xll.acq_options_bjerksund_price_approx($L21,$C$5,AK$4,$C$8,$C$9,$C$7,FALSE)</f>
        <v>21.133125706674903</v>
      </c>
      <c r="AL21">
        <f>_xll.acq_options_bjerksund_price_approx($L21,$C$5,AL$4,$C$8,$C$9,$C$7,FALSE)</f>
        <v>21.575927975654391</v>
      </c>
      <c r="AM21">
        <f>_xll.acq_options_bjerksund_price_approx($L21,$C$5,AM$4,$C$8,$C$9,$C$7,FALSE)</f>
        <v>21.996612815285655</v>
      </c>
      <c r="AN21">
        <f>_xll.acq_options_bjerksund_price_approx($L21,$C$5,AN$4,$C$8,$C$9,$C$7,FALSE)</f>
        <v>22.393106176656673</v>
      </c>
      <c r="AO21">
        <f>_xll.acq_options_bjerksund_price_approx($L21,$C$5,AO$4,$C$8,$C$9,$C$7,FALSE)</f>
        <v>22.765903612647875</v>
      </c>
      <c r="AP21">
        <f>_xll.acq_options_bjerksund_price_approx($L21,$C$5,AP$4,$C$8,$C$9,$C$7,FALSE)</f>
        <v>23.116413937071684</v>
      </c>
      <c r="AQ21">
        <f>_xll.acq_options_bjerksund_price_approx($L21,$C$5,AQ$4,$C$8,$C$9,$C$7,FALSE)</f>
        <v>23.446309656126203</v>
      </c>
      <c r="AR21">
        <f>_xll.acq_options_bjerksund_price_approx($L21,$C$5,AR$4,$C$8,$C$9,$C$7,FALSE)</f>
        <v>23.757265031246114</v>
      </c>
      <c r="AS21">
        <f>_xll.acq_options_bjerksund_price_approx($L21,$C$5,AS$4,$C$8,$C$9,$C$7,FALSE)</f>
        <v>24.05085342490726</v>
      </c>
      <c r="AT21">
        <f>_xll.acq_options_bjerksund_price_approx($L21,$C$5,AT$4,$C$8,$C$9,$C$7,FALSE)</f>
        <v>24.3285127771113</v>
      </c>
      <c r="AU21">
        <f>_xll.acq_options_bjerksund_price_approx($L21,$C$5,AU$4,$C$8,$C$9,$C$7,FALSE)</f>
        <v>24.591540559327587</v>
      </c>
      <c r="AV21">
        <f>_xll.acq_options_bjerksund_price_approx($L21,$C$5,AV$4,$C$8,$C$9,$C$7,FALSE)</f>
        <v>24.841101102120646</v>
      </c>
      <c r="AW21">
        <f>_xll.acq_options_bjerksund_price_approx($L21,$C$5,AW$4,$C$8,$C$9,$C$7,FALSE)</f>
        <v>25.078237540597605</v>
      </c>
      <c r="AX21">
        <f>_xll.acq_options_bjerksund_price_approx($L21,$C$5,AX$4,$C$8,$C$9,$C$7,FALSE)</f>
        <v>25.303884850060772</v>
      </c>
    </row>
    <row r="22" spans="6:50" x14ac:dyDescent="0.25">
      <c r="L22" s="44">
        <v>65</v>
      </c>
      <c r="M22">
        <f>_xll.acq_options_bjerksund_price_approx($L22,$C$5,M$4,$C$8,$C$9,$C$7,TRUE)</f>
        <v>1.278354062606013E-7</v>
      </c>
      <c r="N22">
        <f>_xll.acq_options_bjerksund_price_approx($L22,$C$5,N$4,$C$8,$C$9,$C$7,TRUE)</f>
        <v>4.3351146750026714E-2</v>
      </c>
      <c r="O22">
        <f>_xll.acq_options_bjerksund_price_approx($L22,$C$5,O$4,$C$8,$C$9,$C$7,TRUE)</f>
        <v>0.3682301115310338</v>
      </c>
      <c r="P22">
        <f>_xll.acq_options_bjerksund_price_approx($L22,$C$5,P$4,$C$8,$C$9,$C$7,TRUE)</f>
        <v>0.88910253052206656</v>
      </c>
      <c r="Q22">
        <f>_xll.acq_options_bjerksund_price_approx($L22,$C$5,Q$4,$C$8,$C$9,$C$7,TRUE)</f>
        <v>1.4892548552281113</v>
      </c>
      <c r="R22">
        <f>_xll.acq_options_bjerksund_price_approx($L22,$C$5,R$4,$C$8,$C$9,$C$7,TRUE)</f>
        <v>2.1163074144971858</v>
      </c>
      <c r="S22">
        <f>_xll.acq_options_bjerksund_price_approx($L22,$C$5,S$4,$C$8,$C$9,$C$7,TRUE)</f>
        <v>2.7466272350816325</v>
      </c>
      <c r="T22">
        <f>_xll.acq_options_bjerksund_price_approx($L22,$C$5,T$4,$C$8,$C$9,$C$7,TRUE)</f>
        <v>3.3690126554636493</v>
      </c>
      <c r="U22">
        <f>_xll.acq_options_bjerksund_price_approx($L22,$C$5,U$4,$C$8,$C$9,$C$7,TRUE)</f>
        <v>3.9780444605622591</v>
      </c>
      <c r="V22">
        <f>_xll.acq_options_bjerksund_price_approx($L22,$C$5,V$4,$C$8,$C$9,$C$7,TRUE)</f>
        <v>4.5711761554887076</v>
      </c>
      <c r="W22">
        <f>_xll.acq_options_bjerksund_price_approx($L22,$C$5,W$4,$C$8,$C$9,$C$7,TRUE)</f>
        <v>5.147358852714909</v>
      </c>
      <c r="X22">
        <f>_xll.acq_options_bjerksund_price_approx($L22,$C$5,X$4,$C$8,$C$9,$C$7,TRUE)</f>
        <v>5.7063483495186205</v>
      </c>
      <c r="Y22">
        <f>_xll.acq_options_bjerksund_price_approx($L22,$C$5,Y$4,$C$8,$C$9,$C$7,TRUE)</f>
        <v>6.2483378636009377</v>
      </c>
      <c r="Z22">
        <f>_xll.acq_options_bjerksund_price_approx($L22,$C$5,Z$4,$C$8,$C$9,$C$7,TRUE)</f>
        <v>6.7737557670979882</v>
      </c>
      <c r="AA22">
        <f>_xll.acq_options_bjerksund_price_approx($L22,$C$5,AA$4,$C$8,$C$9,$C$7,TRUE)</f>
        <v>7.2831510941197664</v>
      </c>
      <c r="AB22">
        <f>_xll.acq_options_bjerksund_price_approx($L22,$C$5,AB$4,$C$8,$C$9,$C$7,TRUE)</f>
        <v>7.7771276126952671</v>
      </c>
      <c r="AC22">
        <f>_xll.acq_options_bjerksund_price_approx($L22,$C$5,AC$4,$C$8,$C$9,$C$7,TRUE)</f>
        <v>8.2563056154953145</v>
      </c>
      <c r="AD22">
        <f>_xll.acq_options_bjerksund_price_approx($L22,$C$5,AD$4,$C$8,$C$9,$C$7,TRUE)</f>
        <v>8.7212999124197381</v>
      </c>
      <c r="AF22" s="44">
        <v>65</v>
      </c>
      <c r="AG22">
        <f>_xll.acq_options_bjerksund_price_approx($L22,$C$5,AG$4,$C$8,$C$9,$C$7,FALSE)</f>
        <v>25</v>
      </c>
      <c r="AH22">
        <f>_xll.acq_options_bjerksund_price_approx($L22,$C$5,AH$4,$C$8,$C$9,$C$7,FALSE)</f>
        <v>25</v>
      </c>
      <c r="AI22">
        <f>_xll.acq_options_bjerksund_price_approx($L22,$C$5,AI$4,$C$8,$C$9,$C$7,FALSE)</f>
        <v>25</v>
      </c>
      <c r="AJ22">
        <f>_xll.acq_options_bjerksund_price_approx($L22,$C$5,AJ$4,$C$8,$C$9,$C$7,FALSE)</f>
        <v>25.047240352019521</v>
      </c>
      <c r="AK22">
        <f>_xll.acq_options_bjerksund_price_approx($L22,$C$5,AK$4,$C$8,$C$9,$C$7,FALSE)</f>
        <v>25.284493525612291</v>
      </c>
      <c r="AL22">
        <f>_xll.acq_options_bjerksund_price_approx($L22,$C$5,AL$4,$C$8,$C$9,$C$7,FALSE)</f>
        <v>25.546267850900016</v>
      </c>
      <c r="AM22">
        <f>_xll.acq_options_bjerksund_price_approx($L22,$C$5,AM$4,$C$8,$C$9,$C$7,FALSE)</f>
        <v>25.815687440303435</v>
      </c>
      <c r="AN22">
        <f>_xll.acq_options_bjerksund_price_approx($L22,$C$5,AN$4,$C$8,$C$9,$C$7,FALSE)</f>
        <v>26.083705199864223</v>
      </c>
      <c r="AO22">
        <f>_xll.acq_options_bjerksund_price_approx($L22,$C$5,AO$4,$C$8,$C$9,$C$7,FALSE)</f>
        <v>26.345648123579139</v>
      </c>
      <c r="AP22">
        <f>_xll.acq_options_bjerksund_price_approx($L22,$C$5,AP$4,$C$8,$C$9,$C$7,FALSE)</f>
        <v>26.599183888004106</v>
      </c>
      <c r="AQ22">
        <f>_xll.acq_options_bjerksund_price_approx($L22,$C$5,AQ$4,$C$8,$C$9,$C$7,FALSE)</f>
        <v>26.843249387004445</v>
      </c>
      <c r="AR22">
        <f>_xll.acq_options_bjerksund_price_approx($L22,$C$5,AR$4,$C$8,$C$9,$C$7,FALSE)</f>
        <v>27.077481461638129</v>
      </c>
      <c r="AS22">
        <f>_xll.acq_options_bjerksund_price_approx($L22,$C$5,AS$4,$C$8,$C$9,$C$7,FALSE)</f>
        <v>27.301906062679773</v>
      </c>
      <c r="AT22">
        <f>_xll.acq_options_bjerksund_price_approx($L22,$C$5,AT$4,$C$8,$C$9,$C$7,FALSE)</f>
        <v>27.516763783312431</v>
      </c>
      <c r="AU22">
        <f>_xll.acq_options_bjerksund_price_approx($L22,$C$5,AU$4,$C$8,$C$9,$C$7,FALSE)</f>
        <v>27.722409679132792</v>
      </c>
      <c r="AV22">
        <f>_xll.acq_options_bjerksund_price_approx($L22,$C$5,AV$4,$C$8,$C$9,$C$7,FALSE)</f>
        <v>27.919254804099499</v>
      </c>
      <c r="AW22">
        <f>_xll.acq_options_bjerksund_price_approx($L22,$C$5,AW$4,$C$8,$C$9,$C$7,FALSE)</f>
        <v>28.107731803319954</v>
      </c>
      <c r="AX22">
        <f>_xll.acq_options_bjerksund_price_approx($L22,$C$5,AX$4,$C$8,$C$9,$C$7,FALSE)</f>
        <v>28.288274689855538</v>
      </c>
    </row>
    <row r="23" spans="6:50" x14ac:dyDescent="0.25">
      <c r="L23" s="44">
        <v>60</v>
      </c>
      <c r="M23">
        <f>_xll.acq_options_bjerksund_price_approx($L23,$C$5,M$4,$C$8,$C$9,$C$7,TRUE)</f>
        <v>5.5607074500585441E-11</v>
      </c>
      <c r="N23">
        <f>_xll.acq_options_bjerksund_price_approx($L23,$C$5,N$4,$C$8,$C$9,$C$7,TRUE)</f>
        <v>7.0392642051615439E-3</v>
      </c>
      <c r="O23">
        <f>_xll.acq_options_bjerksund_price_approx($L23,$C$5,O$4,$C$8,$C$9,$C$7,TRUE)</f>
        <v>0.13009118732448144</v>
      </c>
      <c r="P23">
        <f>_xll.acq_options_bjerksund_price_approx($L23,$C$5,P$4,$C$8,$C$9,$C$7,TRUE)</f>
        <v>0.41251887299291923</v>
      </c>
      <c r="Q23">
        <f>_xll.acq_options_bjerksund_price_approx($L23,$C$5,Q$4,$C$8,$C$9,$C$7,TRUE)</f>
        <v>0.79667728580740516</v>
      </c>
      <c r="R23">
        <f>_xll.acq_options_bjerksund_price_approx($L23,$C$5,R$4,$C$8,$C$9,$C$7,TRUE)</f>
        <v>1.2372000536606294</v>
      </c>
      <c r="S23">
        <f>_xll.acq_options_bjerksund_price_approx($L23,$C$5,S$4,$C$8,$C$9,$C$7,TRUE)</f>
        <v>1.7071011218692433</v>
      </c>
      <c r="T23">
        <f>_xll.acq_options_bjerksund_price_approx($L23,$C$5,T$4,$C$8,$C$9,$C$7,TRUE)</f>
        <v>2.1905924845782465</v>
      </c>
      <c r="U23">
        <f>_xll.acq_options_bjerksund_price_approx($L23,$C$5,U$4,$C$8,$C$9,$C$7,TRUE)</f>
        <v>2.6782517580269598</v>
      </c>
      <c r="V23">
        <f>_xll.acq_options_bjerksund_price_approx($L23,$C$5,V$4,$C$8,$C$9,$C$7,TRUE)</f>
        <v>3.1643360271430794</v>
      </c>
      <c r="W23">
        <f>_xll.acq_options_bjerksund_price_approx($L23,$C$5,W$4,$C$8,$C$9,$C$7,TRUE)</f>
        <v>3.6452963197868939</v>
      </c>
      <c r="X23">
        <f>_xll.acq_options_bjerksund_price_approx($L23,$C$5,X$4,$C$8,$C$9,$C$7,TRUE)</f>
        <v>4.1189323549476384</v>
      </c>
      <c r="Y23">
        <f>_xll.acq_options_bjerksund_price_approx($L23,$C$5,Y$4,$C$8,$C$9,$C$7,TRUE)</f>
        <v>4.5838950280227024</v>
      </c>
      <c r="Z23">
        <f>_xll.acq_options_bjerksund_price_approx($L23,$C$5,Z$4,$C$8,$C$9,$C$7,TRUE)</f>
        <v>5.0393840341531302</v>
      </c>
      <c r="AA23">
        <f>_xll.acq_options_bjerksund_price_approx($L23,$C$5,AA$4,$C$8,$C$9,$C$7,TRUE)</f>
        <v>5.4849588104806273</v>
      </c>
      <c r="AB23">
        <f>_xll.acq_options_bjerksund_price_approx($L23,$C$5,AB$4,$C$8,$C$9,$C$7,TRUE)</f>
        <v>5.9204174173382427</v>
      </c>
      <c r="AC23">
        <f>_xll.acq_options_bjerksund_price_approx($L23,$C$5,AC$4,$C$8,$C$9,$C$7,TRUE)</f>
        <v>6.3457173282066464</v>
      </c>
      <c r="AD23">
        <f>_xll.acq_options_bjerksund_price_approx($L23,$C$5,AD$4,$C$8,$C$9,$C$7,TRUE)</f>
        <v>6.7609227246478909</v>
      </c>
      <c r="AF23" s="44">
        <v>60</v>
      </c>
      <c r="AG23">
        <f>_xll.acq_options_bjerksund_price_approx($L23,$C$5,AG$4,$C$8,$C$9,$C$7,FALSE)</f>
        <v>30</v>
      </c>
      <c r="AH23">
        <f>_xll.acq_options_bjerksund_price_approx($L23,$C$5,AH$4,$C$8,$C$9,$C$7,FALSE)</f>
        <v>30</v>
      </c>
      <c r="AI23">
        <f>_xll.acq_options_bjerksund_price_approx($L23,$C$5,AI$4,$C$8,$C$9,$C$7,FALSE)</f>
        <v>30</v>
      </c>
      <c r="AJ23">
        <f>_xll.acq_options_bjerksund_price_approx($L23,$C$5,AJ$4,$C$8,$C$9,$C$7,FALSE)</f>
        <v>30</v>
      </c>
      <c r="AK23">
        <f>_xll.acq_options_bjerksund_price_approx($L23,$C$5,AK$4,$C$8,$C$9,$C$7,FALSE)</f>
        <v>30</v>
      </c>
      <c r="AL23">
        <f>_xll.acq_options_bjerksund_price_approx($L23,$C$5,AL$4,$C$8,$C$9,$C$7,FALSE)</f>
        <v>30</v>
      </c>
      <c r="AM23">
        <f>_xll.acq_options_bjerksund_price_approx($L23,$C$5,AM$4,$C$8,$C$9,$C$7,FALSE)</f>
        <v>30.069733726605051</v>
      </c>
      <c r="AN23">
        <f>_xll.acq_options_bjerksund_price_approx($L23,$C$5,AN$4,$C$8,$C$9,$C$7,FALSE)</f>
        <v>30.210063907000588</v>
      </c>
      <c r="AO23">
        <f>_xll.acq_options_bjerksund_price_approx($L23,$C$5,AO$4,$C$8,$C$9,$C$7,FALSE)</f>
        <v>30.358348046311821</v>
      </c>
      <c r="AP23">
        <f>_xll.acq_options_bjerksund_price_approx($L23,$C$5,AP$4,$C$8,$C$9,$C$7,FALSE)</f>
        <v>30.510325059077847</v>
      </c>
      <c r="AQ23">
        <f>_xll.acq_options_bjerksund_price_approx($L23,$C$5,AQ$4,$C$8,$C$9,$C$7,FALSE)</f>
        <v>30.663139108774313</v>
      </c>
      <c r="AR23">
        <f>_xll.acq_options_bjerksund_price_approx($L23,$C$5,AR$4,$C$8,$C$9,$C$7,FALSE)</f>
        <v>30.814899459141436</v>
      </c>
      <c r="AS23">
        <f>_xll.acq_options_bjerksund_price_approx($L23,$C$5,AS$4,$C$8,$C$9,$C$7,FALSE)</f>
        <v>30.964366172270772</v>
      </c>
      <c r="AT23">
        <f>_xll.acq_options_bjerksund_price_approx($L23,$C$5,AT$4,$C$8,$C$9,$C$7,FALSE)</f>
        <v>31.110738362949274</v>
      </c>
      <c r="AU23">
        <f>_xll.acq_options_bjerksund_price_approx($L23,$C$5,AU$4,$C$8,$C$9,$C$7,FALSE)</f>
        <v>31.253513153574715</v>
      </c>
      <c r="AV23">
        <f>_xll.acq_options_bjerksund_price_approx($L23,$C$5,AV$4,$C$8,$C$9,$C$7,FALSE)</f>
        <v>31.392391336263419</v>
      </c>
      <c r="AW23">
        <f>_xll.acq_options_bjerksund_price_approx($L23,$C$5,AW$4,$C$8,$C$9,$C$7,FALSE)</f>
        <v>31.527213672029884</v>
      </c>
      <c r="AX23">
        <f>_xll.acq_options_bjerksund_price_approx($L23,$C$5,AX$4,$C$8,$C$9,$C$7,FALSE)</f>
        <v>31.657917400799175</v>
      </c>
    </row>
    <row r="24" spans="6:50" x14ac:dyDescent="0.25">
      <c r="L24" s="44">
        <v>55</v>
      </c>
      <c r="M24">
        <f>_xll.acq_options_bjerksund_price_approx($L24,$C$5,M$4,$C$8,$C$9,$C$7,TRUE)</f>
        <v>1.4210854715202004E-14</v>
      </c>
      <c r="N24">
        <f>_xll.acq_options_bjerksund_price_approx($L24,$C$5,N$4,$C$8,$C$9,$C$7,TRUE)</f>
        <v>7.1065211963627917E-4</v>
      </c>
      <c r="O24">
        <f>_xll.acq_options_bjerksund_price_approx($L24,$C$5,O$4,$C$8,$C$9,$C$7,TRUE)</f>
        <v>3.6177115904848733E-2</v>
      </c>
      <c r="P24">
        <f>_xll.acq_options_bjerksund_price_approx($L24,$C$5,P$4,$C$8,$C$9,$C$7,TRUE)</f>
        <v>0.16276441534573394</v>
      </c>
      <c r="Q24">
        <f>_xll.acq_options_bjerksund_price_approx($L24,$C$5,Q$4,$C$8,$C$9,$C$7,TRUE)</f>
        <v>0.37657587784406132</v>
      </c>
      <c r="R24">
        <f>_xll.acq_options_bjerksund_price_approx($L24,$C$5,R$4,$C$8,$C$9,$C$7,TRUE)</f>
        <v>0.65387123928692858</v>
      </c>
      <c r="S24">
        <f>_xll.acq_options_bjerksund_price_approx($L24,$C$5,S$4,$C$8,$C$9,$C$7,TRUE)</f>
        <v>0.97391395234539857</v>
      </c>
      <c r="T24">
        <f>_xll.acq_options_bjerksund_price_approx($L24,$C$5,T$4,$C$8,$C$9,$C$7,TRUE)</f>
        <v>1.3217331674805024</v>
      </c>
      <c r="U24">
        <f>_xll.acq_options_bjerksund_price_approx($L24,$C$5,U$4,$C$8,$C$9,$C$7,TRUE)</f>
        <v>1.6869465620332136</v>
      </c>
      <c r="V24">
        <f>_xll.acq_options_bjerksund_price_approx($L24,$C$5,V$4,$C$8,$C$9,$C$7,TRUE)</f>
        <v>2.0623758143384379</v>
      </c>
      <c r="W24">
        <f>_xll.acq_options_bjerksund_price_approx($L24,$C$5,W$4,$C$8,$C$9,$C$7,TRUE)</f>
        <v>2.4430209585327276</v>
      </c>
      <c r="X24">
        <f>_xll.acq_options_bjerksund_price_approx($L24,$C$5,X$4,$C$8,$C$9,$C$7,TRUE)</f>
        <v>2.8253664144711763</v>
      </c>
      <c r="Y24">
        <f>_xll.acq_options_bjerksund_price_approx($L24,$C$5,Y$4,$C$8,$C$9,$C$7,TRUE)</f>
        <v>3.2069197521809372</v>
      </c>
      <c r="Z24">
        <f>_xll.acq_options_bjerksund_price_approx($L24,$C$5,Z$4,$C$8,$C$9,$C$7,TRUE)</f>
        <v>3.5859036977248451</v>
      </c>
      <c r="AA24">
        <f>_xll.acq_options_bjerksund_price_approx($L24,$C$5,AA$4,$C$8,$C$9,$C$7,TRUE)</f>
        <v>3.9610478909659506</v>
      </c>
      <c r="AB24">
        <f>_xll.acq_options_bjerksund_price_approx($L24,$C$5,AB$4,$C$8,$C$9,$C$7,TRUE)</f>
        <v>4.3314459897438198</v>
      </c>
      <c r="AC24">
        <f>_xll.acq_options_bjerksund_price_approx($L24,$C$5,AC$4,$C$8,$C$9,$C$7,TRUE)</f>
        <v>4.6964561360379591</v>
      </c>
      <c r="AD24">
        <f>_xll.acq_options_bjerksund_price_approx($L24,$C$5,AD$4,$C$8,$C$9,$C$7,TRUE)</f>
        <v>5.0556306294256856</v>
      </c>
      <c r="AF24" s="44">
        <v>55</v>
      </c>
      <c r="AG24">
        <f>_xll.acq_options_bjerksund_price_approx($L24,$C$5,AG$4,$C$8,$C$9,$C$7,FALSE)</f>
        <v>35</v>
      </c>
      <c r="AH24">
        <f>_xll.acq_options_bjerksund_price_approx($L24,$C$5,AH$4,$C$8,$C$9,$C$7,FALSE)</f>
        <v>35</v>
      </c>
      <c r="AI24">
        <f>_xll.acq_options_bjerksund_price_approx($L24,$C$5,AI$4,$C$8,$C$9,$C$7,FALSE)</f>
        <v>35</v>
      </c>
      <c r="AJ24">
        <f>_xll.acq_options_bjerksund_price_approx($L24,$C$5,AJ$4,$C$8,$C$9,$C$7,FALSE)</f>
        <v>35</v>
      </c>
      <c r="AK24">
        <f>_xll.acq_options_bjerksund_price_approx($L24,$C$5,AK$4,$C$8,$C$9,$C$7,FALSE)</f>
        <v>35</v>
      </c>
      <c r="AL24">
        <f>_xll.acq_options_bjerksund_price_approx($L24,$C$5,AL$4,$C$8,$C$9,$C$7,FALSE)</f>
        <v>35</v>
      </c>
      <c r="AM24">
        <f>_xll.acq_options_bjerksund_price_approx($L24,$C$5,AM$4,$C$8,$C$9,$C$7,FALSE)</f>
        <v>35</v>
      </c>
      <c r="AN24">
        <f>_xll.acq_options_bjerksund_price_approx($L24,$C$5,AN$4,$C$8,$C$9,$C$7,FALSE)</f>
        <v>35</v>
      </c>
      <c r="AO24">
        <f>_xll.acq_options_bjerksund_price_approx($L24,$C$5,AO$4,$C$8,$C$9,$C$7,FALSE)</f>
        <v>35</v>
      </c>
      <c r="AP24">
        <f>_xll.acq_options_bjerksund_price_approx($L24,$C$5,AP$4,$C$8,$C$9,$C$7,FALSE)</f>
        <v>35</v>
      </c>
      <c r="AQ24">
        <f>_xll.acq_options_bjerksund_price_approx($L24,$C$5,AQ$4,$C$8,$C$9,$C$7,FALSE)</f>
        <v>35</v>
      </c>
      <c r="AR24">
        <f>_xll.acq_options_bjerksund_price_approx($L24,$C$5,AR$4,$C$8,$C$9,$C$7,FALSE)</f>
        <v>35.006382786392386</v>
      </c>
      <c r="AS24">
        <f>_xll.acq_options_bjerksund_price_approx($L24,$C$5,AS$4,$C$8,$C$9,$C$7,FALSE)</f>
        <v>35.080306342368914</v>
      </c>
      <c r="AT24">
        <f>_xll.acq_options_bjerksund_price_approx($L24,$C$5,AT$4,$C$8,$C$9,$C$7,FALSE)</f>
        <v>35.156722326527763</v>
      </c>
      <c r="AU24">
        <f>_xll.acq_options_bjerksund_price_approx($L24,$C$5,AU$4,$C$8,$C$9,$C$7,FALSE)</f>
        <v>35.234587291531525</v>
      </c>
      <c r="AV24">
        <f>_xll.acq_options_bjerksund_price_approx($L24,$C$5,AV$4,$C$8,$C$9,$C$7,FALSE)</f>
        <v>35.3131035052076</v>
      </c>
      <c r="AW24">
        <f>_xll.acq_options_bjerksund_price_approx($L24,$C$5,AW$4,$C$8,$C$9,$C$7,FALSE)</f>
        <v>35.39166316829197</v>
      </c>
      <c r="AX24">
        <f>_xll.acq_options_bjerksund_price_approx($L24,$C$5,AX$4,$C$8,$C$9,$C$7,FALSE)</f>
        <v>35.469804758940036</v>
      </c>
    </row>
    <row r="25" spans="6:50" x14ac:dyDescent="0.25">
      <c r="L25" s="44">
        <v>50</v>
      </c>
      <c r="M25">
        <f>_xll.acq_options_bjerksund_price_approx($L25,$C$5,M$4,$C$8,$C$9,$C$7,TRUE)</f>
        <v>0</v>
      </c>
      <c r="N25">
        <f>_xll.acq_options_bjerksund_price_approx($L25,$C$5,N$4,$C$8,$C$9,$C$7,TRUE)</f>
        <v>3.9011742131833671E-5</v>
      </c>
      <c r="O25">
        <f>_xll.acq_options_bjerksund_price_approx($L25,$C$5,O$4,$C$8,$C$9,$C$7,TRUE)</f>
        <v>7.4050197555948216E-3</v>
      </c>
      <c r="P25">
        <f>_xll.acq_options_bjerksund_price_approx($L25,$C$5,P$4,$C$8,$C$9,$C$7,TRUE)</f>
        <v>5.2216753691595841E-2</v>
      </c>
      <c r="Q25">
        <f>_xll.acq_options_bjerksund_price_approx($L25,$C$5,Q$4,$C$8,$C$9,$C$7,TRUE)</f>
        <v>0.15205257865831356</v>
      </c>
      <c r="R25">
        <f>_xll.acq_options_bjerksund_price_approx($L25,$C$5,R$4,$C$8,$C$9,$C$7,TRUE)</f>
        <v>0.30402918865425477</v>
      </c>
      <c r="S25">
        <f>_xll.acq_options_bjerksund_price_approx($L25,$C$5,S$4,$C$8,$C$9,$C$7,TRUE)</f>
        <v>0.49849782964237477</v>
      </c>
      <c r="T25">
        <f>_xll.acq_options_bjerksund_price_approx($L25,$C$5,T$4,$C$8,$C$9,$C$7,TRUE)</f>
        <v>0.7255707120744006</v>
      </c>
      <c r="U25">
        <f>_xll.acq_options_bjerksund_price_approx($L25,$C$5,U$4,$C$8,$C$9,$C$7,TRUE)</f>
        <v>0.97692092619007553</v>
      </c>
      <c r="V25">
        <f>_xll.acq_options_bjerksund_price_approx($L25,$C$5,V$4,$C$8,$C$9,$C$7,TRUE)</f>
        <v>1.2459665811071119</v>
      </c>
      <c r="W25">
        <f>_xll.acq_options_bjerksund_price_approx($L25,$C$5,W$4,$C$8,$C$9,$C$7,TRUE)</f>
        <v>1.5276191024530448</v>
      </c>
      <c r="X25">
        <f>_xll.acq_options_bjerksund_price_approx($L25,$C$5,X$4,$C$8,$C$9,$C$7,TRUE)</f>
        <v>1.8179688817930497</v>
      </c>
      <c r="Y25">
        <f>_xll.acq_options_bjerksund_price_approx($L25,$C$5,Y$4,$C$8,$C$9,$C$7,TRUE)</f>
        <v>2.1140109189015988</v>
      </c>
      <c r="Z25">
        <f>_xll.acq_options_bjerksund_price_approx($L25,$C$5,Z$4,$C$8,$C$9,$C$7,TRUE)</f>
        <v>2.4134283957528595</v>
      </c>
      <c r="AA25">
        <f>_xll.acq_options_bjerksund_price_approx($L25,$C$5,AA$4,$C$8,$C$9,$C$7,TRUE)</f>
        <v>2.7144281247818611</v>
      </c>
      <c r="AB25">
        <f>_xll.acq_options_bjerksund_price_approx($L25,$C$5,AB$4,$C$8,$C$9,$C$7,TRUE)</f>
        <v>3.0156170197063972</v>
      </c>
      <c r="AC25">
        <f>_xll.acq_options_bjerksund_price_approx($L25,$C$5,AC$4,$C$8,$C$9,$C$7,TRUE)</f>
        <v>3.3159095523980255</v>
      </c>
      <c r="AD25">
        <f>_xll.acq_options_bjerksund_price_approx($L25,$C$5,AD$4,$C$8,$C$9,$C$7,TRUE)</f>
        <v>3.6144582124284739</v>
      </c>
      <c r="AF25" s="44">
        <v>50</v>
      </c>
      <c r="AG25">
        <f>_xll.acq_options_bjerksund_price_approx($L25,$C$5,AG$4,$C$8,$C$9,$C$7,FALSE)</f>
        <v>40</v>
      </c>
      <c r="AH25">
        <f>_xll.acq_options_bjerksund_price_approx($L25,$C$5,AH$4,$C$8,$C$9,$C$7,FALSE)</f>
        <v>40</v>
      </c>
      <c r="AI25">
        <f>_xll.acq_options_bjerksund_price_approx($L25,$C$5,AI$4,$C$8,$C$9,$C$7,FALSE)</f>
        <v>40</v>
      </c>
      <c r="AJ25">
        <f>_xll.acq_options_bjerksund_price_approx($L25,$C$5,AJ$4,$C$8,$C$9,$C$7,FALSE)</f>
        <v>40</v>
      </c>
      <c r="AK25">
        <f>_xll.acq_options_bjerksund_price_approx($L25,$C$5,AK$4,$C$8,$C$9,$C$7,FALSE)</f>
        <v>40</v>
      </c>
      <c r="AL25">
        <f>_xll.acq_options_bjerksund_price_approx($L25,$C$5,AL$4,$C$8,$C$9,$C$7,FALSE)</f>
        <v>40</v>
      </c>
      <c r="AM25">
        <f>_xll.acq_options_bjerksund_price_approx($L25,$C$5,AM$4,$C$8,$C$9,$C$7,FALSE)</f>
        <v>40</v>
      </c>
      <c r="AN25">
        <f>_xll.acq_options_bjerksund_price_approx($L25,$C$5,AN$4,$C$8,$C$9,$C$7,FALSE)</f>
        <v>40</v>
      </c>
      <c r="AO25">
        <f>_xll.acq_options_bjerksund_price_approx($L25,$C$5,AO$4,$C$8,$C$9,$C$7,FALSE)</f>
        <v>40</v>
      </c>
      <c r="AP25">
        <f>_xll.acq_options_bjerksund_price_approx($L25,$C$5,AP$4,$C$8,$C$9,$C$7,FALSE)</f>
        <v>40</v>
      </c>
      <c r="AQ25">
        <f>_xll.acq_options_bjerksund_price_approx($L25,$C$5,AQ$4,$C$8,$C$9,$C$7,FALSE)</f>
        <v>40</v>
      </c>
      <c r="AR25">
        <f>_xll.acq_options_bjerksund_price_approx($L25,$C$5,AR$4,$C$8,$C$9,$C$7,FALSE)</f>
        <v>40</v>
      </c>
      <c r="AS25">
        <f>_xll.acq_options_bjerksund_price_approx($L25,$C$5,AS$4,$C$8,$C$9,$C$7,FALSE)</f>
        <v>40</v>
      </c>
      <c r="AT25">
        <f>_xll.acq_options_bjerksund_price_approx($L25,$C$5,AT$4,$C$8,$C$9,$C$7,FALSE)</f>
        <v>40</v>
      </c>
      <c r="AU25">
        <f>_xll.acq_options_bjerksund_price_approx($L25,$C$5,AU$4,$C$8,$C$9,$C$7,FALSE)</f>
        <v>40</v>
      </c>
      <c r="AV25">
        <f>_xll.acq_options_bjerksund_price_approx($L25,$C$5,AV$4,$C$8,$C$9,$C$7,FALSE)</f>
        <v>40</v>
      </c>
      <c r="AW25">
        <f>_xll.acq_options_bjerksund_price_approx($L25,$C$5,AW$4,$C$8,$C$9,$C$7,FALSE)</f>
        <v>40</v>
      </c>
      <c r="AX25">
        <f>_xll.acq_options_bjerksund_price_approx($L25,$C$5,AX$4,$C$8,$C$9,$C$7,FALSE)</f>
        <v>40</v>
      </c>
    </row>
    <row r="26" spans="6:50" x14ac:dyDescent="0.25">
      <c r="L26" s="44">
        <v>45</v>
      </c>
      <c r="M26">
        <f>_xll.acq_options_bjerksund_price_approx($L26,$C$5,M$4,$C$8,$C$9,$C$7,TRUE)</f>
        <v>0</v>
      </c>
      <c r="N26">
        <f>_xll.acq_options_bjerksund_price_approx($L26,$C$5,N$4,$C$8,$C$9,$C$7,TRUE)</f>
        <v>9.6946601502168051E-7</v>
      </c>
      <c r="O26">
        <f>_xll.acq_options_bjerksund_price_approx($L26,$C$5,O$4,$C$8,$C$9,$C$7,TRUE)</f>
        <v>1.0174551054262793E-3</v>
      </c>
      <c r="P26">
        <f>_xll.acq_options_bjerksund_price_approx($L26,$C$5,P$4,$C$8,$C$9,$C$7,TRUE)</f>
        <v>1.2805538427912211E-2</v>
      </c>
      <c r="Q26">
        <f>_xll.acq_options_bjerksund_price_approx($L26,$C$5,Q$4,$C$8,$C$9,$C$7,TRUE)</f>
        <v>5.0060743819500431E-2</v>
      </c>
      <c r="R26">
        <f>_xll.acq_options_bjerksund_price_approx($L26,$C$5,R$4,$C$8,$C$9,$C$7,TRUE)</f>
        <v>0.11979506007942575</v>
      </c>
      <c r="S26">
        <f>_xll.acq_options_bjerksund_price_approx($L26,$C$5,S$4,$C$8,$C$9,$C$7,TRUE)</f>
        <v>0.22183690354508201</v>
      </c>
      <c r="T26">
        <f>_xll.acq_options_bjerksund_price_approx($L26,$C$5,T$4,$C$8,$C$9,$C$7,TRUE)</f>
        <v>0.35267852769906938</v>
      </c>
      <c r="U26">
        <f>_xll.acq_options_bjerksund_price_approx($L26,$C$5,U$4,$C$8,$C$9,$C$7,TRUE)</f>
        <v>0.50784204192041216</v>
      </c>
      <c r="V26">
        <f>_xll.acq_options_bjerksund_price_approx($L26,$C$5,V$4,$C$8,$C$9,$C$7,TRUE)</f>
        <v>0.68294010107535996</v>
      </c>
      <c r="W26">
        <f>_xll.acq_options_bjerksund_price_approx($L26,$C$5,W$4,$C$8,$C$9,$C$7,TRUE)</f>
        <v>0.87406581033233977</v>
      </c>
      <c r="X26">
        <f>_xll.acq_options_bjerksund_price_approx($L26,$C$5,X$4,$C$8,$C$9,$C$7,TRUE)</f>
        <v>1.0778854968884133</v>
      </c>
      <c r="Y26">
        <f>_xll.acq_options_bjerksund_price_approx($L26,$C$5,Y$4,$C$8,$C$9,$C$7,TRUE)</f>
        <v>1.2916121848083577</v>
      </c>
      <c r="Z26">
        <f>_xll.acq_options_bjerksund_price_approx($L26,$C$5,Z$4,$C$8,$C$9,$C$7,TRUE)</f>
        <v>1.5129384734107845</v>
      </c>
      <c r="AA26">
        <f>_xll.acq_options_bjerksund_price_approx($L26,$C$5,AA$4,$C$8,$C$9,$C$7,TRUE)</f>
        <v>1.7399619303594847</v>
      </c>
      <c r="AB26">
        <f>_xll.acq_options_bjerksund_price_approx($L26,$C$5,AB$4,$C$8,$C$9,$C$7,TRUE)</f>
        <v>1.9711158628883396</v>
      </c>
      <c r="AC26">
        <f>_xll.acq_options_bjerksund_price_approx($L26,$C$5,AC$4,$C$8,$C$9,$C$7,TRUE)</f>
        <v>2.2051095586935503</v>
      </c>
      <c r="AD26">
        <f>_xll.acq_options_bjerksund_price_approx($L26,$C$5,AD$4,$C$8,$C$9,$C$7,TRUE)</f>
        <v>2.4408784398168137</v>
      </c>
      <c r="AF26" s="44">
        <v>45</v>
      </c>
      <c r="AG26">
        <f>_xll.acq_options_bjerksund_price_approx($L26,$C$5,AG$4,$C$8,$C$9,$C$7,FALSE)</f>
        <v>45</v>
      </c>
      <c r="AH26">
        <f>_xll.acq_options_bjerksund_price_approx($L26,$C$5,AH$4,$C$8,$C$9,$C$7,FALSE)</f>
        <v>45</v>
      </c>
      <c r="AI26">
        <f>_xll.acq_options_bjerksund_price_approx($L26,$C$5,AI$4,$C$8,$C$9,$C$7,FALSE)</f>
        <v>45</v>
      </c>
      <c r="AJ26">
        <f>_xll.acq_options_bjerksund_price_approx($L26,$C$5,AJ$4,$C$8,$C$9,$C$7,FALSE)</f>
        <v>45</v>
      </c>
      <c r="AK26">
        <f>_xll.acq_options_bjerksund_price_approx($L26,$C$5,AK$4,$C$8,$C$9,$C$7,FALSE)</f>
        <v>45</v>
      </c>
      <c r="AL26">
        <f>_xll.acq_options_bjerksund_price_approx($L26,$C$5,AL$4,$C$8,$C$9,$C$7,FALSE)</f>
        <v>45</v>
      </c>
      <c r="AM26">
        <f>_xll.acq_options_bjerksund_price_approx($L26,$C$5,AM$4,$C$8,$C$9,$C$7,FALSE)</f>
        <v>45</v>
      </c>
      <c r="AN26">
        <f>_xll.acq_options_bjerksund_price_approx($L26,$C$5,AN$4,$C$8,$C$9,$C$7,FALSE)</f>
        <v>45</v>
      </c>
      <c r="AO26">
        <f>_xll.acq_options_bjerksund_price_approx($L26,$C$5,AO$4,$C$8,$C$9,$C$7,FALSE)</f>
        <v>45</v>
      </c>
      <c r="AP26">
        <f>_xll.acq_options_bjerksund_price_approx($L26,$C$5,AP$4,$C$8,$C$9,$C$7,FALSE)</f>
        <v>45</v>
      </c>
      <c r="AQ26">
        <f>_xll.acq_options_bjerksund_price_approx($L26,$C$5,AQ$4,$C$8,$C$9,$C$7,FALSE)</f>
        <v>45</v>
      </c>
      <c r="AR26">
        <f>_xll.acq_options_bjerksund_price_approx($L26,$C$5,AR$4,$C$8,$C$9,$C$7,FALSE)</f>
        <v>45</v>
      </c>
      <c r="AS26">
        <f>_xll.acq_options_bjerksund_price_approx($L26,$C$5,AS$4,$C$8,$C$9,$C$7,FALSE)</f>
        <v>45</v>
      </c>
      <c r="AT26">
        <f>_xll.acq_options_bjerksund_price_approx($L26,$C$5,AT$4,$C$8,$C$9,$C$7,FALSE)</f>
        <v>45</v>
      </c>
      <c r="AU26">
        <f>_xll.acq_options_bjerksund_price_approx($L26,$C$5,AU$4,$C$8,$C$9,$C$7,FALSE)</f>
        <v>45</v>
      </c>
      <c r="AV26">
        <f>_xll.acq_options_bjerksund_price_approx($L26,$C$5,AV$4,$C$8,$C$9,$C$7,FALSE)</f>
        <v>45</v>
      </c>
      <c r="AW26">
        <f>_xll.acq_options_bjerksund_price_approx($L26,$C$5,AW$4,$C$8,$C$9,$C$7,FALSE)</f>
        <v>45</v>
      </c>
      <c r="AX26">
        <f>_xll.acq_options_bjerksund_price_approx($L26,$C$5,AX$4,$C$8,$C$9,$C$7,FALSE)</f>
        <v>45</v>
      </c>
    </row>
    <row r="27" spans="6:50" x14ac:dyDescent="0.25">
      <c r="L27" s="44">
        <v>40</v>
      </c>
      <c r="M27">
        <f>_xll.acq_options_bjerksund_price_approx($L27,$C$5,M$4,$C$8,$C$9,$C$7,TRUE)</f>
        <v>0</v>
      </c>
      <c r="N27">
        <f>_xll.acq_options_bjerksund_price_approx($L27,$C$5,N$4,$C$8,$C$9,$C$7,TRUE)</f>
        <v>8.4164213376425323E-9</v>
      </c>
      <c r="O27">
        <f>_xll.acq_options_bjerksund_price_approx($L27,$C$5,O$4,$C$8,$C$9,$C$7,TRUE)</f>
        <v>8.2366539132294747E-5</v>
      </c>
      <c r="P27">
        <f>_xll.acq_options_bjerksund_price_approx($L27,$C$5,P$4,$C$8,$C$9,$C$7,TRUE)</f>
        <v>2.1995682308926234E-3</v>
      </c>
      <c r="Q27">
        <f>_xll.acq_options_bjerksund_price_approx($L27,$C$5,Q$4,$C$8,$C$9,$C$7,TRUE)</f>
        <v>1.2580572377771659E-2</v>
      </c>
      <c r="R27">
        <f>_xll.acq_options_bjerksund_price_approx($L27,$C$5,R$4,$C$8,$C$9,$C$7,TRUE)</f>
        <v>3.7930085788659085E-2</v>
      </c>
      <c r="S27">
        <f>_xll.acq_options_bjerksund_price_approx($L27,$C$5,S$4,$C$8,$C$9,$C$7,TRUE)</f>
        <v>8.2085606536708156E-2</v>
      </c>
      <c r="T27">
        <f>_xll.acq_options_bjerksund_price_approx($L27,$C$5,T$4,$C$8,$C$9,$C$7,TRUE)</f>
        <v>0.14605748183076628</v>
      </c>
      <c r="U27">
        <f>_xll.acq_options_bjerksund_price_approx($L27,$C$5,U$4,$C$8,$C$9,$C$7,TRUE)</f>
        <v>0.22907246667854508</v>
      </c>
      <c r="V27">
        <f>_xll.acq_options_bjerksund_price_approx($L27,$C$5,V$4,$C$8,$C$9,$C$7,TRUE)</f>
        <v>0.32945719253855543</v>
      </c>
      <c r="W27">
        <f>_xll.acq_options_bjerksund_price_approx($L27,$C$5,W$4,$C$8,$C$9,$C$7,TRUE)</f>
        <v>0.44519066553417019</v>
      </c>
      <c r="X27">
        <f>_xll.acq_options_bjerksund_price_approx($L27,$C$5,X$4,$C$8,$C$9,$C$7,TRUE)</f>
        <v>0.5742083945564076</v>
      </c>
      <c r="Y27">
        <f>_xll.acq_options_bjerksund_price_approx($L27,$C$5,Y$4,$C$8,$C$9,$C$7,TRUE)</f>
        <v>0.71455446568155878</v>
      </c>
      <c r="Z27">
        <f>_xll.acq_options_bjerksund_price_approx($L27,$C$5,Z$4,$C$8,$C$9,$C$7,TRUE)</f>
        <v>0.86444794018173354</v>
      </c>
      <c r="AA27">
        <f>_xll.acq_options_bjerksund_price_approx($L27,$C$5,AA$4,$C$8,$C$9,$C$7,TRUE)</f>
        <v>1.0223033691936365</v>
      </c>
      <c r="AB27">
        <f>_xll.acq_options_bjerksund_price_approx($L27,$C$5,AB$4,$C$8,$C$9,$C$7,TRUE)</f>
        <v>1.1867279690586656</v>
      </c>
      <c r="AC27">
        <f>_xll.acq_options_bjerksund_price_approx($L27,$C$5,AC$4,$C$8,$C$9,$C$7,TRUE)</f>
        <v>1.3565078489646112</v>
      </c>
      <c r="AD27">
        <f>_xll.acq_options_bjerksund_price_approx($L27,$C$5,AD$4,$C$8,$C$9,$C$7,TRUE)</f>
        <v>1.5305899374787373</v>
      </c>
      <c r="AF27" s="44">
        <v>40</v>
      </c>
      <c r="AG27">
        <f>_xll.acq_options_bjerksund_price_approx($L27,$C$5,AG$4,$C$8,$C$9,$C$7,FALSE)</f>
        <v>50</v>
      </c>
      <c r="AH27">
        <f>_xll.acq_options_bjerksund_price_approx($L27,$C$5,AH$4,$C$8,$C$9,$C$7,FALSE)</f>
        <v>50</v>
      </c>
      <c r="AI27">
        <f>_xll.acq_options_bjerksund_price_approx($L27,$C$5,AI$4,$C$8,$C$9,$C$7,FALSE)</f>
        <v>50</v>
      </c>
      <c r="AJ27">
        <f>_xll.acq_options_bjerksund_price_approx($L27,$C$5,AJ$4,$C$8,$C$9,$C$7,FALSE)</f>
        <v>50</v>
      </c>
      <c r="AK27">
        <f>_xll.acq_options_bjerksund_price_approx($L27,$C$5,AK$4,$C$8,$C$9,$C$7,FALSE)</f>
        <v>50</v>
      </c>
      <c r="AL27">
        <f>_xll.acq_options_bjerksund_price_approx($L27,$C$5,AL$4,$C$8,$C$9,$C$7,FALSE)</f>
        <v>50</v>
      </c>
      <c r="AM27">
        <f>_xll.acq_options_bjerksund_price_approx($L27,$C$5,AM$4,$C$8,$C$9,$C$7,FALSE)</f>
        <v>50</v>
      </c>
      <c r="AN27">
        <f>_xll.acq_options_bjerksund_price_approx($L27,$C$5,AN$4,$C$8,$C$9,$C$7,FALSE)</f>
        <v>50</v>
      </c>
      <c r="AO27">
        <f>_xll.acq_options_bjerksund_price_approx($L27,$C$5,AO$4,$C$8,$C$9,$C$7,FALSE)</f>
        <v>50</v>
      </c>
      <c r="AP27">
        <f>_xll.acq_options_bjerksund_price_approx($L27,$C$5,AP$4,$C$8,$C$9,$C$7,FALSE)</f>
        <v>50</v>
      </c>
      <c r="AQ27">
        <f>_xll.acq_options_bjerksund_price_approx($L27,$C$5,AQ$4,$C$8,$C$9,$C$7,FALSE)</f>
        <v>50</v>
      </c>
      <c r="AR27">
        <f>_xll.acq_options_bjerksund_price_approx($L27,$C$5,AR$4,$C$8,$C$9,$C$7,FALSE)</f>
        <v>50</v>
      </c>
      <c r="AS27">
        <f>_xll.acq_options_bjerksund_price_approx($L27,$C$5,AS$4,$C$8,$C$9,$C$7,FALSE)</f>
        <v>50</v>
      </c>
      <c r="AT27">
        <f>_xll.acq_options_bjerksund_price_approx($L27,$C$5,AT$4,$C$8,$C$9,$C$7,FALSE)</f>
        <v>50</v>
      </c>
      <c r="AU27">
        <f>_xll.acq_options_bjerksund_price_approx($L27,$C$5,AU$4,$C$8,$C$9,$C$7,FALSE)</f>
        <v>50</v>
      </c>
      <c r="AV27">
        <f>_xll.acq_options_bjerksund_price_approx($L27,$C$5,AV$4,$C$8,$C$9,$C$7,FALSE)</f>
        <v>50</v>
      </c>
      <c r="AW27">
        <f>_xll.acq_options_bjerksund_price_approx($L27,$C$5,AW$4,$C$8,$C$9,$C$7,FALSE)</f>
        <v>50</v>
      </c>
      <c r="AX27">
        <f>_xll.acq_options_bjerksund_price_approx($L27,$C$5,AX$4,$C$8,$C$9,$C$7,FALSE)</f>
        <v>50</v>
      </c>
    </row>
    <row r="28" spans="6:50" x14ac:dyDescent="0.25">
      <c r="L28" s="44">
        <v>35</v>
      </c>
      <c r="M28">
        <f>_xll.acq_options_bjerksund_price_approx($L28,$C$5,M$4,$C$8,$C$9,$C$7,TRUE)</f>
        <v>0</v>
      </c>
      <c r="N28">
        <f>_xll.acq_options_bjerksund_price_approx($L28,$C$5,N$4,$C$8,$C$9,$C$7,TRUE)</f>
        <v>1.7436718735552859E-11</v>
      </c>
      <c r="O28">
        <f>_xll.acq_options_bjerksund_price_approx($L28,$C$5,O$4,$C$8,$C$9,$C$7,TRUE)</f>
        <v>3.2425869562757725E-6</v>
      </c>
      <c r="P28">
        <f>_xll.acq_options_bjerksund_price_approx($L28,$C$5,P$4,$C$8,$C$9,$C$7,TRUE)</f>
        <v>2.3265593723920119E-4</v>
      </c>
      <c r="Q28">
        <f>_xll.acq_options_bjerksund_price_approx($L28,$C$5,Q$4,$C$8,$C$9,$C$7,TRUE)</f>
        <v>2.1897832440771481E-3</v>
      </c>
      <c r="R28">
        <f>_xll.acq_options_bjerksund_price_approx($L28,$C$5,R$4,$C$8,$C$9,$C$7,TRUE)</f>
        <v>8.9241818710377174E-3</v>
      </c>
      <c r="S28">
        <f>_xll.acq_options_bjerksund_price_approx($L28,$C$5,S$4,$C$8,$C$9,$C$7,TRUE)</f>
        <v>2.3651295807894712E-2</v>
      </c>
      <c r="T28">
        <f>_xll.acq_options_bjerksund_price_approx($L28,$C$5,T$4,$C$8,$C$9,$C$7,TRUE)</f>
        <v>4.8697962595269928E-2</v>
      </c>
      <c r="U28">
        <f>_xll.acq_options_bjerksund_price_approx($L28,$C$5,U$4,$C$8,$C$9,$C$7,TRUE)</f>
        <v>8.5293044053202038E-2</v>
      </c>
      <c r="V28">
        <f>_xll.acq_options_bjerksund_price_approx($L28,$C$5,V$4,$C$8,$C$9,$C$7,TRUE)</f>
        <v>0.13376707218438355</v>
      </c>
      <c r="W28">
        <f>_xll.acq_options_bjerksund_price_approx($L28,$C$5,W$4,$C$8,$C$9,$C$7,TRUE)</f>
        <v>0.19383421882000107</v>
      </c>
      <c r="X28">
        <f>_xll.acq_options_bjerksund_price_approx($L28,$C$5,X$4,$C$8,$C$9,$C$7,TRUE)</f>
        <v>0.26483249594519975</v>
      </c>
      <c r="Y28">
        <f>_xll.acq_options_bjerksund_price_approx($L28,$C$5,Y$4,$C$8,$C$9,$C$7,TRUE)</f>
        <v>0.34589728307634005</v>
      </c>
      <c r="Z28">
        <f>_xll.acq_options_bjerksund_price_approx($L28,$C$5,Z$4,$C$8,$C$9,$C$7,TRUE)</f>
        <v>0.43607673576092054</v>
      </c>
      <c r="AA28">
        <f>_xll.acq_options_bjerksund_price_approx($L28,$C$5,AA$4,$C$8,$C$9,$C$7,TRUE)</f>
        <v>0.53440437442502287</v>
      </c>
      <c r="AB28">
        <f>_xll.acq_options_bjerksund_price_approx($L28,$C$5,AB$4,$C$8,$C$9,$C$7,TRUE)</f>
        <v>0.63994240871615204</v>
      </c>
      <c r="AC28">
        <f>_xll.acq_options_bjerksund_price_approx($L28,$C$5,AC$4,$C$8,$C$9,$C$7,TRUE)</f>
        <v>0.75180588057740749</v>
      </c>
      <c r="AD28">
        <f>_xll.acq_options_bjerksund_price_approx($L28,$C$5,AD$4,$C$8,$C$9,$C$7,TRUE)</f>
        <v>0.86917459368987693</v>
      </c>
      <c r="AF28" s="44">
        <v>35</v>
      </c>
      <c r="AG28">
        <f>_xll.acq_options_bjerksund_price_approx($L28,$C$5,AG$4,$C$8,$C$9,$C$7,FALSE)</f>
        <v>55</v>
      </c>
      <c r="AH28">
        <f>_xll.acq_options_bjerksund_price_approx($L28,$C$5,AH$4,$C$8,$C$9,$C$7,FALSE)</f>
        <v>55</v>
      </c>
      <c r="AI28">
        <f>_xll.acq_options_bjerksund_price_approx($L28,$C$5,AI$4,$C$8,$C$9,$C$7,FALSE)</f>
        <v>55</v>
      </c>
      <c r="AJ28">
        <f>_xll.acq_options_bjerksund_price_approx($L28,$C$5,AJ$4,$C$8,$C$9,$C$7,FALSE)</f>
        <v>55</v>
      </c>
      <c r="AK28">
        <f>_xll.acq_options_bjerksund_price_approx($L28,$C$5,AK$4,$C$8,$C$9,$C$7,FALSE)</f>
        <v>55</v>
      </c>
      <c r="AL28">
        <f>_xll.acq_options_bjerksund_price_approx($L28,$C$5,AL$4,$C$8,$C$9,$C$7,FALSE)</f>
        <v>55</v>
      </c>
      <c r="AM28">
        <f>_xll.acq_options_bjerksund_price_approx($L28,$C$5,AM$4,$C$8,$C$9,$C$7,FALSE)</f>
        <v>55</v>
      </c>
      <c r="AN28">
        <f>_xll.acq_options_bjerksund_price_approx($L28,$C$5,AN$4,$C$8,$C$9,$C$7,FALSE)</f>
        <v>55</v>
      </c>
      <c r="AO28">
        <f>_xll.acq_options_bjerksund_price_approx($L28,$C$5,AO$4,$C$8,$C$9,$C$7,FALSE)</f>
        <v>55</v>
      </c>
      <c r="AP28">
        <f>_xll.acq_options_bjerksund_price_approx($L28,$C$5,AP$4,$C$8,$C$9,$C$7,FALSE)</f>
        <v>55</v>
      </c>
      <c r="AQ28">
        <f>_xll.acq_options_bjerksund_price_approx($L28,$C$5,AQ$4,$C$8,$C$9,$C$7,FALSE)</f>
        <v>55</v>
      </c>
      <c r="AR28">
        <f>_xll.acq_options_bjerksund_price_approx($L28,$C$5,AR$4,$C$8,$C$9,$C$7,FALSE)</f>
        <v>55</v>
      </c>
      <c r="AS28">
        <f>_xll.acq_options_bjerksund_price_approx($L28,$C$5,AS$4,$C$8,$C$9,$C$7,FALSE)</f>
        <v>55</v>
      </c>
      <c r="AT28">
        <f>_xll.acq_options_bjerksund_price_approx($L28,$C$5,AT$4,$C$8,$C$9,$C$7,FALSE)</f>
        <v>55</v>
      </c>
      <c r="AU28">
        <f>_xll.acq_options_bjerksund_price_approx($L28,$C$5,AU$4,$C$8,$C$9,$C$7,FALSE)</f>
        <v>55</v>
      </c>
      <c r="AV28">
        <f>_xll.acq_options_bjerksund_price_approx($L28,$C$5,AV$4,$C$8,$C$9,$C$7,FALSE)</f>
        <v>55</v>
      </c>
      <c r="AW28">
        <f>_xll.acq_options_bjerksund_price_approx($L28,$C$5,AW$4,$C$8,$C$9,$C$7,FALSE)</f>
        <v>55</v>
      </c>
      <c r="AX28">
        <f>_xll.acq_options_bjerksund_price_approx($L28,$C$5,AX$4,$C$8,$C$9,$C$7,FALSE)</f>
        <v>55</v>
      </c>
    </row>
    <row r="29" spans="6:50" x14ac:dyDescent="0.25">
      <c r="L29" s="44">
        <v>30</v>
      </c>
      <c r="M29">
        <f>_xll.acq_options_bjerksund_price_approx($L29,$C$5,M$4,$C$8,$C$9,$C$7,TRUE)</f>
        <v>0</v>
      </c>
      <c r="N29">
        <f>_xll.acq_options_bjerksund_price_approx($L29,$C$5,N$4,$C$8,$C$9,$C$7,TRUE)</f>
        <v>0</v>
      </c>
      <c r="O29">
        <f>_xll.acq_options_bjerksund_price_approx($L29,$C$5,O$4,$C$8,$C$9,$C$7,TRUE)</f>
        <v>4.6162938360794215E-8</v>
      </c>
      <c r="P29">
        <f>_xll.acq_options_bjerksund_price_approx($L29,$C$5,P$4,$C$8,$C$9,$C$7,TRUE)</f>
        <v>1.2422493767871856E-5</v>
      </c>
      <c r="Q29">
        <f>_xll.acq_options_bjerksund_price_approx($L29,$C$5,Q$4,$C$8,$C$9,$C$7,TRUE)</f>
        <v>2.2722104729666626E-4</v>
      </c>
      <c r="R29">
        <f>_xll.acq_options_bjerksund_price_approx($L29,$C$5,R$4,$C$8,$C$9,$C$7,TRUE)</f>
        <v>1.3827349218189511E-3</v>
      </c>
      <c r="S29">
        <f>_xll.acq_options_bjerksund_price_approx($L29,$C$5,S$4,$C$8,$C$9,$C$7,TRUE)</f>
        <v>4.7951661950378366E-3</v>
      </c>
      <c r="T29">
        <f>_xll.acq_options_bjerksund_price_approx($L29,$C$5,T$4,$C$8,$C$9,$C$7,TRUE)</f>
        <v>1.1978004004404852E-2</v>
      </c>
      <c r="U29">
        <f>_xll.acq_options_bjerksund_price_approx($L29,$C$5,U$4,$C$8,$C$9,$C$7,TRUE)</f>
        <v>2.4272846203174936E-2</v>
      </c>
      <c r="V29">
        <f>_xll.acq_options_bjerksund_price_approx($L29,$C$5,V$4,$C$8,$C$9,$C$7,TRUE)</f>
        <v>4.266977880598688E-2</v>
      </c>
      <c r="W29">
        <f>_xll.acq_options_bjerksund_price_approx($L29,$C$5,W$4,$C$8,$C$9,$C$7,TRUE)</f>
        <v>6.7779181916051812E-2</v>
      </c>
      <c r="X29">
        <f>_xll.acq_options_bjerksund_price_approx($L29,$C$5,X$4,$C$8,$C$9,$C$7,TRUE)</f>
        <v>9.9879452109703948E-2</v>
      </c>
      <c r="Y29">
        <f>_xll.acq_options_bjerksund_price_approx($L29,$C$5,Y$4,$C$8,$C$9,$C$7,TRUE)</f>
        <v>0.13898920320161778</v>
      </c>
      <c r="Z29">
        <f>_xll.acq_options_bjerksund_price_approx($L29,$C$5,Z$4,$C$8,$C$9,$C$7,TRUE)</f>
        <v>0.18493831689758622</v>
      </c>
      <c r="AA29">
        <f>_xll.acq_options_bjerksund_price_approx($L29,$C$5,AA$4,$C$8,$C$9,$C$7,TRUE)</f>
        <v>0.23742798248999009</v>
      </c>
      <c r="AB29">
        <f>_xll.acq_options_bjerksund_price_approx($L29,$C$5,AB$4,$C$8,$C$9,$C$7,TRUE)</f>
        <v>0.29607763997400127</v>
      </c>
      <c r="AC29">
        <f>_xll.acq_options_bjerksund_price_approx($L29,$C$5,AC$4,$C$8,$C$9,$C$7,TRUE)</f>
        <v>0.36045997432206889</v>
      </c>
      <c r="AD29">
        <f>_xll.acq_options_bjerksund_price_approx($L29,$C$5,AD$4,$C$8,$C$9,$C$7,TRUE)</f>
        <v>0.4301261219136876</v>
      </c>
      <c r="AF29" s="44">
        <v>30</v>
      </c>
      <c r="AG29">
        <f>_xll.acq_options_bjerksund_price_approx($L29,$C$5,AG$4,$C$8,$C$9,$C$7,FALSE)</f>
        <v>60</v>
      </c>
      <c r="AH29">
        <f>_xll.acq_options_bjerksund_price_approx($L29,$C$5,AH$4,$C$8,$C$9,$C$7,FALSE)</f>
        <v>60</v>
      </c>
      <c r="AI29">
        <f>_xll.acq_options_bjerksund_price_approx($L29,$C$5,AI$4,$C$8,$C$9,$C$7,FALSE)</f>
        <v>60</v>
      </c>
      <c r="AJ29">
        <f>_xll.acq_options_bjerksund_price_approx($L29,$C$5,AJ$4,$C$8,$C$9,$C$7,FALSE)</f>
        <v>60</v>
      </c>
      <c r="AK29">
        <f>_xll.acq_options_bjerksund_price_approx($L29,$C$5,AK$4,$C$8,$C$9,$C$7,FALSE)</f>
        <v>60</v>
      </c>
      <c r="AL29">
        <f>_xll.acq_options_bjerksund_price_approx($L29,$C$5,AL$4,$C$8,$C$9,$C$7,FALSE)</f>
        <v>60</v>
      </c>
      <c r="AM29">
        <f>_xll.acq_options_bjerksund_price_approx($L29,$C$5,AM$4,$C$8,$C$9,$C$7,FALSE)</f>
        <v>60</v>
      </c>
      <c r="AN29">
        <f>_xll.acq_options_bjerksund_price_approx($L29,$C$5,AN$4,$C$8,$C$9,$C$7,FALSE)</f>
        <v>60</v>
      </c>
      <c r="AO29">
        <f>_xll.acq_options_bjerksund_price_approx($L29,$C$5,AO$4,$C$8,$C$9,$C$7,FALSE)</f>
        <v>60</v>
      </c>
      <c r="AP29">
        <f>_xll.acq_options_bjerksund_price_approx($L29,$C$5,AP$4,$C$8,$C$9,$C$7,FALSE)</f>
        <v>60</v>
      </c>
      <c r="AQ29">
        <f>_xll.acq_options_bjerksund_price_approx($L29,$C$5,AQ$4,$C$8,$C$9,$C$7,FALSE)</f>
        <v>60</v>
      </c>
      <c r="AR29">
        <f>_xll.acq_options_bjerksund_price_approx($L29,$C$5,AR$4,$C$8,$C$9,$C$7,FALSE)</f>
        <v>60</v>
      </c>
      <c r="AS29">
        <f>_xll.acq_options_bjerksund_price_approx($L29,$C$5,AS$4,$C$8,$C$9,$C$7,FALSE)</f>
        <v>60</v>
      </c>
      <c r="AT29">
        <f>_xll.acq_options_bjerksund_price_approx($L29,$C$5,AT$4,$C$8,$C$9,$C$7,FALSE)</f>
        <v>60</v>
      </c>
      <c r="AU29">
        <f>_xll.acq_options_bjerksund_price_approx($L29,$C$5,AU$4,$C$8,$C$9,$C$7,FALSE)</f>
        <v>60</v>
      </c>
      <c r="AV29">
        <f>_xll.acq_options_bjerksund_price_approx($L29,$C$5,AV$4,$C$8,$C$9,$C$7,FALSE)</f>
        <v>60</v>
      </c>
      <c r="AW29">
        <f>_xll.acq_options_bjerksund_price_approx($L29,$C$5,AW$4,$C$8,$C$9,$C$7,FALSE)</f>
        <v>60</v>
      </c>
      <c r="AX29">
        <f>_xll.acq_options_bjerksund_price_approx($L29,$C$5,AX$4,$C$8,$C$9,$C$7,FALSE)</f>
        <v>60</v>
      </c>
    </row>
    <row r="30" spans="6:50" x14ac:dyDescent="0.25">
      <c r="L30" s="44">
        <v>25</v>
      </c>
      <c r="M30">
        <f>_xll.acq_options_bjerksund_price_approx($L30,$C$5,M$4,$C$8,$C$9,$C$7,TRUE)</f>
        <v>0</v>
      </c>
      <c r="N30">
        <f>_xll.acq_options_bjerksund_price_approx($L30,$C$5,N$4,$C$8,$C$9,$C$7,TRUE)</f>
        <v>0</v>
      </c>
      <c r="O30">
        <f>_xll.acq_options_bjerksund_price_approx($L30,$C$5,O$4,$C$8,$C$9,$C$7,TRUE)</f>
        <v>1.460875864722766E-10</v>
      </c>
      <c r="P30">
        <f>_xll.acq_options_bjerksund_price_approx($L30,$C$5,P$4,$C$8,$C$9,$C$7,TRUE)</f>
        <v>2.4156622657756088E-7</v>
      </c>
      <c r="Q30">
        <f>_xll.acq_options_bjerksund_price_approx($L30,$C$5,Q$4,$C$8,$C$9,$C$7,TRUE)</f>
        <v>1.0986238763166511E-5</v>
      </c>
      <c r="R30">
        <f>_xll.acq_options_bjerksund_price_approx($L30,$C$5,R$4,$C$8,$C$9,$C$7,TRUE)</f>
        <v>1.1571136826660222E-4</v>
      </c>
      <c r="S30">
        <f>_xll.acq_options_bjerksund_price_approx($L30,$C$5,S$4,$C$8,$C$9,$C$7,TRUE)</f>
        <v>5.7930440017628371E-4</v>
      </c>
      <c r="T30">
        <f>_xll.acq_options_bjerksund_price_approx($L30,$C$5,T$4,$C$8,$C$9,$C$7,TRUE)</f>
        <v>1.8830978408885812E-3</v>
      </c>
      <c r="U30">
        <f>_xll.acq_options_bjerksund_price_approx($L30,$C$5,U$4,$C$8,$C$9,$C$7,TRUE)</f>
        <v>4.6533974113032173E-3</v>
      </c>
      <c r="V30">
        <f>_xll.acq_options_bjerksund_price_approx($L30,$C$5,V$4,$C$8,$C$9,$C$7,TRUE)</f>
        <v>9.551661908815845E-3</v>
      </c>
      <c r="W30">
        <f>_xll.acq_options_bjerksund_price_approx($L30,$C$5,W$4,$C$8,$C$9,$C$7,TRUE)</f>
        <v>1.7184649729060197E-2</v>
      </c>
      <c r="X30">
        <f>_xll.acq_options_bjerksund_price_approx($L30,$C$5,X$4,$C$8,$C$9,$C$7,TRUE)</f>
        <v>2.805230246406154E-2</v>
      </c>
      <c r="Y30">
        <f>_xll.acq_options_bjerksund_price_approx($L30,$C$5,Y$4,$C$8,$C$9,$C$7,TRUE)</f>
        <v>4.2528160130075321E-2</v>
      </c>
      <c r="Z30">
        <f>_xll.acq_options_bjerksund_price_approx($L30,$C$5,Z$4,$C$8,$C$9,$C$7,TRUE)</f>
        <v>6.0861048335752344E-2</v>
      </c>
      <c r="AA30">
        <f>_xll.acq_options_bjerksund_price_approx($L30,$C$5,AA$4,$C$8,$C$9,$C$7,TRUE)</f>
        <v>8.3188163679537297E-2</v>
      </c>
      <c r="AB30">
        <f>_xll.acq_options_bjerksund_price_approx($L30,$C$5,AB$4,$C$8,$C$9,$C$7,TRUE)</f>
        <v>0.10955282589779358</v>
      </c>
      <c r="AC30">
        <f>_xll.acq_options_bjerksund_price_approx($L30,$C$5,AC$4,$C$8,$C$9,$C$7,TRUE)</f>
        <v>0.13992292459367661</v>
      </c>
      <c r="AD30">
        <f>_xll.acq_options_bjerksund_price_approx($L30,$C$5,AD$4,$C$8,$C$9,$C$7,TRUE)</f>
        <v>0.17420800219522903</v>
      </c>
      <c r="AF30" s="44">
        <v>25</v>
      </c>
      <c r="AG30">
        <f>_xll.acq_options_bjerksund_price_approx($L30,$C$5,AG$4,$C$8,$C$9,$C$7,FALSE)</f>
        <v>65</v>
      </c>
      <c r="AH30">
        <f>_xll.acq_options_bjerksund_price_approx($L30,$C$5,AH$4,$C$8,$C$9,$C$7,FALSE)</f>
        <v>65</v>
      </c>
      <c r="AI30">
        <f>_xll.acq_options_bjerksund_price_approx($L30,$C$5,AI$4,$C$8,$C$9,$C$7,FALSE)</f>
        <v>65</v>
      </c>
      <c r="AJ30">
        <f>_xll.acq_options_bjerksund_price_approx($L30,$C$5,AJ$4,$C$8,$C$9,$C$7,FALSE)</f>
        <v>65</v>
      </c>
      <c r="AK30">
        <f>_xll.acq_options_bjerksund_price_approx($L30,$C$5,AK$4,$C$8,$C$9,$C$7,FALSE)</f>
        <v>65</v>
      </c>
      <c r="AL30">
        <f>_xll.acq_options_bjerksund_price_approx($L30,$C$5,AL$4,$C$8,$C$9,$C$7,FALSE)</f>
        <v>65</v>
      </c>
      <c r="AM30">
        <f>_xll.acq_options_bjerksund_price_approx($L30,$C$5,AM$4,$C$8,$C$9,$C$7,FALSE)</f>
        <v>65</v>
      </c>
      <c r="AN30">
        <f>_xll.acq_options_bjerksund_price_approx($L30,$C$5,AN$4,$C$8,$C$9,$C$7,FALSE)</f>
        <v>65</v>
      </c>
      <c r="AO30">
        <f>_xll.acq_options_bjerksund_price_approx($L30,$C$5,AO$4,$C$8,$C$9,$C$7,FALSE)</f>
        <v>65</v>
      </c>
      <c r="AP30">
        <f>_xll.acq_options_bjerksund_price_approx($L30,$C$5,AP$4,$C$8,$C$9,$C$7,FALSE)</f>
        <v>65</v>
      </c>
      <c r="AQ30">
        <f>_xll.acq_options_bjerksund_price_approx($L30,$C$5,AQ$4,$C$8,$C$9,$C$7,FALSE)</f>
        <v>65</v>
      </c>
      <c r="AR30">
        <f>_xll.acq_options_bjerksund_price_approx($L30,$C$5,AR$4,$C$8,$C$9,$C$7,FALSE)</f>
        <v>65</v>
      </c>
      <c r="AS30">
        <f>_xll.acq_options_bjerksund_price_approx($L30,$C$5,AS$4,$C$8,$C$9,$C$7,FALSE)</f>
        <v>65</v>
      </c>
      <c r="AT30">
        <f>_xll.acq_options_bjerksund_price_approx($L30,$C$5,AT$4,$C$8,$C$9,$C$7,FALSE)</f>
        <v>65</v>
      </c>
      <c r="AU30">
        <f>_xll.acq_options_bjerksund_price_approx($L30,$C$5,AU$4,$C$8,$C$9,$C$7,FALSE)</f>
        <v>65</v>
      </c>
      <c r="AV30">
        <f>_xll.acq_options_bjerksund_price_approx($L30,$C$5,AV$4,$C$8,$C$9,$C$7,FALSE)</f>
        <v>65</v>
      </c>
      <c r="AW30">
        <f>_xll.acq_options_bjerksund_price_approx($L30,$C$5,AW$4,$C$8,$C$9,$C$7,FALSE)</f>
        <v>65</v>
      </c>
      <c r="AX30">
        <f>_xll.acq_options_bjerksund_price_approx($L30,$C$5,AX$4,$C$8,$C$9,$C$7,FALSE)</f>
        <v>65</v>
      </c>
    </row>
    <row r="31" spans="6:50" x14ac:dyDescent="0.25">
      <c r="L31" s="44">
        <v>20</v>
      </c>
      <c r="M31">
        <f>_xll.acq_options_bjerksund_price_approx($L31,$C$5,M$4,$C$8,$C$9,$C$7,TRUE)</f>
        <v>0</v>
      </c>
      <c r="N31">
        <f>_xll.acq_options_bjerksund_price_approx($L31,$C$5,N$4,$C$8,$C$9,$C$7,TRUE)</f>
        <v>0</v>
      </c>
      <c r="O31">
        <f>_xll.acq_options_bjerksund_price_approx($L31,$C$5,O$4,$C$8,$C$9,$C$7,TRUE)</f>
        <v>2.8421709430404007E-14</v>
      </c>
      <c r="P31">
        <f>_xll.acq_options_bjerksund_price_approx($L31,$C$5,P$4,$C$8,$C$9,$C$7,TRUE)</f>
        <v>9.5455732207483379E-10</v>
      </c>
      <c r="Q31">
        <f>_xll.acq_options_bjerksund_price_approx($L31,$C$5,Q$4,$C$8,$C$9,$C$7,TRUE)</f>
        <v>1.5938758224365301E-7</v>
      </c>
      <c r="R31">
        <f>_xll.acq_options_bjerksund_price_approx($L31,$C$5,R$4,$C$8,$C$9,$C$7,TRUE)</f>
        <v>3.6701417798212788E-6</v>
      </c>
      <c r="S31">
        <f>_xll.acq_options_bjerksund_price_approx($L31,$C$5,S$4,$C$8,$C$9,$C$7,TRUE)</f>
        <v>3.0993242688737155E-5</v>
      </c>
      <c r="T31">
        <f>_xll.acq_options_bjerksund_price_approx($L31,$C$5,T$4,$C$8,$C$9,$C$7,TRUE)</f>
        <v>1.4650812374839006E-4</v>
      </c>
      <c r="U31">
        <f>_xll.acq_options_bjerksund_price_approx($L31,$C$5,U$4,$C$8,$C$9,$C$7,TRUE)</f>
        <v>4.7982463594564706E-4</v>
      </c>
      <c r="V31">
        <f>_xll.acq_options_bjerksund_price_approx($L31,$C$5,V$4,$C$8,$C$9,$C$7,TRUE)</f>
        <v>1.2269169447023387E-3</v>
      </c>
      <c r="W31">
        <f>_xll.acq_options_bjerksund_price_approx($L31,$C$5,W$4,$C$8,$C$9,$C$7,TRUE)</f>
        <v>2.6329825971487253E-3</v>
      </c>
      <c r="X31">
        <f>_xll.acq_options_bjerksund_price_approx($L31,$C$5,X$4,$C$8,$C$9,$C$7,TRUE)</f>
        <v>4.9672697063982696E-3</v>
      </c>
      <c r="Y31">
        <f>_xll.acq_options_bjerksund_price_approx($L31,$C$5,Y$4,$C$8,$C$9,$C$7,TRUE)</f>
        <v>8.4987755389107633E-3</v>
      </c>
      <c r="Z31">
        <f>_xll.acq_options_bjerksund_price_approx($L31,$C$5,Z$4,$C$8,$C$9,$C$7,TRUE)</f>
        <v>1.3477397699318772E-2</v>
      </c>
      <c r="AA31">
        <f>_xll.acq_options_bjerksund_price_approx($L31,$C$5,AA$4,$C$8,$C$9,$C$7,TRUE)</f>
        <v>2.0121657019032568E-2</v>
      </c>
      <c r="AB31">
        <f>_xll.acq_options_bjerksund_price_approx($L31,$C$5,AB$4,$C$8,$C$9,$C$7,TRUE)</f>
        <v>2.8612261598183863E-2</v>
      </c>
      <c r="AC31">
        <f>_xll.acq_options_bjerksund_price_approx($L31,$C$5,AC$4,$C$8,$C$9,$C$7,TRUE)</f>
        <v>3.9090120510280713E-2</v>
      </c>
      <c r="AD31">
        <f>_xll.acq_options_bjerksund_price_approx($L31,$C$5,AD$4,$C$8,$C$9,$C$7,TRUE)</f>
        <v>5.1657393701319165E-2</v>
      </c>
      <c r="AF31" s="44">
        <v>20</v>
      </c>
      <c r="AG31">
        <f>_xll.acq_options_bjerksund_price_approx($L31,$C$5,AG$4,$C$8,$C$9,$C$7,FALSE)</f>
        <v>70</v>
      </c>
      <c r="AH31">
        <f>_xll.acq_options_bjerksund_price_approx($L31,$C$5,AH$4,$C$8,$C$9,$C$7,FALSE)</f>
        <v>70</v>
      </c>
      <c r="AI31">
        <f>_xll.acq_options_bjerksund_price_approx($L31,$C$5,AI$4,$C$8,$C$9,$C$7,FALSE)</f>
        <v>70</v>
      </c>
      <c r="AJ31">
        <f>_xll.acq_options_bjerksund_price_approx($L31,$C$5,AJ$4,$C$8,$C$9,$C$7,FALSE)</f>
        <v>70</v>
      </c>
      <c r="AK31">
        <f>_xll.acq_options_bjerksund_price_approx($L31,$C$5,AK$4,$C$8,$C$9,$C$7,FALSE)</f>
        <v>70</v>
      </c>
      <c r="AL31">
        <f>_xll.acq_options_bjerksund_price_approx($L31,$C$5,AL$4,$C$8,$C$9,$C$7,FALSE)</f>
        <v>70</v>
      </c>
      <c r="AM31">
        <f>_xll.acq_options_bjerksund_price_approx($L31,$C$5,AM$4,$C$8,$C$9,$C$7,FALSE)</f>
        <v>70</v>
      </c>
      <c r="AN31">
        <f>_xll.acq_options_bjerksund_price_approx($L31,$C$5,AN$4,$C$8,$C$9,$C$7,FALSE)</f>
        <v>70</v>
      </c>
      <c r="AO31">
        <f>_xll.acq_options_bjerksund_price_approx($L31,$C$5,AO$4,$C$8,$C$9,$C$7,FALSE)</f>
        <v>70</v>
      </c>
      <c r="AP31">
        <f>_xll.acq_options_bjerksund_price_approx($L31,$C$5,AP$4,$C$8,$C$9,$C$7,FALSE)</f>
        <v>70</v>
      </c>
      <c r="AQ31">
        <f>_xll.acq_options_bjerksund_price_approx($L31,$C$5,AQ$4,$C$8,$C$9,$C$7,FALSE)</f>
        <v>70</v>
      </c>
      <c r="AR31">
        <f>_xll.acq_options_bjerksund_price_approx($L31,$C$5,AR$4,$C$8,$C$9,$C$7,FALSE)</f>
        <v>70</v>
      </c>
      <c r="AS31">
        <f>_xll.acq_options_bjerksund_price_approx($L31,$C$5,AS$4,$C$8,$C$9,$C$7,FALSE)</f>
        <v>70</v>
      </c>
      <c r="AT31">
        <f>_xll.acq_options_bjerksund_price_approx($L31,$C$5,AT$4,$C$8,$C$9,$C$7,FALSE)</f>
        <v>70</v>
      </c>
      <c r="AU31">
        <f>_xll.acq_options_bjerksund_price_approx($L31,$C$5,AU$4,$C$8,$C$9,$C$7,FALSE)</f>
        <v>70</v>
      </c>
      <c r="AV31">
        <f>_xll.acq_options_bjerksund_price_approx($L31,$C$5,AV$4,$C$8,$C$9,$C$7,FALSE)</f>
        <v>70</v>
      </c>
      <c r="AW31">
        <f>_xll.acq_options_bjerksund_price_approx($L31,$C$5,AW$4,$C$8,$C$9,$C$7,FALSE)</f>
        <v>70</v>
      </c>
      <c r="AX31">
        <f>_xll.acq_options_bjerksund_price_approx($L31,$C$5,AX$4,$C$8,$C$9,$C$7,FALSE)</f>
        <v>70</v>
      </c>
    </row>
    <row r="32" spans="6:50" x14ac:dyDescent="0.25">
      <c r="L32" s="44">
        <v>15</v>
      </c>
      <c r="M32">
        <f>_xll.acq_options_bjerksund_price_approx($L32,$C$5,M$4,$C$8,$C$9,$C$7,TRUE)</f>
        <v>0</v>
      </c>
      <c r="N32">
        <f>_xll.acq_options_bjerksund_price_approx($L32,$C$5,N$4,$C$8,$C$9,$C$7,TRUE)</f>
        <v>0</v>
      </c>
      <c r="O32">
        <f>_xll.acq_options_bjerksund_price_approx($L32,$C$5,O$4,$C$8,$C$9,$C$7,TRUE)</f>
        <v>0</v>
      </c>
      <c r="P32">
        <f>_xll.acq_options_bjerksund_price_approx($L32,$C$5,P$4,$C$8,$C$9,$C$7,TRUE)</f>
        <v>2.4158453015843406E-13</v>
      </c>
      <c r="Q32">
        <f>_xll.acq_options_bjerksund_price_approx($L32,$C$5,Q$4,$C$8,$C$9,$C$7,TRUE)</f>
        <v>2.8535396268125623E-10</v>
      </c>
      <c r="R32">
        <f>_xll.acq_options_bjerksund_price_approx($L32,$C$5,R$4,$C$8,$C$9,$C$7,TRUE)</f>
        <v>2.1594630084109667E-8</v>
      </c>
      <c r="S32">
        <f>_xll.acq_options_bjerksund_price_approx($L32,$C$5,S$4,$C$8,$C$9,$C$7,TRUE)</f>
        <v>4.0358840180942934E-7</v>
      </c>
      <c r="T32">
        <f>_xll.acq_options_bjerksund_price_approx($L32,$C$5,T$4,$C$8,$C$9,$C$7,TRUE)</f>
        <v>3.3680742177466527E-6</v>
      </c>
      <c r="U32">
        <f>_xll.acq_options_bjerksund_price_approx($L32,$C$5,U$4,$C$8,$C$9,$C$7,TRUE)</f>
        <v>1.6907116744846462E-5</v>
      </c>
      <c r="V32">
        <f>_xll.acq_options_bjerksund_price_approx($L32,$C$5,V$4,$C$8,$C$9,$C$7,TRUE)</f>
        <v>6.0301007465568546E-5</v>
      </c>
      <c r="W32">
        <f>_xll.acq_options_bjerksund_price_approx($L32,$C$5,W$4,$C$8,$C$9,$C$7,TRUE)</f>
        <v>1.6896615183270569E-4</v>
      </c>
      <c r="X32">
        <f>_xll.acq_options_bjerksund_price_approx($L32,$C$5,X$4,$C$8,$C$9,$C$7,TRUE)</f>
        <v>3.9667828029621433E-4</v>
      </c>
      <c r="Y32">
        <f>_xll.acq_options_bjerksund_price_approx($L32,$C$5,Y$4,$C$8,$C$9,$C$7,TRUE)</f>
        <v>8.1466411519670601E-4</v>
      </c>
      <c r="Z32">
        <f>_xll.acq_options_bjerksund_price_approx($L32,$C$5,Z$4,$C$8,$C$9,$C$7,TRUE)</f>
        <v>1.5082303621056781E-3</v>
      </c>
      <c r="AA32">
        <f>_xll.acq_options_bjerksund_price_approx($L32,$C$5,AA$4,$C$8,$C$9,$C$7,TRUE)</f>
        <v>2.5720460623119834E-3</v>
      </c>
      <c r="AB32">
        <f>_xll.acq_options_bjerksund_price_approx($L32,$C$5,AB$4,$C$8,$C$9,$C$7,TRUE)</f>
        <v>4.1051059664169998E-3</v>
      </c>
      <c r="AC32">
        <f>_xll.acq_options_bjerksund_price_approx($L32,$C$5,AC$4,$C$8,$C$9,$C$7,TRUE)</f>
        <v>6.206091758230059E-3</v>
      </c>
      <c r="AD32">
        <f>_xll.acq_options_bjerksund_price_approx($L32,$C$5,AD$4,$C$8,$C$9,$C$7,TRUE)</f>
        <v>8.9695225565264991E-3</v>
      </c>
      <c r="AF32" s="44">
        <v>15</v>
      </c>
      <c r="AG32">
        <f>_xll.acq_options_bjerksund_price_approx($L32,$C$5,AG$4,$C$8,$C$9,$C$7,FALSE)</f>
        <v>75</v>
      </c>
      <c r="AH32">
        <f>_xll.acq_options_bjerksund_price_approx($L32,$C$5,AH$4,$C$8,$C$9,$C$7,FALSE)</f>
        <v>75</v>
      </c>
      <c r="AI32">
        <f>_xll.acq_options_bjerksund_price_approx($L32,$C$5,AI$4,$C$8,$C$9,$C$7,FALSE)</f>
        <v>75</v>
      </c>
      <c r="AJ32">
        <f>_xll.acq_options_bjerksund_price_approx($L32,$C$5,AJ$4,$C$8,$C$9,$C$7,FALSE)</f>
        <v>75</v>
      </c>
      <c r="AK32">
        <f>_xll.acq_options_bjerksund_price_approx($L32,$C$5,AK$4,$C$8,$C$9,$C$7,FALSE)</f>
        <v>75</v>
      </c>
      <c r="AL32">
        <f>_xll.acq_options_bjerksund_price_approx($L32,$C$5,AL$4,$C$8,$C$9,$C$7,FALSE)</f>
        <v>75</v>
      </c>
      <c r="AM32">
        <f>_xll.acq_options_bjerksund_price_approx($L32,$C$5,AM$4,$C$8,$C$9,$C$7,FALSE)</f>
        <v>75</v>
      </c>
      <c r="AN32">
        <f>_xll.acq_options_bjerksund_price_approx($L32,$C$5,AN$4,$C$8,$C$9,$C$7,FALSE)</f>
        <v>75</v>
      </c>
      <c r="AO32">
        <f>_xll.acq_options_bjerksund_price_approx($L32,$C$5,AO$4,$C$8,$C$9,$C$7,FALSE)</f>
        <v>75</v>
      </c>
      <c r="AP32">
        <f>_xll.acq_options_bjerksund_price_approx($L32,$C$5,AP$4,$C$8,$C$9,$C$7,FALSE)</f>
        <v>75</v>
      </c>
      <c r="AQ32">
        <f>_xll.acq_options_bjerksund_price_approx($L32,$C$5,AQ$4,$C$8,$C$9,$C$7,FALSE)</f>
        <v>75</v>
      </c>
      <c r="AR32">
        <f>_xll.acq_options_bjerksund_price_approx($L32,$C$5,AR$4,$C$8,$C$9,$C$7,FALSE)</f>
        <v>75</v>
      </c>
      <c r="AS32">
        <f>_xll.acq_options_bjerksund_price_approx($L32,$C$5,AS$4,$C$8,$C$9,$C$7,FALSE)</f>
        <v>75</v>
      </c>
      <c r="AT32">
        <f>_xll.acq_options_bjerksund_price_approx($L32,$C$5,AT$4,$C$8,$C$9,$C$7,FALSE)</f>
        <v>75</v>
      </c>
      <c r="AU32">
        <f>_xll.acq_options_bjerksund_price_approx($L32,$C$5,AU$4,$C$8,$C$9,$C$7,FALSE)</f>
        <v>75</v>
      </c>
      <c r="AV32">
        <f>_xll.acq_options_bjerksund_price_approx($L32,$C$5,AV$4,$C$8,$C$9,$C$7,FALSE)</f>
        <v>75</v>
      </c>
      <c r="AW32">
        <f>_xll.acq_options_bjerksund_price_approx($L32,$C$5,AW$4,$C$8,$C$9,$C$7,FALSE)</f>
        <v>75</v>
      </c>
      <c r="AX32">
        <f>_xll.acq_options_bjerksund_price_approx($L32,$C$5,AX$4,$C$8,$C$9,$C$7,FALSE)</f>
        <v>75</v>
      </c>
    </row>
    <row r="33" spans="12:50" x14ac:dyDescent="0.25">
      <c r="L33" s="44">
        <v>10</v>
      </c>
      <c r="M33">
        <f>_xll.acq_options_bjerksund_price_approx($L33,$C$5,M$4,$C$8,$C$9,$C$7,TRUE)</f>
        <v>0</v>
      </c>
      <c r="N33">
        <f>_xll.acq_options_bjerksund_price_approx($L33,$C$5,N$4,$C$8,$C$9,$C$7,TRUE)</f>
        <v>0</v>
      </c>
      <c r="O33">
        <f>_xll.acq_options_bjerksund_price_approx($L33,$C$5,O$4,$C$8,$C$9,$C$7,TRUE)</f>
        <v>0</v>
      </c>
      <c r="P33">
        <f>_xll.acq_options_bjerksund_price_approx($L33,$C$5,P$4,$C$8,$C$9,$C$7,TRUE)</f>
        <v>0</v>
      </c>
      <c r="Q33">
        <f>_xll.acq_options_bjerksund_price_approx($L33,$C$5,Q$4,$C$8,$C$9,$C$7,TRUE)</f>
        <v>1.4210854715202004E-14</v>
      </c>
      <c r="R33">
        <f>_xll.acq_options_bjerksund_price_approx($L33,$C$5,R$4,$C$8,$C$9,$C$7,TRUE)</f>
        <v>4.0785153032629751E-12</v>
      </c>
      <c r="S33">
        <f>_xll.acq_options_bjerksund_price_approx($L33,$C$5,S$4,$C$8,$C$9,$C$7,TRUE)</f>
        <v>2.9459101824613754E-10</v>
      </c>
      <c r="T33">
        <f>_xll.acq_options_bjerksund_price_approx($L33,$C$5,T$4,$C$8,$C$9,$C$7,TRUE)</f>
        <v>6.4615619521646295E-9</v>
      </c>
      <c r="U33">
        <f>_xll.acq_options_bjerksund_price_approx($L33,$C$5,U$4,$C$8,$C$9,$C$7,TRUE)</f>
        <v>6.6999248815591272E-8</v>
      </c>
      <c r="V33">
        <f>_xll.acq_options_bjerksund_price_approx($L33,$C$5,V$4,$C$8,$C$9,$C$7,TRUE)</f>
        <v>4.2035607350499049E-7</v>
      </c>
      <c r="W33">
        <f>_xll.acq_options_bjerksund_price_approx($L33,$C$5,W$4,$C$8,$C$9,$C$7,TRUE)</f>
        <v>1.8515825672693609E-6</v>
      </c>
      <c r="X33">
        <f>_xll.acq_options_bjerksund_price_approx($L33,$C$5,X$4,$C$8,$C$9,$C$7,TRUE)</f>
        <v>6.2964979150592626E-6</v>
      </c>
      <c r="Y33">
        <f>_xll.acq_options_bjerksund_price_approx($L33,$C$5,Y$4,$C$8,$C$9,$C$7,TRUE)</f>
        <v>1.7615555833572216E-5</v>
      </c>
      <c r="Z33">
        <f>_xll.acq_options_bjerksund_price_approx($L33,$C$5,Z$4,$C$8,$C$9,$C$7,TRUE)</f>
        <v>4.2376607424898793E-5</v>
      </c>
      <c r="AA33">
        <f>_xll.acq_options_bjerksund_price_approx($L33,$C$5,AA$4,$C$8,$C$9,$C$7,TRUE)</f>
        <v>9.0479591989378605E-5</v>
      </c>
      <c r="AB33">
        <f>_xll.acq_options_bjerksund_price_approx($L33,$C$5,AB$4,$C$8,$C$9,$C$7,TRUE)</f>
        <v>1.7550981893066364E-4</v>
      </c>
      <c r="AC33">
        <f>_xll.acq_options_bjerksund_price_approx($L33,$C$5,AC$4,$C$8,$C$9,$C$7,TRUE)</f>
        <v>3.1477984845196261E-4</v>
      </c>
      <c r="AD33">
        <f>_xll.acq_options_bjerksund_price_approx($L33,$C$5,AD$4,$C$8,$C$9,$C$7,TRUE)</f>
        <v>5.2908225998749003E-4</v>
      </c>
      <c r="AF33" s="44">
        <v>10</v>
      </c>
      <c r="AG33">
        <f>_xll.acq_options_bjerksund_price_approx($L33,$C$5,AG$4,$C$8,$C$9,$C$7,FALSE)</f>
        <v>80</v>
      </c>
      <c r="AH33">
        <f>_xll.acq_options_bjerksund_price_approx($L33,$C$5,AH$4,$C$8,$C$9,$C$7,FALSE)</f>
        <v>80</v>
      </c>
      <c r="AI33">
        <f>_xll.acq_options_bjerksund_price_approx($L33,$C$5,AI$4,$C$8,$C$9,$C$7,FALSE)</f>
        <v>80</v>
      </c>
      <c r="AJ33">
        <f>_xll.acq_options_bjerksund_price_approx($L33,$C$5,AJ$4,$C$8,$C$9,$C$7,FALSE)</f>
        <v>80</v>
      </c>
      <c r="AK33">
        <f>_xll.acq_options_bjerksund_price_approx($L33,$C$5,AK$4,$C$8,$C$9,$C$7,FALSE)</f>
        <v>80</v>
      </c>
      <c r="AL33">
        <f>_xll.acq_options_bjerksund_price_approx($L33,$C$5,AL$4,$C$8,$C$9,$C$7,FALSE)</f>
        <v>80</v>
      </c>
      <c r="AM33">
        <f>_xll.acq_options_bjerksund_price_approx($L33,$C$5,AM$4,$C$8,$C$9,$C$7,FALSE)</f>
        <v>80</v>
      </c>
      <c r="AN33">
        <f>_xll.acq_options_bjerksund_price_approx($L33,$C$5,AN$4,$C$8,$C$9,$C$7,FALSE)</f>
        <v>80</v>
      </c>
      <c r="AO33">
        <f>_xll.acq_options_bjerksund_price_approx($L33,$C$5,AO$4,$C$8,$C$9,$C$7,FALSE)</f>
        <v>80</v>
      </c>
      <c r="AP33">
        <f>_xll.acq_options_bjerksund_price_approx($L33,$C$5,AP$4,$C$8,$C$9,$C$7,FALSE)</f>
        <v>80</v>
      </c>
      <c r="AQ33">
        <f>_xll.acq_options_bjerksund_price_approx($L33,$C$5,AQ$4,$C$8,$C$9,$C$7,FALSE)</f>
        <v>80</v>
      </c>
      <c r="AR33">
        <f>_xll.acq_options_bjerksund_price_approx($L33,$C$5,AR$4,$C$8,$C$9,$C$7,FALSE)</f>
        <v>80</v>
      </c>
      <c r="AS33">
        <f>_xll.acq_options_bjerksund_price_approx($L33,$C$5,AS$4,$C$8,$C$9,$C$7,FALSE)</f>
        <v>80</v>
      </c>
      <c r="AT33">
        <f>_xll.acq_options_bjerksund_price_approx($L33,$C$5,AT$4,$C$8,$C$9,$C$7,FALSE)</f>
        <v>80</v>
      </c>
      <c r="AU33">
        <f>_xll.acq_options_bjerksund_price_approx($L33,$C$5,AU$4,$C$8,$C$9,$C$7,FALSE)</f>
        <v>80</v>
      </c>
      <c r="AV33">
        <f>_xll.acq_options_bjerksund_price_approx($L33,$C$5,AV$4,$C$8,$C$9,$C$7,FALSE)</f>
        <v>80</v>
      </c>
      <c r="AW33">
        <f>_xll.acq_options_bjerksund_price_approx($L33,$C$5,AW$4,$C$8,$C$9,$C$7,FALSE)</f>
        <v>80</v>
      </c>
      <c r="AX33">
        <f>_xll.acq_options_bjerksund_price_approx($L33,$C$5,AX$4,$C$8,$C$9,$C$7,FALSE)</f>
        <v>80</v>
      </c>
    </row>
    <row r="34" spans="12:50" x14ac:dyDescent="0.25">
      <c r="L34" s="44">
        <v>5</v>
      </c>
      <c r="M34">
        <f>_xll.acq_options_bjerksund_price_approx($L34,$C$5,M$4,$C$8,$C$9,$C$7,TRUE)</f>
        <v>0</v>
      </c>
      <c r="N34">
        <f>_xll.acq_options_bjerksund_price_approx($L34,$C$5,N$4,$C$8,$C$9,$C$7,TRUE)</f>
        <v>0</v>
      </c>
      <c r="O34">
        <f>_xll.acq_options_bjerksund_price_approx($L34,$C$5,O$4,$C$8,$C$9,$C$7,TRUE)</f>
        <v>0</v>
      </c>
      <c r="P34">
        <f>_xll.acq_options_bjerksund_price_approx($L34,$C$5,P$4,$C$8,$C$9,$C$7,TRUE)</f>
        <v>0</v>
      </c>
      <c r="Q34">
        <f>_xll.acq_options_bjerksund_price_approx($L34,$C$5,Q$4,$C$8,$C$9,$C$7,TRUE)</f>
        <v>0</v>
      </c>
      <c r="R34">
        <f>_xll.acq_options_bjerksund_price_approx($L34,$C$5,R$4,$C$8,$C$9,$C$7,TRUE)</f>
        <v>0</v>
      </c>
      <c r="S34">
        <f>_xll.acq_options_bjerksund_price_approx($L34,$C$5,S$4,$C$8,$C$9,$C$7,TRUE)</f>
        <v>0</v>
      </c>
      <c r="T34">
        <f>_xll.acq_options_bjerksund_price_approx($L34,$C$5,T$4,$C$8,$C$9,$C$7,TRUE)</f>
        <v>2.8421709430404007E-14</v>
      </c>
      <c r="U34">
        <f>_xll.acq_options_bjerksund_price_approx($L34,$C$5,U$4,$C$8,$C$9,$C$7,TRUE)</f>
        <v>5.4001247917767614E-13</v>
      </c>
      <c r="V34">
        <f>_xll.acq_options_bjerksund_price_approx($L34,$C$5,V$4,$C$8,$C$9,$C$7,TRUE)</f>
        <v>1.1738165994756855E-11</v>
      </c>
      <c r="W34">
        <f>_xll.acq_options_bjerksund_price_approx($L34,$C$5,W$4,$C$8,$C$9,$C$7,TRUE)</f>
        <v>1.3805845355818747E-10</v>
      </c>
      <c r="X34">
        <f>_xll.acq_options_bjerksund_price_approx($L34,$C$5,X$4,$C$8,$C$9,$C$7,TRUE)</f>
        <v>1.0492726687516551E-9</v>
      </c>
      <c r="Y34">
        <f>_xll.acq_options_bjerksund_price_approx($L34,$C$5,Y$4,$C$8,$C$9,$C$7,TRUE)</f>
        <v>5.7399347497266717E-9</v>
      </c>
      <c r="Z34">
        <f>_xll.acq_options_bjerksund_price_approx($L34,$C$5,Z$4,$C$8,$C$9,$C$7,TRUE)</f>
        <v>2.4360957695535035E-8</v>
      </c>
      <c r="AA34">
        <f>_xll.acq_options_bjerksund_price_approx($L34,$C$5,AA$4,$C$8,$C$9,$C$7,TRUE)</f>
        <v>8.4640831232718483E-8</v>
      </c>
      <c r="AB34">
        <f>_xll.acq_options_bjerksund_price_approx($L34,$C$5,AB$4,$C$8,$C$9,$C$7,TRUE)</f>
        <v>2.5044309381883068E-7</v>
      </c>
      <c r="AC34">
        <f>_xll.acq_options_bjerksund_price_approx($L34,$C$5,AC$4,$C$8,$C$9,$C$7,TRUE)</f>
        <v>6.500866192027388E-7</v>
      </c>
      <c r="AD34">
        <f>_xll.acq_options_bjerksund_price_approx($L34,$C$5,AD$4,$C$8,$C$9,$C$7,TRUE)</f>
        <v>1.5144178036052836E-6</v>
      </c>
      <c r="AF34" s="44">
        <v>5</v>
      </c>
      <c r="AG34">
        <f>_xll.acq_options_bjerksund_price_approx($L34,$C$5,AG$4,$C$8,$C$9,$C$7,FALSE)</f>
        <v>85</v>
      </c>
      <c r="AH34">
        <f>_xll.acq_options_bjerksund_price_approx($L34,$C$5,AH$4,$C$8,$C$9,$C$7,FALSE)</f>
        <v>85</v>
      </c>
      <c r="AI34">
        <f>_xll.acq_options_bjerksund_price_approx($L34,$C$5,AI$4,$C$8,$C$9,$C$7,FALSE)</f>
        <v>85</v>
      </c>
      <c r="AJ34">
        <f>_xll.acq_options_bjerksund_price_approx($L34,$C$5,AJ$4,$C$8,$C$9,$C$7,FALSE)</f>
        <v>85</v>
      </c>
      <c r="AK34">
        <f>_xll.acq_options_bjerksund_price_approx($L34,$C$5,AK$4,$C$8,$C$9,$C$7,FALSE)</f>
        <v>85</v>
      </c>
      <c r="AL34">
        <f>_xll.acq_options_bjerksund_price_approx($L34,$C$5,AL$4,$C$8,$C$9,$C$7,FALSE)</f>
        <v>85</v>
      </c>
      <c r="AM34">
        <f>_xll.acq_options_bjerksund_price_approx($L34,$C$5,AM$4,$C$8,$C$9,$C$7,FALSE)</f>
        <v>85</v>
      </c>
      <c r="AN34">
        <f>_xll.acq_options_bjerksund_price_approx($L34,$C$5,AN$4,$C$8,$C$9,$C$7,FALSE)</f>
        <v>85</v>
      </c>
      <c r="AO34">
        <f>_xll.acq_options_bjerksund_price_approx($L34,$C$5,AO$4,$C$8,$C$9,$C$7,FALSE)</f>
        <v>85</v>
      </c>
      <c r="AP34">
        <f>_xll.acq_options_bjerksund_price_approx($L34,$C$5,AP$4,$C$8,$C$9,$C$7,FALSE)</f>
        <v>85</v>
      </c>
      <c r="AQ34">
        <f>_xll.acq_options_bjerksund_price_approx($L34,$C$5,AQ$4,$C$8,$C$9,$C$7,FALSE)</f>
        <v>85</v>
      </c>
      <c r="AR34">
        <f>_xll.acq_options_bjerksund_price_approx($L34,$C$5,AR$4,$C$8,$C$9,$C$7,FALSE)</f>
        <v>85</v>
      </c>
      <c r="AS34">
        <f>_xll.acq_options_bjerksund_price_approx($L34,$C$5,AS$4,$C$8,$C$9,$C$7,FALSE)</f>
        <v>85</v>
      </c>
      <c r="AT34">
        <f>_xll.acq_options_bjerksund_price_approx($L34,$C$5,AT$4,$C$8,$C$9,$C$7,FALSE)</f>
        <v>85</v>
      </c>
      <c r="AU34">
        <f>_xll.acq_options_bjerksund_price_approx($L34,$C$5,AU$4,$C$8,$C$9,$C$7,FALSE)</f>
        <v>85</v>
      </c>
      <c r="AV34">
        <f>_xll.acq_options_bjerksund_price_approx($L34,$C$5,AV$4,$C$8,$C$9,$C$7,FALSE)</f>
        <v>85</v>
      </c>
      <c r="AW34">
        <f>_xll.acq_options_bjerksund_price_approx($L34,$C$5,AW$4,$C$8,$C$9,$C$7,FALSE)</f>
        <v>85</v>
      </c>
      <c r="AX34">
        <f>_xll.acq_options_bjerksund_price_approx($L34,$C$5,AX$4,$C$8,$C$9,$C$7,FALSE)</f>
        <v>85</v>
      </c>
    </row>
  </sheetData>
  <mergeCells count="3">
    <mergeCell ref="A1:G1"/>
    <mergeCell ref="I3:J3"/>
    <mergeCell ref="F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6"/>
  <sheetViews>
    <sheetView workbookViewId="0">
      <selection activeCell="B3" sqref="B3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Utils</vt:lpstr>
      <vt:lpstr>Black</vt:lpstr>
      <vt:lpstr>Bachelier</vt:lpstr>
      <vt:lpstr>BlackScholes</vt:lpstr>
      <vt:lpstr>BjerksundStensland2002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2021-12-20T00:24:39Z</dcterms:modified>
</cp:coreProperties>
</file>