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Examples\"/>
    </mc:Choice>
  </mc:AlternateContent>
  <xr:revisionPtr revIDLastSave="0" documentId="13_ncr:1_{5803685A-BE9A-465A-A3BD-3753544475A2}" xr6:coauthVersionLast="47" xr6:coauthVersionMax="47" xr10:uidLastSave="{00000000-0000-0000-0000-000000000000}"/>
  <bookViews>
    <workbookView xWindow="2775" yWindow="1755" windowWidth="24450" windowHeight="12690" tabRatio="900" activeTab="3" xr2:uid="{00000000-000D-0000-FFFF-FFFF00000000}"/>
  </bookViews>
  <sheets>
    <sheet name="Utils" sheetId="3" r:id="rId1"/>
    <sheet name="Stats" sheetId="21" r:id="rId2"/>
    <sheet name="BinomialConfidence" sheetId="22" r:id="rId3"/>
    <sheet name="MinMax" sheetId="2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23" l="1"/>
  <c r="H18" i="23"/>
  <c r="I18" i="23"/>
  <c r="J18" i="23"/>
  <c r="K18" i="23"/>
  <c r="L18" i="23"/>
  <c r="H8" i="23"/>
  <c r="I8" i="23"/>
  <c r="J8" i="23"/>
  <c r="K8" i="23"/>
  <c r="L8" i="23"/>
  <c r="H9" i="23"/>
  <c r="I9" i="23"/>
  <c r="K9" i="23"/>
  <c r="L9" i="23"/>
  <c r="H10" i="23"/>
  <c r="I10" i="23"/>
  <c r="K10" i="23"/>
  <c r="L10" i="23"/>
  <c r="H11" i="23"/>
  <c r="I11" i="23"/>
  <c r="K11" i="23"/>
  <c r="L11" i="23"/>
  <c r="H12" i="23"/>
  <c r="I12" i="23"/>
  <c r="K12" i="23"/>
  <c r="L12" i="23"/>
  <c r="H13" i="23"/>
  <c r="I13" i="23"/>
  <c r="J13" i="23"/>
  <c r="K13" i="23"/>
  <c r="L13" i="23"/>
  <c r="H14" i="23"/>
  <c r="I14" i="23"/>
  <c r="J14" i="23"/>
  <c r="K14" i="23"/>
  <c r="L14" i="23"/>
  <c r="H15" i="23"/>
  <c r="I15" i="23"/>
  <c r="J15" i="23"/>
  <c r="K15" i="23"/>
  <c r="L15" i="23"/>
  <c r="H16" i="23"/>
  <c r="J16" i="23"/>
  <c r="K16" i="23"/>
  <c r="L16" i="23"/>
  <c r="H17" i="23"/>
  <c r="I17" i="23"/>
  <c r="J17" i="23"/>
  <c r="K17" i="23"/>
  <c r="L17" i="23"/>
  <c r="H3" i="23"/>
  <c r="I3" i="23"/>
  <c r="J3" i="23"/>
  <c r="K3" i="23"/>
  <c r="L3" i="23"/>
  <c r="H4" i="23"/>
  <c r="I4" i="23"/>
  <c r="J4" i="23"/>
  <c r="L4" i="23"/>
  <c r="H5" i="23"/>
  <c r="J5" i="23"/>
  <c r="K5" i="23"/>
  <c r="L5" i="23"/>
  <c r="H6" i="23"/>
  <c r="I6" i="23"/>
  <c r="J6" i="23"/>
  <c r="K6" i="23"/>
  <c r="L6" i="23"/>
  <c r="H7" i="23"/>
  <c r="I7" i="23"/>
  <c r="J7" i="23"/>
  <c r="K7" i="23"/>
  <c r="L7" i="23"/>
  <c r="I2" i="23"/>
  <c r="J2" i="23"/>
  <c r="K2" i="23"/>
  <c r="L2" i="23"/>
  <c r="H2" i="23"/>
  <c r="G19" i="22"/>
  <c r="H19" i="22"/>
  <c r="G18" i="22"/>
  <c r="H18" i="22"/>
  <c r="G5" i="22"/>
  <c r="H5" i="22"/>
  <c r="G17" i="22"/>
  <c r="H17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6" i="22"/>
  <c r="H6" i="22"/>
  <c r="E6" i="21"/>
  <c r="F6" i="21"/>
  <c r="D15" i="21"/>
  <c r="D14" i="21"/>
  <c r="E4" i="21"/>
  <c r="F4" i="21"/>
  <c r="C22" i="21"/>
  <c r="C21" i="21"/>
  <c r="F3" i="21"/>
  <c r="F5" i="21"/>
  <c r="E5" i="21"/>
  <c r="E3" i="2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C4" i="3"/>
  <c r="C6" i="3"/>
  <c r="J3" i="3"/>
  <c r="C7" i="3"/>
  <c r="C5" i="3"/>
  <c r="J6" i="3"/>
  <c r="J7" i="3"/>
  <c r="J5" i="3"/>
  <c r="C3" i="3"/>
  <c r="J9" i="3"/>
  <c r="J4" i="3"/>
  <c r="J8" i="3"/>
  <c r="D3" i="23" l="1" a="1"/>
  <c r="D3" i="23" s="1"/>
  <c r="C3" i="23"/>
  <c r="D10" i="23" a="1"/>
  <c r="D10" i="23" s="1"/>
  <c r="D7" i="23" a="1"/>
  <c r="D7" i="23" s="1"/>
  <c r="C10" i="23"/>
  <c r="C7" i="23"/>
  <c r="D9" i="23" a="1"/>
  <c r="D9" i="23" s="1"/>
  <c r="C9" i="23"/>
  <c r="D2" i="23" a="1"/>
  <c r="D2" i="23" s="1"/>
  <c r="D5" i="23" a="1"/>
  <c r="D5" i="23" s="1"/>
  <c r="D4" i="23" a="1"/>
  <c r="D4" i="23" s="1"/>
  <c r="D8" i="23" a="1"/>
  <c r="D8" i="23" s="1"/>
  <c r="D6" i="23" a="1"/>
  <c r="D6" i="23" s="1"/>
  <c r="C8" i="23"/>
  <c r="E8" i="23" s="1"/>
  <c r="E7" i="21"/>
  <c r="C3" i="21"/>
  <c r="C5" i="23"/>
  <c r="E5" i="23" s="1"/>
  <c r="C2" i="23"/>
  <c r="E2" i="23" s="1"/>
  <c r="C6" i="23"/>
  <c r="E6" i="23" s="1"/>
  <c r="C4" i="23"/>
  <c r="E4" i="23" s="1"/>
  <c r="F7" i="21"/>
  <c r="C6" i="21"/>
  <c r="D3" i="21"/>
  <c r="C4" i="21"/>
  <c r="D4" i="21"/>
  <c r="D6" i="21"/>
  <c r="C5" i="21"/>
  <c r="D5" i="21"/>
  <c r="H10" i="3"/>
  <c r="H16" i="3" s="1"/>
  <c r="J10" i="3"/>
  <c r="E3" i="23" l="1"/>
  <c r="E10" i="23"/>
  <c r="E9" i="23"/>
  <c r="E7" i="23"/>
  <c r="C7" i="21"/>
  <c r="D7" i="21"/>
  <c r="H15" i="3"/>
  <c r="H13" i="3"/>
  <c r="H14" i="3"/>
  <c r="C19" i="3" l="1"/>
  <c r="C21" i="3" s="1"/>
  <c r="C20" i="3" l="1"/>
</calcChain>
</file>

<file path=xl/sharedStrings.xml><?xml version="1.0" encoding="utf-8"?>
<sst xmlns="http://schemas.openxmlformats.org/spreadsheetml/2006/main" count="70" uniqueCount="55">
  <si>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</si>
  <si>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</si>
  <si>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</si>
  <si>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</si>
  <si>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</si>
  <si>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</si>
  <si>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</si>
  <si>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</si>
  <si>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</si>
  <si>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</si>
  <si>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</si>
  <si>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</si>
  <si>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</si>
  <si>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</si>
  <si>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</si>
  <si>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</si>
  <si>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</si>
  <si>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</si>
  <si>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</si>
  <si>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</si>
  <si>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</si>
  <si>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</si>
  <si>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</si>
  <si>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</si>
  <si>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</si>
  <si>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</si>
  <si>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</si>
  <si>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</si>
  <si>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</si>
  <si>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</si>
  <si>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</si>
  <si>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</si>
  <si>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</si>
  <si>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</si>
  <si>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</si>
  <si>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</si>
  <si>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</si>
  <si>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</si>
  <si>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</si>
  <si>
    <t>n</t>
  </si>
  <si>
    <t>lb</t>
  </si>
  <si>
    <t>up</t>
  </si>
  <si>
    <t>confidance</t>
  </si>
  <si>
    <t>acq_binomtest</t>
  </si>
  <si>
    <t>acq_max</t>
  </si>
  <si>
    <t>acq_absmax</t>
  </si>
  <si>
    <t>acq_min</t>
  </si>
  <si>
    <t>acq_abmin</t>
  </si>
  <si>
    <t>acq_sum</t>
  </si>
  <si>
    <t>text</t>
  </si>
  <si>
    <t>Excel</t>
  </si>
  <si>
    <t>ACQ</t>
  </si>
  <si>
    <t>Data</t>
  </si>
  <si>
    <t>acq_stdev</t>
  </si>
  <si>
    <t>acq_sumofsquares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</si>
</sst>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25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  <xf numFmtId="0" fontId="4" fillId="0" borderId="3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workbookViewId="0">
      <selection activeCell="I33" sqref="I33"/>
    </sheetView>
  </sheetViews>
  <sheetFormatPr defaultRowHeight="15"/>
  <cols>
    <col min="2" max="2" width="21.2851562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1.5.8035.39108</v>
      </c>
      <c r="G4" t="s">
        <v>0</v>
      </c>
      <c r="H4" s="13">
        <f ca="1">TODAY()</f>
        <v>44561</v>
      </c>
      <c r="J4" s="14" t="str">
        <f ca="1">_xll.acq_tostring(H4)</f>
        <v>44561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 ht="15.75" thickBot="1">
      <c r="B9" s="3" t="s">
        <v>9</v>
      </c>
      <c r="C9" s="3"/>
      <c r="G9" t="s">
        <v>21</v>
      </c>
      <c r="H9" s="5" t="e">
        <f>NA()</f>
        <v>#N/A</v>
      </c>
      <c r="J9" s="6" t="str">
        <f>_xll.acq_tostring(H9)</f>
        <v/>
      </c>
    </row>
    <row r="10" spans="2:10">
      <c r="B10" t="s">
        <v>10</v>
      </c>
      <c r="C10" s="2" t="s">
        <v>8</v>
      </c>
      <c r="G10" t="s">
        <v>24</v>
      </c>
      <c r="H10" s="5" t="e">
        <f>LOOKUP(H3,)</f>
        <v>#VALUE!</v>
      </c>
      <c r="J10" s="6" t="str">
        <f>_xll.acq_tostring(H10)</f>
        <v/>
      </c>
    </row>
    <row r="11" spans="2:10">
      <c r="B11" t="s">
        <v>12</v>
      </c>
      <c r="C11" s="2" t="s">
        <v>13</v>
      </c>
    </row>
    <row r="13" spans="2:10" ht="15.75" thickBot="1">
      <c r="G13" s="3" t="s">
        <v>17</v>
      </c>
      <c r="H13" t="str">
        <f ca="1">_xll.acq_join(H3:H10)</f>
        <v>3.14159265358979,44561,True,,,,,</v>
      </c>
    </row>
    <row r="14" spans="2:10" ht="15.75" thickBot="1">
      <c r="G14" s="3" t="s">
        <v>17</v>
      </c>
      <c r="H14" t="str">
        <f ca="1">_xll.acq_join(J3:J10, "|")</f>
        <v>3.14159265358979|44561|TRUE|||||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workbookViewId="0">
      <selection activeCell="C17" sqref="C17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368-5BB9-4931-95EC-690D8D570C5B}">
  <dimension ref="A2:H19"/>
  <sheetViews>
    <sheetView workbookViewId="0">
      <selection activeCell="E9" sqref="E9"/>
    </sheetView>
  </sheetViews>
  <sheetFormatPr defaultRowHeight="15"/>
  <cols>
    <col min="1" max="1" width="14.140625" customWidth="1"/>
  </cols>
  <sheetData>
    <row r="2" spans="1:8" ht="15.75" thickBot="1">
      <c r="A2" t="s">
        <v>42</v>
      </c>
      <c r="B2" s="5">
        <v>0.95</v>
      </c>
      <c r="E2" s="24" t="s">
        <v>43</v>
      </c>
      <c r="F2" s="24"/>
      <c r="G2" s="24"/>
      <c r="H2" s="24"/>
    </row>
    <row r="4" spans="1:8">
      <c r="E4" t="s">
        <v>32</v>
      </c>
      <c r="F4" t="s">
        <v>39</v>
      </c>
      <c r="G4" t="s">
        <v>40</v>
      </c>
      <c r="H4" t="s">
        <v>41</v>
      </c>
    </row>
    <row r="5" spans="1:8">
      <c r="E5">
        <v>-1</v>
      </c>
      <c r="F5">
        <v>10</v>
      </c>
      <c r="G5" t="e">
        <f>_xll.acq_binomtest(E5,F5,$B$2,TRUE)</f>
        <v>#N/A</v>
      </c>
      <c r="H5" t="e">
        <f>_xll.acq_binomtest(E5,F5,$B$2,FALSE)</f>
        <v>#N/A</v>
      </c>
    </row>
    <row r="6" spans="1:8">
      <c r="E6">
        <v>0</v>
      </c>
      <c r="F6">
        <v>10</v>
      </c>
      <c r="G6">
        <f>_xll.acq_binomtest(E6,F6,$B$2,TRUE)</f>
        <v>0</v>
      </c>
      <c r="H6">
        <f>_xll.acq_binomtest(E6,F6,$B$2,FALSE)</f>
        <v>0.2775327998628892</v>
      </c>
    </row>
    <row r="7" spans="1:8">
      <c r="E7">
        <v>1</v>
      </c>
      <c r="F7">
        <v>10</v>
      </c>
      <c r="G7">
        <f>_xll.acq_binomtest(E7,F7,$B$2,TRUE)</f>
        <v>1.7876213095072889E-2</v>
      </c>
      <c r="H7">
        <f>_xll.acq_binomtest(E7,F7,$B$2,FALSE)</f>
        <v>0.40415002679523848</v>
      </c>
    </row>
    <row r="8" spans="1:8">
      <c r="E8">
        <v>2</v>
      </c>
      <c r="F8">
        <v>10</v>
      </c>
      <c r="G8">
        <f>_xll.acq_binomtest(E8,F8,$B$2,TRUE)</f>
        <v>5.6682151454375218E-2</v>
      </c>
      <c r="H8">
        <f>_xll.acq_binomtest(E8,F8,$B$2,FALSE)</f>
        <v>0.50983752846335817</v>
      </c>
    </row>
    <row r="9" spans="1:8">
      <c r="E9">
        <v>3</v>
      </c>
      <c r="F9">
        <v>10</v>
      </c>
      <c r="G9">
        <f>_xll.acq_binomtest(E9,F9,$B$2,TRUE)</f>
        <v>0.10779126740630099</v>
      </c>
      <c r="H9">
        <f>_xll.acq_binomtest(E9,F9,$B$2,FALSE)</f>
        <v>0.60322185253885463</v>
      </c>
    </row>
    <row r="10" spans="1:8">
      <c r="E10">
        <v>4</v>
      </c>
      <c r="F10">
        <v>10</v>
      </c>
      <c r="G10">
        <f>_xll.acq_binomtest(E10,F10,$B$2,TRUE)</f>
        <v>0.16818032970623617</v>
      </c>
      <c r="H10">
        <f>_xll.acq_binomtest(E10,F10,$B$2,FALSE)</f>
        <v>0.68732623026634165</v>
      </c>
    </row>
    <row r="11" spans="1:8">
      <c r="E11">
        <v>5</v>
      </c>
      <c r="F11">
        <v>10</v>
      </c>
      <c r="G11">
        <f>_xll.acq_binomtest(E11,F11,$B$2,TRUE)</f>
        <v>0.236593090512564</v>
      </c>
      <c r="H11">
        <f>_xll.acq_binomtest(E11,F11,$B$2,FALSE)</f>
        <v>0.76340690948743595</v>
      </c>
    </row>
    <row r="12" spans="1:8">
      <c r="E12">
        <v>6</v>
      </c>
      <c r="F12">
        <v>10</v>
      </c>
      <c r="G12">
        <f>_xll.acq_binomtest(E12,F12,$B$2,TRUE)</f>
        <v>0.31267376973365829</v>
      </c>
      <c r="H12">
        <f>_xll.acq_binomtest(E12,F12,$B$2,FALSE)</f>
        <v>0.8318196702937638</v>
      </c>
    </row>
    <row r="13" spans="1:8">
      <c r="E13">
        <v>7</v>
      </c>
      <c r="F13">
        <v>10</v>
      </c>
      <c r="G13">
        <f>_xll.acq_binomtest(E13,F13,$B$2,TRUE)</f>
        <v>0.39677814746114531</v>
      </c>
      <c r="H13">
        <f>_xll.acq_binomtest(E13,F13,$B$2,FALSE)</f>
        <v>0.89220873259369882</v>
      </c>
    </row>
    <row r="14" spans="1:8">
      <c r="E14">
        <v>8</v>
      </c>
      <c r="F14">
        <v>10</v>
      </c>
      <c r="G14">
        <f>_xll.acq_binomtest(E14,F14,$B$2,TRUE)</f>
        <v>0.49016247153664178</v>
      </c>
      <c r="H14">
        <f>_xll.acq_binomtest(E14,F14,$B$2,FALSE)</f>
        <v>0.94331784854562473</v>
      </c>
    </row>
    <row r="15" spans="1:8">
      <c r="E15">
        <v>9</v>
      </c>
      <c r="F15">
        <v>10</v>
      </c>
      <c r="G15">
        <f>_xll.acq_binomtest(E15,F15,$B$2,TRUE)</f>
        <v>0.59584997320476163</v>
      </c>
      <c r="H15">
        <f>_xll.acq_binomtest(E15,F15,$B$2,FALSE)</f>
        <v>0.98212378690492708</v>
      </c>
    </row>
    <row r="16" spans="1:8">
      <c r="E16">
        <v>10</v>
      </c>
      <c r="F16">
        <v>10</v>
      </c>
      <c r="G16">
        <f>_xll.acq_binomtest(E16,F16,$B$2,TRUE)</f>
        <v>0.72246720013711063</v>
      </c>
      <c r="H16">
        <f>_xll.acq_binomtest(E16,F16,$B$2,FALSE)</f>
        <v>0.99999999999999989</v>
      </c>
    </row>
    <row r="17" spans="5:8">
      <c r="E17">
        <v>11</v>
      </c>
      <c r="F17">
        <v>10</v>
      </c>
      <c r="G17" t="e">
        <f>_xll.acq_binomtest(E17,F17,$B$2,TRUE)</f>
        <v>#N/A</v>
      </c>
      <c r="H17" t="e">
        <f>_xll.acq_binomtest(E17,F17,$B$2,FALSE)</f>
        <v>#N/A</v>
      </c>
    </row>
    <row r="18" spans="5:8">
      <c r="E18">
        <v>99</v>
      </c>
      <c r="F18">
        <v>100</v>
      </c>
      <c r="G18">
        <f>_xll.acq_binomtest(E18,F18,$B$2,TRUE)</f>
        <v>0.94551380382129468</v>
      </c>
      <c r="H18">
        <f>_xll.acq_binomtest(E18,F18,$B$2,FALSE)</f>
        <v>0.99823256793585935</v>
      </c>
    </row>
    <row r="19" spans="5:8">
      <c r="E19">
        <v>1</v>
      </c>
      <c r="F19">
        <v>100</v>
      </c>
      <c r="G19">
        <f>_xll.acq_binomtest(E19,F19,$B$2,TRUE)</f>
        <v>1.7674320641406526E-3</v>
      </c>
      <c r="H19">
        <f>_xll.acq_binomtest(E19,F19,$B$2,FALSE)</f>
        <v>5.4486196178705315E-2</v>
      </c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D5F-797C-49CC-9435-B3BF433B0ECB}">
  <dimension ref="B1:L18"/>
  <sheetViews>
    <sheetView tabSelected="1" workbookViewId="0">
      <selection activeCell="O3" sqref="O3"/>
    </sheetView>
  </sheetViews>
  <sheetFormatPr defaultRowHeight="15"/>
  <cols>
    <col min="2" max="2" width="17.5703125" bestFit="1" customWidth="1"/>
  </cols>
  <sheetData>
    <row r="1" spans="2:12" ht="15.75" thickBot="1">
      <c r="C1" s="3" t="s">
        <v>51</v>
      </c>
      <c r="D1" s="3" t="s">
        <v>50</v>
      </c>
      <c r="H1" t="s">
        <v>52</v>
      </c>
    </row>
    <row r="2" spans="2:12">
      <c r="B2" t="s">
        <v>46</v>
      </c>
      <c r="C2" s="6">
        <f ca="1">_xll.acq_min(H2:L18)</f>
        <v>-0.997</v>
      </c>
      <c r="D2" s="6">
        <f t="array" aca="1" ref="D2" ca="1">MIN(IF(ISNUMBER(H2:L18), H2:L18))</f>
        <v>-0.997</v>
      </c>
      <c r="E2">
        <f ca="1">C2-D2</f>
        <v>0</v>
      </c>
      <c r="H2" s="5">
        <f ca="1">RANDBETWEEN(-1000,1000)/1000</f>
        <v>0.311</v>
      </c>
      <c r="I2" s="5">
        <f t="shared" ref="I2:L18" ca="1" si="0">RANDBETWEEN(-1000,1000)/1000</f>
        <v>0.81699999999999995</v>
      </c>
      <c r="J2" s="5">
        <f t="shared" ca="1" si="0"/>
        <v>0.65500000000000003</v>
      </c>
      <c r="K2" s="5">
        <f t="shared" ca="1" si="0"/>
        <v>-0.25600000000000001</v>
      </c>
      <c r="L2" s="5">
        <f t="shared" ca="1" si="0"/>
        <v>-0.65800000000000003</v>
      </c>
    </row>
    <row r="3" spans="2:12">
      <c r="B3" t="s">
        <v>47</v>
      </c>
      <c r="C3" s="6">
        <f ca="1">_xll.acq_absmin(H2:L18)</f>
        <v>4.2999999999999997E-2</v>
      </c>
      <c r="D3" s="6">
        <f t="array" aca="1" ref="D3" ca="1">MIN(ABS(IF(ISNUMBER(H2:L18), H2:L18)))</f>
        <v>0</v>
      </c>
      <c r="E3">
        <f t="shared" ref="E3:E10" ca="1" si="1">C3-D3</f>
        <v>4.2999999999999997E-2</v>
      </c>
      <c r="H3" s="5">
        <f t="shared" ref="H3:H18" ca="1" si="2">RANDBETWEEN(-1000,1000)/1000</f>
        <v>0.85199999999999998</v>
      </c>
      <c r="I3" s="5">
        <f t="shared" ca="1" si="0"/>
        <v>-0.46200000000000002</v>
      </c>
      <c r="J3" s="5">
        <f t="shared" ca="1" si="0"/>
        <v>-0.63700000000000001</v>
      </c>
      <c r="K3" s="5">
        <f t="shared" ca="1" si="0"/>
        <v>0.76400000000000001</v>
      </c>
      <c r="L3" s="5">
        <f t="shared" ca="1" si="0"/>
        <v>-0.28499999999999998</v>
      </c>
    </row>
    <row r="4" spans="2:12">
      <c r="B4" t="s">
        <v>44</v>
      </c>
      <c r="C4" s="6">
        <f ca="1">_xll.acq_max(H2:L18)</f>
        <v>0.996</v>
      </c>
      <c r="D4" s="6">
        <f t="array" aca="1" ref="D4" ca="1">MAX(IF(ISNUMBER(H2:L18), H2:L18))</f>
        <v>0.996</v>
      </c>
      <c r="E4">
        <f t="shared" ca="1" si="1"/>
        <v>0</v>
      </c>
      <c r="H4" s="5">
        <f t="shared" ca="1" si="2"/>
        <v>-0.89800000000000002</v>
      </c>
      <c r="I4" s="5">
        <f t="shared" ca="1" si="0"/>
        <v>-0.217</v>
      </c>
      <c r="J4" s="5">
        <f t="shared" ca="1" si="0"/>
        <v>0.85399999999999998</v>
      </c>
      <c r="K4" s="5" t="s">
        <v>49</v>
      </c>
      <c r="L4" s="5">
        <f t="shared" ca="1" si="0"/>
        <v>0.96199999999999997</v>
      </c>
    </row>
    <row r="5" spans="2:12">
      <c r="B5" t="s">
        <v>45</v>
      </c>
      <c r="C5" s="6">
        <f ca="1">_xll.acq_absmax(H2:L18)</f>
        <v>0.997</v>
      </c>
      <c r="D5" s="6">
        <f t="array" aca="1" ref="D5" ca="1">MAX(ABS(IF(ISNUMBER(H2:L18), H2:L18)))</f>
        <v>0.997</v>
      </c>
      <c r="E5">
        <f t="shared" ca="1" si="1"/>
        <v>0</v>
      </c>
      <c r="H5" s="5">
        <f t="shared" ca="1" si="2"/>
        <v>-0.97299999999999998</v>
      </c>
      <c r="I5" s="5" t="s">
        <v>49</v>
      </c>
      <c r="J5" s="5">
        <f t="shared" ca="1" si="0"/>
        <v>-0.104</v>
      </c>
      <c r="K5" s="5">
        <f t="shared" ca="1" si="0"/>
        <v>-0.68500000000000005</v>
      </c>
      <c r="L5" s="5">
        <f t="shared" ca="1" si="0"/>
        <v>-0.75700000000000001</v>
      </c>
    </row>
    <row r="6" spans="2:12">
      <c r="B6" t="s">
        <v>48</v>
      </c>
      <c r="C6" s="6">
        <f ca="1">_xll.acq_sum(H2:L18)</f>
        <v>2.5649999999999995</v>
      </c>
      <c r="D6" s="6">
        <f t="array" aca="1" ref="D6" ca="1">SUM(IF(ISNUMBER(H2:L18), H2:L18))</f>
        <v>2.5650000000000004</v>
      </c>
      <c r="E6">
        <f t="shared" ca="1" si="1"/>
        <v>0</v>
      </c>
      <c r="H6" s="5">
        <f t="shared" ca="1" si="2"/>
        <v>0.88</v>
      </c>
      <c r="I6" s="5">
        <f t="shared" ca="1" si="0"/>
        <v>-0.41199999999999998</v>
      </c>
      <c r="J6" s="5">
        <f t="shared" ca="1" si="0"/>
        <v>4.2999999999999997E-2</v>
      </c>
      <c r="K6" s="5">
        <f t="shared" ca="1" si="0"/>
        <v>-0.435</v>
      </c>
      <c r="L6" s="5">
        <f t="shared" ca="1" si="0"/>
        <v>0.99399999999999999</v>
      </c>
    </row>
    <row r="7" spans="2:12">
      <c r="B7" t="s">
        <v>25</v>
      </c>
      <c r="C7" s="6">
        <f ca="1">_xll.acq_count_unique(H2:L18, TRUE)</f>
        <v>77</v>
      </c>
      <c r="D7" s="6">
        <f t="array" aca="1" ref="D7" ca="1">COUNT(H2:L18)</f>
        <v>78</v>
      </c>
      <c r="E7">
        <f t="shared" ca="1" si="1"/>
        <v>-1</v>
      </c>
      <c r="H7" s="5">
        <f t="shared" ca="1" si="2"/>
        <v>0.32800000000000001</v>
      </c>
      <c r="I7" s="5">
        <f t="shared" ca="1" si="0"/>
        <v>-0.52700000000000002</v>
      </c>
      <c r="J7" s="5">
        <f t="shared" ca="1" si="0"/>
        <v>6.8000000000000005E-2</v>
      </c>
      <c r="K7" s="5">
        <f t="shared" ca="1" si="0"/>
        <v>-0.45500000000000002</v>
      </c>
      <c r="L7" s="5">
        <f t="shared" ca="1" si="0"/>
        <v>0.221</v>
      </c>
    </row>
    <row r="8" spans="2:12">
      <c r="B8" t="s">
        <v>31</v>
      </c>
      <c r="C8" s="6">
        <f ca="1">_xll.acq_mean(H2:L18)</f>
        <v>3.288461538461538E-2</v>
      </c>
      <c r="D8" s="6">
        <f t="array" aca="1" ref="D8" ca="1">AVERAGE(IF(ISNUMBER(H2:L18), H2:L18))</f>
        <v>3.2884615384615387E-2</v>
      </c>
      <c r="E8">
        <f t="shared" ca="1" si="1"/>
        <v>0</v>
      </c>
      <c r="H8" s="5">
        <f t="shared" ca="1" si="2"/>
        <v>-0.58299999999999996</v>
      </c>
      <c r="I8" s="5">
        <f t="shared" ca="1" si="0"/>
        <v>-0.93700000000000006</v>
      </c>
      <c r="J8" s="5">
        <f t="shared" ca="1" si="0"/>
        <v>0.48099999999999998</v>
      </c>
      <c r="K8" s="5">
        <f t="shared" ca="1" si="0"/>
        <v>0.27300000000000002</v>
      </c>
      <c r="L8" s="5">
        <f t="shared" ca="1" si="0"/>
        <v>-0.41399999999999998</v>
      </c>
    </row>
    <row r="9" spans="2:12">
      <c r="B9" t="s">
        <v>53</v>
      </c>
      <c r="C9" s="6">
        <f ca="1">_xll.acq_stdev(H2:L18)</f>
        <v>0.6517717706827606</v>
      </c>
      <c r="D9" s="6">
        <f t="array" aca="1" ref="D9" ca="1">_xlfn.STDEV.S(IF(ISNUMBER(H2:L18), H2:L18))</f>
        <v>0.6517717706827606</v>
      </c>
      <c r="E9">
        <f t="shared" ca="1" si="1"/>
        <v>0</v>
      </c>
      <c r="H9" s="5">
        <f t="shared" ca="1" si="2"/>
        <v>0.129</v>
      </c>
      <c r="I9" s="5">
        <f t="shared" ca="1" si="0"/>
        <v>0.81699999999999995</v>
      </c>
      <c r="J9" s="5" t="s">
        <v>49</v>
      </c>
      <c r="K9" s="5">
        <f t="shared" ca="1" si="0"/>
        <v>0.47199999999999998</v>
      </c>
      <c r="L9" s="5">
        <f t="shared" ca="1" si="0"/>
        <v>0.64200000000000002</v>
      </c>
    </row>
    <row r="10" spans="2:12">
      <c r="B10" t="s">
        <v>54</v>
      </c>
      <c r="C10" s="6">
        <f ca="1">_xll.acq_sumofsquares(H2:L18)</f>
        <v>32.794444999999996</v>
      </c>
      <c r="D10" s="6">
        <f t="array" aca="1" ref="D10" ca="1">SUM(IF(ISNUMBER(H2:L18), H2:L18^2))</f>
        <v>32.794444999999996</v>
      </c>
      <c r="E10">
        <f t="shared" ca="1" si="1"/>
        <v>0</v>
      </c>
      <c r="H10" s="5">
        <f t="shared" ca="1" si="2"/>
        <v>-0.57899999999999996</v>
      </c>
      <c r="I10" s="5">
        <f t="shared" ca="1" si="0"/>
        <v>0.996</v>
      </c>
      <c r="J10" s="5" t="e">
        <f>1/0</f>
        <v>#DIV/0!</v>
      </c>
      <c r="K10" s="5">
        <f t="shared" ca="1" si="0"/>
        <v>0.877</v>
      </c>
      <c r="L10" s="5">
        <f t="shared" ca="1" si="0"/>
        <v>-0.77200000000000002</v>
      </c>
    </row>
    <row r="11" spans="2:12">
      <c r="H11" s="5">
        <f t="shared" ca="1" si="2"/>
        <v>0.97899999999999998</v>
      </c>
      <c r="I11" s="5">
        <f t="shared" ca="1" si="0"/>
        <v>-0.70599999999999996</v>
      </c>
      <c r="J11" s="5" t="s">
        <v>49</v>
      </c>
      <c r="K11" s="5">
        <f t="shared" ca="1" si="0"/>
        <v>0.11799999999999999</v>
      </c>
      <c r="L11" s="5">
        <f t="shared" ca="1" si="0"/>
        <v>-0.58499999999999996</v>
      </c>
    </row>
    <row r="12" spans="2:12">
      <c r="H12" s="5">
        <f t="shared" ca="1" si="2"/>
        <v>-0.74199999999999999</v>
      </c>
      <c r="I12" s="5">
        <f t="shared" ca="1" si="0"/>
        <v>-0.68600000000000005</v>
      </c>
      <c r="J12" s="5" t="s">
        <v>49</v>
      </c>
      <c r="K12" s="5">
        <f t="shared" ca="1" si="0"/>
        <v>-0.65900000000000003</v>
      </c>
      <c r="L12" s="5">
        <f t="shared" ca="1" si="0"/>
        <v>0.3</v>
      </c>
    </row>
    <row r="13" spans="2:12">
      <c r="H13" s="5">
        <f t="shared" ca="1" si="2"/>
        <v>0.81399999999999995</v>
      </c>
      <c r="I13" s="5">
        <f t="shared" ca="1" si="0"/>
        <v>-0.73499999999999999</v>
      </c>
      <c r="J13" s="5">
        <f t="shared" ca="1" si="0"/>
        <v>-0.27300000000000002</v>
      </c>
      <c r="K13" s="5">
        <f t="shared" ca="1" si="0"/>
        <v>-0.56499999999999995</v>
      </c>
      <c r="L13" s="5">
        <f t="shared" ca="1" si="0"/>
        <v>-0.20599999999999999</v>
      </c>
    </row>
    <row r="14" spans="2:12">
      <c r="H14" s="5">
        <f t="shared" ca="1" si="2"/>
        <v>0.22600000000000001</v>
      </c>
      <c r="I14" s="5">
        <f t="shared" ca="1" si="0"/>
        <v>-0.90800000000000003</v>
      </c>
      <c r="J14" s="5">
        <f t="shared" ca="1" si="0"/>
        <v>0.34899999999999998</v>
      </c>
      <c r="K14" s="5">
        <f t="shared" ca="1" si="0"/>
        <v>-0.73499999999999999</v>
      </c>
      <c r="L14" s="5">
        <f t="shared" ca="1" si="0"/>
        <v>-0.72199999999999998</v>
      </c>
    </row>
    <row r="15" spans="2:12">
      <c r="H15" s="5">
        <f t="shared" ca="1" si="2"/>
        <v>0.40200000000000002</v>
      </c>
      <c r="I15" s="5">
        <f t="shared" ca="1" si="0"/>
        <v>-0.629</v>
      </c>
      <c r="J15" s="5">
        <f t="shared" ca="1" si="0"/>
        <v>0.79500000000000004</v>
      </c>
      <c r="K15" s="5">
        <f t="shared" ca="1" si="0"/>
        <v>-0.997</v>
      </c>
      <c r="L15" s="5">
        <f t="shared" ca="1" si="0"/>
        <v>0.22600000000000001</v>
      </c>
    </row>
    <row r="16" spans="2:12">
      <c r="H16" s="5">
        <f t="shared" ca="1" si="2"/>
        <v>0.57199999999999995</v>
      </c>
      <c r="I16" s="5" t="s">
        <v>49</v>
      </c>
      <c r="J16" s="5">
        <f t="shared" ca="1" si="0"/>
        <v>0.85699999999999998</v>
      </c>
      <c r="K16" s="5">
        <f t="shared" ca="1" si="0"/>
        <v>-0.89300000000000002</v>
      </c>
      <c r="L16" s="5">
        <f t="shared" ca="1" si="0"/>
        <v>0.23499999999999999</v>
      </c>
    </row>
    <row r="17" spans="8:12">
      <c r="H17" s="5">
        <f t="shared" ca="1" si="2"/>
        <v>0.16</v>
      </c>
      <c r="I17" s="5">
        <f t="shared" ca="1" si="0"/>
        <v>0.91400000000000003</v>
      </c>
      <c r="J17" s="5">
        <f t="shared" ca="1" si="0"/>
        <v>0.86099999999999999</v>
      </c>
      <c r="K17" s="5">
        <f t="shared" ca="1" si="0"/>
        <v>0.871</v>
      </c>
      <c r="L17" s="5">
        <f t="shared" ca="1" si="0"/>
        <v>0.64800000000000002</v>
      </c>
    </row>
    <row r="18" spans="8:12">
      <c r="H18" s="5">
        <f t="shared" ca="1" si="2"/>
        <v>0.52400000000000002</v>
      </c>
      <c r="I18" s="5">
        <f t="shared" ca="1" si="0"/>
        <v>-0.66500000000000004</v>
      </c>
      <c r="J18" s="5">
        <f t="shared" ca="1" si="0"/>
        <v>0.62</v>
      </c>
      <c r="K18" s="5">
        <f t="shared" ca="1" si="0"/>
        <v>0.58699999999999997</v>
      </c>
      <c r="L18" s="5">
        <f t="shared" ca="1" si="0"/>
        <v>0.82299999999999995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Utils</vt:lpstr>
      <vt:lpstr>Stats</vt:lpstr>
      <vt:lpstr>BinomialConfidence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2022-01-01T02:46:44Z</dcterms:modified>
</cp:coreProperties>
</file>