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6A0A4326-06FC-47CA-8BA4-189907CE60CB}" xr6:coauthVersionLast="47" xr6:coauthVersionMax="47" xr10:uidLastSave="{00000000-0000-0000-0000-000000000000}"/>
  <bookViews>
    <workbookView xWindow="3450" yWindow="780" windowWidth="24450" windowHeight="12690" tabRatio="772" activeTab="6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data" sheetId="3" r:id="rId6"/>
    <sheet name="Summar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" i="7" l="1"/>
  <c r="E78" i="7"/>
  <c r="F78" i="7"/>
  <c r="C78" i="7"/>
  <c r="D77" i="7"/>
  <c r="E77" i="7"/>
  <c r="F77" i="7"/>
  <c r="C77" i="7"/>
  <c r="O2" i="4" a="1"/>
  <c r="O2" i="4" s="1"/>
  <c r="P2" i="6" a="1"/>
  <c r="S6" i="6" s="1"/>
  <c r="P2" i="5" a="1"/>
  <c r="U6" i="5" s="1"/>
  <c r="P10" i="5"/>
  <c r="O10" i="2"/>
  <c r="O10" i="4"/>
  <c r="P10" i="6"/>
  <c r="O17" i="4" l="1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M443" i="6"/>
  <c r="M411" i="6"/>
  <c r="M379" i="6"/>
  <c r="M347" i="6"/>
  <c r="M315" i="6"/>
  <c r="M283" i="6"/>
  <c r="M251" i="6"/>
  <c r="M219" i="6"/>
  <c r="M187" i="6"/>
  <c r="M155" i="6"/>
  <c r="M123" i="6"/>
  <c r="P95" i="6"/>
  <c r="P79" i="6"/>
  <c r="P63" i="6"/>
  <c r="P46" i="6"/>
  <c r="R32" i="6"/>
  <c r="AA32" i="6" s="1"/>
  <c r="M19" i="6"/>
  <c r="S35" i="6"/>
  <c r="AB35" i="6" s="1"/>
  <c r="S31" i="6"/>
  <c r="AB31" i="6" s="1"/>
  <c r="P74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4" i="6"/>
  <c r="P62" i="6"/>
  <c r="P77" i="6"/>
  <c r="R28" i="6"/>
  <c r="AA28" i="6" s="1"/>
  <c r="R31" i="6"/>
  <c r="AA31" i="6" s="1"/>
  <c r="M73" i="6"/>
  <c r="R27" i="6"/>
  <c r="AA27" i="6" s="1"/>
  <c r="M11" i="6"/>
  <c r="S33" i="6"/>
  <c r="AB33" i="6" s="1"/>
  <c r="P82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3" i="6"/>
  <c r="P59" i="6"/>
  <c r="P15" i="6"/>
  <c r="M57" i="6"/>
  <c r="M88" i="6"/>
  <c r="P27" i="6"/>
  <c r="Y27" i="6" s="1"/>
  <c r="Q37" i="6"/>
  <c r="P22" i="6"/>
  <c r="P66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1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5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2" i="6"/>
  <c r="P76" i="6"/>
  <c r="P60" i="6"/>
  <c r="P43" i="6"/>
  <c r="Q35" i="6"/>
  <c r="Z35" i="6" s="1"/>
  <c r="P28" i="6"/>
  <c r="Y28" i="6" s="1"/>
  <c r="M75" i="6"/>
  <c r="P35" i="6"/>
  <c r="Y35" i="6" s="1"/>
  <c r="M243" i="6"/>
  <c r="P91" i="6"/>
  <c r="P58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6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1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9" i="6"/>
  <c r="P73" i="6"/>
  <c r="P57" i="6"/>
  <c r="M39" i="6"/>
  <c r="M31" i="6"/>
  <c r="S27" i="6"/>
  <c r="AB27" i="6" s="1"/>
  <c r="M56" i="6"/>
  <c r="M27" i="6"/>
  <c r="M30" i="6"/>
  <c r="P67" i="6"/>
  <c r="P65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8" i="6"/>
  <c r="P72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7" i="6"/>
  <c r="P71" i="6"/>
  <c r="P55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7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6" i="6"/>
  <c r="P70" i="6"/>
  <c r="P54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5" i="6"/>
  <c r="P69" i="6"/>
  <c r="P98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4" i="6"/>
  <c r="P68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3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80" i="6"/>
  <c r="M416" i="6"/>
  <c r="M384" i="6"/>
  <c r="M352" i="6"/>
  <c r="M320" i="6"/>
  <c r="M288" i="6"/>
  <c r="M256" i="6"/>
  <c r="M224" i="6"/>
  <c r="M192" i="6"/>
  <c r="M160" i="6"/>
  <c r="M128" i="6"/>
  <c r="P64" i="6"/>
  <c r="M415" i="6"/>
  <c r="M383" i="6"/>
  <c r="M351" i="6"/>
  <c r="M319" i="6"/>
  <c r="M287" i="6"/>
  <c r="M255" i="6"/>
  <c r="M223" i="6"/>
  <c r="M191" i="6"/>
  <c r="M159" i="6"/>
  <c r="M127" i="6"/>
  <c r="P96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O42" i="4" l="1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L18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59" i="1"/>
  <c r="H11" i="1"/>
  <c r="H57" i="1"/>
  <c r="H36" i="1"/>
  <c r="H38" i="1"/>
  <c r="H8" i="1"/>
  <c r="H49" i="1"/>
  <c r="H25" i="1"/>
  <c r="H28" i="1"/>
  <c r="H13" i="1"/>
  <c r="H62" i="1"/>
  <c r="H9" i="1"/>
  <c r="H47" i="1"/>
  <c r="H55" i="1"/>
  <c r="H52" i="1"/>
  <c r="H26" i="1"/>
  <c r="H43" i="1"/>
  <c r="H58" i="1"/>
  <c r="H32" i="1"/>
  <c r="H17" i="1"/>
  <c r="H30" i="1"/>
  <c r="H16" i="1"/>
  <c r="H12" i="1"/>
  <c r="H4" i="1"/>
  <c r="H60" i="1"/>
  <c r="H22" i="1"/>
  <c r="H20" i="1"/>
  <c r="H23" i="1"/>
  <c r="H35" i="1"/>
  <c r="H7" i="1"/>
  <c r="H63" i="1"/>
  <c r="H51" i="1"/>
  <c r="H18" i="1"/>
  <c r="H54" i="1"/>
  <c r="H61" i="1"/>
  <c r="H42" i="1"/>
  <c r="H15" i="1"/>
  <c r="H45" i="1"/>
  <c r="H21" i="1"/>
  <c r="H27" i="1"/>
  <c r="H56" i="1"/>
  <c r="H50" i="1"/>
  <c r="H10" i="1"/>
  <c r="H53" i="1"/>
  <c r="H48" i="1"/>
  <c r="H46" i="1"/>
  <c r="H14" i="1"/>
  <c r="H44" i="1"/>
  <c r="H29" i="1"/>
  <c r="H41" i="1"/>
  <c r="H19" i="1"/>
  <c r="H6" i="1"/>
  <c r="H40" i="1"/>
  <c r="H24" i="1"/>
  <c r="H3" i="1"/>
  <c r="H5" i="1"/>
  <c r="H39" i="1"/>
  <c r="H34" i="1"/>
  <c r="H33" i="1"/>
  <c r="H37" i="1"/>
  <c r="H31" i="1"/>
  <c r="Q22" i="2" l="1"/>
  <c r="S22" i="2" s="1"/>
  <c r="S21" i="2"/>
  <c r="R17" i="2"/>
  <c r="S17" i="2"/>
  <c r="S23" i="2"/>
  <c r="R23" i="2"/>
  <c r="S19" i="2"/>
  <c r="R19" i="2"/>
  <c r="I34" i="1"/>
  <c r="I42" i="1"/>
  <c r="I11" i="1"/>
  <c r="I53" i="1"/>
  <c r="I21" i="1"/>
  <c r="I30" i="1"/>
  <c r="I14" i="1"/>
  <c r="I26" i="1"/>
  <c r="I7" i="1"/>
  <c r="I36" i="1"/>
  <c r="I8" i="1"/>
  <c r="I15" i="1"/>
  <c r="I22" i="1"/>
  <c r="I62" i="1"/>
  <c r="I38" i="1"/>
  <c r="I58" i="1"/>
  <c r="I45" i="1"/>
  <c r="I63" i="1"/>
  <c r="I56" i="1"/>
  <c r="I20" i="1"/>
  <c r="I23" i="1"/>
  <c r="I10" i="1"/>
  <c r="I16" i="1"/>
  <c r="I12" i="1"/>
  <c r="I32" i="1"/>
  <c r="I46" i="1"/>
  <c r="I4" i="1"/>
  <c r="I31" i="1"/>
  <c r="I35" i="1"/>
  <c r="I6" i="1"/>
  <c r="I52" i="1"/>
  <c r="I60" i="1"/>
  <c r="I13" i="1"/>
  <c r="I41" i="1"/>
  <c r="I3" i="1"/>
  <c r="I59" i="1"/>
  <c r="I48" i="1"/>
  <c r="I55" i="1"/>
  <c r="I28" i="1"/>
  <c r="I37" i="1"/>
  <c r="I49" i="1"/>
  <c r="I24" i="1"/>
  <c r="I40" i="1"/>
  <c r="I29" i="1"/>
  <c r="I39" i="1"/>
  <c r="I33" i="1"/>
  <c r="I51" i="1"/>
  <c r="I54" i="1"/>
  <c r="I17" i="1"/>
  <c r="I27" i="1"/>
  <c r="I43" i="1"/>
  <c r="I19" i="1"/>
  <c r="I44" i="1"/>
  <c r="I9" i="1"/>
  <c r="I50" i="1"/>
  <c r="I18" i="1"/>
  <c r="I25" i="1"/>
  <c r="I5" i="1"/>
  <c r="I57" i="1"/>
  <c r="I61" i="1"/>
  <c r="I47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S18" i="5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S28" i="5"/>
  <c r="AB28" i="5" s="1"/>
  <c r="M40" i="5"/>
  <c r="M104" i="5"/>
  <c r="M352" i="5"/>
  <c r="S20" i="5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  <c r="C13" i="1"/>
  <c r="K33" i="1" l="1"/>
  <c r="K35" i="1"/>
  <c r="K60" i="1"/>
  <c r="K26" i="1"/>
  <c r="K57" i="1"/>
  <c r="K6" i="1"/>
  <c r="K13" i="1"/>
  <c r="K53" i="1"/>
  <c r="K31" i="1"/>
  <c r="K16" i="1"/>
  <c r="K56" i="1"/>
  <c r="K19" i="1"/>
  <c r="K8" i="1"/>
  <c r="K61" i="1"/>
  <c r="K32" i="1"/>
  <c r="K36" i="1"/>
  <c r="K17" i="1"/>
  <c r="K45" i="1"/>
  <c r="K42" i="1"/>
  <c r="K20" i="1"/>
  <c r="K51" i="1"/>
  <c r="K55" i="1"/>
  <c r="K34" i="1"/>
  <c r="K47" i="1"/>
  <c r="K7" i="1"/>
  <c r="K63" i="1"/>
  <c r="K41" i="1"/>
  <c r="K38" i="1"/>
  <c r="K46" i="1"/>
  <c r="K24" i="1"/>
  <c r="K58" i="1"/>
  <c r="K15" i="1"/>
  <c r="K54" i="1"/>
  <c r="K59" i="1"/>
  <c r="K25" i="1"/>
  <c r="K11" i="1"/>
  <c r="K18" i="1"/>
  <c r="K28" i="1"/>
  <c r="K44" i="1"/>
  <c r="K39" i="1"/>
  <c r="K10" i="1"/>
  <c r="K4" i="1"/>
  <c r="K48" i="1"/>
  <c r="K37" i="1"/>
  <c r="K52" i="1"/>
  <c r="K21" i="1"/>
  <c r="K43" i="1"/>
  <c r="K29" i="1"/>
  <c r="K27" i="1"/>
  <c r="K12" i="1"/>
  <c r="K3" i="1"/>
  <c r="K5" i="1"/>
  <c r="K23" i="1"/>
  <c r="K9" i="1"/>
  <c r="K40" i="1"/>
  <c r="K49" i="1"/>
  <c r="K22" i="1"/>
  <c r="K50" i="1"/>
  <c r="K62" i="1"/>
  <c r="K30" i="1"/>
  <c r="K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1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 Min                   1Q               Median                   3Q                  Max 
-155.828997295765703  -38.533885785214451   -0.226885698545045   37.806117294220208  151.354971912828404 
Coefficients:
                        Estimate           Std. Error  t value   Pr(&gt;|t|)    
(Intercept)  152.133484162896423    2.575851805936049 59.06143 &lt; 2.22e-16 ***
xage         -10.012197817470732   59.749185912366748 -0.16757 0.86699982    
xsex        -239.819089365654889   61.222316924033947 -3.91718 0.00010414 ***
xbmi         519.839786790135008   66.533562068208482  7.81320 4.2996e-14 ***
xmap         324.390427689376850   65.421942040172723  4.95843 1.0238e-06 ***
xtc         -792.184161628308175  416.683925721065862 -1.90116 0.05794735 .  
xldl         476.745837823664658  339.034507983337107  1.40619 0.16038921    
xhdl         101.044570321346384  212.532589103041857  0.47543 0.63472070    
xtch         177.064176232251498  161.475626017806349  1.09654 0.27345565    
xltg         751.279321087394010  171.901973680102913  4.37039 1.5560e-05 ***
xglu          67.625386391043989   65.984212829846967  1.02487 0.30599835    
---
Signif. codes:  0 ‘***’ 0.001 ‘**’ 0.01 ‘*’ 0.05 ‘.’ 0.1 ‘ ’ 1
Residual standard error: 54.15418 on 431 degrees of freedom
Multiple R-squared:  0.5177494254132933, Adjusted R-squared:  0.506560316954205 
F-statistic: 46.27262550062714 on 10 and 431 DF,  p-value: &lt; 2.2204460492503e-16
AIC 4795.984804785574
BIC 4845.080523370506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00000000-0006-0000-0200-000001000000}">
      <text>
        <r>
          <rPr>
            <sz val="9"/>
            <color indexed="81"/>
            <rFont val="Courier New"/>
            <family val="3"/>
          </rPr>
          <t xml:space="preserve">Call:
lm(formula = y ~ x, data = diabetes, weights = w)
Weighted Residuals:
                 Min                   1Q               Median                   3Q                  Max 
-271.520876751506592  -59.412564119139645   -0.851071870700284   62.083068530729072  288.087236756962909 
Coefficients:
                        Estimate           Std. Error  t value   Pr(&gt;|t|)    
(Intercept)  152.219373999335886    2.570151233776766 59.22584 &lt; 2.22e-16 ***
xage           2.332023427884924   60.322441121301935  0.03866 0.96917992    
xsex        -220.629042383147947   60.425417409977236 -3.65126 0.00029302 ***
xbmi         524.674427513952310   64.932231219577119  8.08034 6.5614e-15 ***
xmap         348.192674121855532   64.515914288157404  5.39700 1.1209e-07 ***
xtc         -856.845000185309118  408.267274414028066 -2.09874 0.03642153 *  
xldl         569.199391908949110  329.490786394619704  1.72751 0.08479206 .  
xhdl         107.814432501197999  209.652888241003069  0.51425 0.60733934    
xtch         167.614455779691383  161.515097301016311  1.03776 0.29996207    
xltg         754.610448263904345  172.412100176691808  4.37678 1.5130e-05 ***
xglu          45.377361671696882   66.115143715475156  0.68634 0.49286880    
---
Signif. codes:  0 ‘***’ 0.001 ‘**’ 0.01 ‘*’ 0.05 ‘.’ 0.1 ‘ ’ 1
Residual standard error: 96.57367 on 431 degrees of freedom
Multiple R-squared:  0.5284049429704133, Adjusted R-squared:  0.517463062296873 
F-statistic: 48.29196723449969 on 10 and 431 DF,  p-value: &lt; 2.2204460492503e-16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3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Min                  1Q              Median                  3Q                 Max 
 -3.695513132864704 113.599598377684444 151.906598464351646 189.939601457116282 303.488456075730198 
Coefficients:
                Estimate          Std. Error  t value  Pr(&gt;|t|)   
xage  -10.01219781749126  179.96652216361107 -0.05563 0.9556594   
xsex -239.81908936567382  184.40364144503445 -1.30051 0.1941190   
xbmi  519.83978679005611  200.40128731015747  2.59399 0.0098092 **
xmap  324.39042768943142  197.05305105625402  1.64621 0.1004481   
xtc  -792.18416162797143 1255.06575208381969 -0.63119 0.5282505   
xldl  476.74583782338567 1021.18314021385402  0.46686 0.6408380   
xhdl  101.04457032117425  640.15518074842157  0.15784 0.8746536   
xtch  177.06417623229643  486.36992094316889  0.36405 0.7159969   
xltg  751.27932108721677  517.77442460292207  1.45098 0.1475117   
xglu   67.62538639102813  198.74662925295584  0.34026 0.7338267   
---
Signif. codes:  0 ‘***’ 0.001 ‘**’ 0.01 ‘*’ 0.05 ‘.’ 0.1 ‘ ’ 1
Residual standard error: 163.1142 on 432 degrees of freedom
Multiple R-squared:  0.1055975652000997, Adjusted R-squared:  0.08489380513528733 
F-statistic: 5.100405185798603 on 10 and 432 DF,  p-value: 4.716700290652555e-07
AIC 5769.721046299026
BIC 5814.725455001881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2AB52B39-8693-4506-BDAB-22263F51B20A}">
      <text>
        <r>
          <rPr>
            <sz val="9"/>
            <color indexed="81"/>
            <rFont val="Courier New"/>
            <family val="3"/>
          </rPr>
          <t xml:space="preserve">Call:
lm(formula = y ~ age + sex + bmi + map + tc + ldl + hdl + tch + 
    ltg + glu - 1, data = df, weights = df$w)
Weighted Residuals:
   Min     1Q Median     3Q    Max 
  8.57 181.31 259.85 344.56 601.01 
Coefficients:
    Estimate Std. Error t value Pr(&gt;|t|)   
age    85.64     182.09   0.470  0.63837   
sex  -217.51     182.45  -1.192  0.23386   
bmi   536.73     196.06   2.738  0.00645 **
map   351.08     194.81   1.802  0.07221 . 
tc   -305.70    1232.44  -0.248  0.80422   
ldl   164.03     994.68   0.165  0.86910   
hdl  -108.08     632.95  -0.171  0.86450   
tch   175.24     487.69   0.359  0.71954   
ltg   556.90     520.50   1.070  0.28525   
glu   100.06     199.62   0.501  0.61643   
---
Signif. codes:  0 ‘***’ 0.001 ‘**’ 0.01 ‘*’ 0.05 ‘.’ 0.1 ‘ ’ 1
Residual standard error: 291.6 on 432 degrees of freedom
Multiple R-squared:  0.1276, Adjusted R-squared:  0.1074 
F-statistic: 6.318 on 10 and 432 DF,  p-value: 4.488e-09
</t>
        </r>
      </text>
    </comment>
  </commentList>
</comments>
</file>

<file path=xl/sharedStrings.xml><?xml version="1.0" encoding="utf-8"?>
<sst xmlns="http://schemas.openxmlformats.org/spreadsheetml/2006/main" count="696" uniqueCount="191">
  <si>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</si>
  <si>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</si>
  <si>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</si>
  <si>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</si>
  <si>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</si>
  <si>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</si>
  <si>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</si>
  <si>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</si>
  <si>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</si>
  <si>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</si>
  <si>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</si>
  <si>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</si>
  <si>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</si>
  <si>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</si>
  <si>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</si>
  <si>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</si>
  <si>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</si>
  <si>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</si>
  <si>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</si>
  <si>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</si>
  <si>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</si>
  <si>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</si>
  <si>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</si>
  <si>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</si>
  <si>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</si>
  <si>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</si>
  <si>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</si>
  <si>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</si>
  <si>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</si>
  <si>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</si>
  <si>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</si>
  <si>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</si>
  <si>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</si>
  <si>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</si>
  <si>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</si>
  <si>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</si>
  <si>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</si>
  <si>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</si>
  <si>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</si>
  <si>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</si>
  <si>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</si>
  <si>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</si>
  <si>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</si>
  <si>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</si>
  <si>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</si>
  <si>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</si>
  <si>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</si>
  <si>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</si>
  <si>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</si>
  <si>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</si>
  <si>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</si>
  <si>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</si>
  <si>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</si>
  <si>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</si>
  <si>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</si>
  <si>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</si>
  <si>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</si>
  <si>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</si>
  <si>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</si>
  <si>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</si>
  <si>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</si>
  <si>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</si>
  <si>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</si>
  <si>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</si>
  <si>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</si>
  <si>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</si>
  <si>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</si>
  <si>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</si>
  <si>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</si>
  <si>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</si>
  <si>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</si>
  <si>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</si>
  <si>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</si>
  <si>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</si>
  <si>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</si>
  <si>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</si>
  <si>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</si>
  <si>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</si>
  <si>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</si>
  <si>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</si>
  <si>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</si>
  <si>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</si>
  <si>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</si>
  <si>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</si>
  <si>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</si>
  <si>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</si>
  <si>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</si>
  <si>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</si>
  <si>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</si>
  <si>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</si>
  <si>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</si>
  <si>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</si>
  <si>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</si>
  <si>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</si>
  <si>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</si>
  <si>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</si>
  <si>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</si>
  <si>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</si>
  <si>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</si>
  <si>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</si>
  <si>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</si>
  <si>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</si>
  <si>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</si>
  <si>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</si>
  <si>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</si>
  <si>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</si>
  <si>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</si>
  <si>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</si>
  <si>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</si>
  <si>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</si>
  <si>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</si>
  <si>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</si>
  <si>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</si>
  <si>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</si>
  <si>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</si>
  <si>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</si>
  <si>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</si>
  <si>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</si>
  <si>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</si>
  <si>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</si>
  <si>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</si>
  <si>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</si>
  <si>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</si>
  <si>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</si>
  <si>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</si>
  <si>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</si>
  <si>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</si>
  <si>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</si>
  <si>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</si>
  <si>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</si>
  <si>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</si>
  <si>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</si>
  <si>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</si>
  <si>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</si>
  <si>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</si>
  <si>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</si>
  <si>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</si>
  <si>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</si>
  <si>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</si>
  <si>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</si>
  <si>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</si>
  <si>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</si>
  <si>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</si>
  <si>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</si>
  <si>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</si>
  <si>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</si>
  <si>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</si>
  <si>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</si>
  <si>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</si>
  <si>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</si>
  <si>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</si>
  <si>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</si>
  <si>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</si>
  <si>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</si>
  <si>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</si>
  <si>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</si>
  <si>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</si>
  <si>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</si>
  <si>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</si>
  <si>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</si>
  <si>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</si>
  <si>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</si>
  <si>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</si>
  <si>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</si>
  <si>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</si>
  <si>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</si>
  <si>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</si>
  <si>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</si>
  <si>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</si>
  <si>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R unweighted, no intercept</t>
  </si>
  <si>
    <t>R weighted , no intercept</t>
  </si>
  <si>
    <t>R unweighted, with intercept</t>
  </si>
  <si>
    <t>R weighted with intercept</t>
  </si>
  <si>
    <t>bic</t>
  </si>
  <si>
    <t>mssd</t>
  </si>
  <si>
    <t>Linear</t>
  </si>
  <si>
    <t>weighted</t>
  </si>
  <si>
    <t>no intercept</t>
  </si>
  <si>
    <t>weighted, no intercept</t>
  </si>
  <si>
    <t>f_value</t>
  </si>
  <si>
    <t>Name</t>
  </si>
  <si>
    <t>Type</t>
  </si>
  <si>
    <t>double</t>
  </si>
  <si>
    <t>rssd</t>
  </si>
  <si>
    <t>mean_m</t>
  </si>
  <si>
    <t>mean_r</t>
  </si>
  <si>
    <t>L</t>
  </si>
  <si>
    <t>WN</t>
  </si>
  <si>
    <t>W</t>
  </si>
  <si>
    <t>N</t>
  </si>
  <si>
    <t>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</si>
</sst>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4" borderId="26" applyNumberFormat="0" applyFont="0" applyAlignment="0" applyProtection="0"/>
  </cellStyleXfs>
  <cellXfs count="50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165" fontId="0" fillId="0" borderId="0" xfId="0" applyNumberFormat="1"/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11" fontId="0" fillId="0" borderId="30" xfId="0" applyNumberFormat="1" applyBorder="1" applyAlignment="1">
      <alignment vertical="center" wrapText="1"/>
    </xf>
    <xf numFmtId="1" fontId="0" fillId="0" borderId="30" xfId="0" applyNumberFormat="1" applyBorder="1" applyAlignment="1">
      <alignment vertical="center" wrapText="1"/>
    </xf>
    <xf numFmtId="1" fontId="0" fillId="5" borderId="3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8" fillId="0" borderId="23" xfId="5" applyBorder="1" applyAlignment="1">
      <alignment horizontal="center"/>
    </xf>
    <xf numFmtId="0" fontId="8" fillId="0" borderId="24" xfId="5" applyBorder="1" applyAlignment="1">
      <alignment horizontal="center"/>
    </xf>
    <xf numFmtId="0" fontId="8" fillId="0" borderId="25" xfId="5" applyBorder="1" applyAlignment="1">
      <alignment horizontal="center"/>
    </xf>
    <xf numFmtId="0" fontId="0" fillId="5" borderId="30" xfId="0" applyFill="1" applyBorder="1" applyAlignment="1">
      <alignment vertical="center" wrapText="1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4d51b0a1b9f472f83b3c63a9c0b0c32">
      <tp>
        <v>1</v>
        <stp/>
        <stp>0d78690a-e845-4da2-aa85-41d775f5864f</stp>
        <tr r="C13" s="1"/>
      </tp>
    </main>
    <main first="rtdsrv.34d51b0a1b9f472f83b3c63a9c0b0c32">
      <tp>
        <v>1</v>
        <stp/>
        <stp>14019d90-369d-46b5-b8d7-cf8a3a8541e7</stp>
        <tr r="O10" s="2"/>
      </tp>
      <tp>
        <v>1</v>
        <stp/>
        <stp>9d8db8b2-0ebd-4665-a437-6ade754c68db</stp>
        <tr r="P10" s="5"/>
      </tp>
    </main>
    <main first="rtdsrv.34d51b0a1b9f472f83b3c63a9c0b0c32">
      <tp>
        <v>1</v>
        <stp/>
        <stp>e5db7b59-a1c6-404c-af81-2ffba5aab818</stp>
        <tr r="O10" s="4"/>
      </tp>
    </main>
    <main first="rtdsrv.34d51b0a1b9f472f83b3c63a9c0b0c32">
      <tp>
        <v>1</v>
        <stp/>
        <stp>88daf98f-73a0-4c7f-a159-6da3ad52b0c9</stp>
        <tr r="P10" s="6"/>
      </tp>
      <tp>
        <v>1</v>
        <stp/>
        <stp>dce0da80-8a70-442b-a4c8-bed7497448e8</stp>
        <tr r="C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Summary!$C$69:$F$69</c:f>
              <c:numCache>
                <c:formatCode>0</c:formatCode>
                <c:ptCount val="4"/>
                <c:pt idx="0">
                  <c:v>1357027.0478521399</c:v>
                </c:pt>
                <c:pt idx="1">
                  <c:v>4503938.8917238396</c:v>
                </c:pt>
                <c:pt idx="2" formatCode="General">
                  <c:v>1357025.9681788301</c:v>
                </c:pt>
                <c:pt idx="3" formatCode="General">
                  <c:v>5365558.9517637799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5-4599-AB2A-A644A28A41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Summary!$C$71:$F$71</c:f>
              <c:numCache>
                <c:formatCode>0</c:formatCode>
                <c:ptCount val="4"/>
                <c:pt idx="0">
                  <c:v>11586941.9660876</c:v>
                </c:pt>
                <c:pt idx="1">
                  <c:v>38087265.308837503</c:v>
                </c:pt>
                <c:pt idx="2" formatCode="General">
                  <c:v>1357025.9681788301</c:v>
                </c:pt>
                <c:pt idx="3" formatCode="General">
                  <c:v>5372783.3235283904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5-4599-AB2A-A644A28A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389151"/>
        <c:axId val="1975389983"/>
      </c:barChart>
      <c:catAx>
        <c:axId val="19753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389983"/>
        <c:crosses val="autoZero"/>
        <c:auto val="1"/>
        <c:lblAlgn val="ctr"/>
        <c:lblOffset val="100"/>
        <c:noMultiLvlLbl val="0"/>
      </c:catAx>
      <c:valAx>
        <c:axId val="19753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38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59</xdr:row>
      <xdr:rowOff>100012</xdr:rowOff>
    </xdr:from>
    <xdr:to>
      <xdr:col>17</xdr:col>
      <xdr:colOff>228600</xdr:colOff>
      <xdr:row>73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5B10D-E7D9-40C4-A356-2C086064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_xll.acq_regression_estimate($C$13,G3)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_xll.acq_regression_estimate($C$13,G4)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_xll.acq_regression_estimate($C$13,G5)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_xll.acq_regression_estimate($C$13,G6)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_xll.acq_regression_estimate($C$13,G7)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_xll.acq_regression_estimate($C$13,G8)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_xll.acq_regression_estimate($C$13,G9)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_xll.acq_regression_estimate($C$13,G10)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_xll.acq_regression_estimate($C$13,G11)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_xll.acq_regression_estimate($C$13,G12)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_xll.acq_regression_estimate($C$13,G13)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_xll.acq_regression_estimate($C$13,G14)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_xll.acq_regression_estimate($C$13,G15)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_xll.acq_regression_estimate($C$13,G16)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_xll.acq_regression_estimate($C$13,G17)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_xll.acq_regression_estimate($C$13,G18)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_xll.acq_regression_estimate($C$13,G19)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_xll.acq_regression_estimate($C$13,G20)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_xll.acq_regression_estimate($C$13,G21)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_xll.acq_regression_estimate($C$13,G22)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_xll.acq_regression_estimate($C$13,G23)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_xll.acq_regression_estimate($C$13,G24)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_xll.acq_regression_estimate($C$13,G25)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_xll.acq_regression_estimate($C$13,G26)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_xll.acq_regression_estimate($C$13,G27)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_xll.acq_regression_estimate($C$13,G28)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_xll.acq_regression_estimate($C$13,G29)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_xll.acq_regression_estimate($C$13,G30)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_xll.acq_regression_estimate($C$13,G31)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_xll.acq_regression_estimate($C$13,G32)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_xll.acq_regression_estimate($C$13,G33)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_xll.acq_regression_estimate($C$13,G34)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_xll.acq_regression_estimate($C$13,G35)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_xll.acq_regression_estimate($C$13,G36)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_xll.acq_regression_estimate($C$13,G37)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_xll.acq_regression_estimate($C$13,G38)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_xll.acq_regression_estimate($C$13,G39)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_xll.acq_regression_estimate($C$13,G40)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_xll.acq_regression_estimate($C$13,G41)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_xll.acq_regression_estimate($C$13,G42)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_xll.acq_regression_estimate($C$13,G43)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_xll.acq_regression_estimate($C$13,G44)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_xll.acq_regression_estimate($C$13,G45)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_xll.acq_regression_estimate($C$13,G46)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_xll.acq_regression_estimate($C$13,G47)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_xll.acq_regression_estimate($C$13,G48)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_xll.acq_regression_estimate($C$13,G49)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_xll.acq_regression_estimate($C$13,G50)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_xll.acq_regression_estimate($C$13,G51)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_xll.acq_regression_estimate($C$13,G52)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_xll.acq_regression_estimate($C$13,G53)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_xll.acq_regression_estimate($C$13,G54)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_xll.acq_regression_estimate($C$13,G55)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_xll.acq_regression_estimate($C$13,G56)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_xll.acq_regression_estimate($C$13,G57)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_xll.acq_regression_estimate($C$13,G58)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_xll.acq_regression_estimate($C$13,G59)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_xll.acq_regression_estimate($C$13,G60)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_xll.acq_regression_estimate($C$13,G61)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_xll.acq_regression_estimate($C$13,G62)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_xll.acq_regression_estimate($C$13,G63)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O20" sqref="O20:P20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46" t="s">
        <v>82</v>
      </c>
      <c r="P1" s="47"/>
      <c r="Q1" s="47"/>
      <c r="R1" s="47"/>
      <c r="S1" s="47"/>
      <c r="T1" s="47"/>
      <c r="U1" s="47"/>
      <c r="V1" s="47"/>
      <c r="W1" s="47"/>
      <c r="X1" s="47"/>
      <c r="Y1" s="48"/>
      <c r="AA1" s="46" t="s">
        <v>168</v>
      </c>
      <c r="AB1" s="47"/>
      <c r="AC1" s="47"/>
      <c r="AD1" s="47"/>
      <c r="AE1" s="47"/>
      <c r="AF1" s="47"/>
      <c r="AG1" s="47"/>
      <c r="AH1" s="47"/>
      <c r="AI1" s="47"/>
      <c r="AJ1" s="47"/>
      <c r="AK1" s="48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#acqRegression:1</v>
      </c>
      <c r="Q10" t="s">
        <v>171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11586937.843744433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173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P20" sqref="P20:S20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46" t="s">
        <v>82</v>
      </c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160.73107716921746</v>
      </c>
      <c r="O10" t="s">
        <v>83</v>
      </c>
      <c r="P10" s="9" t="str">
        <f>_xll.acq_regression_linear_create(A2:J443,K2:K443,TRUE,L2:L443)</f>
        <v>#acqRegression:0</v>
      </c>
      <c r="R10" t="s">
        <v>172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0.52840494297041363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188.05390811551428</v>
      </c>
      <c r="O19" t="s">
        <v>106</v>
      </c>
      <c r="P19" s="9">
        <f>_xll.acq_regression_param($P$10,O19)</f>
        <v>48.291967234499971</v>
      </c>
      <c r="Q19" s="29">
        <v>48.291969999999999</v>
      </c>
      <c r="R19" s="29"/>
      <c r="S19" s="31">
        <f t="shared" si="0"/>
        <v>2.7655000280901731E-6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116.58437611368805</v>
      </c>
      <c r="O22" t="s">
        <v>111</v>
      </c>
      <c r="P22" s="9">
        <f>_xll.acq_regression_param($P$10,O22)</f>
        <v>8523648.1322903298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129.11026781375688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141.25539348302209</v>
      </c>
      <c r="O48" s="28" t="s">
        <v>121</v>
      </c>
      <c r="P48" s="30">
        <f>_xll.acq_regression_param($P$10,O48)</f>
        <v>38087261.142952263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190.98869929401039</v>
      </c>
      <c r="O51" s="28" t="s">
        <v>106</v>
      </c>
      <c r="P51" s="30">
        <f>_xll.acq_regression_param($P$10,O51)</f>
        <v>48.291967234499971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172.41015449842916</v>
      </c>
      <c r="O53" s="28" t="s">
        <v>173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R17" sqref="R17:S22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46" t="s">
        <v>82</v>
      </c>
      <c r="P1" s="47"/>
      <c r="Q1" s="47"/>
      <c r="R1" s="47"/>
      <c r="S1" s="47"/>
      <c r="T1" s="47"/>
      <c r="U1" s="47"/>
      <c r="V1" s="47"/>
      <c r="W1" s="47"/>
      <c r="X1" s="47"/>
      <c r="Y1" s="48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#acqRegression:2</v>
      </c>
      <c r="Q10" t="s">
        <v>169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0.10559756520009984</v>
      </c>
      <c r="P17" s="29">
        <v>0.105597565200099</v>
      </c>
      <c r="Q17" s="29">
        <f>O4</f>
        <v>0.10559756520010076</v>
      </c>
      <c r="R17" s="31">
        <f>P17-O17</f>
        <v>-8.4654505627668186E-16</v>
      </c>
      <c r="S17" s="31">
        <f>Q17-O17</f>
        <v>9.1593399531575415E-16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5.1004051857986088</v>
      </c>
      <c r="P19" s="29">
        <v>5.1004051857985999</v>
      </c>
      <c r="Q19" s="29">
        <f>O5</f>
        <v>5.1004051857986594</v>
      </c>
      <c r="R19" s="31">
        <f t="shared" si="0"/>
        <v>-8.8817841970012523E-15</v>
      </c>
      <c r="S19" s="31">
        <f t="shared" ref="S19:S23" si="1">Q19-O19</f>
        <v>5.0626169922907138E-14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5769.7210462990261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11493895.031821173</v>
      </c>
      <c r="P21" s="29"/>
      <c r="Q21" s="29">
        <f>P6</f>
        <v>11493895.031821156</v>
      </c>
      <c r="R21" s="31"/>
      <c r="S21" s="31">
        <f t="shared" si="1"/>
        <v>-1.6763806343078613E-8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  <c r="N45" s="28" t="s">
        <v>110</v>
      </c>
      <c r="O45" s="30">
        <f>_xll.acq_regression_param($O$10,N45)</f>
        <v>11493895.031821173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  <c r="N48" s="28" t="s">
        <v>85</v>
      </c>
      <c r="O48" s="30">
        <f>_xll.acq_regression_param($O$10,N48)</f>
        <v>0.10559756520009984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  <c r="N50" s="28" t="s">
        <v>106</v>
      </c>
      <c r="O50" s="30">
        <f>_xll.acq_regression_param($O$10,N50)</f>
        <v>5.1004051857986088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  <c r="N51" s="28" t="s">
        <v>101</v>
      </c>
      <c r="O51" s="30">
        <f>_xll.acq_regression_param($O$10,N51)</f>
        <v>5769.7210462990261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  <c r="N52" s="28" t="s">
        <v>173</v>
      </c>
      <c r="O52" s="30">
        <f>_xll.acq_regression_param($O$10,N52)</f>
        <v>5814.7254550018806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4" workbookViewId="0">
      <selection activeCell="O20" sqref="O20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46" t="s">
        <v>82</v>
      </c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#acqRegression:3</v>
      </c>
      <c r="R10" t="s">
        <v>170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0.12744872170476021</v>
      </c>
      <c r="Q17" s="29">
        <v>0.12759999999999999</v>
      </c>
      <c r="R17" s="29"/>
      <c r="S17" s="29">
        <f>Q17-P17</f>
        <v>1.5127829523978176E-4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6.3099841976080198</v>
      </c>
      <c r="Q19" s="29">
        <v>6.3179999999999996</v>
      </c>
      <c r="R19" s="29"/>
      <c r="S19" s="29">
        <f t="shared" si="0"/>
        <v>8.0158023919798538E-3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5810.0910399281393</v>
      </c>
      <c r="Q20" s="29">
        <v>5810.0910000000003</v>
      </c>
      <c r="R20" s="29"/>
      <c r="S20" s="29">
        <f t="shared" si="0"/>
        <v>-3.9928138903633226E-5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36">
        <f>_xll.acq_regression_param($P$10,O21)</f>
        <v>36734188.146471582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36">
        <f>_xll.acq_regression_param($P$10,O22)</f>
        <v>8523648.1322903298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291.60391446557639</v>
      </c>
      <c r="Q23" s="29">
        <v>291.60000000000002</v>
      </c>
      <c r="R23" s="29"/>
      <c r="S23" s="29">
        <f t="shared" si="0"/>
        <v>-3.9144655763720948E-3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182.09390487747484</v>
      </c>
      <c r="R27" s="9">
        <f>_xll.acq_regression_param($P$10,O27&amp;"_tvalue")</f>
        <v>0.47030827102986417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-8.3266726846886741E-16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182.45429876742949</v>
      </c>
      <c r="R28" s="9">
        <f>_xll.acq_regression_param($P$10,O28&amp;"_tvalue")</f>
        <v>-1.192136728582843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-5.1159076974727213E-13</v>
      </c>
      <c r="AA28" s="32">
        <f t="shared" si="1"/>
        <v>6.8833827526759706E-15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196.06171535271829</v>
      </c>
      <c r="R29" s="9">
        <f>_xll.acq_regression_param($P$10,O29&amp;"_tvalue")</f>
        <v>2.737562540726219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2.8421709430404007E-13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194.80555549886466</v>
      </c>
      <c r="R30" s="9">
        <f>_xll.acq_regression_param($P$10,O30&amp;"_tvalue")</f>
        <v>1.8022175181624644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-3.4106051316484809E-13</v>
      </c>
      <c r="AA30" s="32">
        <f t="shared" si="1"/>
        <v>-5.5511151231257827E-15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1232.4415475699368</v>
      </c>
      <c r="R31" s="9">
        <f>_xll.acq_regression_param($P$10,O31&amp;"_tvalue")</f>
        <v>-0.24804732475882565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-3.1832314562052488E-12</v>
      </c>
      <c r="AA31" s="32">
        <f t="shared" si="1"/>
        <v>-6.6613381477509392E-16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994.68198175034331</v>
      </c>
      <c r="R32" s="9">
        <f>_xll.acq_regression_param($P$10,O32&amp;"_tvalue")</f>
        <v>0.16490605339755307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1.0824674490095276E-15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632.95057857306585</v>
      </c>
      <c r="R33" s="9">
        <f>_xll.acq_regression_param($P$10,O33&amp;"_tvalue")</f>
        <v>-0.17075019215642664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2.3592239273284576E-15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487.69420086079538</v>
      </c>
      <c r="R34" s="9">
        <f>_xll.acq_regression_param($P$10,O34&amp;"_tvalue")</f>
        <v>0.35931394767094732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-1.6484591469634324E-12</v>
      </c>
      <c r="AA34" s="32">
        <f t="shared" si="1"/>
        <v>1.3322676295501878E-15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520.50022945394937</v>
      </c>
      <c r="R35" s="9">
        <f>_xll.acq_regression_param($P$10,O35&amp;"_tvalue")</f>
        <v>1.0699285765195474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1.3642420526593924E-12</v>
      </c>
      <c r="AA35" s="32">
        <f t="shared" si="1"/>
        <v>-2.6645352591003757E-15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199.61501133453189</v>
      </c>
      <c r="R36" s="9">
        <f>_xll.acq_regression_param($P$10,O36&amp;"_tvalue")</f>
        <v>0.50127373200894842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291.60391446557639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36734188.146471582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5372783.3235283988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0.12744872170476021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6.3099841976080198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5810.0910399281393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173</v>
      </c>
      <c r="P53" s="30">
        <f>_xll.acq_regression_param($P$10,O53)</f>
        <v>5855.0954486309938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122</v>
      </c>
      <c r="P55" s="30">
        <f>_xll.acq_regression_param($P$10,O55)</f>
        <v>182.09390487747484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123</v>
      </c>
      <c r="P56" s="30">
        <f>_xll.acq_regression_param($P$10,O56)</f>
        <v>0.47030827102986417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125</v>
      </c>
      <c r="P59" s="30">
        <f>_xll.acq_regression_param($P$10,O59)</f>
        <v>182.45429876742949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126</v>
      </c>
      <c r="P60" s="30">
        <f>_xll.acq_regression_param($P$10,O60)</f>
        <v>-1.192136728582843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128</v>
      </c>
      <c r="P63" s="30">
        <f>_xll.acq_regression_param($P$10,O63)</f>
        <v>196.06171535271829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129</v>
      </c>
      <c r="P64" s="30">
        <f>_xll.acq_regression_param($P$10,O64)</f>
        <v>2.737562540726219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131</v>
      </c>
      <c r="P67" s="30">
        <f>_xll.acq_regression_param($P$10,O67)</f>
        <v>194.80555549886466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132</v>
      </c>
      <c r="P68" s="30">
        <f>_xll.acq_regression_param($P$10,O68)</f>
        <v>1.8022175181624644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134</v>
      </c>
      <c r="P71" s="30">
        <f>_xll.acq_regression_param($P$10,O71)</f>
        <v>1232.4415475699368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135</v>
      </c>
      <c r="P72" s="30">
        <f>_xll.acq_regression_param($P$10,O72)</f>
        <v>-0.24804732475882565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137</v>
      </c>
      <c r="P75" s="30">
        <f>_xll.acq_regression_param($P$10,O75)</f>
        <v>994.68198175034331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138</v>
      </c>
      <c r="P76" s="30">
        <f>_xll.acq_regression_param($P$10,O76)</f>
        <v>0.16490605339755307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140</v>
      </c>
      <c r="P79" s="30">
        <f>_xll.acq_regression_param($P$10,O79)</f>
        <v>632.95057857306585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141</v>
      </c>
      <c r="P80" s="30">
        <f>_xll.acq_regression_param($P$10,O80)</f>
        <v>-0.17075019215642664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143</v>
      </c>
      <c r="P83" s="30">
        <f>_xll.acq_regression_param($P$10,O83)</f>
        <v>487.69420086079538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144</v>
      </c>
      <c r="P84" s="30">
        <f>_xll.acq_regression_param($P$10,O84)</f>
        <v>0.35931394767094732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146</v>
      </c>
      <c r="P87" s="30">
        <f>_xll.acq_regression_param($P$10,O87)</f>
        <v>520.50022945394937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147</v>
      </c>
      <c r="P88" s="30">
        <f>_xll.acq_regression_param($P$10,O88)</f>
        <v>1.0699285765195474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149</v>
      </c>
      <c r="P91" s="30">
        <f>_xll.acq_regression_param($P$10,O91)</f>
        <v>199.61501133453189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150</v>
      </c>
      <c r="P92" s="30">
        <f>_xll.acq_regression_param($P$10,O92)</f>
        <v>0.50127373200894842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CC5-43D0-440F-AE4A-B10ADC6EAC26}">
  <dimension ref="B3:L80"/>
  <sheetViews>
    <sheetView tabSelected="1" topLeftCell="A55" workbookViewId="0">
      <selection activeCell="C69" sqref="C69:F69"/>
    </sheetView>
  </sheetViews>
  <sheetFormatPr defaultRowHeight="15" x14ac:dyDescent="0.25"/>
  <cols>
    <col min="2" max="2" width="21.7109375" bestFit="1" customWidth="1"/>
    <col min="3" max="6" width="13.7109375" bestFit="1" customWidth="1"/>
  </cols>
  <sheetData>
    <row r="3" spans="2:12" x14ac:dyDescent="0.25">
      <c r="D3" t="s">
        <v>121</v>
      </c>
      <c r="E3" t="s">
        <v>174</v>
      </c>
      <c r="H3" t="s">
        <v>85</v>
      </c>
      <c r="I3" t="s">
        <v>179</v>
      </c>
    </row>
    <row r="4" spans="2:12" x14ac:dyDescent="0.25">
      <c r="B4" t="s">
        <v>175</v>
      </c>
      <c r="D4" s="30">
        <v>11586937.843744433</v>
      </c>
    </row>
    <row r="5" spans="2:12" x14ac:dyDescent="0.25">
      <c r="B5" t="s">
        <v>176</v>
      </c>
    </row>
    <row r="6" spans="2:12" x14ac:dyDescent="0.25">
      <c r="B6" t="s">
        <v>177</v>
      </c>
    </row>
    <row r="7" spans="2:12" x14ac:dyDescent="0.25">
      <c r="B7" t="s">
        <v>178</v>
      </c>
    </row>
    <row r="10" spans="2:12" ht="15.75" thickBot="1" x14ac:dyDescent="0.3"/>
    <row r="11" spans="2:12" ht="15.75" thickBot="1" x14ac:dyDescent="0.3">
      <c r="B11" t="s">
        <v>105</v>
      </c>
      <c r="C11">
        <v>442</v>
      </c>
      <c r="D11">
        <v>442</v>
      </c>
      <c r="E11">
        <v>442</v>
      </c>
      <c r="F11">
        <v>442</v>
      </c>
      <c r="I11" s="38"/>
      <c r="J11" s="39" t="s">
        <v>180</v>
      </c>
      <c r="K11" s="39" t="s">
        <v>86</v>
      </c>
      <c r="L11" s="39" t="s">
        <v>181</v>
      </c>
    </row>
    <row r="12" spans="2:12" ht="15.75" thickBot="1" x14ac:dyDescent="0.3">
      <c r="B12" t="s">
        <v>120</v>
      </c>
      <c r="C12">
        <v>11</v>
      </c>
      <c r="D12">
        <v>11</v>
      </c>
      <c r="E12">
        <v>10</v>
      </c>
      <c r="F12">
        <v>10</v>
      </c>
      <c r="I12" s="40"/>
      <c r="J12" s="41" t="s">
        <v>174</v>
      </c>
      <c r="K12" s="41">
        <v>1357027.0478521399</v>
      </c>
      <c r="L12" s="41" t="s">
        <v>182</v>
      </c>
    </row>
    <row r="13" spans="2:12" ht="15.75" thickBot="1" x14ac:dyDescent="0.3">
      <c r="B13" t="s">
        <v>116</v>
      </c>
      <c r="C13">
        <v>431</v>
      </c>
      <c r="D13">
        <v>431</v>
      </c>
      <c r="E13">
        <v>432</v>
      </c>
      <c r="F13">
        <v>432</v>
      </c>
      <c r="I13" s="40"/>
      <c r="J13" s="41" t="s">
        <v>183</v>
      </c>
      <c r="K13" s="41">
        <v>1263982.05401232</v>
      </c>
      <c r="L13" s="41" t="s">
        <v>182</v>
      </c>
    </row>
    <row r="14" spans="2:12" ht="15.75" thickBot="1" x14ac:dyDescent="0.3">
      <c r="B14" t="s">
        <v>112</v>
      </c>
      <c r="C14" s="33">
        <v>54.154183001460282</v>
      </c>
      <c r="D14" s="33">
        <v>96.57367175724724</v>
      </c>
      <c r="E14" s="33">
        <v>163.11418852934298</v>
      </c>
      <c r="F14" s="33">
        <v>291.60391523244431</v>
      </c>
      <c r="I14" s="40"/>
      <c r="J14" s="41" t="s">
        <v>121</v>
      </c>
      <c r="K14" s="41">
        <v>11586941.9660876</v>
      </c>
      <c r="L14" s="41" t="s">
        <v>182</v>
      </c>
    </row>
    <row r="15" spans="2:12" ht="15.75" thickBot="1" x14ac:dyDescent="0.3">
      <c r="B15" t="s">
        <v>110</v>
      </c>
      <c r="C15" s="33">
        <v>1263983.1562554853</v>
      </c>
      <c r="D15" s="33">
        <v>4019710.327047586</v>
      </c>
      <c r="E15" s="33">
        <v>11493895.031821173</v>
      </c>
      <c r="F15" s="33">
        <v>36734188.339680724</v>
      </c>
      <c r="I15" s="40"/>
      <c r="J15" s="41" t="s">
        <v>110</v>
      </c>
      <c r="K15" s="41">
        <v>1263982.05401232</v>
      </c>
      <c r="L15" s="41" t="s">
        <v>182</v>
      </c>
    </row>
    <row r="16" spans="2:12" ht="15.75" thickBot="1" x14ac:dyDescent="0.3">
      <c r="B16" t="s">
        <v>111</v>
      </c>
      <c r="C16" s="33">
        <v>2621009.1244343892</v>
      </c>
      <c r="D16" s="33">
        <v>8523648.1322903298</v>
      </c>
      <c r="E16" s="33">
        <v>2621009.1244343892</v>
      </c>
      <c r="F16" s="33">
        <v>8523648.1263509151</v>
      </c>
      <c r="I16" s="40"/>
      <c r="J16" s="41" t="s">
        <v>184</v>
      </c>
      <c r="K16" s="41">
        <v>152.133506787329</v>
      </c>
      <c r="L16" s="41" t="s">
        <v>182</v>
      </c>
    </row>
    <row r="17" spans="2:12" ht="15.75" thickBot="1" x14ac:dyDescent="0.3">
      <c r="B17" t="s">
        <v>121</v>
      </c>
      <c r="C17" s="33">
        <v>11586937.843744433</v>
      </c>
      <c r="D17" s="33">
        <v>38087261.142952263</v>
      </c>
      <c r="E17" s="33">
        <v>1357025.9681788329</v>
      </c>
      <c r="F17" s="33">
        <v>5372783.432320266</v>
      </c>
      <c r="I17" s="40"/>
      <c r="J17" s="41" t="s">
        <v>185</v>
      </c>
      <c r="K17" s="42">
        <v>-5.4152358816322896E-13</v>
      </c>
      <c r="L17" s="41" t="s">
        <v>182</v>
      </c>
    </row>
    <row r="18" spans="2:12" ht="15.75" thickBot="1" x14ac:dyDescent="0.3">
      <c r="B18" t="s">
        <v>85</v>
      </c>
      <c r="C18" s="37">
        <v>0.9016426016271134</v>
      </c>
      <c r="D18" s="37">
        <v>0.90453575294742994</v>
      </c>
      <c r="E18" s="37">
        <v>0.10559756520009984</v>
      </c>
      <c r="F18" s="37">
        <v>0.12759842862632301</v>
      </c>
    </row>
    <row r="19" spans="2:12" ht="15.75" thickBot="1" x14ac:dyDescent="0.3">
      <c r="B19" t="s">
        <v>84</v>
      </c>
      <c r="C19" s="37">
        <v>0.8993605274189258</v>
      </c>
      <c r="D19" s="37">
        <v>0.90232080521999214</v>
      </c>
      <c r="E19" s="37">
        <v>8.4893805135287437E-2</v>
      </c>
      <c r="F19" s="37">
        <v>0.10740394780748785</v>
      </c>
      <c r="I19" s="38"/>
      <c r="J19" s="39" t="s">
        <v>180</v>
      </c>
      <c r="K19" s="39" t="s">
        <v>86</v>
      </c>
      <c r="L19" s="39" t="s">
        <v>181</v>
      </c>
    </row>
    <row r="20" spans="2:12" ht="15.75" thickBot="1" x14ac:dyDescent="0.3">
      <c r="B20" t="s">
        <v>106</v>
      </c>
      <c r="C20" s="33">
        <v>46.27262550062688</v>
      </c>
      <c r="D20" s="33">
        <v>48.291967234499971</v>
      </c>
      <c r="E20" s="33">
        <v>5.1004051857986088</v>
      </c>
      <c r="F20" s="33">
        <v>6.309984292419264</v>
      </c>
      <c r="I20" s="40"/>
      <c r="J20" s="41" t="s">
        <v>174</v>
      </c>
      <c r="K20" s="41">
        <v>4503938.8917238396</v>
      </c>
      <c r="L20" s="41" t="s">
        <v>182</v>
      </c>
    </row>
    <row r="21" spans="2:12" ht="15.75" thickBot="1" x14ac:dyDescent="0.3">
      <c r="B21" t="s">
        <v>101</v>
      </c>
      <c r="C21" s="33">
        <v>4795.9848047855739</v>
      </c>
      <c r="D21" s="33">
        <v>4834.1669078089471</v>
      </c>
      <c r="E21" s="33">
        <v>5769.7210462990261</v>
      </c>
      <c r="F21" s="33">
        <v>5810.0910422529078</v>
      </c>
      <c r="I21" s="40"/>
      <c r="J21" s="41" t="s">
        <v>183</v>
      </c>
      <c r="K21" s="41">
        <v>4019709.18126236</v>
      </c>
      <c r="L21" s="41" t="s">
        <v>182</v>
      </c>
    </row>
    <row r="22" spans="2:12" ht="15.75" thickBot="1" x14ac:dyDescent="0.3">
      <c r="B22" t="s">
        <v>173</v>
      </c>
      <c r="C22" s="33">
        <v>4845.0805233705059</v>
      </c>
      <c r="D22" s="33">
        <v>4883.2626263938791</v>
      </c>
      <c r="E22" s="33">
        <v>5814.7254550018806</v>
      </c>
      <c r="F22" s="33">
        <v>5855.0954509557623</v>
      </c>
      <c r="I22" s="40"/>
      <c r="J22" s="41" t="s">
        <v>121</v>
      </c>
      <c r="K22" s="41">
        <v>38087265.308837503</v>
      </c>
      <c r="L22" s="41" t="s">
        <v>182</v>
      </c>
    </row>
    <row r="23" spans="2:12" ht="15.75" thickBot="1" x14ac:dyDescent="0.3">
      <c r="B23" t="s">
        <v>87</v>
      </c>
      <c r="C23" s="33">
        <v>-10.012197817469545</v>
      </c>
      <c r="D23" s="33">
        <v>2.3320234278851566</v>
      </c>
      <c r="E23" s="33">
        <v>-10.012197817491733</v>
      </c>
      <c r="F23" s="33">
        <v>85.640284811014126</v>
      </c>
      <c r="I23" s="40"/>
      <c r="J23" s="41" t="s">
        <v>110</v>
      </c>
      <c r="K23" s="41">
        <v>4019709.18126236</v>
      </c>
      <c r="L23" s="41" t="s">
        <v>182</v>
      </c>
    </row>
    <row r="24" spans="2:12" ht="15.75" thickBot="1" x14ac:dyDescent="0.3">
      <c r="B24" t="s">
        <v>122</v>
      </c>
      <c r="C24" s="33">
        <v>59.749185912366656</v>
      </c>
      <c r="D24" s="33">
        <v>60.322441121301942</v>
      </c>
      <c r="E24" s="33">
        <v>179.96652216361119</v>
      </c>
      <c r="F24" s="33">
        <v>182.09390535635035</v>
      </c>
      <c r="I24" s="40"/>
      <c r="J24" s="41" t="s">
        <v>184</v>
      </c>
      <c r="K24" s="41">
        <v>153.97021057312801</v>
      </c>
      <c r="L24" s="41" t="s">
        <v>182</v>
      </c>
    </row>
    <row r="25" spans="2:12" ht="15.75" thickBot="1" x14ac:dyDescent="0.3">
      <c r="B25" t="s">
        <v>123</v>
      </c>
      <c r="C25">
        <v>-0.16757044743930577</v>
      </c>
      <c r="D25">
        <v>3.8659301323626945E-2</v>
      </c>
      <c r="E25">
        <v>-5.5633668401890005E-2</v>
      </c>
      <c r="F25">
        <v>0.47030835350265887</v>
      </c>
      <c r="I25" s="40"/>
      <c r="J25" s="41" t="s">
        <v>185</v>
      </c>
      <c r="K25" s="42">
        <v>-2.71971528939651E-13</v>
      </c>
      <c r="L25" s="41" t="s">
        <v>182</v>
      </c>
    </row>
    <row r="26" spans="2:12" ht="15.75" thickBot="1" x14ac:dyDescent="0.3">
      <c r="B26" t="s">
        <v>124</v>
      </c>
      <c r="C26">
        <v>0.86699981799123715</v>
      </c>
      <c r="D26">
        <v>0.96917992202982095</v>
      </c>
      <c r="E26">
        <v>0.95565936292483744</v>
      </c>
      <c r="F26">
        <v>0.63837207493186687</v>
      </c>
    </row>
    <row r="27" spans="2:12" ht="15.75" thickBot="1" x14ac:dyDescent="0.3">
      <c r="B27" t="s">
        <v>88</v>
      </c>
      <c r="C27">
        <v>-239.81908936565389</v>
      </c>
      <c r="D27">
        <v>-220.62904238314729</v>
      </c>
      <c r="E27">
        <v>-239.81908936567237</v>
      </c>
      <c r="F27">
        <v>-217.51045469071445</v>
      </c>
      <c r="I27" s="38"/>
      <c r="J27" s="39" t="s">
        <v>180</v>
      </c>
      <c r="K27" s="39" t="s">
        <v>86</v>
      </c>
      <c r="L27" s="39" t="s">
        <v>181</v>
      </c>
    </row>
    <row r="28" spans="2:12" ht="15.75" thickBot="1" x14ac:dyDescent="0.3">
      <c r="B28" t="s">
        <v>125</v>
      </c>
      <c r="C28">
        <v>61.222316924033912</v>
      </c>
      <c r="D28">
        <v>60.42541740997725</v>
      </c>
      <c r="E28">
        <v>184.40364144503445</v>
      </c>
      <c r="F28">
        <v>182.45429924725278</v>
      </c>
      <c r="I28" s="40"/>
      <c r="J28" s="41" t="s">
        <v>174</v>
      </c>
      <c r="K28" s="41">
        <v>1357027.0478520801</v>
      </c>
      <c r="L28" s="41" t="s">
        <v>182</v>
      </c>
    </row>
    <row r="29" spans="2:12" ht="15.75" thickBot="1" x14ac:dyDescent="0.3">
      <c r="B29" t="s">
        <v>126</v>
      </c>
      <c r="C29">
        <v>-3.9171841481142744</v>
      </c>
      <c r="D29">
        <v>-3.651262197929273</v>
      </c>
      <c r="E29">
        <v>-1.3005116790882663</v>
      </c>
      <c r="F29">
        <v>-1.1921366368898514</v>
      </c>
      <c r="I29" s="40"/>
      <c r="J29" s="41" t="s">
        <v>183</v>
      </c>
      <c r="K29" s="41">
        <v>1263982.05401232</v>
      </c>
      <c r="L29" s="41" t="s">
        <v>182</v>
      </c>
    </row>
    <row r="30" spans="2:12" ht="15.75" thickBot="1" x14ac:dyDescent="0.3">
      <c r="B30" t="s">
        <v>127</v>
      </c>
      <c r="C30">
        <v>1.0414293088154121E-4</v>
      </c>
      <c r="D30">
        <v>2.9301924442884473E-4</v>
      </c>
      <c r="E30">
        <v>0.19411899501098456</v>
      </c>
      <c r="F30">
        <v>0.23386211849463093</v>
      </c>
      <c r="I30" s="40"/>
      <c r="J30" s="41" t="s">
        <v>121</v>
      </c>
      <c r="K30" s="41">
        <v>1357027.0478520801</v>
      </c>
      <c r="L30" s="41" t="s">
        <v>182</v>
      </c>
    </row>
    <row r="31" spans="2:12" ht="15.75" thickBot="1" x14ac:dyDescent="0.3">
      <c r="B31" t="s">
        <v>89</v>
      </c>
      <c r="C31">
        <v>519.83978679013376</v>
      </c>
      <c r="D31">
        <v>524.67442751395379</v>
      </c>
      <c r="E31">
        <v>519.83978679005816</v>
      </c>
      <c r="F31">
        <v>536.73123115644648</v>
      </c>
      <c r="I31" s="40"/>
      <c r="J31" s="41" t="s">
        <v>110</v>
      </c>
      <c r="K31" s="41">
        <v>11493896.9722479</v>
      </c>
      <c r="L31" s="41" t="s">
        <v>182</v>
      </c>
    </row>
    <row r="32" spans="2:12" ht="15.75" thickBot="1" x14ac:dyDescent="0.3">
      <c r="B32" t="s">
        <v>128</v>
      </c>
      <c r="C32">
        <v>66.533562068208397</v>
      </c>
      <c r="D32">
        <v>64.932231219577204</v>
      </c>
      <c r="E32">
        <v>200.40128731015744</v>
      </c>
      <c r="F32">
        <v>196.06171586832676</v>
      </c>
      <c r="I32" s="40"/>
      <c r="J32" s="41" t="s">
        <v>184</v>
      </c>
      <c r="K32" s="42">
        <v>-5.5509141777819498E-13</v>
      </c>
      <c r="L32" s="41" t="s">
        <v>182</v>
      </c>
    </row>
    <row r="33" spans="2:12" ht="15.75" thickBot="1" x14ac:dyDescent="0.3">
      <c r="B33" t="s">
        <v>129</v>
      </c>
      <c r="C33">
        <v>7.8131963873692518</v>
      </c>
      <c r="D33">
        <v>8.0803388033855725</v>
      </c>
      <c r="E33">
        <v>2.5939942490764119</v>
      </c>
      <c r="F33">
        <v>2.737562653572359</v>
      </c>
      <c r="I33" s="40"/>
      <c r="J33" s="41" t="s">
        <v>185</v>
      </c>
      <c r="K33" s="41">
        <v>-152.13350678732999</v>
      </c>
      <c r="L33" s="41" t="s">
        <v>182</v>
      </c>
    </row>
    <row r="34" spans="2:12" ht="15.75" thickBot="1" x14ac:dyDescent="0.3">
      <c r="B34" t="s">
        <v>130</v>
      </c>
      <c r="C34">
        <v>4.2995575526791532E-14</v>
      </c>
      <c r="D34">
        <v>6.5613661862481612E-15</v>
      </c>
      <c r="E34">
        <v>9.8091735282138329E-3</v>
      </c>
      <c r="F34">
        <v>6.4452473616116229E-3</v>
      </c>
    </row>
    <row r="35" spans="2:12" ht="15.75" thickBot="1" x14ac:dyDescent="0.3">
      <c r="B35" t="s">
        <v>90</v>
      </c>
      <c r="C35">
        <v>324.39042768937571</v>
      </c>
      <c r="D35">
        <v>348.19267412185593</v>
      </c>
      <c r="E35">
        <v>324.39042768943068</v>
      </c>
      <c r="F35">
        <v>351.08197973919971</v>
      </c>
      <c r="I35" s="38"/>
      <c r="J35" s="39" t="s">
        <v>180</v>
      </c>
      <c r="K35" s="39" t="s">
        <v>86</v>
      </c>
      <c r="L35" s="39" t="s">
        <v>181</v>
      </c>
    </row>
    <row r="36" spans="2:12" ht="15.75" thickBot="1" x14ac:dyDescent="0.3">
      <c r="B36" t="s">
        <v>131</v>
      </c>
      <c r="C36">
        <v>65.421942040172667</v>
      </c>
      <c r="D36">
        <v>64.515914288157362</v>
      </c>
      <c r="E36">
        <v>197.05305105625388</v>
      </c>
      <c r="F36">
        <v>194.80555601116961</v>
      </c>
      <c r="I36" s="40"/>
      <c r="J36" s="41" t="s">
        <v>174</v>
      </c>
      <c r="K36" s="41">
        <v>5365558.9517637799</v>
      </c>
      <c r="L36" s="41" t="s">
        <v>182</v>
      </c>
    </row>
    <row r="37" spans="2:12" ht="15.75" thickBot="1" x14ac:dyDescent="0.3">
      <c r="B37" t="s">
        <v>132</v>
      </c>
      <c r="C37">
        <v>4.9584347020787334</v>
      </c>
      <c r="D37">
        <v>5.3970044129990837</v>
      </c>
      <c r="E37">
        <v>1.646208601950675</v>
      </c>
      <c r="F37">
        <v>1.8022174876730397</v>
      </c>
      <c r="I37" s="40"/>
      <c r="J37" s="41" t="s">
        <v>183</v>
      </c>
      <c r="K37" s="41">
        <v>4128766.6479628398</v>
      </c>
      <c r="L37" s="41" t="s">
        <v>182</v>
      </c>
    </row>
    <row r="38" spans="2:12" ht="15.75" thickBot="1" x14ac:dyDescent="0.3">
      <c r="B38" t="s">
        <v>133</v>
      </c>
      <c r="C38">
        <v>1.0238189149902889E-6</v>
      </c>
      <c r="D38">
        <v>1.1208674978969986E-7</v>
      </c>
      <c r="E38">
        <v>0.10044808217969405</v>
      </c>
      <c r="F38">
        <v>7.2208124015331554E-2</v>
      </c>
      <c r="I38" s="40"/>
      <c r="J38" s="41" t="s">
        <v>121</v>
      </c>
      <c r="K38" s="41">
        <v>5372783.3235283904</v>
      </c>
      <c r="L38" s="41" t="s">
        <v>182</v>
      </c>
    </row>
    <row r="39" spans="2:12" ht="15.75" thickBot="1" x14ac:dyDescent="0.3">
      <c r="B39" t="s">
        <v>91</v>
      </c>
      <c r="C39">
        <v>-792.18416162829112</v>
      </c>
      <c r="D39">
        <v>-856.84500018530923</v>
      </c>
      <c r="E39">
        <v>-792.18416162795677</v>
      </c>
      <c r="F39">
        <v>-305.70389762555857</v>
      </c>
      <c r="I39" s="40"/>
      <c r="J39" s="41" t="s">
        <v>110</v>
      </c>
      <c r="K39" s="41">
        <v>36734188.1464715</v>
      </c>
      <c r="L39" s="41" t="s">
        <v>182</v>
      </c>
    </row>
    <row r="40" spans="2:12" ht="15.75" thickBot="1" x14ac:dyDescent="0.3">
      <c r="B40" t="s">
        <v>134</v>
      </c>
      <c r="C40">
        <v>416.68392572106507</v>
      </c>
      <c r="D40">
        <v>408.2672744140279</v>
      </c>
      <c r="E40">
        <v>1255.0657520838233</v>
      </c>
      <c r="F40">
        <v>1232.4415508110451</v>
      </c>
      <c r="I40" s="40"/>
      <c r="J40" s="41" t="s">
        <v>184</v>
      </c>
      <c r="K40" s="41">
        <v>2.2582649379884798</v>
      </c>
      <c r="L40" s="41" t="s">
        <v>182</v>
      </c>
    </row>
    <row r="41" spans="2:12" ht="15.75" thickBot="1" x14ac:dyDescent="0.3">
      <c r="B41" t="s">
        <v>135</v>
      </c>
      <c r="C41">
        <v>-1.9011632384364929</v>
      </c>
      <c r="D41">
        <v>-2.0987354458304543</v>
      </c>
      <c r="E41">
        <v>-0.63118937020842902</v>
      </c>
      <c r="F41">
        <v>-0.24804737995435236</v>
      </c>
      <c r="I41" s="40"/>
      <c r="J41" s="41" t="s">
        <v>185</v>
      </c>
      <c r="K41" s="41">
        <v>-151.71193857603399</v>
      </c>
      <c r="L41" s="41" t="s">
        <v>182</v>
      </c>
    </row>
    <row r="42" spans="2:12" ht="15.75" thickBot="1" x14ac:dyDescent="0.3">
      <c r="B42" t="s">
        <v>136</v>
      </c>
      <c r="C42">
        <v>5.7947349129088624E-2</v>
      </c>
      <c r="D42">
        <v>3.6421529255234134E-2</v>
      </c>
      <c r="E42">
        <v>0.52825052082889612</v>
      </c>
      <c r="F42">
        <v>0.80421560903994393</v>
      </c>
    </row>
    <row r="43" spans="2:12" ht="15.75" thickBot="1" x14ac:dyDescent="0.3">
      <c r="B43" t="s">
        <v>92</v>
      </c>
      <c r="C43">
        <v>476.74583782365039</v>
      </c>
      <c r="D43">
        <v>569.19939190894888</v>
      </c>
      <c r="E43">
        <v>476.74583782337328</v>
      </c>
      <c r="F43">
        <v>164.0291307320536</v>
      </c>
      <c r="I43" s="38"/>
      <c r="J43" s="39" t="s">
        <v>180</v>
      </c>
      <c r="K43" s="39" t="s">
        <v>86</v>
      </c>
      <c r="L43" s="39" t="s">
        <v>181</v>
      </c>
    </row>
    <row r="44" spans="2:12" ht="15.75" thickBot="1" x14ac:dyDescent="0.3">
      <c r="B44" t="s">
        <v>137</v>
      </c>
      <c r="C44">
        <v>339.03450798333625</v>
      </c>
      <c r="D44">
        <v>329.49078639461965</v>
      </c>
      <c r="E44">
        <v>1021.1831402138569</v>
      </c>
      <c r="F44">
        <v>994.68198436618502</v>
      </c>
      <c r="I44" s="40"/>
      <c r="J44" s="41" t="s">
        <v>174</v>
      </c>
      <c r="K44" s="41">
        <v>1357025.9681788301</v>
      </c>
      <c r="L44" s="41" t="s">
        <v>182</v>
      </c>
    </row>
    <row r="45" spans="2:12" ht="15.75" thickBot="1" x14ac:dyDescent="0.3">
      <c r="B45" t="s">
        <v>138</v>
      </c>
      <c r="C45">
        <v>1.4061867644667094</v>
      </c>
      <c r="D45">
        <v>1.7275123172252791</v>
      </c>
      <c r="E45">
        <v>0.46685635421236277</v>
      </c>
      <c r="F45">
        <v>0.16490610397108335</v>
      </c>
      <c r="I45" s="40"/>
      <c r="J45" s="41" t="s">
        <v>183</v>
      </c>
      <c r="K45" s="41">
        <v>1263983.1562554799</v>
      </c>
      <c r="L45" s="41" t="s">
        <v>182</v>
      </c>
    </row>
    <row r="46" spans="2:12" ht="15.75" thickBot="1" x14ac:dyDescent="0.3">
      <c r="B46" t="s">
        <v>139</v>
      </c>
      <c r="C46">
        <v>0.16038921302401443</v>
      </c>
      <c r="D46">
        <v>8.479206371357248E-2</v>
      </c>
      <c r="E46">
        <v>0.6408380128682718</v>
      </c>
      <c r="F46">
        <v>0.8690950229918839</v>
      </c>
      <c r="I46" s="40"/>
      <c r="J46" s="41" t="s">
        <v>121</v>
      </c>
      <c r="K46" s="41">
        <v>1357025.9681788301</v>
      </c>
      <c r="L46" s="41" t="s">
        <v>182</v>
      </c>
    </row>
    <row r="47" spans="2:12" ht="15.75" thickBot="1" x14ac:dyDescent="0.3">
      <c r="B47" t="s">
        <v>93</v>
      </c>
      <c r="C47">
        <v>101.04457032134073</v>
      </c>
      <c r="D47">
        <v>107.81443250119668</v>
      </c>
      <c r="E47">
        <v>101.04457032116647</v>
      </c>
      <c r="F47">
        <v>-108.07642424256284</v>
      </c>
      <c r="I47" s="40"/>
      <c r="J47" s="41" t="s">
        <v>110</v>
      </c>
      <c r="K47" s="41">
        <v>11493895.0318211</v>
      </c>
      <c r="L47" s="41" t="s">
        <v>182</v>
      </c>
    </row>
    <row r="48" spans="2:12" ht="15.75" thickBot="1" x14ac:dyDescent="0.3">
      <c r="B48" t="s">
        <v>140</v>
      </c>
      <c r="C48">
        <v>212.5325891030418</v>
      </c>
      <c r="D48">
        <v>209.65288824100293</v>
      </c>
      <c r="E48">
        <v>640.15518074842248</v>
      </c>
      <c r="F48">
        <v>632.95058023761658</v>
      </c>
      <c r="I48" s="40"/>
      <c r="J48" s="41" t="s">
        <v>184</v>
      </c>
      <c r="K48" s="42">
        <v>-5.5911032465466695E-13</v>
      </c>
      <c r="L48" s="41" t="s">
        <v>182</v>
      </c>
    </row>
    <row r="49" spans="2:12" ht="15.75" thickBot="1" x14ac:dyDescent="0.3">
      <c r="B49" t="s">
        <v>141</v>
      </c>
      <c r="C49">
        <v>0.4754309480149958</v>
      </c>
      <c r="D49">
        <v>0.51425207353814473</v>
      </c>
      <c r="E49">
        <v>0.15784386873669065</v>
      </c>
      <c r="F49">
        <v>-0.17075017800282252</v>
      </c>
      <c r="I49" s="40"/>
      <c r="J49" s="41" t="s">
        <v>185</v>
      </c>
      <c r="K49" s="41">
        <v>-152.133484162896</v>
      </c>
      <c r="L49" s="41" t="s">
        <v>182</v>
      </c>
    </row>
    <row r="50" spans="2:12" x14ac:dyDescent="0.25">
      <c r="B50" t="s">
        <v>142</v>
      </c>
      <c r="C50">
        <v>0.6347206961101759</v>
      </c>
      <c r="D50">
        <v>0.60733933619068647</v>
      </c>
      <c r="E50">
        <v>0.874653581602582</v>
      </c>
      <c r="F50">
        <v>0.86450014851561841</v>
      </c>
    </row>
    <row r="51" spans="2:12" x14ac:dyDescent="0.25">
      <c r="B51" t="s">
        <v>94</v>
      </c>
      <c r="C51">
        <v>177.0641762322503</v>
      </c>
      <c r="D51">
        <v>167.61445577968988</v>
      </c>
      <c r="E51">
        <v>177.0641762322926</v>
      </c>
      <c r="F51">
        <v>175.23530636451937</v>
      </c>
    </row>
    <row r="52" spans="2:12" x14ac:dyDescent="0.25">
      <c r="B52" t="s">
        <v>143</v>
      </c>
      <c r="C52">
        <v>161.47562601780655</v>
      </c>
      <c r="D52">
        <v>161.51509730101634</v>
      </c>
      <c r="E52">
        <v>486.36992094316935</v>
      </c>
      <c r="F52">
        <v>487.69420214334684</v>
      </c>
    </row>
    <row r="53" spans="2:12" x14ac:dyDescent="0.25">
      <c r="B53" t="s">
        <v>144</v>
      </c>
      <c r="C53">
        <v>1.0965381005101336</v>
      </c>
      <c r="D53">
        <v>1.0377633953766325</v>
      </c>
      <c r="E53">
        <v>0.36405248064874046</v>
      </c>
      <c r="F53">
        <v>0.35931390119953255</v>
      </c>
    </row>
    <row r="54" spans="2:12" x14ac:dyDescent="0.25">
      <c r="B54" t="s">
        <v>145</v>
      </c>
      <c r="C54">
        <v>0.2734556524981423</v>
      </c>
      <c r="D54">
        <v>0.29996207421465332</v>
      </c>
      <c r="E54">
        <v>0.71599693195833025</v>
      </c>
      <c r="F54">
        <v>0.71953583809844146</v>
      </c>
    </row>
    <row r="55" spans="2:12" x14ac:dyDescent="0.25">
      <c r="B55" t="s">
        <v>95</v>
      </c>
      <c r="C55">
        <v>751.27932108738673</v>
      </c>
      <c r="D55">
        <v>754.61044826390548</v>
      </c>
      <c r="E55">
        <v>751.27932108721234</v>
      </c>
      <c r="F55">
        <v>556.8981068369161</v>
      </c>
    </row>
    <row r="56" spans="2:12" x14ac:dyDescent="0.25">
      <c r="B56" t="s">
        <v>146</v>
      </c>
      <c r="C56">
        <v>171.90197368010291</v>
      </c>
      <c r="D56">
        <v>172.41210017669189</v>
      </c>
      <c r="E56">
        <v>517.77442460292491</v>
      </c>
      <c r="F56">
        <v>520.50023082277505</v>
      </c>
    </row>
    <row r="57" spans="2:12" x14ac:dyDescent="0.25">
      <c r="B57" t="s">
        <v>147</v>
      </c>
      <c r="C57">
        <v>4.3703938064461259</v>
      </c>
      <c r="D57">
        <v>4.376783575459978</v>
      </c>
      <c r="E57">
        <v>1.4509780425391996</v>
      </c>
      <c r="F57">
        <v>1.0699286452891779</v>
      </c>
    </row>
    <row r="58" spans="2:12" x14ac:dyDescent="0.25">
      <c r="B58" t="s">
        <v>148</v>
      </c>
      <c r="C58">
        <v>1.5560214564067736E-5</v>
      </c>
      <c r="D58">
        <v>1.5130048788211234E-5</v>
      </c>
      <c r="E58">
        <v>0.1475117027867669</v>
      </c>
      <c r="F58">
        <v>0.28524885774167386</v>
      </c>
    </row>
    <row r="59" spans="2:12" x14ac:dyDescent="0.25">
      <c r="B59" t="s">
        <v>96</v>
      </c>
      <c r="C59">
        <v>67.625386391043349</v>
      </c>
      <c r="D59">
        <v>45.377361671697841</v>
      </c>
      <c r="E59">
        <v>67.62538639102867</v>
      </c>
      <c r="F59">
        <v>100.06174297012839</v>
      </c>
    </row>
    <row r="60" spans="2:12" x14ac:dyDescent="0.25">
      <c r="B60" t="s">
        <v>149</v>
      </c>
      <c r="C60">
        <v>65.984212829846925</v>
      </c>
      <c r="D60">
        <v>66.115143715475099</v>
      </c>
      <c r="E60">
        <v>198.74662925295573</v>
      </c>
      <c r="F60">
        <v>199.61501185948487</v>
      </c>
    </row>
    <row r="61" spans="2:12" x14ac:dyDescent="0.25">
      <c r="B61" t="s">
        <v>150</v>
      </c>
      <c r="C61">
        <v>1.0248722155014338</v>
      </c>
      <c r="D61">
        <v>0.68633839573847411</v>
      </c>
      <c r="E61">
        <v>0.34025928713969855</v>
      </c>
      <c r="F61">
        <v>0.50127363687739535</v>
      </c>
    </row>
    <row r="62" spans="2:12" x14ac:dyDescent="0.25">
      <c r="B62" t="s">
        <v>151</v>
      </c>
      <c r="C62">
        <v>0.30599834835470985</v>
      </c>
      <c r="D62">
        <v>0.49286879922142501</v>
      </c>
      <c r="E62">
        <v>0.73382666239254946</v>
      </c>
      <c r="F62">
        <v>0.61643388786420439</v>
      </c>
    </row>
    <row r="63" spans="2:12" x14ac:dyDescent="0.25">
      <c r="B63" t="s">
        <v>102</v>
      </c>
      <c r="C63">
        <v>152.13348416289591</v>
      </c>
      <c r="D63">
        <v>152.2193739993358</v>
      </c>
      <c r="E63" t="e">
        <v>#N/A</v>
      </c>
      <c r="F63" t="e">
        <v>#N/A</v>
      </c>
    </row>
    <row r="64" spans="2:12" x14ac:dyDescent="0.25">
      <c r="B64" t="s">
        <v>152</v>
      </c>
      <c r="C64">
        <v>2.5758518059360473</v>
      </c>
      <c r="D64">
        <v>2.5701512337767682</v>
      </c>
      <c r="E64" t="e">
        <v>#N/A</v>
      </c>
      <c r="F64" t="e">
        <v>#N/A</v>
      </c>
    </row>
    <row r="65" spans="2:6" x14ac:dyDescent="0.25">
      <c r="B65" t="s">
        <v>153</v>
      </c>
      <c r="C65">
        <v>59.061427296517792</v>
      </c>
      <c r="D65">
        <v>59.225843210655555</v>
      </c>
      <c r="E65" t="e">
        <v>#N/A</v>
      </c>
      <c r="F65" t="e">
        <v>#N/A</v>
      </c>
    </row>
    <row r="66" spans="2:6" x14ac:dyDescent="0.25">
      <c r="B66" t="s">
        <v>154</v>
      </c>
      <c r="C66">
        <v>1.0096788810169925E-208</v>
      </c>
      <c r="D66">
        <v>3.4736073592473372E-209</v>
      </c>
      <c r="E66" t="e">
        <v>#N/A</v>
      </c>
      <c r="F66" t="e">
        <v>#N/A</v>
      </c>
    </row>
    <row r="67" spans="2:6" x14ac:dyDescent="0.25">
      <c r="B67" t="s">
        <v>100</v>
      </c>
      <c r="C67">
        <v>1</v>
      </c>
      <c r="D67">
        <v>1</v>
      </c>
      <c r="E67">
        <v>0</v>
      </c>
      <c r="F67">
        <v>0</v>
      </c>
    </row>
    <row r="68" spans="2:6" x14ac:dyDescent="0.25">
      <c r="C68" t="s">
        <v>186</v>
      </c>
      <c r="D68" t="s">
        <v>188</v>
      </c>
      <c r="E68" t="s">
        <v>189</v>
      </c>
      <c r="F68" t="s">
        <v>187</v>
      </c>
    </row>
    <row r="69" spans="2:6" ht="15.75" thickBot="1" x14ac:dyDescent="0.3">
      <c r="B69" s="41" t="s">
        <v>174</v>
      </c>
      <c r="C69" s="44">
        <v>1357027.0478521399</v>
      </c>
      <c r="D69" s="44">
        <v>4503938.8917238396</v>
      </c>
      <c r="E69" s="49">
        <v>1357025.9681788301</v>
      </c>
      <c r="F69" s="49">
        <v>5365558.9517637799</v>
      </c>
    </row>
    <row r="70" spans="2:6" ht="15.75" thickBot="1" x14ac:dyDescent="0.3">
      <c r="B70" s="41" t="s">
        <v>183</v>
      </c>
      <c r="C70" s="44">
        <v>1263982.05401232</v>
      </c>
      <c r="D70" s="44">
        <v>4019709.18126236</v>
      </c>
      <c r="E70" s="41">
        <v>1263983.1562554799</v>
      </c>
      <c r="F70" s="41">
        <v>4128766.6479628398</v>
      </c>
    </row>
    <row r="71" spans="2:6" ht="15.75" thickBot="1" x14ac:dyDescent="0.3">
      <c r="B71" s="41" t="s">
        <v>121</v>
      </c>
      <c r="C71" s="43">
        <v>11586941.9660876</v>
      </c>
      <c r="D71" s="43">
        <v>38087265.308837503</v>
      </c>
      <c r="E71" s="41">
        <v>1357025.9681788301</v>
      </c>
      <c r="F71" s="41">
        <v>5372783.3235283904</v>
      </c>
    </row>
    <row r="72" spans="2:6" ht="15.75" thickBot="1" x14ac:dyDescent="0.3">
      <c r="B72" s="41" t="s">
        <v>110</v>
      </c>
      <c r="C72" s="44">
        <v>1263982.05401232</v>
      </c>
      <c r="D72" s="44">
        <v>4019709.18126236</v>
      </c>
      <c r="E72" s="42">
        <v>11493895.0318211</v>
      </c>
      <c r="F72" s="41">
        <v>36734188.1464715</v>
      </c>
    </row>
    <row r="73" spans="2:6" ht="15.75" thickBot="1" x14ac:dyDescent="0.3">
      <c r="B73" s="41" t="s">
        <v>184</v>
      </c>
      <c r="C73" s="43">
        <v>152.133506787329</v>
      </c>
      <c r="D73" s="43">
        <v>153.97021057312801</v>
      </c>
      <c r="E73" s="41">
        <v>-5.5911032465466695E-13</v>
      </c>
      <c r="F73" s="42">
        <v>2.2582649379884798</v>
      </c>
    </row>
    <row r="74" spans="2:6" ht="15.75" thickBot="1" x14ac:dyDescent="0.3">
      <c r="B74" s="41" t="s">
        <v>185</v>
      </c>
      <c r="C74" s="42">
        <v>-5.4152358816322896E-13</v>
      </c>
      <c r="D74" s="43">
        <v>-2.71971528939651E-13</v>
      </c>
      <c r="E74">
        <v>-152.133484162896</v>
      </c>
      <c r="F74" s="41">
        <v>-151.71193857603399</v>
      </c>
    </row>
    <row r="77" spans="2:6" x14ac:dyDescent="0.25">
      <c r="B77" s="45" t="s">
        <v>163</v>
      </c>
      <c r="C77">
        <f>C69/(C69+C72)</f>
        <v>0.5177498418020815</v>
      </c>
      <c r="D77">
        <f t="shared" ref="D77:F77" si="0">D69/(D69+D72)</f>
        <v>0.52840507411352056</v>
      </c>
      <c r="E77">
        <f t="shared" si="0"/>
        <v>0.10559756520010026</v>
      </c>
      <c r="F77">
        <f t="shared" si="0"/>
        <v>0.12744872170476035</v>
      </c>
    </row>
    <row r="78" spans="2:6" x14ac:dyDescent="0.25">
      <c r="C78">
        <f>C69/(C69+C72)</f>
        <v>0.5177498418020815</v>
      </c>
      <c r="D78">
        <f t="shared" ref="D78:F78" si="1">D69/(D69+D72)</f>
        <v>0.52840507411352056</v>
      </c>
      <c r="E78">
        <f t="shared" si="1"/>
        <v>0.10559756520010026</v>
      </c>
      <c r="F78">
        <f t="shared" si="1"/>
        <v>0.12744872170476035</v>
      </c>
    </row>
    <row r="80" spans="2:6" x14ac:dyDescent="0.25">
      <c r="B80" t="s">
        <v>190</v>
      </c>
      <c r="C80" s="29">
        <v>46.2726255006271</v>
      </c>
      <c r="D80" s="29">
        <v>48.291969999999999</v>
      </c>
      <c r="E80" s="29">
        <v>5.1004051857985999</v>
      </c>
      <c r="F80" s="9">
        <v>6.3179999999999996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2021-12-29T01:49:37Z</dcterms:modified>
</cp:coreProperties>
</file>