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A31BF5AE-1871-4388-8DBB-0FAA2192299F}" xr6:coauthVersionLast="47" xr6:coauthVersionMax="47" xr10:uidLastSave="{00000000-0000-0000-0000-000000000000}"/>
  <bookViews>
    <workbookView xWindow="-120" yWindow="-120" windowWidth="29040" windowHeight="15840" tabRatio="900" activeTab="4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Special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6" l="1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S32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AH38" i="16" s="1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AE40" i="16" s="1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AB40" i="16" s="1"/>
  <c r="G41" i="16"/>
  <c r="G42" i="16"/>
  <c r="G32" i="16"/>
  <c r="AB24" i="16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AE20" i="16" s="1"/>
  <c r="V24" i="16"/>
  <c r="W24" i="16"/>
  <c r="X24" i="16"/>
  <c r="Y24" i="16"/>
  <c r="Z24" i="16"/>
  <c r="AA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7" i="3"/>
  <c r="C4" i="3"/>
  <c r="C6" i="3"/>
  <c r="C5" i="3"/>
  <c r="C3" i="3"/>
  <c r="AG41" i="16" l="1"/>
  <c r="AD36" i="16"/>
  <c r="AC32" i="16"/>
  <c r="AG42" i="16"/>
  <c r="AC40" i="16"/>
  <c r="AD41" i="16"/>
  <c r="AG35" i="16"/>
  <c r="AF40" i="16"/>
  <c r="AD40" i="16"/>
  <c r="AI32" i="16"/>
  <c r="AI39" i="16"/>
  <c r="AC34" i="16"/>
  <c r="AD39" i="16"/>
  <c r="AB38" i="16"/>
  <c r="AG34" i="16"/>
  <c r="AF39" i="16"/>
  <c r="AD34" i="16"/>
  <c r="AB42" i="16"/>
  <c r="AI33" i="16"/>
  <c r="AG33" i="16"/>
  <c r="AG38" i="16"/>
  <c r="AC33" i="16"/>
  <c r="AH40" i="16"/>
  <c r="AE38" i="16"/>
  <c r="AD38" i="16"/>
  <c r="AF32" i="16"/>
  <c r="AC38" i="16"/>
  <c r="AE32" i="16"/>
  <c r="AB33" i="16"/>
  <c r="AE35" i="16"/>
  <c r="AD35" i="16"/>
  <c r="AB34" i="16"/>
  <c r="AI37" i="16"/>
  <c r="AD32" i="16"/>
  <c r="AH36" i="16"/>
  <c r="AE37" i="16"/>
  <c r="AG39" i="16"/>
  <c r="AH33" i="16"/>
  <c r="AF42" i="16"/>
  <c r="AC37" i="16"/>
  <c r="AE39" i="16"/>
  <c r="AH34" i="16"/>
  <c r="AE33" i="16"/>
  <c r="AD42" i="16"/>
  <c r="AI36" i="16"/>
  <c r="AC42" i="16"/>
  <c r="AG36" i="16"/>
  <c r="AC39" i="16"/>
  <c r="AF34" i="16"/>
  <c r="AI41" i="16"/>
  <c r="AF36" i="16"/>
  <c r="AE34" i="16"/>
  <c r="AE36" i="16"/>
  <c r="AE41" i="16"/>
  <c r="AC41" i="16"/>
  <c r="AH42" i="16"/>
  <c r="AI40" i="16"/>
  <c r="AG40" i="16"/>
  <c r="AH32" i="16"/>
  <c r="AH39" i="16"/>
  <c r="AC36" i="16"/>
  <c r="AF38" i="16"/>
  <c r="AI35" i="16"/>
  <c r="AF35" i="16"/>
  <c r="AC35" i="16"/>
  <c r="AB41" i="16"/>
  <c r="AI38" i="16"/>
  <c r="AF33" i="16"/>
  <c r="AB39" i="16"/>
  <c r="AD33" i="16"/>
  <c r="AH41" i="16"/>
  <c r="AB37" i="16"/>
  <c r="AB36" i="16"/>
  <c r="AH37" i="16"/>
  <c r="AG37" i="16"/>
  <c r="AH35" i="16"/>
  <c r="AI42" i="16"/>
  <c r="AF37" i="16"/>
  <c r="AD37" i="16"/>
  <c r="AI34" i="16"/>
  <c r="AG32" i="16"/>
  <c r="AE42" i="16"/>
  <c r="AB35" i="16"/>
  <c r="AF41" i="16"/>
  <c r="AB32" i="16"/>
  <c r="AE23" i="16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P38" i="15" l="1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<sst xmlns="http://schemas.openxmlformats.org/spreadsheetml/2006/main" count="414" uniqueCount="150">
  <si>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</si>
  <si>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</si>
  <si>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</si>
  <si>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</si>
  <si>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</si>
  <si>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</si>
  <si>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</si>
  <si>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</si>
  <si>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</si>
  <si>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</si>
  <si>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</si>
  <si>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</si>
  <si>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</si>
  <si>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</si>
  <si>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</si>
  <si>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</si>
  <si>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</si>
  <si>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</si>
  <si>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</si>
  <si>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</si>
  <si>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</si>
  <si>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</si>
  <si>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</si>
  <si>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</si>
  <si>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</si>
  <si>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</si>
  <si>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</si>
  <si>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</si>
  <si>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</si>
  <si>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</si>
  <si>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</si>
  <si>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</si>
  <si>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</si>
  <si>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</si>
  <si>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</si>
  <si>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</si>
  <si>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</si>
  <si>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</si>
  <si>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</si>
  <si>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</si>
  <si>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</si>
  <si>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</si>
  <si>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</si>
  <si>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</si>
  <si>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</si>
  <si>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</si>
  <si>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</si>
  <si>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</si>
  <si>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</si>
  <si>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</si>
  <si>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</si>
  <si>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</si>
  <si>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</si>
  <si>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</si>
  <si>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</si>
  <si>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</si>
  <si>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</si>
  <si>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</si>
  <si>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</si>
  <si>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</si>
  <si>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</si>
  <si>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</si>
  <si>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</si>
  <si>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</si>
  <si>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</si>
  <si>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</si>
  <si>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</si>
  <si>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</si>
  <si>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</si>
  <si>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</si>
  <si>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</si>
  <si>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</si>
  <si>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</si>
  <si>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</si>
  <si>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</si>
  <si>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</si>
  <si>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</si>
  <si>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</si>
  <si>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</si>
  <si>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</si>
  <si>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</si>
  <si>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</si>
  <si>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</si>
  <si>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</si>
  <si>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</si>
  <si>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</si>
  <si>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</si>
  <si>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</si>
  <si>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</si>
  <si>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</si>
  <si>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</si>
  <si>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</si>
  <si>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</si>
  <si>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</si>
  <si>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</si>
  <si>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</si>
  <si>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</si>
  <si>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</si>
  <si>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</si>
  <si>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</si>
  <si>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</si>
  <si>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</si>
  <si>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</si>
  <si>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</si>
  <si>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</si>
  <si>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</si>
  <si>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</si>
  <si>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</si>
  <si>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</si>
  <si>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</si>
  <si>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</si>
  <si>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</si>
  <si>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</si>
  <si>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</si>
  <si>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</si>
  <si>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</si>
  <si>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</si>
  <si>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</si>
  <si>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</si>
  <si>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</si>
  <si>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</si>
  <si>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</si>
  <si>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</si>
  <si>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</si>
  <si>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</si>
  <si>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</si>
  <si>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</si>
  <si>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</si>
  <si>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</si>
  <si>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</si>
  <si>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</si>
  <si>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</si>
  <si>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</si>
  <si>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</si>
  <si>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</si>
  <si>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</si>
  <si>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</si>
  <si>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</si>
  <si>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</si>
  <si>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</si>
  <si>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</si>
  <si>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</si>
  <si>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</si>
  <si>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</si>
  <si>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</si>
  <si>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</si>
  <si>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</si>
  <si>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Errors</t>
  </si>
  <si>
    <t>Put Greeks: Black-Scholes Analyical Greeks</t>
  </si>
  <si>
    <t>Put Greeks: Bjerksund Stensland Numerical Greeks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</si>
</sst>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0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1.3.8023.37862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9" t="s">
        <v>129</v>
      </c>
      <c r="B1" s="49"/>
      <c r="C1" s="49"/>
      <c r="D1" s="49"/>
    </row>
    <row r="2" spans="1:43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8" t="s">
        <v>108</v>
      </c>
      <c r="T17" s="48"/>
      <c r="U17" s="48"/>
      <c r="V17" s="48"/>
      <c r="W17" s="48"/>
      <c r="X17" s="48"/>
      <c r="Y17" s="48"/>
      <c r="Z17" s="48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workbookViewId="0">
      <selection activeCell="U12" sqref="U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9" t="s">
        <v>128</v>
      </c>
      <c r="B1" s="49"/>
      <c r="C1" s="49"/>
      <c r="D1" s="49"/>
    </row>
    <row r="2" spans="1:43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8" t="s">
        <v>108</v>
      </c>
      <c r="T17" s="48"/>
      <c r="U17" s="48"/>
      <c r="V17" s="48"/>
      <c r="W17" s="48"/>
      <c r="X17" s="48"/>
      <c r="Y17" s="48"/>
      <c r="Z17" s="48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8" t="s">
        <v>131</v>
      </c>
      <c r="M32" s="48"/>
      <c r="N32" s="48"/>
      <c r="O32" s="48"/>
      <c r="P32" s="48"/>
      <c r="Q32" s="48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9" t="s">
        <v>130</v>
      </c>
      <c r="B1" s="49"/>
      <c r="C1" s="49"/>
      <c r="D1" s="49"/>
    </row>
    <row r="2" spans="1:45" ht="16.5" thickTop="1" thickBot="1" x14ac:dyDescent="0.3">
      <c r="F2" s="48" t="s">
        <v>97</v>
      </c>
      <c r="G2" s="48"/>
      <c r="H2" s="48"/>
      <c r="I2" s="48"/>
      <c r="L2" s="48" t="s">
        <v>98</v>
      </c>
      <c r="M2" s="48"/>
      <c r="N2" s="48"/>
      <c r="O2" s="48"/>
      <c r="P2" s="48"/>
      <c r="S2" s="48" t="s">
        <v>107</v>
      </c>
      <c r="T2" s="48"/>
      <c r="U2" s="48"/>
      <c r="V2" s="48"/>
      <c r="W2" s="48"/>
      <c r="X2" s="48"/>
      <c r="Y2" s="48"/>
      <c r="Z2" s="48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8" t="s">
        <v>108</v>
      </c>
      <c r="T17" s="48"/>
      <c r="U17" s="48"/>
      <c r="V17" s="48"/>
      <c r="W17" s="48"/>
      <c r="X17" s="48"/>
      <c r="Y17" s="48"/>
      <c r="Z17" s="48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I57"/>
  <sheetViews>
    <sheetView tabSelected="1" topLeftCell="A25" workbookViewId="0">
      <selection activeCell="N19" sqref="N19"/>
    </sheetView>
  </sheetViews>
  <sheetFormatPr defaultRowHeight="15" x14ac:dyDescent="0.25"/>
  <cols>
    <col min="7" max="7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49" t="s">
        <v>135</v>
      </c>
      <c r="B1" s="49"/>
      <c r="C1" s="49"/>
      <c r="D1" s="49"/>
      <c r="E1" s="49"/>
      <c r="F1" s="49"/>
      <c r="G1" s="49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48" t="s">
        <v>139</v>
      </c>
      <c r="G3" s="48"/>
      <c r="H3" s="48"/>
      <c r="I3" s="48" t="s">
        <v>137</v>
      </c>
      <c r="J3" s="48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4">
        <v>120</v>
      </c>
      <c r="N4" s="44">
        <v>130</v>
      </c>
      <c r="O4" s="44">
        <v>140</v>
      </c>
      <c r="P4" s="44">
        <v>150</v>
      </c>
      <c r="Q4" s="44">
        <v>160</v>
      </c>
      <c r="R4" s="44">
        <v>170</v>
      </c>
      <c r="S4" s="44">
        <v>180</v>
      </c>
      <c r="U4" t="s">
        <v>136</v>
      </c>
      <c r="V4" s="44">
        <v>120</v>
      </c>
      <c r="W4" s="44">
        <v>130</v>
      </c>
      <c r="X4" s="44">
        <v>140</v>
      </c>
      <c r="Y4" s="44">
        <v>150</v>
      </c>
      <c r="Z4" s="44">
        <v>160</v>
      </c>
      <c r="AA4" s="44">
        <v>170</v>
      </c>
      <c r="AB4" s="44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_xll.acq_options_bjerksund_price_approx($C$4,F5,$C$6,$C$8,$C$9,$C$7,TRUE)</f>
        <v>60.249558470704109</v>
      </c>
      <c r="H5">
        <f>_xll.acq_options_bjerksund_price_approx($C$4,F5,$C$6,$C$8,$C$9,$C$7,FALSE)</f>
        <v>1.45451366506677E-8</v>
      </c>
      <c r="I5">
        <f>_xll.acq_options_blackscholes_price($C$4,F5,$C$6,$C$8,$C$9,$C$7,TRUE)</f>
        <v>60.249558470704109</v>
      </c>
      <c r="J5">
        <f>_xll.acq_options_blackscholes_price($C$4,G5,$C$6,$C$8,$C$9,$C$7,FALSE)</f>
        <v>3.2409702289365026</v>
      </c>
      <c r="L5" s="46">
        <v>0.05</v>
      </c>
      <c r="M5">
        <f>_xll.acq_options_bjerksund_price_approx(M$4,$C$5,$L5,$C$8,$C$9,$C$7,TRUE)</f>
        <v>5.5406465471966558E-5</v>
      </c>
      <c r="N5">
        <f>_xll.acq_options_bjerksund_price_approx(N$4,$C$5,$L5,$C$8,$C$9,$C$7,TRUE)</f>
        <v>1.2933090223175903E-2</v>
      </c>
      <c r="O5">
        <f>_xll.acq_options_bjerksund_price_approx(O$4,$C$5,$L5,$C$8,$C$9,$C$7,TRUE)</f>
        <v>0.42214400501387139</v>
      </c>
      <c r="P5">
        <f>_xll.acq_options_bjerksund_price_approx(P$4,$C$5,$L5,$C$8,$C$9,$C$7,TRUE)</f>
        <v>3.334777836621214</v>
      </c>
      <c r="Q5">
        <f>_xll.acq_options_bjerksund_price_approx(Q$4,$C$5,$L5,$C$8,$C$9,$C$7,TRUE)</f>
        <v>10.501286446631354</v>
      </c>
      <c r="R5">
        <f>_xll.acq_options_bjerksund_price_approx(R$4,$C$5,$L5,$C$8,$C$9,$C$7,TRUE)</f>
        <v>19.978981172055768</v>
      </c>
      <c r="S5">
        <f>_xll.acq_options_bjerksund_price_approx(S$4,$C$5,$L5,$C$8,$C$9,$C$7,TRUE)</f>
        <v>29.911482759239618</v>
      </c>
      <c r="U5" s="46">
        <v>0.05</v>
      </c>
      <c r="V5">
        <f>_xll.acq_options_bjerksund_price_approx(V$4,$C$5,$U5,$C$8,$C$9,$C$7,FALSE)</f>
        <v>30</v>
      </c>
      <c r="W5">
        <f>_xll.acq_options_bjerksund_price_approx(W$4,$C$5,$U5,$C$8,$C$9,$C$7,FALSE)</f>
        <v>20</v>
      </c>
      <c r="X5">
        <f>_xll.acq_options_bjerksund_price_approx(X$4,$C$5,$U5,$C$8,$C$9,$C$7,FALSE)</f>
        <v>10.18504362777812</v>
      </c>
      <c r="Y5">
        <f>_xll.acq_options_bjerksund_price_approx(Y$4,$C$5,$U5,$C$8,$C$9,$C$7,FALSE)</f>
        <v>3.1384221077732235</v>
      </c>
      <c r="Z5">
        <f>_xll.acq_options_bjerksund_price_approx(Z$4,$C$5,$U5,$C$8,$C$9,$C$7,FALSE)</f>
        <v>0.47775635971180463</v>
      </c>
      <c r="AA5">
        <f>_xll.acq_options_bjerksund_price_approx(AA$4,$C$5,$U5,$C$8,$C$9,$C$7,FALSE)</f>
        <v>3.3349932689986872E-2</v>
      </c>
      <c r="AB5">
        <f>_xll.acq_options_bjerksund_price_approx(AB$4,$C$5,$U5,$C$8,$C$9,$C$7,FALSE)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51.643238988719183</v>
      </c>
      <c r="H6">
        <f>_xll.acq_options_bjerksund_price_approx($C$4,F6,$C$6,$C$8,$C$9,$C$7,FALSE)</f>
        <v>1.7144366461252503E-4</v>
      </c>
      <c r="I6">
        <f>_xll.acq_options_blackscholes_price($C$4,F6,$C$6,$C$8,$C$9,$C$7,TRUE)</f>
        <v>51.643238988719183</v>
      </c>
      <c r="J6">
        <f>_xll.acq_options_blackscholes_price($C$4,G6,$C$6,$C$8,$C$9,$C$7,FALSE)</f>
        <v>1.4604738210067554</v>
      </c>
      <c r="L6" s="46">
        <v>0.1</v>
      </c>
      <c r="M6">
        <f>_xll.acq_options_bjerksund_price_approx(M$4,$C$5,$L6,$C$8,$C$9,$C$7,TRUE)</f>
        <v>7.4321492242979126E-3</v>
      </c>
      <c r="N6">
        <f>_xll.acq_options_bjerksund_price_approx(N$4,$C$5,$L6,$C$8,$C$9,$C$7,TRUE)</f>
        <v>0.15262645017283294</v>
      </c>
      <c r="O6">
        <f>_xll.acq_options_bjerksund_price_approx(O$4,$C$5,$L6,$C$8,$C$9,$C$7,TRUE)</f>
        <v>1.2014947001305352</v>
      </c>
      <c r="P6">
        <f>_xll.acq_options_bjerksund_price_approx(P$4,$C$5,$L6,$C$8,$C$9,$C$7,TRUE)</f>
        <v>4.7013488821066858</v>
      </c>
      <c r="Q6">
        <f>_xll.acq_options_bjerksund_price_approx(Q$4,$C$5,$L6,$C$8,$C$9,$C$7,TRUE)</f>
        <v>11.361232793456026</v>
      </c>
      <c r="R6">
        <f>_xll.acq_options_bjerksund_price_approx(R$4,$C$5,$L6,$C$8,$C$9,$C$7,TRUE)</f>
        <v>20.183594612760373</v>
      </c>
      <c r="S6">
        <f>_xll.acq_options_bjerksund_price_approx(S$4,$C$5,$L6,$C$8,$C$9,$C$7,TRUE)</f>
        <v>29.866937861547115</v>
      </c>
      <c r="U6" s="46">
        <v>0.1</v>
      </c>
      <c r="V6">
        <f>_xll.acq_options_bjerksund_price_approx(V$4,$C$5,$U6,$C$8,$C$9,$C$7,FALSE)</f>
        <v>30</v>
      </c>
      <c r="W6">
        <f>_xll.acq_options_bjerksund_price_approx(W$4,$C$5,$U6,$C$8,$C$9,$C$7,FALSE)</f>
        <v>20</v>
      </c>
      <c r="X6">
        <f>_xll.acq_options_bjerksund_price_approx(X$4,$C$5,$U6,$C$8,$C$9,$C$7,FALSE)</f>
        <v>10.70274525100454</v>
      </c>
      <c r="Y6">
        <f>_xll.acq_options_bjerksund_price_approx(Y$4,$C$5,$U6,$C$8,$C$9,$C$7,FALSE)</f>
        <v>4.323515151201903</v>
      </c>
      <c r="Z6">
        <f>_xll.acq_options_bjerksund_price_approx(Z$4,$C$5,$U6,$C$8,$C$9,$C$7,FALSE)</f>
        <v>1.2488238283683302</v>
      </c>
      <c r="AA6">
        <f>_xll.acq_options_bjerksund_price_approx(AA$4,$C$5,$U6,$C$8,$C$9,$C$7,FALSE)</f>
        <v>0.25445924170767853</v>
      </c>
      <c r="AB6">
        <f>_xll.acq_options_bjerksund_price_approx(AB$4,$C$5,$U6,$C$8,$C$9,$C$7,FALSE)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_xll.acq_options_bjerksund_price_approx($C$4,F7,$C$6,$C$8,$C$9,$C$7,TRUE)</f>
        <v>43.070218293843979</v>
      </c>
      <c r="H7">
        <f>_xll.acq_options_bjerksund_price_approx($C$4,F7,$C$6,$C$8,$C$9,$C$7,FALSE)</f>
        <v>1.1270787915449887E-2</v>
      </c>
      <c r="I7">
        <f>_xll.acq_options_blackscholes_price($C$4,F7,$C$6,$C$8,$C$9,$C$7,TRUE)</f>
        <v>43.070218293843979</v>
      </c>
      <c r="J7">
        <f>_xll.acq_options_blackscholes_price($C$4,G7,$C$6,$C$8,$C$9,$C$7,FALSE)</f>
        <v>0.49501536694438641</v>
      </c>
      <c r="L7" s="46">
        <v>0.15</v>
      </c>
      <c r="M7">
        <f>_xll.acq_options_bjerksund_price_approx(M$4,$C$5,$L7,$C$8,$C$9,$C$7,TRUE)</f>
        <v>4.6461255493347009E-2</v>
      </c>
      <c r="N7">
        <f>_xll.acq_options_bjerksund_price_approx(N$4,$C$5,$L7,$C$8,$C$9,$C$7,TRUE)</f>
        <v>0.41252916144221174</v>
      </c>
      <c r="O7">
        <f>_xll.acq_options_bjerksund_price_approx(O$4,$C$5,$L7,$C$8,$C$9,$C$7,TRUE)</f>
        <v>1.9436117065435283</v>
      </c>
      <c r="P7">
        <f>_xll.acq_options_bjerksund_price_approx(P$4,$C$5,$L7,$C$8,$C$9,$C$7,TRUE)</f>
        <v>5.7399577137358477</v>
      </c>
      <c r="Q7">
        <f>_xll.acq_options_bjerksund_price_approx(Q$4,$C$5,$L7,$C$8,$C$9,$C$7,TRUE)</f>
        <v>12.155858521118432</v>
      </c>
      <c r="R7">
        <f>_xll.acq_options_bjerksund_price_approx(R$4,$C$5,$L7,$C$8,$C$9,$C$7,TRUE)</f>
        <v>20.52879418638193</v>
      </c>
      <c r="S7">
        <f>_xll.acq_options_bjerksund_price_approx(S$4,$C$5,$L7,$C$8,$C$9,$C$7,TRUE)</f>
        <v>29.91318851001617</v>
      </c>
      <c r="U7" s="46">
        <v>0.15</v>
      </c>
      <c r="V7">
        <f>_xll.acq_options_bjerksund_price_approx(V$4,$C$5,$U7,$C$8,$C$9,$C$7,FALSE)</f>
        <v>30</v>
      </c>
      <c r="W7">
        <f>_xll.acq_options_bjerksund_price_approx(W$4,$C$5,$U7,$C$8,$C$9,$C$7,FALSE)</f>
        <v>20.001920467055228</v>
      </c>
      <c r="X7">
        <f>_xll.acq_options_bjerksund_price_approx(X$4,$C$5,$U7,$C$8,$C$9,$C$7,FALSE)</f>
        <v>11.215430755407048</v>
      </c>
      <c r="Y7">
        <f>_xll.acq_options_bjerksund_price_approx(Y$4,$C$5,$U7,$C$8,$C$9,$C$7,FALSE)</f>
        <v>5.190490800613432</v>
      </c>
      <c r="Z7">
        <f>_xll.acq_options_bjerksund_price_approx(Z$4,$C$5,$U7,$C$8,$C$9,$C$7,FALSE)</f>
        <v>1.9396936783394665</v>
      </c>
      <c r="AA7">
        <f>_xll.acq_options_bjerksund_price_approx(AA$4,$C$5,$U7,$C$8,$C$9,$C$7,FALSE)</f>
        <v>0.58423039563368206</v>
      </c>
      <c r="AB7">
        <f>_xll.acq_options_bjerksund_price_approx(AB$4,$C$5,$U7,$C$8,$C$9,$C$7,FALSE)</f>
        <v>0.14353303380678994</v>
      </c>
    </row>
    <row r="8" spans="1:28" x14ac:dyDescent="0.25">
      <c r="B8" t="s">
        <v>90</v>
      </c>
      <c r="C8" s="5">
        <v>0.06</v>
      </c>
      <c r="F8">
        <v>40</v>
      </c>
      <c r="G8">
        <f>_xll.acq_options_bjerksund_price_approx($C$4,F8,$C$6,$C$8,$C$9,$C$7,TRUE)</f>
        <v>34.732350696547442</v>
      </c>
      <c r="H8">
        <f>_xll.acq_options_bjerksund_price_approx($C$4,F8,$C$6,$C$8,$C$9,$C$7,FALSE)</f>
        <v>0.12687762656902635</v>
      </c>
      <c r="I8">
        <f>_xll.acq_options_blackscholes_price($C$4,F8,$C$6,$C$8,$C$9,$C$7,TRUE)</f>
        <v>34.732350696547442</v>
      </c>
      <c r="J8">
        <f>_xll.acq_options_blackscholes_price($C$4,G8,$C$6,$C$8,$C$9,$C$7,FALSE)</f>
        <v>0.11085764156847244</v>
      </c>
      <c r="L8" s="46">
        <v>0.2</v>
      </c>
      <c r="M8">
        <f>_xll.acq_options_bjerksund_price_approx(M$4,$C$5,$L8,$C$8,$C$9,$C$7,TRUE)</f>
        <v>0.12708917162981281</v>
      </c>
      <c r="N8">
        <f>_xll.acq_options_bjerksund_price_approx(N$4,$C$5,$L8,$C$8,$C$9,$C$7,TRUE)</f>
        <v>0.73204173962328056</v>
      </c>
      <c r="O8">
        <f>_xll.acq_options_bjerksund_price_approx(O$4,$C$5,$L8,$C$8,$C$9,$C$7,TRUE)</f>
        <v>2.6237251947986522</v>
      </c>
      <c r="P8">
        <f>_xll.acq_options_bjerksund_price_approx(P$4,$C$5,$L8,$C$8,$C$9,$C$7,TRUE)</f>
        <v>6.6072182042030931</v>
      </c>
      <c r="Q8">
        <f>_xll.acq_options_bjerksund_price_approx(Q$4,$C$5,$L8,$C$8,$C$9,$C$7,TRUE)</f>
        <v>12.873137023332717</v>
      </c>
      <c r="R8">
        <f>_xll.acq_options_bjerksund_price_approx(R$4,$C$5,$L8,$C$8,$C$9,$C$7,TRUE)</f>
        <v>20.924799488846745</v>
      </c>
      <c r="S8">
        <f>_xll.acq_options_bjerksund_price_approx(S$4,$C$5,$L8,$C$8,$C$9,$C$7,TRUE)</f>
        <v>30.033950291703007</v>
      </c>
      <c r="U8" s="46">
        <v>0.2</v>
      </c>
      <c r="V8">
        <f>_xll.acq_options_bjerksund_price_approx(V$4,$C$5,$U8,$C$8,$C$9,$C$7,FALSE)</f>
        <v>30</v>
      </c>
      <c r="W8">
        <f>_xll.acq_options_bjerksund_price_approx(W$4,$C$5,$U8,$C$8,$C$9,$C$7,FALSE)</f>
        <v>20.059879979875106</v>
      </c>
      <c r="X8">
        <f>_xll.acq_options_bjerksund_price_approx(X$4,$C$5,$U8,$C$8,$C$9,$C$7,FALSE)</f>
        <v>11.685170289085562</v>
      </c>
      <c r="Y8">
        <f>_xll.acq_options_bjerksund_price_approx(Y$4,$C$5,$U8,$C$8,$C$9,$C$7,FALSE)</f>
        <v>5.8941074536139695</v>
      </c>
      <c r="Z8">
        <f>_xll.acq_options_bjerksund_price_approx(Z$4,$C$5,$U8,$C$8,$C$9,$C$7,FALSE)</f>
        <v>2.5490123498013304</v>
      </c>
      <c r="AA8">
        <f>_xll.acq_options_bjerksund_price_approx(AA$4,$C$5,$U8,$C$8,$C$9,$C$7,FALSE)</f>
        <v>0.94675254931996733</v>
      </c>
      <c r="AB8">
        <f>_xll.acq_options_bjerksund_price_approx(AB$4,$C$5,$U8,$C$8,$C$9,$C$7,FALSE)</f>
        <v>0.30487700103364546</v>
      </c>
    </row>
    <row r="9" spans="1:28" x14ac:dyDescent="0.25">
      <c r="B9" t="s">
        <v>123</v>
      </c>
      <c r="C9" s="37">
        <v>0.06</v>
      </c>
      <c r="F9">
        <v>50</v>
      </c>
      <c r="G9">
        <f>_xll.acq_options_bjerksund_price_approx($C$4,F9,$C$6,$C$8,$C$9,$C$7,TRUE)</f>
        <v>27.039778414947577</v>
      </c>
      <c r="H9">
        <f>_xll.acq_options_bjerksund_price_approx($C$4,F9,$C$6,$C$8,$C$9,$C$7,FALSE)</f>
        <v>0.61844884365571318</v>
      </c>
      <c r="I9">
        <f>_xll.acq_options_blackscholes_price($C$4,F9,$C$6,$C$8,$C$9,$C$7,TRUE)</f>
        <v>27.039778414947577</v>
      </c>
      <c r="J9">
        <f>_xll.acq_options_blackscholes_price($C$4,G9,$C$6,$C$8,$C$9,$C$7,FALSE)</f>
        <v>1.426895703799709E-2</v>
      </c>
      <c r="L9" s="46">
        <v>0.25</v>
      </c>
      <c r="M9">
        <f>_xll.acq_options_bjerksund_price_approx(M$4,$C$5,$L9,$C$8,$C$9,$C$7,TRUE)</f>
        <v>0.24444161162469946</v>
      </c>
      <c r="N9">
        <f>_xll.acq_options_bjerksund_price_approx(N$4,$C$5,$L9,$C$8,$C$9,$C$7,TRUE)</f>
        <v>1.0777160954364895</v>
      </c>
      <c r="O9">
        <f>_xll.acq_options_bjerksund_price_approx(O$4,$C$5,$L9,$C$8,$C$9,$C$7,TRUE)</f>
        <v>3.248672450495846</v>
      </c>
      <c r="P9">
        <f>_xll.acq_options_bjerksund_price_approx(P$4,$C$5,$L9,$C$8,$C$9,$C$7,TRUE)</f>
        <v>7.364007980336666</v>
      </c>
      <c r="Q9">
        <f>_xll.acq_options_bjerksund_price_approx(Q$4,$C$5,$L9,$C$8,$C$9,$C$7,TRUE)</f>
        <v>13.525614789490845</v>
      </c>
      <c r="R9">
        <f>_xll.acq_options_bjerksund_price_approx(R$4,$C$5,$L9,$C$8,$C$9,$C$7,TRUE)</f>
        <v>21.334437719804967</v>
      </c>
      <c r="S9">
        <f>_xll.acq_options_bjerksund_price_approx(S$4,$C$5,$L9,$C$8,$C$9,$C$7,TRUE)</f>
        <v>30.203730848908037</v>
      </c>
      <c r="U9" s="46">
        <v>0.25</v>
      </c>
      <c r="V9">
        <f>_xll.acq_options_bjerksund_price_approx(V$4,$C$5,$U9,$C$8,$C$9,$C$7,FALSE)</f>
        <v>30</v>
      </c>
      <c r="W9">
        <f>_xll.acq_options_bjerksund_price_approx(W$4,$C$5,$U9,$C$8,$C$9,$C$7,FALSE)</f>
        <v>20.161734159445849</v>
      </c>
      <c r="X9">
        <f>_xll.acq_options_bjerksund_price_approx(X$4,$C$5,$U9,$C$8,$C$9,$C$7,FALSE)</f>
        <v>12.113197097513428</v>
      </c>
      <c r="Y9">
        <f>_xll.acq_options_bjerksund_price_approx(Y$4,$C$5,$U9,$C$8,$C$9,$C$7,FALSE)</f>
        <v>6.4941271274534387</v>
      </c>
      <c r="Z9">
        <f>_xll.acq_options_bjerksund_price_approx(Z$4,$C$5,$U9,$C$8,$C$9,$C$7,FALSE)</f>
        <v>3.0929303826990946</v>
      </c>
      <c r="AA9">
        <f>_xll.acq_options_bjerksund_price_approx(AA$4,$C$5,$U9,$C$8,$C$9,$C$7,FALSE)</f>
        <v>1.3124840209453339</v>
      </c>
      <c r="AB9">
        <f>_xll.acq_options_bjerksund_price_approx(AB$4,$C$5,$U9,$C$8,$C$9,$C$7,FALSE)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20.390726908197692</v>
      </c>
      <c r="H10">
        <f>_xll.acq_options_bjerksund_price_approx($C$4,F10,$C$6,$C$8,$C$9,$C$7,FALSE)</f>
        <v>1.8903923326725192</v>
      </c>
      <c r="I10">
        <f>_xll.acq_options_blackscholes_price($C$4,F10,$C$6,$C$8,$C$9,$C$7,TRUE)</f>
        <v>20.390726908197692</v>
      </c>
      <c r="J10">
        <f>_xll.acq_options_blackscholes_price($C$4,G10,$C$6,$C$8,$C$9,$C$7,FALSE)</f>
        <v>9.3215811534007841E-4</v>
      </c>
      <c r="L10" s="46">
        <v>0.3</v>
      </c>
      <c r="M10">
        <f>_xll.acq_options_bjerksund_price_approx(M$4,$C$5,$L10,$C$8,$C$9,$C$7,TRUE)</f>
        <v>0.39027254010901835</v>
      </c>
      <c r="N10">
        <f>_xll.acq_options_bjerksund_price_approx(N$4,$C$5,$L10,$C$8,$C$9,$C$7,TRUE)</f>
        <v>1.4328005583922518</v>
      </c>
      <c r="O10">
        <f>_xll.acq_options_bjerksund_price_approx(O$4,$C$5,$L10,$C$8,$C$9,$C$7,TRUE)</f>
        <v>3.8271849497956225</v>
      </c>
      <c r="P10">
        <f>_xll.acq_options_bjerksund_price_approx(P$4,$C$5,$L10,$C$8,$C$9,$C$7,TRUE)</f>
        <v>8.0416556749709116</v>
      </c>
      <c r="Q10">
        <f>_xll.acq_options_bjerksund_price_approx(Q$4,$C$5,$L10,$C$8,$C$9,$C$7,TRUE)</f>
        <v>14.124975956034859</v>
      </c>
      <c r="R10">
        <f>_xll.acq_options_bjerksund_price_approx(R$4,$C$5,$L10,$C$8,$C$9,$C$7,TRUE)</f>
        <v>21.742022411399475</v>
      </c>
      <c r="S10">
        <f>_xll.acq_options_bjerksund_price_approx(S$4,$C$5,$L10,$C$8,$C$9,$C$7,TRUE)</f>
        <v>30.403895162587332</v>
      </c>
      <c r="U10" s="46">
        <v>0.3</v>
      </c>
      <c r="V10">
        <f>_xll.acq_options_bjerksund_price_approx(V$4,$C$5,$U10,$C$8,$C$9,$C$7,FALSE)</f>
        <v>30</v>
      </c>
      <c r="W10">
        <f>_xll.acq_options_bjerksund_price_approx(W$4,$C$5,$U10,$C$8,$C$9,$C$7,FALSE)</f>
        <v>20.28856722306762</v>
      </c>
      <c r="X10">
        <f>_xll.acq_options_bjerksund_price_approx(X$4,$C$5,$U10,$C$8,$C$9,$C$7,FALSE)</f>
        <v>12.50527118864953</v>
      </c>
      <c r="Y10">
        <f>_xll.acq_options_bjerksund_price_approx(Y$4,$C$5,$U10,$C$8,$C$9,$C$7,FALSE)</f>
        <v>7.0210995775381946</v>
      </c>
      <c r="Z10">
        <f>_xll.acq_options_bjerksund_price_approx(Z$4,$C$5,$U10,$C$8,$C$9,$C$7,FALSE)</f>
        <v>3.5847032433122621</v>
      </c>
      <c r="AA10">
        <f>_xll.acq_options_bjerksund_price_approx(AA$4,$C$5,$U10,$C$8,$C$9,$C$7,FALSE)</f>
        <v>1.6699745140907396</v>
      </c>
      <c r="AB10">
        <f>_xll.acq_options_bjerksund_price_approx(AB$4,$C$5,$U10,$C$8,$C$9,$C$7,FALSE)</f>
        <v>0.7146162868865531</v>
      </c>
    </row>
    <row r="11" spans="1:28" x14ac:dyDescent="0.25">
      <c r="F11">
        <v>70</v>
      </c>
      <c r="G11">
        <f>_xll.acq_options_bjerksund_price_approx($C$4,F11,$C$6,$C$8,$C$9,$C$7,TRUE)</f>
        <v>14.980604982041015</v>
      </c>
      <c r="H11">
        <f>_xll.acq_options_bjerksund_price_approx($C$4,F11,$C$6,$C$8,$C$9,$C$7,FALSE)</f>
        <v>4.3382949849802444</v>
      </c>
      <c r="I11">
        <f>_xll.acq_options_blackscholes_price($C$4,F11,$C$6,$C$8,$C$9,$C$7,TRUE)</f>
        <v>14.980604982041015</v>
      </c>
      <c r="J11">
        <f>_xll.acq_options_blackscholes_price($C$4,G11,$C$6,$C$8,$C$9,$C$7,FALSE)</f>
        <v>2.8027241433398957E-5</v>
      </c>
      <c r="L11" s="46">
        <v>0.35</v>
      </c>
      <c r="M11">
        <f>_xll.acq_options_bjerksund_price_approx(M$4,$C$5,$L11,$C$8,$C$9,$C$7,TRUE)</f>
        <v>0.55711743962789662</v>
      </c>
      <c r="N11">
        <f>_xll.acq_options_bjerksund_price_approx(N$4,$C$5,$L11,$C$8,$C$9,$C$7,TRUE)</f>
        <v>1.7886799574834953</v>
      </c>
      <c r="O11">
        <f>_xll.acq_options_bjerksund_price_approx(O$4,$C$5,$L11,$C$8,$C$9,$C$7,TRUE)</f>
        <v>4.3665619494254173</v>
      </c>
      <c r="P11">
        <f>_xll.acq_options_bjerksund_price_approx(P$4,$C$5,$L11,$C$8,$C$9,$C$7,TRUE)</f>
        <v>8.6588352118634049</v>
      </c>
      <c r="Q11">
        <f>_xll.acq_options_bjerksund_price_approx(Q$4,$C$5,$L11,$C$8,$C$9,$C$7,TRUE)</f>
        <v>14.68024803329898</v>
      </c>
      <c r="R11">
        <f>_xll.acq_options_bjerksund_price_approx(R$4,$C$5,$L11,$C$8,$C$9,$C$7,TRUE)</f>
        <v>22.140673845586747</v>
      </c>
      <c r="S11">
        <f>_xll.acq_options_bjerksund_price_approx(S$4,$C$5,$L11,$C$8,$C$9,$C$7,TRUE)</f>
        <v>30.622208044236658</v>
      </c>
      <c r="U11" s="46">
        <v>0.35</v>
      </c>
      <c r="V11">
        <f>_xll.acq_options_bjerksund_price_approx(V$4,$C$5,$U11,$C$8,$C$9,$C$7,FALSE)</f>
        <v>30</v>
      </c>
      <c r="W11">
        <f>_xll.acq_options_bjerksund_price_approx(W$4,$C$5,$U11,$C$8,$C$9,$C$7,FALSE)</f>
        <v>20.429110201976329</v>
      </c>
      <c r="X11">
        <f>_xll.acq_options_bjerksund_price_approx(X$4,$C$5,$U11,$C$8,$C$9,$C$7,FALSE)</f>
        <v>12.866860834687323</v>
      </c>
      <c r="Y11">
        <f>_xll.acq_options_bjerksund_price_approx(Y$4,$C$5,$U11,$C$8,$C$9,$C$7,FALSE)</f>
        <v>7.4931101832985831</v>
      </c>
      <c r="Z11">
        <f>_xll.acq_options_bjerksund_price_approx(Z$4,$C$5,$U11,$C$8,$C$9,$C$7,FALSE)</f>
        <v>4.0341331984300837</v>
      </c>
      <c r="AA11">
        <f>_xll.acq_options_bjerksund_price_approx(AA$4,$C$5,$U11,$C$8,$C$9,$C$7,FALSE)</f>
        <v>2.0148616348597272</v>
      </c>
      <c r="AB11">
        <f>_xll.acq_options_bjerksund_price_approx(AB$4,$C$5,$U11,$C$8,$C$9,$C$7,FALSE)</f>
        <v>0.93898654017260696</v>
      </c>
    </row>
    <row r="12" spans="1:28" x14ac:dyDescent="0.25">
      <c r="F12">
        <v>80</v>
      </c>
      <c r="G12">
        <f>_xll.acq_options_bjerksund_price_approx($C$4,F12,$C$6,$C$8,$C$9,$C$7,TRUE)</f>
        <v>10.788121014927199</v>
      </c>
      <c r="H12">
        <f>_xll.acq_options_bjerksund_price_approx($C$4,F12,$C$6,$C$8,$C$9,$C$7,FALSE)</f>
        <v>8.2510544914383672</v>
      </c>
      <c r="I12">
        <f>_xll.acq_options_blackscholes_price($C$4,F12,$C$6,$C$8,$C$9,$C$7,TRUE)</f>
        <v>10.788121014927199</v>
      </c>
      <c r="J12">
        <f>_xll.acq_options_blackscholes_price($C$4,G12,$C$6,$C$8,$C$9,$C$7,FALSE)</f>
        <v>3.6218005932214387E-7</v>
      </c>
      <c r="L12" s="46">
        <v>0.4</v>
      </c>
      <c r="M12">
        <f>_xll.acq_options_bjerksund_price_approx(M$4,$C$5,$L12,$C$8,$C$9,$C$7,TRUE)</f>
        <v>0.73908665875073609</v>
      </c>
      <c r="N12">
        <f>_xll.acq_options_bjerksund_price_approx(N$4,$C$5,$L12,$C$8,$C$9,$C$7,TRUE)</f>
        <v>2.1408011079752605</v>
      </c>
      <c r="O12">
        <f>_xll.acq_options_bjerksund_price_approx(O$4,$C$5,$L12,$C$8,$C$9,$C$7,TRUE)</f>
        <v>4.8725625175067293</v>
      </c>
      <c r="P12">
        <f>_xll.acq_options_bjerksund_price_approx(P$4,$C$5,$L12,$C$8,$C$9,$C$7,TRUE)</f>
        <v>9.227755099494388</v>
      </c>
      <c r="Q12">
        <f>_xll.acq_options_bjerksund_price_approx(Q$4,$C$5,$L12,$C$8,$C$9,$C$7,TRUE)</f>
        <v>15.19829496627456</v>
      </c>
      <c r="R12">
        <f>_xll.acq_options_bjerksund_price_approx(R$4,$C$5,$L12,$C$8,$C$9,$C$7,TRUE)</f>
        <v>22.527416601592876</v>
      </c>
      <c r="S12">
        <f>_xll.acq_options_bjerksund_price_approx(S$4,$C$5,$L12,$C$8,$C$9,$C$7,TRUE)</f>
        <v>30.850737745484096</v>
      </c>
      <c r="U12" s="46">
        <v>0.4</v>
      </c>
      <c r="V12">
        <f>_xll.acq_options_bjerksund_price_approx(V$4,$C$5,$U12,$C$8,$C$9,$C$7,FALSE)</f>
        <v>30</v>
      </c>
      <c r="W12">
        <f>_xll.acq_options_bjerksund_price_approx(W$4,$C$5,$U12,$C$8,$C$9,$C$7,FALSE)</f>
        <v>20.576702408336132</v>
      </c>
      <c r="X12">
        <f>_xll.acq_options_bjerksund_price_approx(X$4,$C$5,$U12,$C$8,$C$9,$C$7,FALSE)</f>
        <v>13.202481650454104</v>
      </c>
      <c r="Y12">
        <f>_xll.acq_options_bjerksund_price_approx(Y$4,$C$5,$U12,$C$8,$C$9,$C$7,FALSE)</f>
        <v>7.9219003176608709</v>
      </c>
      <c r="Z12">
        <f>_xll.acq_options_bjerksund_price_approx(Z$4,$C$5,$U12,$C$8,$C$9,$C$7,FALSE)</f>
        <v>4.448487889031</v>
      </c>
      <c r="AA12">
        <f>_xll.acq_options_bjerksund_price_approx(AA$4,$C$5,$U12,$C$8,$C$9,$C$7,FALSE)</f>
        <v>2.3457563802716948</v>
      </c>
      <c r="AB12">
        <f>_xll.acq_options_bjerksund_price_approx(AB$4,$C$5,$U12,$C$8,$C$9,$C$7,FALSE)</f>
        <v>1.1674803035433001</v>
      </c>
    </row>
    <row r="13" spans="1:28" x14ac:dyDescent="0.25">
      <c r="F13">
        <v>90</v>
      </c>
      <c r="G13">
        <f>_xll.acq_options_bjerksund_price_approx($C$4,F13,$C$6,$C$8,$C$9,$C$7,TRUE)</f>
        <v>7.6566957498111279</v>
      </c>
      <c r="H13">
        <f>_xll.acq_options_bjerksund_price_approx($C$4,F13,$C$6,$C$8,$C$9,$C$7,FALSE)</f>
        <v>13.793321561722518</v>
      </c>
      <c r="I13">
        <f>_xll.acq_options_blackscholes_price($C$4,F13,$C$6,$C$8,$C$9,$C$7,TRUE)</f>
        <v>7.6566957498111279</v>
      </c>
      <c r="J13">
        <f>_xll.acq_options_blackscholes_price($C$4,G13,$C$6,$C$8,$C$9,$C$7,FALSE)</f>
        <v>1.9304414708222245E-9</v>
      </c>
      <c r="L13" s="46">
        <v>0.45</v>
      </c>
      <c r="M13">
        <f>_xll.acq_options_bjerksund_price_approx(M$4,$C$5,$L13,$C$8,$C$9,$C$7,TRUE)</f>
        <v>0.93172725196149564</v>
      </c>
      <c r="N13">
        <f>_xll.acq_options_bjerksund_price_approx(N$4,$C$5,$L13,$C$8,$C$9,$C$7,TRUE)</f>
        <v>2.4867387486766575</v>
      </c>
      <c r="O13">
        <f>_xll.acq_options_bjerksund_price_approx(O$4,$C$5,$L13,$C$8,$C$9,$C$7,TRUE)</f>
        <v>5.3497205066058342</v>
      </c>
      <c r="P13">
        <f>_xll.acq_options_bjerksund_price_approx(P$4,$C$5,$L13,$C$8,$C$9,$C$7,TRUE)</f>
        <v>9.7569243809158763</v>
      </c>
      <c r="Q13">
        <f>_xll.acq_options_bjerksund_price_approx(Q$4,$C$5,$L13,$C$8,$C$9,$C$7,TRUE)</f>
        <v>15.684404035736932</v>
      </c>
      <c r="R13">
        <f>_xll.acq_options_bjerksund_price_approx(R$4,$C$5,$L13,$C$8,$C$9,$C$7,TRUE)</f>
        <v>22.901118497951956</v>
      </c>
      <c r="S13">
        <f>_xll.acq_options_bjerksund_price_approx(S$4,$C$5,$L13,$C$8,$C$9,$C$7,TRUE)</f>
        <v>31.084295825844606</v>
      </c>
      <c r="U13" s="46">
        <v>0.45</v>
      </c>
      <c r="V13">
        <f>_xll.acq_options_bjerksund_price_approx(V$4,$C$5,$U13,$C$8,$C$9,$C$7,FALSE)</f>
        <v>30</v>
      </c>
      <c r="W13">
        <f>_xll.acq_options_bjerksund_price_approx(W$4,$C$5,$U13,$C$8,$C$9,$C$7,FALSE)</f>
        <v>20.727323879111289</v>
      </c>
      <c r="X13">
        <f>_xll.acq_options_bjerksund_price_approx(X$4,$C$5,$U13,$C$8,$C$9,$C$7,FALSE)</f>
        <v>13.51576476330748</v>
      </c>
      <c r="Y13">
        <f>_xll.acq_options_bjerksund_price_approx(Y$4,$C$5,$U13,$C$8,$C$9,$C$7,FALSE)</f>
        <v>8.3155956253103511</v>
      </c>
      <c r="Z13">
        <f>_xll.acq_options_bjerksund_price_approx(Z$4,$C$5,$U13,$C$8,$C$9,$C$7,FALSE)</f>
        <v>4.8332655650513772</v>
      </c>
      <c r="AA13">
        <f>_xll.acq_options_bjerksund_price_approx(AA$4,$C$5,$U13,$C$8,$C$9,$C$7,FALSE)</f>
        <v>2.662572789779432</v>
      </c>
      <c r="AB13">
        <f>_xll.acq_options_bjerksund_price_approx(AB$4,$C$5,$U13,$C$8,$C$9,$C$7,FALSE)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_xll.acq_options_bjerksund_price_approx($C$4,F14,$C$6,$C$8,$C$9,$C$7,TRUE)</f>
        <v>5.3796450816355517</v>
      </c>
      <c r="H14">
        <f>_xll.acq_options_bjerksund_price_approx($C$4,F14,$C$6,$C$8,$C$9,$C$7,FALSE)</f>
        <v>21.034358320176022</v>
      </c>
      <c r="I14">
        <f>_xll.acq_options_blackscholes_price($C$4,F14,$C$6,$C$8,$C$9,$C$7,TRUE)</f>
        <v>5.3796450816355517</v>
      </c>
      <c r="J14">
        <f>_xll.acq_options_blackscholes_price($C$4,G14,$C$6,$C$8,$C$9,$C$7,FALSE)</f>
        <v>4.167517628471426E-12</v>
      </c>
      <c r="L14" s="46">
        <v>0.5</v>
      </c>
      <c r="M14">
        <f>_xll.acq_options_bjerksund_price_approx(M$4,$C$5,$L14,$C$8,$C$9,$C$7,TRUE)</f>
        <v>1.1317126138357825</v>
      </c>
      <c r="N14">
        <f>_xll.acq_options_bjerksund_price_approx(N$4,$C$5,$L14,$C$8,$C$9,$C$7,TRUE)</f>
        <v>2.825231535228955</v>
      </c>
      <c r="O14">
        <f>_xll.acq_options_bjerksund_price_approx(O$4,$C$5,$L14,$C$8,$C$9,$C$7,TRUE)</f>
        <v>5.801645731668323</v>
      </c>
      <c r="P14">
        <f>_xll.acq_options_bjerksund_price_approx(P$4,$C$5,$L14,$C$8,$C$9,$C$7,TRUE)</f>
        <v>10.252559729951784</v>
      </c>
      <c r="Q14">
        <f>_xll.acq_options_bjerksund_price_approx(Q$4,$C$5,$L14,$C$8,$C$9,$C$7,TRUE)</f>
        <v>16.142724570029145</v>
      </c>
      <c r="R14">
        <f>_xll.acq_options_bjerksund_price_approx(R$4,$C$5,$L14,$C$8,$C$9,$C$7,TRUE)</f>
        <v>23.261552607007062</v>
      </c>
      <c r="S14">
        <f>_xll.acq_options_bjerksund_price_approx(S$4,$C$5,$L14,$C$8,$C$9,$C$7,TRUE)</f>
        <v>31.319444688823182</v>
      </c>
      <c r="U14" s="46">
        <v>0.5</v>
      </c>
      <c r="V14">
        <f>_xll.acq_options_bjerksund_price_approx(V$4,$C$5,$U14,$C$8,$C$9,$C$7,FALSE)</f>
        <v>30</v>
      </c>
      <c r="W14">
        <f>_xll.acq_options_bjerksund_price_approx(W$4,$C$5,$U14,$C$8,$C$9,$C$7,FALSE)</f>
        <v>20.878498091942536</v>
      </c>
      <c r="X14">
        <f>_xll.acq_options_bjerksund_price_approx(X$4,$C$5,$U14,$C$8,$C$9,$C$7,FALSE)</f>
        <v>13.809632330257585</v>
      </c>
      <c r="Y14">
        <f>_xll.acq_options_bjerksund_price_approx(Y$4,$C$5,$U14,$C$8,$C$9,$C$7,FALSE)</f>
        <v>8.6800903822513931</v>
      </c>
      <c r="Z14">
        <f>_xll.acq_options_bjerksund_price_approx(Z$4,$C$5,$U14,$C$8,$C$9,$C$7,FALSE)</f>
        <v>5.1927188835421703</v>
      </c>
      <c r="AA14">
        <f>_xll.acq_options_bjerksund_price_approx(AA$4,$C$5,$U14,$C$8,$C$9,$C$7,FALSE)</f>
        <v>2.9657980624896823</v>
      </c>
      <c r="AB14">
        <f>_xll.acq_options_bjerksund_price_approx(AB$4,$C$5,$U14,$C$8,$C$9,$C$7,FALSE)</f>
        <v>1.6237713217188059</v>
      </c>
    </row>
    <row r="15" spans="1:28" x14ac:dyDescent="0.25">
      <c r="B15" s="45" t="s">
        <v>142</v>
      </c>
      <c r="F15">
        <v>110</v>
      </c>
      <c r="G15">
        <f>_xll.acq_options_bjerksund_price_approx($C$4,F15,$C$6,$C$8,$C$9,$C$7,TRUE)</f>
        <v>3.7550156571442077</v>
      </c>
      <c r="H15">
        <f>_xll.acq_options_bjerksund_price_approx($C$4,F15,$C$6,$C$8,$C$9,$C$7,FALSE)</f>
        <v>30</v>
      </c>
      <c r="I15">
        <f>_xll.acq_options_blackscholes_price($C$4,F15,$C$6,$C$8,$C$9,$C$7,TRUE)</f>
        <v>3.7550156571442077</v>
      </c>
      <c r="J15">
        <f>_xll.acq_options_blackscholes_price($C$4,G15,$C$6,$C$8,$C$9,$C$7,FALSE)</f>
        <v>3.6428793012235105E-15</v>
      </c>
      <c r="L15" s="46">
        <v>0.55000000000000004</v>
      </c>
      <c r="M15">
        <f>_xll.acq_options_bjerksund_price_approx(M$4,$C$5,$L15,$C$8,$C$9,$C$7,TRUE)</f>
        <v>1.3365585025591749</v>
      </c>
      <c r="N15">
        <f>_xll.acq_options_bjerksund_price_approx(N$4,$C$5,$L15,$C$8,$C$9,$C$7,TRUE)</f>
        <v>3.1556763506308201</v>
      </c>
      <c r="O15">
        <f>_xll.acq_options_bjerksund_price_approx(O$4,$C$5,$L15,$C$8,$C$9,$C$7,TRUE)</f>
        <v>6.2312540008503348</v>
      </c>
      <c r="P15">
        <f>_xll.acq_options_bjerksund_price_approx(P$4,$C$5,$L15,$C$8,$C$9,$C$7,TRUE)</f>
        <v>10.719370459089447</v>
      </c>
      <c r="Q15">
        <f>_xll.acq_options_bjerksund_price_approx(Q$4,$C$5,$L15,$C$8,$C$9,$C$7,TRUE)</f>
        <v>16.576573753268661</v>
      </c>
      <c r="R15">
        <f>_xll.acq_options_bjerksund_price_approx(R$4,$C$5,$L15,$C$8,$C$9,$C$7,TRUE)</f>
        <v>23.608942745230109</v>
      </c>
      <c r="S15">
        <f>_xll.acq_options_bjerksund_price_approx(S$4,$C$5,$L15,$C$8,$C$9,$C$7,TRUE)</f>
        <v>31.553881861379864</v>
      </c>
      <c r="U15" s="46">
        <v>0.55000000000000004</v>
      </c>
      <c r="V15">
        <f>_xll.acq_options_bjerksund_price_approx(V$4,$C$5,$U15,$C$8,$C$9,$C$7,FALSE)</f>
        <v>30</v>
      </c>
      <c r="W15">
        <f>_xll.acq_options_bjerksund_price_approx(W$4,$C$5,$U15,$C$8,$C$9,$C$7,FALSE)</f>
        <v>21.028678254900704</v>
      </c>
      <c r="X15">
        <f>_xll.acq_options_bjerksund_price_approx(X$4,$C$5,$U15,$C$8,$C$9,$C$7,FALSE)</f>
        <v>14.086457106078548</v>
      </c>
      <c r="Y15">
        <f>_xll.acq_options_bjerksund_price_approx(Y$4,$C$5,$U15,$C$8,$C$9,$C$7,FALSE)</f>
        <v>9.0198177682868135</v>
      </c>
      <c r="Z15">
        <f>_xll.acq_options_bjerksund_price_approx(Z$4,$C$5,$U15,$C$8,$C$9,$C$7,FALSE)</f>
        <v>5.5302052099230963</v>
      </c>
      <c r="AA15">
        <f>_xll.acq_options_bjerksund_price_approx(AA$4,$C$5,$U15,$C$8,$C$9,$C$7,FALSE)</f>
        <v>3.2561561952630882</v>
      </c>
      <c r="AB15">
        <f>_xll.acq_options_bjerksund_price_approx(AB$4,$C$5,$U15,$C$8,$C$9,$C$7,FALSE)</f>
        <v>1.8479046798663319</v>
      </c>
    </row>
    <row r="16" spans="1:28" x14ac:dyDescent="0.25">
      <c r="F16">
        <v>120</v>
      </c>
      <c r="G16">
        <f>_xll.acq_options_bjerksund_price_approx($C$4,F16,$C$6,$C$8,$C$9,$C$7,TRUE)</f>
        <v>2.6109483404114453</v>
      </c>
      <c r="H16">
        <f>_xll.acq_options_bjerksund_price_approx($C$4,F16,$C$6,$C$8,$C$9,$C$7,FALSE)</f>
        <v>40</v>
      </c>
      <c r="I16">
        <f>_xll.acq_options_blackscholes_price($C$4,F16,$C$6,$C$8,$C$9,$C$7,TRUE)</f>
        <v>2.6109483404114453</v>
      </c>
      <c r="J16">
        <f>_xll.acq_options_blackscholes_price($C$4,G16,$C$6,$C$8,$C$9,$C$7,FALSE)</f>
        <v>1.3059135679790043E-18</v>
      </c>
      <c r="L16" s="46">
        <v>0.6</v>
      </c>
      <c r="M16">
        <f>_xll.acq_options_bjerksund_price_approx(M$4,$C$5,$L16,$C$8,$C$9,$C$7,TRUE)</f>
        <v>1.5444021816862641</v>
      </c>
      <c r="N16">
        <f>_xll.acq_options_bjerksund_price_approx(N$4,$C$5,$L16,$C$8,$C$9,$C$7,TRUE)</f>
        <v>3.4778509106740358</v>
      </c>
      <c r="O16">
        <f>_xll.acq_options_bjerksund_price_approx(O$4,$C$5,$L16,$C$8,$C$9,$C$7,TRUE)</f>
        <v>6.6409346906283346</v>
      </c>
      <c r="P16">
        <f>_xll.acq_options_bjerksund_price_approx(P$4,$C$5,$L16,$C$8,$C$9,$C$7,TRUE)</f>
        <v>11.161027963773662</v>
      </c>
      <c r="Q16">
        <f>_xll.acq_options_bjerksund_price_approx(Q$4,$C$5,$L16,$C$8,$C$9,$C$7,TRUE)</f>
        <v>16.988648850197563</v>
      </c>
      <c r="R16">
        <f>_xll.acq_options_bjerksund_price_approx(R$4,$C$5,$L16,$C$8,$C$9,$C$7,TRUE)</f>
        <v>23.943732677531585</v>
      </c>
      <c r="S16">
        <f>_xll.acq_options_bjerksund_price_approx(S$4,$C$5,$L16,$C$8,$C$9,$C$7,TRUE)</f>
        <v>31.786054869626298</v>
      </c>
      <c r="U16" s="46">
        <v>0.6</v>
      </c>
      <c r="V16">
        <f>_xll.acq_options_bjerksund_price_approx(V$4,$C$5,$U16,$C$8,$C$9,$C$7,FALSE)</f>
        <v>30.005345917754727</v>
      </c>
      <c r="W16">
        <f>_xll.acq_options_bjerksund_price_approx(W$4,$C$5,$U16,$C$8,$C$9,$C$7,FALSE)</f>
        <v>21.176894025870496</v>
      </c>
      <c r="X16">
        <f>_xll.acq_options_bjerksund_price_approx(X$4,$C$5,$U16,$C$8,$C$9,$C$7,FALSE)</f>
        <v>14.348187494698188</v>
      </c>
      <c r="Y16">
        <f>_xll.acq_options_bjerksund_price_approx(Y$4,$C$5,$U16,$C$8,$C$9,$C$7,FALSE)</f>
        <v>9.3382092346537036</v>
      </c>
      <c r="Z16">
        <f>_xll.acq_options_bjerksund_price_approx(Z$4,$C$5,$U16,$C$8,$C$9,$C$7,FALSE)</f>
        <v>5.8484237377127499</v>
      </c>
      <c r="AA16">
        <f>_xll.acq_options_bjerksund_price_approx(AA$4,$C$5,$U16,$C$8,$C$9,$C$7,FALSE)</f>
        <v>3.5344479649784546</v>
      </c>
      <c r="AB16">
        <f>_xll.acq_options_bjerksund_price_approx(AB$4,$C$5,$U16,$C$8,$C$9,$C$7,FALSE)</f>
        <v>2.068028069267541</v>
      </c>
    </row>
    <row r="17" spans="6:35" x14ac:dyDescent="0.25">
      <c r="F17">
        <v>130</v>
      </c>
      <c r="G17">
        <f>_xll.acq_options_bjerksund_price_approx($C$4,F17,$C$6,$C$8,$C$9,$C$7,TRUE)</f>
        <v>1.8122480682922486</v>
      </c>
      <c r="H17">
        <f>_xll.acq_options_bjerksund_price_approx($C$4,F17,$C$6,$C$8,$C$9,$C$7,FALSE)</f>
        <v>50</v>
      </c>
      <c r="I17">
        <f>_xll.acq_options_blackscholes_price($C$4,F17,$C$6,$C$8,$C$9,$C$7,TRUE)</f>
        <v>1.8122480682922486</v>
      </c>
      <c r="J17">
        <f>_xll.acq_options_blackscholes_price($C$4,G17,$C$6,$C$8,$C$9,$C$7,FALSE)</f>
        <v>1.9625621136394617E-22</v>
      </c>
      <c r="L17" s="46">
        <v>0.65</v>
      </c>
      <c r="M17">
        <f>_xll.acq_options_bjerksund_price_approx(M$4,$C$5,$L17,$C$8,$C$9,$C$7,TRUE)</f>
        <v>1.7538393451341321</v>
      </c>
      <c r="N17">
        <f>_xll.acq_options_bjerksund_price_approx(N$4,$C$5,$L17,$C$8,$C$9,$C$7,TRUE)</f>
        <v>3.7917558451558833</v>
      </c>
      <c r="O17">
        <f>_xll.acq_options_bjerksund_price_approx(O$4,$C$5,$L17,$C$8,$C$9,$C$7,TRUE)</f>
        <v>7.0326722168859277</v>
      </c>
      <c r="P17">
        <f>_xll.acq_options_bjerksund_price_approx(P$4,$C$5,$L17,$C$8,$C$9,$C$7,TRUE)</f>
        <v>11.580462132074587</v>
      </c>
      <c r="Q17">
        <f>_xll.acq_options_bjerksund_price_approx(Q$4,$C$5,$L17,$C$8,$C$9,$C$7,TRUE)</f>
        <v>17.381176441458152</v>
      </c>
      <c r="R17">
        <f>_xll.acq_options_bjerksund_price_approx(R$4,$C$5,$L17,$C$8,$C$9,$C$7,TRUE)</f>
        <v>24.266465058303936</v>
      </c>
      <c r="S17">
        <f>_xll.acq_options_bjerksund_price_approx(S$4,$C$5,$L17,$C$8,$C$9,$C$7,TRUE)</f>
        <v>32.014915973629982</v>
      </c>
      <c r="U17" s="46">
        <v>0.65</v>
      </c>
      <c r="V17">
        <f>_xll.acq_options_bjerksund_price_approx(V$4,$C$5,$U17,$C$8,$C$9,$C$7,FALSE)</f>
        <v>30.019387489338804</v>
      </c>
      <c r="W17">
        <f>_xll.acq_options_bjerksund_price_approx(W$4,$C$5,$U17,$C$8,$C$9,$C$7,FALSE)</f>
        <v>21.322541467052218</v>
      </c>
      <c r="X17">
        <f>_xll.acq_options_bjerksund_price_approx(X$4,$C$5,$U17,$C$8,$C$9,$C$7,FALSE)</f>
        <v>14.596441833137632</v>
      </c>
      <c r="Y17">
        <f>_xll.acq_options_bjerksund_price_approx(Y$4,$C$5,$U17,$C$8,$C$9,$C$7,FALSE)</f>
        <v>9.637983728017673</v>
      </c>
      <c r="Z17">
        <f>_xll.acq_options_bjerksund_price_approx(Z$4,$C$5,$U17,$C$8,$C$9,$C$7,FALSE)</f>
        <v>6.1495793862091972</v>
      </c>
      <c r="AA17">
        <f>_xll.acq_options_bjerksund_price_approx(AA$4,$C$5,$U17,$C$8,$C$9,$C$7,FALSE)</f>
        <v>3.8014742129426224</v>
      </c>
      <c r="AB17">
        <f>_xll.acq_options_bjerksund_price_approx(AB$4,$C$5,$U17,$C$8,$C$9,$C$7,FALSE)</f>
        <v>2.283627586778664</v>
      </c>
    </row>
    <row r="18" spans="6:35" x14ac:dyDescent="0.25">
      <c r="F18">
        <v>140</v>
      </c>
      <c r="G18">
        <f>_xll.acq_options_bjerksund_price_approx($C$4,F18,$C$6,$C$8,$C$9,$C$7,TRUE)</f>
        <v>1.2576425804726288</v>
      </c>
      <c r="H18">
        <f>_xll.acq_options_bjerksund_price_approx($C$4,F18,$C$6,$C$8,$C$9,$C$7,FALSE)</f>
        <v>60</v>
      </c>
      <c r="I18">
        <f>_xll.acq_options_blackscholes_price($C$4,F18,$C$6,$C$8,$C$9,$C$7,TRUE)</f>
        <v>1.2576425804726288</v>
      </c>
      <c r="J18">
        <f>_xll.acq_options_blackscholes_price($C$4,G18,$C$6,$C$8,$C$9,$C$7,FALSE)</f>
        <v>1.2715942320358724E-26</v>
      </c>
      <c r="L18" s="46">
        <v>0.7</v>
      </c>
      <c r="M18">
        <f>_xll.acq_options_bjerksund_price_approx(M$4,$C$5,$L18,$C$8,$C$9,$C$7,TRUE)</f>
        <v>1.96380565221979</v>
      </c>
      <c r="N18">
        <f>_xll.acq_options_bjerksund_price_approx(N$4,$C$5,$L18,$C$8,$C$9,$C$7,TRUE)</f>
        <v>4.0975220615232182</v>
      </c>
      <c r="O18">
        <f>_xll.acq_options_bjerksund_price_approx(O$4,$C$5,$L18,$C$8,$C$9,$C$7,TRUE)</f>
        <v>7.40813485023385</v>
      </c>
      <c r="P18">
        <f>_xll.acq_options_bjerksund_price_approx(P$4,$C$5,$L18,$C$8,$C$9,$C$7,TRUE)</f>
        <v>11.980056871550772</v>
      </c>
      <c r="Q18">
        <f>_xll.acq_options_bjerksund_price_approx(Q$4,$C$5,$L18,$C$8,$C$9,$C$7,TRUE)</f>
        <v>17.756019281551474</v>
      </c>
      <c r="R18">
        <f>_xll.acq_options_bjerksund_price_approx(R$4,$C$5,$L18,$C$8,$C$9,$C$7,TRUE)</f>
        <v>24.577716756978504</v>
      </c>
      <c r="S18">
        <f>_xll.acq_options_bjerksund_price_approx(S$4,$C$5,$L18,$C$8,$C$9,$C$7,TRUE)</f>
        <v>32.239762763653374</v>
      </c>
      <c r="U18" s="46">
        <v>0.7</v>
      </c>
      <c r="V18">
        <f>_xll.acq_options_bjerksund_price_approx(V$4,$C$5,$U18,$C$8,$C$9,$C$7,FALSE)</f>
        <v>30.040155624016606</v>
      </c>
      <c r="W18">
        <f>_xll.acq_options_bjerksund_price_approx(W$4,$C$5,$U18,$C$8,$C$9,$C$7,FALSE)</f>
        <v>21.465254318063465</v>
      </c>
      <c r="X18">
        <f>_xll.acq_options_bjerksund_price_approx(X$4,$C$5,$U18,$C$8,$C$9,$C$7,FALSE)</f>
        <v>14.832578998839985</v>
      </c>
      <c r="Y18">
        <f>_xll.acq_options_bjerksund_price_approx(Y$4,$C$5,$U18,$C$8,$C$9,$C$7,FALSE)</f>
        <v>9.9213379184106572</v>
      </c>
      <c r="Z18">
        <f>_xll.acq_options_bjerksund_price_approx(Z$4,$C$5,$U18,$C$8,$C$9,$C$7,FALSE)</f>
        <v>6.435498641492515</v>
      </c>
      <c r="AA18">
        <f>_xll.acq_options_bjerksund_price_approx(AA$4,$C$5,$U18,$C$8,$C$9,$C$7,FALSE)</f>
        <v>4.0580000145426993</v>
      </c>
      <c r="AB18">
        <f>_xll.acq_options_bjerksund_price_approx(AB$4,$C$5,$U18,$C$8,$C$9,$C$7,FALSE)</f>
        <v>2.4944205008523568</v>
      </c>
    </row>
    <row r="19" spans="6:35" x14ac:dyDescent="0.25">
      <c r="F19">
        <v>150</v>
      </c>
      <c r="G19">
        <f>_xll.acq_options_bjerksund_price_approx($C$4,F19,$C$6,$C$8,$C$9,$C$7,TRUE)</f>
        <v>0.87364917342515458</v>
      </c>
      <c r="H19">
        <f>_xll.acq_options_bjerksund_price_approx($C$4,F19,$C$6,$C$8,$C$9,$C$7,FALSE)</f>
        <v>70</v>
      </c>
      <c r="I19">
        <f>_xll.acq_options_blackscholes_price($C$4,F19,$C$6,$C$8,$C$9,$C$7,TRUE)</f>
        <v>0.87364917342515458</v>
      </c>
      <c r="J19">
        <f>_xll.acq_options_blackscholes_price($C$4,G19,$C$6,$C$8,$C$9,$C$7,FALSE)</f>
        <v>3.6669095805321848E-31</v>
      </c>
      <c r="L19" s="46">
        <v>0.75</v>
      </c>
      <c r="M19">
        <f>_xll.acq_options_bjerksund_price_approx(M$4,$C$5,$L19,$C$8,$C$9,$C$7,TRUE)</f>
        <v>2.1734908239105728</v>
      </c>
      <c r="N19">
        <f>_xll.acq_options_bjerksund_price_approx(N$4,$C$5,$L19,$C$8,$C$9,$C$7,TRUE)</f>
        <v>4.3953551181175712</v>
      </c>
      <c r="O19">
        <f>_xll.acq_options_bjerksund_price_approx(O$4,$C$5,$L19,$C$8,$C$9,$C$7,TRUE)</f>
        <v>7.7687405195595787</v>
      </c>
      <c r="P19">
        <f>_xll.acq_options_bjerksund_price_approx(P$4,$C$5,$L19,$C$8,$C$9,$C$7,TRUE)</f>
        <v>12.361783822894068</v>
      </c>
      <c r="Q19">
        <f>_xll.acq_options_bjerksund_price_approx(Q$4,$C$5,$L19,$C$8,$C$9,$C$7,TRUE)</f>
        <v>18.114754266184605</v>
      </c>
      <c r="R19">
        <f>_xll.acq_options_bjerksund_price_approx(R$4,$C$5,$L19,$C$8,$C$9,$C$7,TRUE)</f>
        <v>24.878064222330167</v>
      </c>
      <c r="S19">
        <f>_xll.acq_options_bjerksund_price_approx(S$4,$C$5,$L19,$C$8,$C$9,$C$7,TRUE)</f>
        <v>32.460132474437401</v>
      </c>
      <c r="U19" s="46">
        <v>0.75</v>
      </c>
      <c r="V19">
        <f>_xll.acq_options_bjerksund_price_approx(V$4,$C$5,$U19,$C$8,$C$9,$C$7,FALSE)</f>
        <v>30.066381381137603</v>
      </c>
      <c r="W19">
        <f>_xll.acq_options_bjerksund_price_approx(W$4,$C$5,$U19,$C$8,$C$9,$C$7,FALSE)</f>
        <v>21.604822951440077</v>
      </c>
      <c r="X19">
        <f>_xll.acq_options_bjerksund_price_approx(X$4,$C$5,$U19,$C$8,$C$9,$C$7,FALSE)</f>
        <v>15.057751545192005</v>
      </c>
      <c r="Y19">
        <f>_xll.acq_options_bjerksund_price_approx(Y$4,$C$5,$U19,$C$8,$C$9,$C$7,FALSE)</f>
        <v>10.190075896726043</v>
      </c>
      <c r="Z19">
        <f>_xll.acq_options_bjerksund_price_approx(Z$4,$C$5,$U19,$C$8,$C$9,$C$7,FALSE)</f>
        <v>6.7077131968609081</v>
      </c>
      <c r="AA19">
        <f>_xll.acq_options_bjerksund_price_approx(AA$4,$C$5,$U19,$C$8,$C$9,$C$7,FALSE)</f>
        <v>4.3047394093293008</v>
      </c>
      <c r="AB19">
        <f>_xll.acq_options_bjerksund_price_approx(AB$4,$C$5,$U19,$C$8,$C$9,$C$7,FALSE)</f>
        <v>2.7002771269771699</v>
      </c>
    </row>
    <row r="20" spans="6:35" x14ac:dyDescent="0.25">
      <c r="F20">
        <v>160</v>
      </c>
      <c r="G20">
        <f>_xll.acq_options_bjerksund_price_approx($C$4,F20,$C$6,$C$8,$C$9,$C$7,TRUE)</f>
        <v>0.60806327909027225</v>
      </c>
      <c r="H20">
        <f>_xll.acq_options_bjerksund_price_approx($C$4,F20,$C$6,$C$8,$C$9,$C$7,FALSE)</f>
        <v>80</v>
      </c>
      <c r="I20">
        <f>_xll.acq_options_blackscholes_price($C$4,F20,$C$6,$C$8,$C$9,$C$7,TRUE)</f>
        <v>0.60806327909027225</v>
      </c>
      <c r="J20">
        <f>_xll.acq_options_blackscholes_price($C$4,G20,$C$6,$C$8,$C$9,$C$7,FALSE)</f>
        <v>4.868419745828726E-36</v>
      </c>
      <c r="L20" s="46">
        <v>0.8</v>
      </c>
      <c r="M20">
        <f>_xll.acq_options_bjerksund_price_approx(M$4,$C$5,$L20,$C$8,$C$9,$C$7,TRUE)</f>
        <v>2.3822760589289196</v>
      </c>
      <c r="N20">
        <f>_xll.acq_options_bjerksund_price_approx(N$4,$C$5,$L20,$C$8,$C$9,$C$7,TRUE)</f>
        <v>4.6855012429099574</v>
      </c>
      <c r="O20">
        <f>_xll.acq_options_bjerksund_price_approx(O$4,$C$5,$L20,$C$8,$C$9,$C$7,TRUE)</f>
        <v>8.1157062758994982</v>
      </c>
      <c r="P20">
        <f>_xll.acq_options_bjerksund_price_approx(P$4,$C$5,$L20,$C$8,$C$9,$C$7,TRUE)</f>
        <v>12.727296608648729</v>
      </c>
      <c r="Q20">
        <f>_xll.acq_options_bjerksund_price_approx(Q$4,$C$5,$L20,$C$8,$C$9,$C$7,TRUE)</f>
        <v>18.458730355326026</v>
      </c>
      <c r="R20">
        <f>_xll.acq_options_bjerksund_price_approx(R$4,$C$5,$L20,$C$8,$C$9,$C$7,TRUE)</f>
        <v>25.168065289543748</v>
      </c>
      <c r="S20">
        <f>_xll.acq_options_bjerksund_price_approx(S$4,$C$5,$L20,$C$8,$C$9,$C$7,TRUE)</f>
        <v>32.675730604857705</v>
      </c>
      <c r="U20" s="46">
        <v>0.8</v>
      </c>
      <c r="V20">
        <f>_xll.acq_options_bjerksund_price_approx(V$4,$C$5,$U20,$C$8,$C$9,$C$7,FALSE)</f>
        <v>30.097033642388915</v>
      </c>
      <c r="W20">
        <f>_xll.acq_options_bjerksund_price_approx(W$4,$C$5,$U20,$C$8,$C$9,$C$7,FALSE)</f>
        <v>21.741142139247827</v>
      </c>
      <c r="X20">
        <f>_xll.acq_options_bjerksund_price_approx(X$4,$C$5,$U20,$C$8,$C$9,$C$7,FALSE)</f>
        <v>15.2729460671897</v>
      </c>
      <c r="Y20">
        <f>_xll.acq_options_bjerksund_price_approx(Y$4,$C$5,$U20,$C$8,$C$9,$C$7,FALSE)</f>
        <v>10.445700309453485</v>
      </c>
      <c r="Z20">
        <f>_xll.acq_options_bjerksund_price_approx(Z$4,$C$5,$U20,$C$8,$C$9,$C$7,FALSE)</f>
        <v>6.9675215419987353</v>
      </c>
      <c r="AA20">
        <f>_xll.acq_options_bjerksund_price_approx(AA$4,$C$5,$U20,$C$8,$C$9,$C$7,FALSE)</f>
        <v>4.5423505649096114</v>
      </c>
      <c r="AB20">
        <f>_xll.acq_options_bjerksund_price_approx(AB$4,$C$5,$U20,$C$8,$C$9,$C$7,FALSE)</f>
        <v>2.901169441243951</v>
      </c>
      <c r="AD20">
        <v>3.4746592085343946</v>
      </c>
      <c r="AE20">
        <f>AD20-AB23</f>
        <v>-6.7057470687359455E-14</v>
      </c>
    </row>
    <row r="21" spans="6:35" x14ac:dyDescent="0.25">
      <c r="F21">
        <v>170</v>
      </c>
      <c r="G21">
        <f>_xll.acq_options_bjerksund_price_approx($C$4,F21,$C$6,$C$8,$C$9,$C$7,TRUE)</f>
        <v>0.4243122048375545</v>
      </c>
      <c r="H21">
        <f>_xll.acq_options_bjerksund_price_approx($C$4,F21,$C$6,$C$8,$C$9,$C$7,FALSE)</f>
        <v>90</v>
      </c>
      <c r="I21">
        <f>_xll.acq_options_blackscholes_price($C$4,F21,$C$6,$C$8,$C$9,$C$7,TRUE)</f>
        <v>0.4243122048375545</v>
      </c>
      <c r="J21">
        <f>_xll.acq_options_blackscholes_price($C$4,G21,$C$6,$C$8,$C$9,$C$7,FALSE)</f>
        <v>3.0810353477718544E-41</v>
      </c>
      <c r="L21" s="46">
        <v>0.85</v>
      </c>
      <c r="M21">
        <f>_xll.acq_options_bjerksund_price_approx(M$4,$C$5,$L21,$C$8,$C$9,$C$7,TRUE)</f>
        <v>2.5896880914419889</v>
      </c>
      <c r="N21">
        <f>_xll.acq_options_bjerksund_price_approx(N$4,$C$5,$L21,$C$8,$C$9,$C$7,TRUE)</f>
        <v>4.9682263472148094</v>
      </c>
      <c r="O21">
        <f>_xll.acq_options_bjerksund_price_approx(O$4,$C$5,$L21,$C$8,$C$9,$C$7,TRUE)</f>
        <v>8.4500860099740365</v>
      </c>
      <c r="P21">
        <f>_xll.acq_options_bjerksund_price_approx(P$4,$C$5,$L21,$C$8,$C$9,$C$7,TRUE)</f>
        <v>13.077998996876133</v>
      </c>
      <c r="Q21">
        <f>_xll.acq_options_bjerksund_price_approx(Q$4,$C$5,$L21,$C$8,$C$9,$C$7,TRUE)</f>
        <v>18.789112332169893</v>
      </c>
      <c r="R21">
        <f>_xll.acq_options_bjerksund_price_approx(R$4,$C$5,$L21,$C$8,$C$9,$C$7,TRUE)</f>
        <v>25.448250155289202</v>
      </c>
      <c r="S21">
        <f>_xll.acq_options_bjerksund_price_approx(S$4,$C$5,$L21,$C$8,$C$9,$C$7,TRUE)</f>
        <v>32.886381891485414</v>
      </c>
      <c r="U21" s="46">
        <v>0.85</v>
      </c>
      <c r="V21">
        <f>_xll.acq_options_bjerksund_price_approx(V$4,$C$5,$U21,$C$8,$C$9,$C$7,FALSE)</f>
        <v>30.131271677953357</v>
      </c>
      <c r="W21">
        <f>_xll.acq_options_bjerksund_price_approx(W$4,$C$5,$U21,$C$8,$C$9,$C$7,FALSE)</f>
        <v>21.874176704910447</v>
      </c>
      <c r="X21">
        <f>_xll.acq_options_bjerksund_price_approx(X$4,$C$5,$U21,$C$8,$C$9,$C$7,FALSE)</f>
        <v>15.479014206765569</v>
      </c>
      <c r="Y21">
        <f>_xll.acq_options_bjerksund_price_approx(Y$4,$C$5,$U21,$C$8,$C$9,$C$7,FALSE)</f>
        <v>10.689478061153395</v>
      </c>
      <c r="Z21">
        <f>_xll.acq_options_bjerksund_price_approx(Z$4,$C$5,$U21,$C$8,$C$9,$C$7,FALSE)</f>
        <v>7.2160351309845367</v>
      </c>
      <c r="AA21">
        <f>_xll.acq_options_bjerksund_price_approx(AA$4,$C$5,$U21,$C$8,$C$9,$C$7,FALSE)</f>
        <v>4.7714361792330635</v>
      </c>
      <c r="AB21">
        <f>_xll.acq_options_bjerksund_price_approx(AB$4,$C$5,$U21,$C$8,$C$9,$C$7,FALSE)</f>
        <v>3.0971367888594727</v>
      </c>
    </row>
    <row r="22" spans="6:35" x14ac:dyDescent="0.25">
      <c r="L22" s="46">
        <v>0.9</v>
      </c>
      <c r="M22">
        <f>_xll.acq_options_bjerksund_price_approx(M$4,$C$5,$L22,$C$8,$C$9,$C$7,TRUE)</f>
        <v>2.7953651665542871</v>
      </c>
      <c r="N22">
        <f>_xll.acq_options_bjerksund_price_approx(N$4,$C$5,$L22,$C$8,$C$9,$C$7,TRUE)</f>
        <v>5.2438030119484296</v>
      </c>
      <c r="O22">
        <f>_xll.acq_options_bjerksund_price_approx(O$4,$C$5,$L22,$C$8,$C$9,$C$7,TRUE)</f>
        <v>8.7727996072321659</v>
      </c>
      <c r="P22">
        <f>_xll.acq_options_bjerksund_price_approx(P$4,$C$5,$L22,$C$8,$C$9,$C$7,TRUE)</f>
        <v>13.415095305183144</v>
      </c>
      <c r="Q22">
        <f>_xll.acq_options_bjerksund_price_approx(Q$4,$C$5,$L22,$C$8,$C$9,$C$7,TRUE)</f>
        <v>19.106914373391973</v>
      </c>
      <c r="R22">
        <f>_xll.acq_options_bjerksund_price_approx(R$4,$C$5,$L22,$C$8,$C$9,$C$7,TRUE)</f>
        <v>25.719117512390625</v>
      </c>
      <c r="S22">
        <f>_xll.acq_options_bjerksund_price_approx(S$4,$C$5,$L22,$C$8,$C$9,$C$7,TRUE)</f>
        <v>33.091996127090255</v>
      </c>
      <c r="U22" s="46">
        <v>0.9</v>
      </c>
      <c r="V22">
        <f>_xll.acq_options_bjerksund_price_approx(V$4,$C$5,$U22,$C$8,$C$9,$C$7,FALSE)</f>
        <v>30.168407147610274</v>
      </c>
      <c r="W22">
        <f>_xll.acq_options_bjerksund_price_approx(W$4,$C$5,$U22,$C$8,$C$9,$C$7,FALSE)</f>
        <v>22.003938547541125</v>
      </c>
      <c r="X22">
        <f>_xll.acq_options_bjerksund_price_approx(X$4,$C$5,$U22,$C$8,$C$9,$C$7,FALSE)</f>
        <v>15.676696740899636</v>
      </c>
      <c r="Y22">
        <f>_xll.acq_options_bjerksund_price_approx(Y$4,$C$5,$U22,$C$8,$C$9,$C$7,FALSE)</f>
        <v>10.922488741216739</v>
      </c>
      <c r="Z22">
        <f>_xll.acq_options_bjerksund_price_approx(Z$4,$C$5,$U22,$C$8,$C$9,$C$7,FALSE)</f>
        <v>7.4542135528883051</v>
      </c>
      <c r="AA22">
        <f>_xll.acq_options_bjerksund_price_approx(AA$4,$C$5,$U22,$C$8,$C$9,$C$7,FALSE)</f>
        <v>4.992546402492394</v>
      </c>
      <c r="AB22">
        <f>_xll.acq_options_bjerksund_price_approx(AB$4,$C$5,$U22,$C$8,$C$9,$C$7,FALSE)</f>
        <v>3.2882627227475894</v>
      </c>
    </row>
    <row r="23" spans="6:35" x14ac:dyDescent="0.25">
      <c r="L23" s="46">
        <v>0.95</v>
      </c>
      <c r="M23">
        <f>_xll.acq_options_bjerksund_price_approx(M$4,$C$5,$L23,$C$8,$C$9,$C$7,TRUE)</f>
        <v>2.9990316100764289</v>
      </c>
      <c r="N23">
        <f>_xll.acq_options_bjerksund_price_approx(N$4,$C$5,$L23,$C$8,$C$9,$C$7,TRUE)</f>
        <v>5.5125024519297554</v>
      </c>
      <c r="O23">
        <f>_xll.acq_options_bjerksund_price_approx(O$4,$C$5,$L23,$C$8,$C$9,$C$7,TRUE)</f>
        <v>9.0846557728416073</v>
      </c>
      <c r="P23">
        <f>_xll.acq_options_bjerksund_price_approx(P$4,$C$5,$L23,$C$8,$C$9,$C$7,TRUE)</f>
        <v>13.739628399632494</v>
      </c>
      <c r="Q23">
        <f>_xll.acq_options_bjerksund_price_approx(Q$4,$C$5,$L23,$C$8,$C$9,$C$7,TRUE)</f>
        <v>19.413026166473443</v>
      </c>
      <c r="R23">
        <f>_xll.acq_options_bjerksund_price_approx(R$4,$C$5,$L23,$C$8,$C$9,$C$7,TRUE)</f>
        <v>25.981133583523786</v>
      </c>
      <c r="S23">
        <f>_xll.acq_options_bjerksund_price_approx(S$4,$C$5,$L23,$C$8,$C$9,$C$7,TRUE)</f>
        <v>33.292544011466831</v>
      </c>
      <c r="U23" s="46">
        <v>0.95</v>
      </c>
      <c r="V23">
        <f>_xll.acq_options_bjerksund_price_approx(V$4,$C$5,$U23,$C$8,$C$9,$C$7,FALSE)</f>
        <v>30.207874016497883</v>
      </c>
      <c r="W23">
        <f>_xll.acq_options_bjerksund_price_approx(W$4,$C$5,$U23,$C$8,$C$9,$C$7,FALSE)</f>
        <v>22.130471052706028</v>
      </c>
      <c r="X23">
        <f>_xll.acq_options_bjerksund_price_approx(X$4,$C$5,$U23,$C$8,$C$9,$C$7,FALSE)</f>
        <v>15.866642505105219</v>
      </c>
      <c r="Y23">
        <f>_xll.acq_options_bjerksund_price_approx(Y$4,$C$5,$U23,$C$8,$C$9,$C$7,FALSE)</f>
        <v>11.14566101178896</v>
      </c>
      <c r="Z23">
        <f>_xll.acq_options_bjerksund_price_approx(Z$4,$C$5,$U23,$C$8,$C$9,$C$7,FALSE)</f>
        <v>7.6828917175824216</v>
      </c>
      <c r="AA23">
        <f>_xll.acq_options_bjerksund_price_approx(AA$4,$C$5,$U23,$C$8,$C$9,$C$7,FALSE)</f>
        <v>5.2061828422575331</v>
      </c>
      <c r="AB23">
        <f>_xll.acq_options_bjerksund_price_approx(AB$4,$C$5,$U23,$C$8,$C$9,$C$7,FALSE)</f>
        <v>3.4746592085344616</v>
      </c>
      <c r="AD23">
        <v>3.4746600000000001</v>
      </c>
      <c r="AE23">
        <f>AB23-AD23</f>
        <v>-7.9146553844111622E-7</v>
      </c>
    </row>
    <row r="24" spans="6:35" x14ac:dyDescent="0.25">
      <c r="L24" s="46">
        <v>1</v>
      </c>
      <c r="M24">
        <f>_xll.acq_options_bjerksund_price_approx(M$4,$C$5,$L24,$C$8,$C$9,$C$7,TRUE)</f>
        <v>3.2004786488600772</v>
      </c>
      <c r="N24">
        <f>_xll.acq_options_bjerksund_price_approx(N$4,$C$5,$L24,$C$8,$C$9,$C$7,TRUE)</f>
        <v>5.7745896314136331</v>
      </c>
      <c r="O24">
        <f>_xll.acq_options_bjerksund_price_approx(O$4,$C$5,$L24,$C$8,$C$9,$C$7,TRUE)</f>
        <v>9.3863701128630979</v>
      </c>
      <c r="P24">
        <f>_xll.acq_options_bjerksund_price_approx(P$4,$C$5,$L24,$C$8,$C$9,$C$7,TRUE)</f>
        <v>14.052508832531942</v>
      </c>
      <c r="Q24">
        <f>_xll.acq_options_bjerksund_price_approx(Q$4,$C$5,$L24,$C$8,$C$9,$C$7,TRUE)</f>
        <v>19.708233489832239</v>
      </c>
      <c r="R24">
        <f>_xll.acq_options_bjerksund_price_approx(R$4,$C$5,$L24,$C$8,$C$9,$C$7,TRUE)</f>
        <v>26.234732756665451</v>
      </c>
      <c r="S24">
        <f>_xll.acq_options_bjerksund_price_approx(S$4,$C$5,$L24,$C$8,$C$9,$C$7,TRUE)</f>
        <v>33.488039891384361</v>
      </c>
      <c r="U24" s="46">
        <v>1</v>
      </c>
      <c r="V24">
        <f>_xll.acq_options_bjerksund_price_approx(V$4,$C$5,$U24,$C$8,$C$9,$C$7,FALSE)</f>
        <v>30.249204819926547</v>
      </c>
      <c r="W24">
        <f>_xll.acq_options_bjerksund_price_approx(W$4,$C$5,$U24,$C$8,$C$9,$C$7,FALSE)</f>
        <v>22.253838391226381</v>
      </c>
      <c r="X24">
        <f>_xll.acq_options_bjerksund_price_approx(X$4,$C$5,$U24,$C$8,$C$9,$C$7,FALSE)</f>
        <v>16.049423418172978</v>
      </c>
      <c r="Y24">
        <f>_xll.acq_options_bjerksund_price_approx(Y$4,$C$5,$U24,$C$8,$C$9,$C$7,FALSE)</f>
        <v>11.359800416866619</v>
      </c>
      <c r="Z24">
        <f>_xll.acq_options_bjerksund_price_approx(Z$4,$C$5,$U24,$C$8,$C$9,$C$7,FALSE)</f>
        <v>7.902801148209889</v>
      </c>
      <c r="AA24">
        <f>_xll.acq_options_bjerksund_price_approx(AA$4,$C$5,$U24,$C$8,$C$9,$C$7,FALSE)</f>
        <v>5.412802895372181</v>
      </c>
      <c r="AB24">
        <f>_xll.acq_options_bjerksund_price_approx(AB$4,$C$5,$U24,$C$8,$C$9,$C$7,FALSE)</f>
        <v>3.6564557766512564</v>
      </c>
    </row>
    <row r="26" spans="6:35" x14ac:dyDescent="0.25">
      <c r="V26" s="47"/>
      <c r="W26" s="47"/>
      <c r="X26" s="47"/>
      <c r="Y26" s="47"/>
    </row>
    <row r="27" spans="6:35" x14ac:dyDescent="0.25">
      <c r="V27" s="47"/>
      <c r="W27" s="47"/>
      <c r="X27" s="47"/>
      <c r="Y27" s="47"/>
      <c r="Z27" s="47"/>
    </row>
    <row r="28" spans="6:35" x14ac:dyDescent="0.25">
      <c r="V28" s="47"/>
      <c r="W28" s="47"/>
      <c r="X28" s="47"/>
      <c r="Y28" s="47"/>
      <c r="Z28" s="47"/>
    </row>
    <row r="29" spans="6:35" x14ac:dyDescent="0.25">
      <c r="V29" s="47"/>
      <c r="W29" s="47"/>
      <c r="X29" s="47"/>
      <c r="Y29" s="47"/>
      <c r="Z29" s="47"/>
    </row>
    <row r="30" spans="6:35" ht="15.75" thickBot="1" x14ac:dyDescent="0.3">
      <c r="G30" s="48" t="s">
        <v>145</v>
      </c>
      <c r="H30" s="48"/>
      <c r="I30" s="48"/>
      <c r="J30" s="48"/>
      <c r="K30" s="48"/>
      <c r="L30" s="48"/>
      <c r="M30" s="48"/>
      <c r="N30" s="48"/>
      <c r="S30" s="48" t="s">
        <v>146</v>
      </c>
      <c r="T30" s="48"/>
      <c r="U30" s="48"/>
      <c r="V30" s="48"/>
      <c r="W30" s="48"/>
      <c r="X30" s="48"/>
      <c r="Y30" s="48"/>
      <c r="Z30" s="48"/>
      <c r="AC30" t="s">
        <v>147</v>
      </c>
    </row>
    <row r="31" spans="6:35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35" x14ac:dyDescent="0.25">
      <c r="F32" s="13">
        <v>100</v>
      </c>
      <c r="G32">
        <f>_xll.acq_options_bjerksund_greeks(G$31,$F32,$C$5,$C$6,$C$8,$C$9,$C$7,TRUE)</f>
        <v>3.2636854255143088</v>
      </c>
      <c r="H32">
        <f>_xll.acq_options_bjerksund_greeks(H$31,$F32,$C$5,$C$6,$C$8,$C$9,$C$7,TRUE)</f>
        <v>0.17541526927900009</v>
      </c>
      <c r="I32">
        <f>_xll.acq_options_bjerksund_greeks(I$31,$F32,$C$5,$C$6,$C$8,$C$9,$C$7,TRUE)</f>
        <v>6.1639582327188691E-3</v>
      </c>
      <c r="J32">
        <f>_xll.acq_options_bjerksund_greeks(J$31,$F32,$C$5,$C$6,$C$8,$C$9,$C$7,TRUE)</f>
        <v>38.532113576183825</v>
      </c>
      <c r="K32">
        <f>_xll.acq_options_bjerksund_greeks(K$31,$F32,$C$5,$C$6,$C$8,$C$9,$C$7,TRUE)</f>
        <v>156.14909596450843</v>
      </c>
      <c r="L32">
        <f>_xll.acq_options_bjerksund_greeks(L$31,$F32,$C$5,$C$6,$C$8,$C$9,$C$7,TRUE)</f>
        <v>1.1925599174844592</v>
      </c>
      <c r="M32">
        <f>_xll.acq_options_bjerksund_greeks(M$31,$F32,$C$5,$C$6,$C$8,$C$9,$C$7,TRUE)</f>
        <v>35.656088692297416</v>
      </c>
      <c r="N32">
        <f>_xll.acq_options_bjerksund_greeks(N$31,$F32,$C$5,$C$6,$C$8,$C$9,$C$7,TRUE)</f>
        <v>-1.7307953841516621</v>
      </c>
      <c r="R32" s="13">
        <v>100</v>
      </c>
      <c r="S32">
        <f>_xll.acq_options_blackscholes_greeks(S$31,$F32,$C$5,$C$6,$C$8,$C$9,$C$7,FALSE)</f>
        <v>46.29908424676718</v>
      </c>
      <c r="T32">
        <f>_xll.acq_options_blackscholes_greeks(T$31,$F32,$C$5,$C$6,$C$8,$C$9,$C$7,TRUE)</f>
        <v>0.17541526934222221</v>
      </c>
      <c r="U32">
        <f>_xll.acq_options_blackscholes_greeks(U$31,$F32,$C$5,$C$6,$C$8,$C$9,$C$7,TRUE)</f>
        <v>6.1651385288094013E-3</v>
      </c>
      <c r="V32">
        <f>_xll.acq_options_blackscholes_greeks(V$31,$F32,$C$5,$C$6,$C$8,$C$9,$C$7,TRUE)</f>
        <v>38.532115805058758</v>
      </c>
      <c r="W32">
        <f>_xll.acq_options_blackscholes_greeks(W$31,$F32,$C$5,$C$6,$C$8,$C$9,$C$7,TRUE)</f>
        <v>156.14908813078776</v>
      </c>
      <c r="X32">
        <f>_xll.acq_options_blackscholes_greeks(X$31,$F32,$C$5,$C$6,$C$8,$C$9,$C$7,TRUE)</f>
        <v>1.1925600030594994</v>
      </c>
      <c r="Y32">
        <f>_xll.acq_options_blackscholes_greeks(Y$31,$F32,$C$5,$C$6,$C$8,$C$9,$C$7,TRUE)</f>
        <v>35.694603771769785</v>
      </c>
      <c r="Z32">
        <f>_xll.acq_options_blackscholes_greeks(Z$31,$F32,$C$5,$C$6,$C$8,$C$9,$C$7,TRUE)</f>
        <v>-1.7307846647220793</v>
      </c>
      <c r="AB32">
        <f>G32-S32</f>
        <v>-43.035398821252869</v>
      </c>
      <c r="AC32">
        <f t="shared" ref="AC32:AI42" si="0">H32-T32</f>
        <v>-6.3222121982065005E-11</v>
      </c>
      <c r="AD32">
        <f t="shared" si="0"/>
        <v>-1.1802960905322318E-6</v>
      </c>
      <c r="AE32">
        <f t="shared" si="0"/>
        <v>-2.2288749335075408E-6</v>
      </c>
      <c r="AF32">
        <f t="shared" si="0"/>
        <v>7.8337206730338949E-6</v>
      </c>
      <c r="AG32">
        <f t="shared" si="0"/>
        <v>-8.5575040165153382E-8</v>
      </c>
      <c r="AH32">
        <f t="shared" si="0"/>
        <v>-3.8515079472368541E-2</v>
      </c>
      <c r="AI32">
        <f t="shared" si="0"/>
        <v>-1.071942958286165E-5</v>
      </c>
    </row>
    <row r="33" spans="6:35" x14ac:dyDescent="0.25">
      <c r="F33" s="13">
        <v>110</v>
      </c>
      <c r="G33">
        <f>_xll.acq_options_bjerksund_greeks(G$31,$F33,$C$5,$C$6,$C$8,$C$9,$C$7,TRUE)</f>
        <v>5.3357296360768061</v>
      </c>
      <c r="H33">
        <f>_xll.acq_options_bjerksund_greeks(H$31,$F33,$C$5,$C$6,$C$8,$C$9,$C$7,TRUE)</f>
        <v>0.23979644236504782</v>
      </c>
      <c r="I33">
        <f>_xll.acq_options_bjerksund_greeks(I$31,$F33,$C$5,$C$6,$C$8,$C$9,$C$7,TRUE)</f>
        <v>6.6478378357714973E-3</v>
      </c>
      <c r="J33">
        <f>_xll.acq_options_bjerksund_greeks(J$31,$F33,$C$5,$C$6,$C$8,$C$9,$C$7,TRUE)</f>
        <v>50.269871257656568</v>
      </c>
      <c r="K33">
        <f>_xll.acq_options_bjerksund_greeks(K$31,$F33,$C$5,$C$6,$C$8,$C$9,$C$7,TRUE)</f>
        <v>115.94092050870586</v>
      </c>
      <c r="L33">
        <f>_xll.acq_options_bjerksund_greeks(L$31,$F33,$C$5,$C$6,$C$8,$C$9,$C$7,TRUE)</f>
        <v>1.1356379836513497</v>
      </c>
      <c r="M33">
        <f>_xll.acq_options_bjerksund_greeks(M$31,$F33,$C$5,$C$6,$C$8,$C$9,$C$7,TRUE)</f>
        <v>52.554444882328966</v>
      </c>
      <c r="N33">
        <f>_xll.acq_options_bjerksund_greeks(N$31,$F33,$C$5,$C$6,$C$8,$C$9,$C$7,TRUE)</f>
        <v>-2.1933746518243424</v>
      </c>
      <c r="R33" s="13">
        <v>110</v>
      </c>
      <c r="S33">
        <f>_xll.acq_options_blackscholes_greeks(S$31,$F33,$C$5,$C$6,$C$8,$C$9,$C$7,TRUE)</f>
        <v>5.3357296360768061</v>
      </c>
      <c r="T33">
        <f>_xll.acq_options_blackscholes_greeks(T$31,$F33,$C$5,$C$6,$C$8,$C$9,$C$7,TRUE)</f>
        <v>0.23979644241728901</v>
      </c>
      <c r="U33">
        <f>_xll.acq_options_blackscholes_greeks(U$31,$F33,$C$5,$C$6,$C$8,$C$9,$C$7,TRUE)</f>
        <v>6.6472559788822673E-3</v>
      </c>
      <c r="V33">
        <f>_xll.acq_options_blackscholes_greeks(V$31,$F33,$C$5,$C$6,$C$8,$C$9,$C$7,TRUE)</f>
        <v>50.269873340297138</v>
      </c>
      <c r="W33">
        <f>_xll.acq_options_blackscholes_greeks(W$31,$F33,$C$5,$C$6,$C$8,$C$9,$C$7,TRUE)</f>
        <v>115.94090950324943</v>
      </c>
      <c r="X33">
        <f>_xll.acq_options_blackscholes_greeks(X$31,$F33,$C$5,$C$6,$C$8,$C$9,$C$7,TRUE)</f>
        <v>1.1356382729549774</v>
      </c>
      <c r="Y33">
        <f>_xll.acq_options_blackscholes_greeks(Y$31,$F33,$C$5,$C$6,$C$8,$C$9,$C$7,TRUE)</f>
        <v>52.604697574562458</v>
      </c>
      <c r="Z33">
        <f>_xll.acq_options_blackscholes_greeks(Z$31,$F33,$C$5,$C$6,$C$8,$C$9,$C$7,TRUE)</f>
        <v>-2.1933498888502481</v>
      </c>
      <c r="AB33">
        <f t="shared" ref="AB33:AB42" si="1">G33-S33</f>
        <v>0</v>
      </c>
      <c r="AC33">
        <f t="shared" ref="AC33:AC42" si="2">H33-T33</f>
        <v>-5.2241183601253738E-11</v>
      </c>
      <c r="AD33">
        <f t="shared" ref="AD33:AD42" si="3">I33-U33</f>
        <v>5.8185688923007711E-7</v>
      </c>
      <c r="AE33">
        <f t="shared" ref="AE33:AE42" si="4">J33-V33</f>
        <v>-2.0826405702223383E-6</v>
      </c>
      <c r="AF33">
        <f t="shared" ref="AF33:AF42" si="5">K33-W33</f>
        <v>1.1005456428847538E-5</v>
      </c>
      <c r="AG33">
        <f t="shared" ref="AG33:AG42" si="6">L33-X33</f>
        <v>-2.8930362772072726E-7</v>
      </c>
      <c r="AH33">
        <f t="shared" ref="AH33:AH42" si="7">M33-Y33</f>
        <v>-5.0252692233492269E-2</v>
      </c>
      <c r="AI33">
        <f t="shared" si="0"/>
        <v>-2.4762974094372225E-5</v>
      </c>
    </row>
    <row r="34" spans="6:35" x14ac:dyDescent="0.25">
      <c r="F34" s="13">
        <v>120</v>
      </c>
      <c r="G34">
        <f>_xll.acq_options_bjerksund_greeks(G$31,$F34,$C$5,$C$6,$C$8,$C$9,$C$7,TRUE)</f>
        <v>8.0694676224533275</v>
      </c>
      <c r="H34">
        <f>_xll.acq_options_bjerksund_greeks(H$31,$F34,$C$5,$C$6,$C$8,$C$9,$C$7,TRUE)</f>
        <v>0.30715015673976609</v>
      </c>
      <c r="I34">
        <f>_xll.acq_options_bjerksund_greeks(I$31,$F34,$C$5,$C$6,$C$8,$C$9,$C$7,TRUE)</f>
        <v>6.7668537440113141E-3</v>
      </c>
      <c r="J34">
        <f>_xll.acq_options_bjerksund_greeks(J$31,$F34,$C$5,$C$6,$C$8,$C$9,$C$7,TRUE)</f>
        <v>60.910241782383736</v>
      </c>
      <c r="K34">
        <f>_xll.acq_options_bjerksund_greeks(K$31,$F34,$C$5,$C$6,$C$8,$C$9,$C$7,TRUE)</f>
        <v>68.125187979717339</v>
      </c>
      <c r="L34">
        <f>_xll.acq_options_bjerksund_greeks(L$31,$F34,$C$5,$C$6,$C$8,$C$9,$C$7,TRUE)</f>
        <v>0.97868468884598769</v>
      </c>
      <c r="M34">
        <f>_xll.acq_options_bjerksund_greeks(M$31,$F34,$C$5,$C$6,$C$8,$C$9,$C$7,TRUE)</f>
        <v>71.910482979671286</v>
      </c>
      <c r="N34">
        <f>_xll.acq_options_bjerksund_greeks(N$31,$F34,$C$5,$C$6,$C$8,$C$9,$C$7,TRUE)</f>
        <v>-2.5613828668369365</v>
      </c>
      <c r="R34" s="13">
        <v>120</v>
      </c>
      <c r="S34">
        <f>_xll.acq_options_blackscholes_greeks(S$31,$F34,$C$5,$C$6,$C$8,$C$9,$C$7,TRUE)</f>
        <v>8.0694676224533275</v>
      </c>
      <c r="T34">
        <f>_xll.acq_options_blackscholes_greeks(T$31,$F34,$C$5,$C$6,$C$8,$C$9,$C$7,TRUE)</f>
        <v>0.30715015675424467</v>
      </c>
      <c r="U34">
        <f>_xll.acq_options_blackscholes_greeks(U$31,$F34,$C$5,$C$6,$C$8,$C$9,$C$7,TRUE)</f>
        <v>6.7678048079652378E-3</v>
      </c>
      <c r="V34">
        <f>_xll.acq_options_blackscholes_greeks(V$31,$F34,$C$5,$C$6,$C$8,$C$9,$C$7,TRUE)</f>
        <v>60.91024327168715</v>
      </c>
      <c r="W34">
        <f>_xll.acq_options_blackscholes_greeks(W$31,$F34,$C$5,$C$6,$C$8,$C$9,$C$7,TRUE)</f>
        <v>68.125179693630088</v>
      </c>
      <c r="X34">
        <f>_xll.acq_options_blackscholes_greeks(X$31,$F34,$C$5,$C$6,$C$8,$C$9,$C$7,TRUE)</f>
        <v>0.97868484003505463</v>
      </c>
      <c r="Y34">
        <f>_xll.acq_options_blackscholes_greeks(Y$31,$F34,$C$5,$C$6,$C$8,$C$9,$C$7,TRUE)</f>
        <v>71.971377970140097</v>
      </c>
      <c r="Z34">
        <f>_xll.acq_options_blackscholes_greeks(Z$31,$F34,$C$5,$C$6,$C$8,$C$9,$C$7,TRUE)</f>
        <v>-2.5613441062371574</v>
      </c>
      <c r="AB34">
        <f t="shared" si="1"/>
        <v>0</v>
      </c>
      <c r="AC34">
        <f t="shared" si="2"/>
        <v>-1.447858499759036E-11</v>
      </c>
      <c r="AD34">
        <f t="shared" si="3"/>
        <v>-9.5106395392365733E-7</v>
      </c>
      <c r="AE34">
        <f t="shared" si="4"/>
        <v>-1.4893034148144579E-6</v>
      </c>
      <c r="AF34">
        <f t="shared" si="5"/>
        <v>8.2860872510082118E-6</v>
      </c>
      <c r="AG34">
        <f t="shared" si="6"/>
        <v>-1.5118906693256662E-7</v>
      </c>
      <c r="AH34">
        <f t="shared" si="7"/>
        <v>-6.0894990468810306E-2</v>
      </c>
      <c r="AI34">
        <f t="shared" si="0"/>
        <v>-3.8760599779141813E-5</v>
      </c>
    </row>
    <row r="35" spans="6:35" x14ac:dyDescent="0.25">
      <c r="F35" s="13">
        <v>130</v>
      </c>
      <c r="G35">
        <f>_xll.acq_options_bjerksund_greeks(G$31,$F35,$C$5,$C$6,$C$8,$C$9,$C$7,TRUE)</f>
        <v>11.477513762412599</v>
      </c>
      <c r="H35">
        <f>_xll.acq_options_bjerksund_greeks(H$31,$F35,$C$5,$C$6,$C$8,$C$9,$C$7,TRUE)</f>
        <v>0.37416443724680448</v>
      </c>
      <c r="I35">
        <f>_xll.acq_options_bjerksund_greeks(I$31,$F35,$C$5,$C$6,$C$8,$C$9,$C$7,TRUE)</f>
        <v>6.5938365878537297E-3</v>
      </c>
      <c r="J35">
        <f>_xll.acq_options_bjerksund_greeks(J$31,$F35,$C$5,$C$6,$C$8,$C$9,$C$7,TRUE)</f>
        <v>69.632493502681427</v>
      </c>
      <c r="K35">
        <f>_xll.acq_options_bjerksund_greeks(K$31,$F35,$C$5,$C$6,$C$8,$C$9,$C$7,TRUE)</f>
        <v>25.623580057754225</v>
      </c>
      <c r="L35">
        <f>_xll.acq_options_bjerksund_greeks(L$31,$F35,$C$5,$C$6,$C$8,$C$9,$C$7,TRUE)</f>
        <v>0.75837629509578619</v>
      </c>
      <c r="M35">
        <f>_xll.acq_options_bjerksund_greeks(M$31,$F35,$C$5,$C$6,$C$8,$C$9,$C$7,TRUE)</f>
        <v>92.840036806656201</v>
      </c>
      <c r="N35">
        <f>_xll.acq_options_bjerksund_greeks(N$31,$F35,$C$5,$C$6,$C$8,$C$9,$C$7,TRUE)</f>
        <v>-2.7930243266638399</v>
      </c>
      <c r="R35" s="13">
        <v>130</v>
      </c>
      <c r="S35">
        <f>_xll.acq_options_blackscholes_greeks(S$31,$F35,$C$5,$C$6,$C$8,$C$9,$C$7,TRUE)</f>
        <v>11.477513762412599</v>
      </c>
      <c r="T35">
        <f>_xll.acq_options_blackscholes_greeks(T$31,$F35,$C$5,$C$6,$C$8,$C$9,$C$7,TRUE)</f>
        <v>0.3741644372389949</v>
      </c>
      <c r="U35">
        <f>_xll.acq_options_blackscholes_greeks(U$31,$F35,$C$5,$C$6,$C$8,$C$9,$C$7,TRUE)</f>
        <v>6.5924254948707267E-3</v>
      </c>
      <c r="V35">
        <f>_xll.acq_options_blackscholes_greeks(V$31,$F35,$C$5,$C$6,$C$8,$C$9,$C$7,TRUE)</f>
        <v>69.632494289572065</v>
      </c>
      <c r="W35">
        <f>_xll.acq_options_blackscholes_greeks(W$31,$F35,$C$5,$C$6,$C$8,$C$9,$C$7,TRUE)</f>
        <v>25.62357394681667</v>
      </c>
      <c r="X35">
        <f>_xll.acq_options_blackscholes_greeks(X$31,$F35,$C$5,$C$6,$C$8,$C$9,$C$7,TRUE)</f>
        <v>0.75837574370535099</v>
      </c>
      <c r="Y35">
        <f>_xll.acq_options_blackscholes_greeks(Y$31,$F35,$C$5,$C$6,$C$8,$C$9,$C$7,TRUE)</f>
        <v>92.909657696641844</v>
      </c>
      <c r="Z35">
        <f>_xll.acq_options_blackscholes_greeks(Z$31,$F35,$C$5,$C$6,$C$8,$C$9,$C$7,TRUE)</f>
        <v>-2.7929738887338473</v>
      </c>
      <c r="AB35">
        <f t="shared" si="1"/>
        <v>0</v>
      </c>
      <c r="AC35">
        <f t="shared" si="2"/>
        <v>7.8095863109695074E-12</v>
      </c>
      <c r="AD35">
        <f t="shared" si="3"/>
        <v>1.411092983003015E-6</v>
      </c>
      <c r="AE35">
        <f t="shared" si="4"/>
        <v>-7.8689063798265124E-7</v>
      </c>
      <c r="AF35">
        <f t="shared" si="5"/>
        <v>6.1109375550927325E-6</v>
      </c>
      <c r="AG35">
        <f t="shared" si="6"/>
        <v>5.5139043519947251E-7</v>
      </c>
      <c r="AH35">
        <f t="shared" si="7"/>
        <v>-6.9620889985642975E-2</v>
      </c>
      <c r="AI35">
        <f t="shared" si="0"/>
        <v>-5.0437929992597219E-5</v>
      </c>
    </row>
    <row r="36" spans="6:35" x14ac:dyDescent="0.25">
      <c r="F36" s="13">
        <v>140</v>
      </c>
      <c r="G36">
        <f>_xll.acq_options_bjerksund_greeks(G$31,$F36,$C$5,$C$6,$C$8,$C$9,$C$7,TRUE)</f>
        <v>15.543021627094788</v>
      </c>
      <c r="H36">
        <f>_xll.acq_options_bjerksund_greeks(H$31,$F36,$C$5,$C$6,$C$8,$C$9,$C$7,TRUE)</f>
        <v>0.43828610799323542</v>
      </c>
      <c r="I36">
        <f>_xll.acq_options_bjerksund_greeks(I$31,$F36,$C$5,$C$6,$C$8,$C$9,$C$7,TRUE)</f>
        <v>6.2030380831856746E-3</v>
      </c>
      <c r="J36">
        <f>_xll.acq_options_bjerksund_greeks(J$31,$F36,$C$5,$C$6,$C$8,$C$9,$C$7,TRUE)</f>
        <v>75.988528294290191</v>
      </c>
      <c r="K36">
        <f>_xll.acq_options_bjerksund_greeks(K$31,$F36,$C$5,$C$6,$C$8,$C$9,$C$7,TRUE)</f>
        <v>-2.6135147379591217</v>
      </c>
      <c r="L36">
        <f>_xll.acq_options_bjerksund_greeks(L$31,$F36,$C$5,$C$6,$C$8,$C$9,$C$7,TRUE)</f>
        <v>0.51105253362493386</v>
      </c>
      <c r="M36">
        <f>_xll.acq_options_bjerksund_greeks(M$31,$F36,$C$5,$C$6,$C$8,$C$9,$C$7,TRUE)</f>
        <v>114.46660199482039</v>
      </c>
      <c r="N36">
        <f>_xll.acq_options_bjerksund_greeks(N$31,$F36,$C$5,$C$6,$C$8,$C$9,$C$7,TRUE)</f>
        <v>-2.8669034510642177</v>
      </c>
      <c r="R36" s="13">
        <v>140</v>
      </c>
      <c r="S36">
        <f>_xll.acq_options_blackscholes_greeks(S$31,$F36,$C$5,$C$6,$C$8,$C$9,$C$7,TRUE)</f>
        <v>15.543021627094788</v>
      </c>
      <c r="T36">
        <f>_xll.acq_options_blackscholes_greeks(T$31,$F36,$C$5,$C$6,$C$8,$C$9,$C$7,TRUE)</f>
        <v>0.43828610798973633</v>
      </c>
      <c r="U36">
        <f>_xll.acq_options_blackscholes_greeks(U$31,$F36,$C$5,$C$6,$C$8,$C$9,$C$7,TRUE)</f>
        <v>6.2031451884485686E-3</v>
      </c>
      <c r="V36">
        <f>_xll.acq_options_blackscholes_greeks(V$31,$F36,$C$5,$C$6,$C$8,$C$9,$C$7,TRUE)</f>
        <v>75.988528558494963</v>
      </c>
      <c r="W36">
        <f>_xll.acq_options_blackscholes_greeks(W$31,$F36,$C$5,$C$6,$C$8,$C$9,$C$7,TRUE)</f>
        <v>-2.6135177115936088</v>
      </c>
      <c r="X36">
        <f>_xll.acq_options_blackscholes_greeks(X$31,$F36,$C$5,$C$6,$C$8,$C$9,$C$7,TRUE)</f>
        <v>0.51105236932348352</v>
      </c>
      <c r="Y36">
        <f>_xll.acq_options_blackscholes_greeks(Y$31,$F36,$C$5,$C$6,$C$8,$C$9,$C$7,TRUE)</f>
        <v>114.54258372867073</v>
      </c>
      <c r="Z36">
        <f>_xll.acq_options_blackscholes_greeks(Z$31,$F36,$C$5,$C$6,$C$8,$C$9,$C$7,TRUE)</f>
        <v>-2.8668451302990605</v>
      </c>
      <c r="AB36">
        <f t="shared" si="1"/>
        <v>0</v>
      </c>
      <c r="AC36">
        <f t="shared" si="2"/>
        <v>3.4990899067111059E-12</v>
      </c>
      <c r="AD36">
        <f t="shared" si="3"/>
        <v>-1.071052628939459E-7</v>
      </c>
      <c r="AE36">
        <f t="shared" si="4"/>
        <v>-2.6420477183819457E-7</v>
      </c>
      <c r="AF36">
        <f t="shared" si="5"/>
        <v>2.9736344870912035E-6</v>
      </c>
      <c r="AG36">
        <f t="shared" si="6"/>
        <v>1.6430145033385912E-7</v>
      </c>
      <c r="AH36">
        <f t="shared" si="7"/>
        <v>-7.5981733850341016E-2</v>
      </c>
      <c r="AI36">
        <f t="shared" si="0"/>
        <v>-5.8320765157215959E-5</v>
      </c>
    </row>
    <row r="37" spans="6:35" x14ac:dyDescent="0.25">
      <c r="F37" s="13">
        <v>150</v>
      </c>
      <c r="G37">
        <f>_xll.acq_options_bjerksund_greeks(G$31,$F37,$C$5,$C$6,$C$8,$C$9,$C$7,TRUE)</f>
        <v>20.227726902988501</v>
      </c>
      <c r="H37">
        <f>_xll.acq_options_bjerksund_greeks(H$31,$F37,$C$5,$C$6,$C$8,$C$9,$C$7,TRUE)</f>
        <v>0.49777974464149111</v>
      </c>
      <c r="I37">
        <f>_xll.acq_options_bjerksund_greeks(I$31,$F37,$C$5,$C$6,$C$8,$C$9,$C$7,TRUE)</f>
        <v>5.680789172402001E-3</v>
      </c>
      <c r="J37">
        <f>_xll.acq_options_bjerksund_greeks(J$31,$F37,$C$5,$C$6,$C$8,$C$9,$C$7,TRUE)</f>
        <v>79.862856978154454</v>
      </c>
      <c r="K37">
        <f>_xll.acq_options_bjerksund_greeks(K$31,$F37,$C$5,$C$6,$C$8,$C$9,$C$7,TRUE)</f>
        <v>-12.478572131158217</v>
      </c>
      <c r="L37">
        <f>_xll.acq_options_bjerksund_greeks(L$31,$F37,$C$5,$C$6,$C$8,$C$9,$C$7,TRUE)</f>
        <v>0.26620927684462004</v>
      </c>
      <c r="M37">
        <f>_xll.acq_options_bjerksund_greeks(M$31,$F37,$C$5,$C$6,$C$8,$C$9,$C$7,TRUE)</f>
        <v>136.01822552182341</v>
      </c>
      <c r="N37">
        <f>_xll.acq_options_bjerksund_greeks(N$31,$F37,$C$5,$C$6,$C$8,$C$9,$C$7,TRUE)</f>
        <v>-2.7795410490227823</v>
      </c>
      <c r="R37" s="13">
        <v>150</v>
      </c>
      <c r="S37">
        <f>_xll.acq_options_blackscholes_greeks(S$31,$F37,$C$5,$C$6,$C$8,$C$9,$C$7,TRUE)</f>
        <v>20.227726902988501</v>
      </c>
      <c r="T37">
        <f>_xll.acq_options_blackscholes_greeks(T$31,$F37,$C$5,$C$6,$C$8,$C$9,$C$7,TRUE)</f>
        <v>0.49777974455582391</v>
      </c>
      <c r="U37">
        <f>_xll.acq_options_blackscholes_greeks(U$31,$F37,$C$5,$C$6,$C$8,$C$9,$C$7,TRUE)</f>
        <v>5.6791365019068672E-3</v>
      </c>
      <c r="V37">
        <f>_xll.acq_options_blackscholes_greeks(V$31,$F37,$C$5,$C$6,$C$8,$C$9,$C$7,TRUE)</f>
        <v>79.86285705806533</v>
      </c>
      <c r="W37">
        <f>_xll.acq_options_blackscholes_greeks(W$31,$F37,$C$5,$C$6,$C$8,$C$9,$C$7,TRUE)</f>
        <v>-12.478571415322708</v>
      </c>
      <c r="X37">
        <f>_xll.acq_options_blackscholes_greeks(X$31,$F37,$C$5,$C$6,$C$8,$C$9,$C$7,TRUE)</f>
        <v>0.26620952352688443</v>
      </c>
      <c r="Y37">
        <f>_xll.acq_options_blackscholes_greeks(Y$31,$F37,$C$5,$C$6,$C$8,$C$9,$C$7,TRUE)</f>
        <v>136.09808695096271</v>
      </c>
      <c r="Z37">
        <f>_xll.acq_options_blackscholes_greeks(Z$31,$F37,$C$5,$C$6,$C$8,$C$9,$C$7,TRUE)</f>
        <v>-2.7794792387239546</v>
      </c>
      <c r="AB37">
        <f t="shared" si="1"/>
        <v>0</v>
      </c>
      <c r="AC37">
        <f t="shared" si="2"/>
        <v>8.5667195559580023E-11</v>
      </c>
      <c r="AD37">
        <f t="shared" si="3"/>
        <v>1.652670495133797E-6</v>
      </c>
      <c r="AE37">
        <f t="shared" si="4"/>
        <v>-7.9910876138455933E-8</v>
      </c>
      <c r="AF37">
        <f t="shared" si="5"/>
        <v>-7.1583550820264463E-7</v>
      </c>
      <c r="AG37">
        <f t="shared" si="6"/>
        <v>-2.4668226439317209E-7</v>
      </c>
      <c r="AH37">
        <f t="shared" si="7"/>
        <v>-7.9861429139299389E-2</v>
      </c>
      <c r="AI37">
        <f t="shared" si="0"/>
        <v>-6.1810298827680299E-5</v>
      </c>
    </row>
    <row r="38" spans="6:35" x14ac:dyDescent="0.25">
      <c r="F38" s="13">
        <v>160</v>
      </c>
      <c r="G38">
        <f>_xll.acq_options_bjerksund_greeks(G$31,$F38,$C$5,$C$6,$C$8,$C$9,$C$7,TRUE)</f>
        <v>25.479783849233741</v>
      </c>
      <c r="H38">
        <f>_xll.acq_options_bjerksund_greeks(H$31,$F38,$C$5,$C$6,$C$8,$C$9,$C$7,TRUE)</f>
        <v>0.55164313309319368</v>
      </c>
      <c r="I38">
        <f>_xll.acq_options_bjerksund_greeks(I$31,$F38,$C$5,$C$6,$C$8,$C$9,$C$7,TRUE)</f>
        <v>5.0874859880423173E-3</v>
      </c>
      <c r="J38">
        <f>_xll.acq_options_bjerksund_greeks(J$31,$F38,$C$5,$C$6,$C$8,$C$9,$C$7,TRUE)</f>
        <v>81.389919636736337</v>
      </c>
      <c r="K38">
        <f>_xll.acq_options_bjerksund_greeks(K$31,$F38,$C$5,$C$6,$C$8,$C$9,$C$7,TRUE)</f>
        <v>-4.0385963018252369</v>
      </c>
      <c r="L38">
        <f>_xll.acq_options_bjerksund_greeks(L$31,$F38,$C$5,$C$6,$C$8,$C$9,$C$7,TRUE)</f>
        <v>4.4231462936750177E-2</v>
      </c>
      <c r="M38">
        <f>_xll.acq_options_bjerksund_greeks(M$31,$F38,$C$5,$C$6,$C$8,$C$9,$C$7,TRUE)</f>
        <v>156.87639973791079</v>
      </c>
      <c r="N38">
        <f>_xll.acq_options_bjerksund_greeks(N$31,$F38,$C$5,$C$6,$C$8,$C$9,$C$7,TRUE)</f>
        <v>-2.5407699952495477</v>
      </c>
      <c r="R38" s="13">
        <v>160</v>
      </c>
      <c r="S38">
        <f>_xll.acq_options_blackscholes_greeks(S$31,$F38,$C$5,$C$6,$C$8,$C$9,$C$7,TRUE)</f>
        <v>25.479783849233741</v>
      </c>
      <c r="T38">
        <f>_xll.acq_options_blackscholes_greeks(T$31,$F38,$C$5,$C$6,$C$8,$C$9,$C$7,TRUE)</f>
        <v>0.55164313309694135</v>
      </c>
      <c r="U38">
        <f>_xll.acq_options_blackscholes_greeks(U$31,$F38,$C$5,$C$6,$C$8,$C$9,$C$7,TRUE)</f>
        <v>5.0868699934212263E-3</v>
      </c>
      <c r="V38">
        <f>_xll.acq_options_blackscholes_greeks(V$31,$F38,$C$5,$C$6,$C$8,$C$9,$C$7,TRUE)</f>
        <v>81.389919894739634</v>
      </c>
      <c r="W38">
        <f>_xll.acq_options_blackscholes_greeks(W$31,$F38,$C$5,$C$6,$C$8,$C$9,$C$7,TRUE)</f>
        <v>-4.0385962960226589</v>
      </c>
      <c r="X38">
        <f>_xll.acq_options_blackscholes_greeks(X$31,$F38,$C$5,$C$6,$C$8,$C$9,$C$7,TRUE)</f>
        <v>4.4232097050586193E-2</v>
      </c>
      <c r="Y38">
        <f>_xll.acq_options_blackscholes_greeks(Y$31,$F38,$C$5,$C$6,$C$8,$C$9,$C$7,TRUE)</f>
        <v>156.9577936156922</v>
      </c>
      <c r="Z38">
        <f>_xll.acq_options_blackscholes_greeks(Z$31,$F38,$C$5,$C$6,$C$8,$C$9,$C$7,TRUE)</f>
        <v>-2.5407089637829561</v>
      </c>
      <c r="AB38">
        <f t="shared" si="1"/>
        <v>0</v>
      </c>
      <c r="AC38">
        <f t="shared" si="2"/>
        <v>-3.7476688419246784E-12</v>
      </c>
      <c r="AD38">
        <f t="shared" si="3"/>
        <v>6.1599462109103442E-7</v>
      </c>
      <c r="AE38">
        <f t="shared" si="4"/>
        <v>-2.5800329694902757E-7</v>
      </c>
      <c r="AF38">
        <f t="shared" si="5"/>
        <v>-5.8025779736681216E-9</v>
      </c>
      <c r="AG38">
        <f t="shared" si="6"/>
        <v>-6.3411383601635896E-7</v>
      </c>
      <c r="AH38">
        <f t="shared" si="7"/>
        <v>-8.1393877781408719E-2</v>
      </c>
      <c r="AI38">
        <f t="shared" si="0"/>
        <v>-6.103146659164338E-5</v>
      </c>
    </row>
    <row r="39" spans="6:35" x14ac:dyDescent="0.25">
      <c r="F39" s="13">
        <v>170</v>
      </c>
      <c r="G39">
        <f>_xll.acq_options_bjerksund_greeks(G$31,$F39,$C$5,$C$6,$C$8,$C$9,$C$7,TRUE)</f>
        <v>31.240386486968163</v>
      </c>
      <c r="H39">
        <f>_xll.acq_options_bjerksund_greeks(H$31,$F39,$C$5,$C$6,$C$8,$C$9,$C$7,TRUE)</f>
        <v>0.5994597565006643</v>
      </c>
      <c r="I39">
        <f>_xll.acq_options_bjerksund_greeks(I$31,$F39,$C$5,$C$6,$C$8,$C$9,$C$7,TRUE)</f>
        <v>4.4735770643455908E-3</v>
      </c>
      <c r="J39">
        <f>_xll.acq_options_bjerksund_greeks(J$31,$F39,$C$5,$C$6,$C$8,$C$9,$C$7,TRUE)</f>
        <v>80.863442736083286</v>
      </c>
      <c r="K39">
        <f>_xll.acq_options_bjerksund_greeks(K$31,$F39,$C$5,$C$6,$C$8,$C$9,$C$7,TRUE)</f>
        <v>19.79495323212177</v>
      </c>
      <c r="L39">
        <f>_xll.acq_options_bjerksund_greeks(L$31,$F39,$C$5,$C$6,$C$8,$C$9,$C$7,TRUE)</f>
        <v>-0.14319709862320451</v>
      </c>
      <c r="M39">
        <f>_xll.acq_options_bjerksund_greeks(M$31,$F39,$C$5,$C$6,$C$8,$C$9,$C$7,TRUE)</f>
        <v>176.5885578844717</v>
      </c>
      <c r="N39">
        <f>_xll.acq_options_bjerksund_greeks(N$31,$F39,$C$5,$C$6,$C$8,$C$9,$C$7,TRUE)</f>
        <v>-2.1688055781510229</v>
      </c>
      <c r="R39" s="13">
        <v>170</v>
      </c>
      <c r="S39">
        <f>_xll.acq_options_blackscholes_greeks(S$31,$F39,$C$5,$C$6,$C$8,$C$9,$C$7,TRUE)</f>
        <v>31.240386486968163</v>
      </c>
      <c r="T39">
        <f>_xll.acq_options_blackscholes_greeks(T$31,$F39,$C$5,$C$6,$C$8,$C$9,$C$7,TRUE)</f>
        <v>0.59945975645114769</v>
      </c>
      <c r="U39">
        <f>_xll.acq_options_blackscholes_greeks(U$31,$F39,$C$5,$C$6,$C$8,$C$9,$C$7,TRUE)</f>
        <v>4.4768688421219201E-3</v>
      </c>
      <c r="V39">
        <f>_xll.acq_options_blackscholes_greeks(V$31,$F39,$C$5,$C$6,$C$8,$C$9,$C$7,TRUE)</f>
        <v>80.863443460827213</v>
      </c>
      <c r="W39">
        <f>_xll.acq_options_blackscholes_greeks(W$31,$F39,$C$5,$C$6,$C$8,$C$9,$C$7,TRUE)</f>
        <v>19.794950167327933</v>
      </c>
      <c r="X39">
        <f>_xll.acq_options_blackscholes_greeks(X$31,$F39,$C$5,$C$6,$C$8,$C$9,$C$7,TRUE)</f>
        <v>-0.14319684567580498</v>
      </c>
      <c r="Y39">
        <f>_xll.acq_options_blackscholes_greeks(Y$31,$F39,$C$5,$C$6,$C$8,$C$9,$C$7,TRUE)</f>
        <v>176.66943027431739</v>
      </c>
      <c r="Z39">
        <f>_xll.acq_options_blackscholes_greeks(Z$31,$F39,$C$5,$C$6,$C$8,$C$9,$C$7,TRUE)</f>
        <v>-2.1687489838232725</v>
      </c>
      <c r="AB39">
        <f t="shared" si="1"/>
        <v>0</v>
      </c>
      <c r="AC39">
        <f t="shared" si="2"/>
        <v>4.9516613032096757E-11</v>
      </c>
      <c r="AD39">
        <f t="shared" si="3"/>
        <v>-3.2917777763293368E-6</v>
      </c>
      <c r="AE39">
        <f t="shared" si="4"/>
        <v>-7.2474392709409585E-7</v>
      </c>
      <c r="AF39">
        <f t="shared" si="5"/>
        <v>3.0647938373817851E-6</v>
      </c>
      <c r="AG39">
        <f t="shared" si="6"/>
        <v>-2.5294739952608225E-7</v>
      </c>
      <c r="AH39">
        <f t="shared" si="7"/>
        <v>-8.087238984569467E-2</v>
      </c>
      <c r="AI39">
        <f t="shared" si="0"/>
        <v>-5.6594327750403295E-5</v>
      </c>
    </row>
    <row r="40" spans="6:35" x14ac:dyDescent="0.25">
      <c r="F40" s="13">
        <v>180</v>
      </c>
      <c r="G40">
        <f>_xll.acq_options_bjerksund_greeks(G$31,$F40,$C$5,$C$6,$C$8,$C$9,$C$7,TRUE)</f>
        <v>37.448826769677652</v>
      </c>
      <c r="H40">
        <f>_xll.acq_options_bjerksund_greeks(H$31,$F40,$C$5,$C$6,$C$8,$C$9,$C$7,TRUE)</f>
        <v>0.64124009220734024</v>
      </c>
      <c r="I40">
        <f>_xll.acq_options_bjerksund_greeks(I$31,$F40,$C$5,$C$6,$C$8,$C$9,$C$7,TRUE)</f>
        <v>3.8838265936647076E-3</v>
      </c>
      <c r="J40">
        <f>_xll.acq_options_bjerksund_greeks(J$31,$F40,$C$5,$C$6,$C$8,$C$9,$C$7,TRUE)</f>
        <v>78.657261950931598</v>
      </c>
      <c r="K40">
        <f>_xll.acq_options_bjerksund_greeks(K$31,$F40,$C$5,$C$6,$C$8,$C$9,$C$7,TRUE)</f>
        <v>54.645056479785126</v>
      </c>
      <c r="L40">
        <f>_xll.acq_options_bjerksund_greeks(L$31,$F40,$C$5,$C$6,$C$8,$C$9,$C$7,TRUE)</f>
        <v>-0.29140636570446077</v>
      </c>
      <c r="M40">
        <f>_xll.acq_options_bjerksund_greeks(M$31,$F40,$C$5,$C$6,$C$8,$C$9,$C$7,TRUE)</f>
        <v>194.85730404177559</v>
      </c>
      <c r="N40">
        <f>_xll.acq_options_bjerksund_greeks(N$31,$F40,$C$5,$C$6,$C$8,$C$9,$C$7,TRUE)</f>
        <v>-1.6859829145232652</v>
      </c>
      <c r="R40" s="13">
        <v>180</v>
      </c>
      <c r="S40">
        <f>_xll.acq_options_blackscholes_greeks(S$31,$F40,$C$5,$C$6,$C$8,$C$9,$C$7,TRUE)</f>
        <v>37.448826769677652</v>
      </c>
      <c r="T40">
        <f>_xll.acq_options_blackscholes_greeks(T$31,$F40,$C$5,$C$6,$C$8,$C$9,$C$7,TRUE)</f>
        <v>0.64124009219541911</v>
      </c>
      <c r="U40">
        <f>_xll.acq_options_blackscholes_greeks(U$31,$F40,$C$5,$C$6,$C$8,$C$9,$C$7,TRUE)</f>
        <v>3.8843092991744498E-3</v>
      </c>
      <c r="V40">
        <f>_xll.acq_options_blackscholes_greeks(V$31,$F40,$C$5,$C$6,$C$8,$C$9,$C$7,TRUE)</f>
        <v>78.657263308282623</v>
      </c>
      <c r="W40">
        <f>_xll.acq_options_blackscholes_greeks(W$31,$F40,$C$5,$C$6,$C$8,$C$9,$C$7,TRUE)</f>
        <v>54.645044691036254</v>
      </c>
      <c r="X40">
        <f>_xll.acq_options_blackscholes_greeks(X$31,$F40,$C$5,$C$6,$C$8,$C$9,$C$7,TRUE)</f>
        <v>-0.29140679123763585</v>
      </c>
      <c r="Y40">
        <f>_xll.acq_options_blackscholes_greeks(Y$31,$F40,$C$5,$C$6,$C$8,$C$9,$C$7,TRUE)</f>
        <v>194.93597456374454</v>
      </c>
      <c r="Z40">
        <f>_xll.acq_options_blackscholes_greeks(Z$31,$F40,$C$5,$C$6,$C$8,$C$9,$C$7,TRUE)</f>
        <v>-1.6859335592334741</v>
      </c>
      <c r="AB40">
        <f t="shared" si="1"/>
        <v>0</v>
      </c>
      <c r="AC40">
        <f t="shared" si="2"/>
        <v>1.1921130749215081E-11</v>
      </c>
      <c r="AD40">
        <f t="shared" si="3"/>
        <v>-4.8270550974220672E-7</v>
      </c>
      <c r="AE40">
        <f t="shared" si="4"/>
        <v>-1.3573510244668796E-6</v>
      </c>
      <c r="AF40">
        <f t="shared" si="5"/>
        <v>1.1788748871310872E-5</v>
      </c>
      <c r="AG40">
        <f t="shared" si="6"/>
        <v>4.2553317508575716E-7</v>
      </c>
      <c r="AH40">
        <f t="shared" si="7"/>
        <v>-7.8670521968945195E-2</v>
      </c>
      <c r="AI40">
        <f t="shared" si="0"/>
        <v>-4.9355289791108703E-5</v>
      </c>
    </row>
    <row r="41" spans="6:35" x14ac:dyDescent="0.25">
      <c r="F41" s="13">
        <v>190</v>
      </c>
      <c r="G41">
        <f>_xll.acq_options_bjerksund_greeks(G$31,$F41,$C$5,$C$6,$C$8,$C$9,$C$7,TRUE)</f>
        <v>44.046032792087559</v>
      </c>
      <c r="H41">
        <f>_xll.acq_options_bjerksund_greeks(H$31,$F41,$C$5,$C$6,$C$8,$C$9,$C$7,TRUE)</f>
        <v>0.6772793124554255</v>
      </c>
      <c r="I41">
        <f>_xll.acq_options_bjerksund_greeks(I$31,$F41,$C$5,$C$6,$C$8,$C$9,$C$7,TRUE)</f>
        <v>3.3352876016579103E-3</v>
      </c>
      <c r="J41">
        <f>_xll.acq_options_bjerksund_greeks(J$31,$F41,$C$5,$C$6,$C$8,$C$9,$C$7,TRUE)</f>
        <v>75.165349350507185</v>
      </c>
      <c r="K41">
        <f>_xll.acq_options_bjerksund_greeks(K$31,$F41,$C$5,$C$6,$C$8,$C$9,$C$7,TRUE)</f>
        <v>95.780904985076631</v>
      </c>
      <c r="L41">
        <f>_xll.acq_options_bjerksund_greeks(L$31,$F41,$C$5,$C$6,$C$8,$C$9,$C$7,TRUE)</f>
        <v>-0.4007052467613903</v>
      </c>
      <c r="M41">
        <f>_xll.acq_options_bjerksund_greeks(M$31,$F41,$C$5,$C$6,$C$8,$C$9,$C$7,TRUE)</f>
        <v>211.51740933184726</v>
      </c>
      <c r="N41">
        <f>_xll.acq_options_bjerksund_greeks(N$31,$F41,$C$5,$C$6,$C$8,$C$9,$C$7,TRUE)</f>
        <v>-1.1155458332723356</v>
      </c>
      <c r="R41" s="13">
        <v>190</v>
      </c>
      <c r="S41">
        <f>_xll.acq_options_blackscholes_greeks(S$31,$F41,$C$5,$C$6,$C$8,$C$9,$C$7,TRUE)</f>
        <v>44.046032792087559</v>
      </c>
      <c r="T41">
        <f>_xll.acq_options_blackscholes_greeks(T$31,$F41,$C$5,$C$6,$C$8,$C$9,$C$7,TRUE)</f>
        <v>0.6772793124339278</v>
      </c>
      <c r="U41">
        <f>_xll.acq_options_blackscholes_greeks(U$31,$F41,$C$5,$C$6,$C$8,$C$9,$C$7,TRUE)</f>
        <v>3.3314283158335785E-3</v>
      </c>
      <c r="V41">
        <f>_xll.acq_options_blackscholes_greeks(V$31,$F41,$C$5,$C$6,$C$8,$C$9,$C$7,TRUE)</f>
        <v>75.165351375995115</v>
      </c>
      <c r="W41">
        <f>_xll.acq_options_blackscholes_greeks(W$31,$F41,$C$5,$C$6,$C$8,$C$9,$C$7,TRUE)</f>
        <v>95.780888595578617</v>
      </c>
      <c r="X41">
        <f>_xll.acq_options_blackscholes_greeks(X$31,$F41,$C$5,$C$6,$C$8,$C$9,$C$7,TRUE)</f>
        <v>-0.40070576802662339</v>
      </c>
      <c r="Y41">
        <f>_xll.acq_options_blackscholes_greeks(Y$31,$F41,$C$5,$C$6,$C$8,$C$9,$C$7,TRUE)</f>
        <v>211.59259142589679</v>
      </c>
      <c r="Z41">
        <f>_xll.acq_options_blackscholes_greeks(Z$31,$F41,$C$5,$C$6,$C$8,$C$9,$C$7,TRUE)</f>
        <v>-1.1155056012745028</v>
      </c>
      <c r="AB41">
        <f t="shared" si="1"/>
        <v>0</v>
      </c>
      <c r="AC41">
        <f t="shared" si="2"/>
        <v>2.1497692515026756E-11</v>
      </c>
      <c r="AD41">
        <f t="shared" si="3"/>
        <v>3.8592858243318047E-6</v>
      </c>
      <c r="AE41">
        <f t="shared" si="4"/>
        <v>-2.0254879302683548E-6</v>
      </c>
      <c r="AF41">
        <f t="shared" si="5"/>
        <v>1.6389498014746096E-5</v>
      </c>
      <c r="AG41">
        <f t="shared" si="6"/>
        <v>5.21265233088819E-7</v>
      </c>
      <c r="AH41">
        <f t="shared" si="7"/>
        <v>-7.5182094049523585E-2</v>
      </c>
      <c r="AI41">
        <f t="shared" si="0"/>
        <v>-4.0231997832762545E-5</v>
      </c>
    </row>
    <row r="42" spans="6:35" x14ac:dyDescent="0.25">
      <c r="F42" s="13">
        <v>200</v>
      </c>
      <c r="G42">
        <f>_xll.acq_options_bjerksund_greeks(G$31,$F42,$C$5,$C$6,$C$8,$C$9,$C$7,TRUE)</f>
        <v>50.976817270494237</v>
      </c>
      <c r="H42">
        <f>_xll.acq_options_bjerksund_greeks(H$31,$F42,$C$5,$C$6,$C$8,$C$9,$C$7,TRUE)</f>
        <v>0.70804251137701613</v>
      </c>
      <c r="I42">
        <f>_xll.acq_options_bjerksund_greeks(I$31,$F42,$C$5,$C$6,$C$8,$C$9,$C$7,TRUE)</f>
        <v>2.8308022592682391E-3</v>
      </c>
      <c r="J42">
        <f>_xll.acq_options_bjerksund_greeks(J$31,$F42,$C$5,$C$6,$C$8,$C$9,$C$7,TRUE)</f>
        <v>70.761619529172719</v>
      </c>
      <c r="K42">
        <f>_xll.acq_options_bjerksund_greeks(K$31,$F42,$C$5,$C$6,$C$8,$C$9,$C$7,TRUE)</f>
        <v>138.86481298186482</v>
      </c>
      <c r="L42">
        <f>_xll.acq_options_bjerksund_greeks(L$31,$F42,$C$5,$C$6,$C$8,$C$9,$C$7,TRUE)</f>
        <v>-0.47451536033804587</v>
      </c>
      <c r="M42">
        <f>_xll.acq_options_bjerksund_greeks(M$31,$F42,$C$5,$C$6,$C$8,$C$9,$C$7,TRUE)</f>
        <v>226.50843155716416</v>
      </c>
      <c r="N42">
        <f>_xll.acq_options_bjerksund_greeks(N$31,$F42,$C$5,$C$6,$C$8,$C$9,$C$7,TRUE)</f>
        <v>-0.47950214678849079</v>
      </c>
      <c r="R42" s="13">
        <v>200</v>
      </c>
      <c r="S42">
        <f>_xll.acq_options_blackscholes_greeks(S$31,$F42,$C$5,$C$6,$C$8,$C$9,$C$7,TRUE)</f>
        <v>50.976817270494237</v>
      </c>
      <c r="T42">
        <f>_xll.acq_options_blackscholes_greeks(T$31,$F42,$C$5,$C$6,$C$8,$C$9,$C$7,TRUE)</f>
        <v>0.70804251141064367</v>
      </c>
      <c r="U42">
        <f>_xll.acq_options_blackscholes_greeks(U$31,$F42,$C$5,$C$6,$C$8,$C$9,$C$7,TRUE)</f>
        <v>2.8304648858819411E-3</v>
      </c>
      <c r="V42">
        <f>_xll.acq_options_blackscholes_greeks(V$31,$F42,$C$5,$C$6,$C$8,$C$9,$C$7,TRUE)</f>
        <v>70.761622147048541</v>
      </c>
      <c r="W42">
        <f>_xll.acq_options_blackscholes_greeks(W$31,$F42,$C$5,$C$6,$C$8,$C$9,$C$7,TRUE)</f>
        <v>138.86479773727993</v>
      </c>
      <c r="X42">
        <f>_xll.acq_options_blackscholes_greeks(X$31,$F42,$C$5,$C$6,$C$8,$C$9,$C$7,TRUE)</f>
        <v>-0.47451514813038681</v>
      </c>
      <c r="Y42">
        <f>_xll.acq_options_blackscholes_greeks(Y$31,$F42,$C$5,$C$6,$C$8,$C$9,$C$7,TRUE)</f>
        <v>226.57921252908628</v>
      </c>
      <c r="Z42">
        <f>_xll.acq_options_blackscholes_greeks(Z$31,$F42,$C$5,$C$6,$C$8,$C$9,$C$7,TRUE)</f>
        <v>-0.4794720711227729</v>
      </c>
      <c r="AB42">
        <f t="shared" si="1"/>
        <v>0</v>
      </c>
      <c r="AC42">
        <f t="shared" si="2"/>
        <v>-3.3627545192871366E-11</v>
      </c>
      <c r="AD42">
        <f t="shared" si="3"/>
        <v>3.3737338629800245E-7</v>
      </c>
      <c r="AE42">
        <f t="shared" si="4"/>
        <v>-2.6178758218975418E-6</v>
      </c>
      <c r="AF42">
        <f t="shared" si="5"/>
        <v>1.5244584886886514E-5</v>
      </c>
      <c r="AG42">
        <f t="shared" si="6"/>
        <v>-2.1220765905605177E-7</v>
      </c>
      <c r="AH42">
        <f t="shared" si="7"/>
        <v>-7.0780971922118852E-2</v>
      </c>
      <c r="AI42">
        <f t="shared" si="0"/>
        <v>-3.0075665717888E-5</v>
      </c>
    </row>
    <row r="43" spans="6:35" x14ac:dyDescent="0.25">
      <c r="V43" s="47"/>
      <c r="W43" s="47"/>
      <c r="X43" s="47"/>
      <c r="Y43" s="47"/>
      <c r="Z43" s="47"/>
      <c r="AA43" s="47"/>
      <c r="AB43" s="47"/>
    </row>
    <row r="44" spans="6:35" x14ac:dyDescent="0.25">
      <c r="V44" s="47"/>
      <c r="W44" s="47"/>
      <c r="X44" s="47"/>
      <c r="Y44" s="47"/>
      <c r="Z44" s="47"/>
      <c r="AA44" s="47"/>
      <c r="AB44" s="47"/>
    </row>
    <row r="45" spans="6:35" ht="15.75" thickBot="1" x14ac:dyDescent="0.3">
      <c r="G45" s="48" t="s">
        <v>149</v>
      </c>
      <c r="H45" s="48"/>
      <c r="I45" s="48"/>
      <c r="J45" s="48"/>
      <c r="K45" s="48"/>
      <c r="L45" s="48"/>
      <c r="M45" s="48"/>
      <c r="N45" s="48"/>
      <c r="S45" s="48" t="s">
        <v>148</v>
      </c>
      <c r="T45" s="48"/>
      <c r="U45" s="48"/>
      <c r="V45" s="48"/>
      <c r="W45" s="48"/>
      <c r="X45" s="48"/>
      <c r="Y45" s="48"/>
      <c r="Z45" s="48"/>
      <c r="AA45" s="47"/>
      <c r="AB45" s="47"/>
    </row>
    <row r="46" spans="6:35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35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-1.0000000000331966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46.29908424676718</v>
      </c>
      <c r="T47">
        <f>_xll.acq_options_blackscholes_greeks(T$31,$F47,$C$5,$C$6,$C$8,$C$9,$C$7,FALSE)</f>
        <v>-0.68529270708283563</v>
      </c>
      <c r="U47">
        <f>_xll.acq_options_blackscholes_greeks(U$31,$F47,$C$5,$C$6,$C$8,$C$9,$C$7,FALSE)</f>
        <v>6.1651385288094013E-3</v>
      </c>
      <c r="V47">
        <f>_xll.acq_options_blackscholes_greeks(V$31,$F47,$C$5,$C$6,$C$8,$C$9,$C$7,FALSE)</f>
        <v>38.532115805058758</v>
      </c>
      <c r="W47">
        <f>_xll.acq_options_blackscholes_greeks(W$31,$F47,$C$5,$C$6,$C$8,$C$9,$C$7,FALSE)</f>
        <v>156.14908813078776</v>
      </c>
      <c r="X47">
        <f>_xll.acq_options_blackscholes_greeks(X$31,$F47,$C$5,$C$6,$C$8,$C$9,$C$7,FALSE)</f>
        <v>1.1925600030594994</v>
      </c>
      <c r="Y47">
        <f>_xll.acq_options_blackscholes_greeks(Y$31,$F47,$C$5,$C$6,$C$8,$C$9,$C$7,FALSE)</f>
        <v>-287.0708873876269</v>
      </c>
      <c r="Z47">
        <f>_xll.acq_options_blackscholes_greeks(Z$31,$F47,$C$5,$C$6,$C$8,$C$9,$C$7,FALSE)</f>
        <v>0.8513392645530935</v>
      </c>
    </row>
    <row r="48" spans="6:35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-0.9524609334121692</v>
      </c>
      <c r="I48">
        <f>_xll.acq_options_bjerksund_greeks(I$31,$F48,$C$5,$C$6,$C$8,$C$9,$C$7,FALSE)</f>
        <v>2.3065638288244372E-2</v>
      </c>
      <c r="J48">
        <f>_xll.acq_options_bjerksund_greeks(J$31,$F48,$C$5,$C$6,$C$8,$C$9,$C$7,FALSE)</f>
        <v>9.1505904793730632</v>
      </c>
      <c r="K48">
        <f>_xll.acq_options_bjerksund_greeks(K$31,$F48,$C$5,$C$6,$C$8,$C$9,$C$7,FALSE)</f>
        <v>913.85448826031279</v>
      </c>
      <c r="L48">
        <f>_xll.acq_options_bjerksund_greeks(L$31,$F48,$C$5,$C$6,$C$8,$C$9,$C$7,FALSE)</f>
        <v>4.6372848672149303</v>
      </c>
      <c r="M48">
        <f>_xll.acq_options_bjerksund_greeks(M$31,$F48,$C$5,$C$6,$C$8,$C$9,$C$7,FALSE)</f>
        <v>-3.7298693757392698</v>
      </c>
      <c r="N48">
        <f>_xll.acq_options_bjerksund_greeks(N$31,$F48,$C$5,$C$6,$C$8,$C$9,$C$7,FALSE)</f>
        <v>-0.11531254486385478</v>
      </c>
      <c r="R48" s="13">
        <v>110</v>
      </c>
      <c r="S48">
        <f>_xll.acq_options_blackscholes_greeks(S$31,$F48,$C$5,$C$6,$C$8,$C$9,$C$7,FALSE)</f>
        <v>39.764048693079118</v>
      </c>
      <c r="T48">
        <f>_xll.acq_options_blackscholes_greeks(T$31,$F48,$C$5,$C$6,$C$8,$C$9,$C$7,FALSE)</f>
        <v>-0.62091153400776877</v>
      </c>
      <c r="U48">
        <f>_xll.acq_options_blackscholes_greeks(U$31,$F48,$C$5,$C$6,$C$8,$C$9,$C$7,FALSE)</f>
        <v>6.6472559788822673E-3</v>
      </c>
      <c r="V48">
        <f>_xll.acq_options_blackscholes_greeks(V$31,$F48,$C$5,$C$6,$C$8,$C$9,$C$7,FALSE)</f>
        <v>50.269873340297138</v>
      </c>
      <c r="W48">
        <f>_xll.acq_options_blackscholes_greeks(W$31,$F48,$C$5,$C$6,$C$8,$C$9,$C$7,FALSE)</f>
        <v>115.94090950324943</v>
      </c>
      <c r="X48">
        <f>_xll.acq_options_blackscholes_greeks(X$31,$F48,$C$5,$C$6,$C$8,$C$9,$C$7,FALSE)</f>
        <v>1.1356382729549774</v>
      </c>
      <c r="Y48">
        <f>_xll.acq_options_blackscholes_greeks(Y$31,$F48,$C$5,$C$6,$C$8,$C$9,$C$7,FALSE)</f>
        <v>-270.16079358483421</v>
      </c>
      <c r="Z48">
        <f>_xll.acq_options_blackscholes_greeks(Z$31,$F48,$C$5,$C$6,$C$8,$C$9,$C$7,FALSE)</f>
        <v>-0.12765074543010924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-0.74929179008975666</v>
      </c>
      <c r="I49">
        <f>_xll.acq_options_bjerksund_greeks(I$31,$F49,$C$5,$C$6,$C$8,$C$9,$C$7,FALSE)</f>
        <v>1.7862333834273159E-2</v>
      </c>
      <c r="J49">
        <f>_xll.acq_options_bjerksund_greeks(J$31,$F49,$C$5,$C$6,$C$8,$C$9,$C$7,FALSE)</f>
        <v>45.692384103355778</v>
      </c>
      <c r="K49">
        <f>_xll.acq_options_bjerksund_greeks(K$31,$F49,$C$5,$C$6,$C$8,$C$9,$C$7,FALSE)</f>
        <v>411.82160614994245</v>
      </c>
      <c r="L49">
        <f>_xll.acq_options_bjerksund_greeks(L$31,$F49,$C$5,$C$6,$C$8,$C$9,$C$7,FALSE)</f>
        <v>2.7926628121122121</v>
      </c>
      <c r="M49">
        <f>_xll.acq_options_bjerksund_greeks(M$31,$F49,$C$5,$C$6,$C$8,$C$9,$C$7,FALSE)</f>
        <v>-13.778562590474053</v>
      </c>
      <c r="N49">
        <f>_xll.acq_options_bjerksund_greeks(N$31,$F49,$C$5,$C$6,$C$8,$C$9,$C$7,FALSE)</f>
        <v>-0.75186854111564116</v>
      </c>
      <c r="R49" s="13">
        <v>120</v>
      </c>
      <c r="S49">
        <f>_xll.acq_options_blackscholes_greeks(S$31,$F49,$C$5,$C$6,$C$8,$C$9,$C$7,FALSE)</f>
        <v>33.890706915205044</v>
      </c>
      <c r="T49">
        <f>_xll.acq_options_blackscholes_greeks(T$31,$F49,$C$5,$C$6,$C$8,$C$9,$C$7,FALSE)</f>
        <v>-0.55355781967081308</v>
      </c>
      <c r="U49">
        <f>_xll.acq_options_blackscholes_greeks(U$31,$F49,$C$5,$C$6,$C$8,$C$9,$C$7,FALSE)</f>
        <v>6.7678048079652378E-3</v>
      </c>
      <c r="V49">
        <f>_xll.acq_options_blackscholes_greeks(V$31,$F49,$C$5,$C$6,$C$8,$C$9,$C$7,FALSE)</f>
        <v>60.91024327168715</v>
      </c>
      <c r="W49">
        <f>_xll.acq_options_blackscholes_greeks(W$31,$F49,$C$5,$C$6,$C$8,$C$9,$C$7,FALSE)</f>
        <v>68.125179693630088</v>
      </c>
      <c r="X49">
        <f>_xll.acq_options_blackscholes_greeks(X$31,$F49,$C$5,$C$6,$C$8,$C$9,$C$7,FALSE)</f>
        <v>0.97868484003505463</v>
      </c>
      <c r="Y49">
        <f>_xll.acq_options_blackscholes_greeks(Y$31,$F49,$C$5,$C$6,$C$8,$C$9,$C$7,FALSE)</f>
        <v>-250.79411318925656</v>
      </c>
      <c r="Z49">
        <f>_xll.acq_options_blackscholes_greeks(Z$31,$F49,$C$5,$C$6,$C$8,$C$9,$C$7,FALSE)</f>
        <v>-1.012069748672054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-0.59088314507960149</v>
      </c>
      <c r="I50">
        <f>_xll.acq_options_bjerksund_greeks(I$31,$F50,$C$5,$C$6,$C$8,$C$9,$C$7,FALSE)</f>
        <v>1.4009060578246135E-2</v>
      </c>
      <c r="J50">
        <f>_xll.acq_options_bjerksund_greeks(J$31,$F50,$C$5,$C$6,$C$8,$C$9,$C$7,FALSE)</f>
        <v>66.9671715357441</v>
      </c>
      <c r="K50">
        <f>_xll.acq_options_bjerksund_greeks(K$31,$F50,$C$5,$C$6,$C$8,$C$9,$C$7,FALSE)</f>
        <v>158.0445029958355</v>
      </c>
      <c r="L50">
        <f>_xll.acq_options_bjerksund_greeks(L$31,$F50,$C$5,$C$6,$C$8,$C$9,$C$7,FALSE)</f>
        <v>1.5418802234989926</v>
      </c>
      <c r="M50">
        <f>_xll.acq_options_bjerksund_greeks(M$31,$F50,$C$5,$C$6,$C$8,$C$9,$C$7,FALSE)</f>
        <v>-17.565620957640249</v>
      </c>
      <c r="N50">
        <f>_xll.acq_options_bjerksund_greeks(N$31,$F50,$C$5,$C$6,$C$8,$C$9,$C$7,FALSE)</f>
        <v>-1.2608148363568716</v>
      </c>
      <c r="R50" s="13">
        <v>130</v>
      </c>
      <c r="S50">
        <f>_xll.acq_options_blackscholes_greeks(S$31,$F50,$C$5,$C$6,$C$8,$C$9,$C$7,FALSE)</f>
        <v>28.691673290913748</v>
      </c>
      <c r="T50">
        <f>_xll.acq_options_blackscholes_greeks(T$31,$F50,$C$5,$C$6,$C$8,$C$9,$C$7,FALSE)</f>
        <v>-0.48654353918606291</v>
      </c>
      <c r="U50">
        <f>_xll.acq_options_blackscholes_greeks(U$31,$F50,$C$5,$C$6,$C$8,$C$9,$C$7,FALSE)</f>
        <v>6.5924254948707267E-3</v>
      </c>
      <c r="V50">
        <f>_xll.acq_options_blackscholes_greeks(V$31,$F50,$C$5,$C$6,$C$8,$C$9,$C$7,FALSE)</f>
        <v>69.632494289572065</v>
      </c>
      <c r="W50">
        <f>_xll.acq_options_blackscholes_greeks(W$31,$F50,$C$5,$C$6,$C$8,$C$9,$C$7,FALSE)</f>
        <v>25.62357394681667</v>
      </c>
      <c r="X50">
        <f>_xll.acq_options_blackscholes_greeks(X$31,$F50,$C$5,$C$6,$C$8,$C$9,$C$7,FALSE)</f>
        <v>0.75837574370535099</v>
      </c>
      <c r="Y50">
        <f>_xll.acq_options_blackscholes_greeks(Y$31,$F50,$C$5,$C$6,$C$8,$C$9,$C$7,FALSE)</f>
        <v>-229.85583346275484</v>
      </c>
      <c r="Z50">
        <f>_xll.acq_options_blackscholes_greeks(Z$31,$F50,$C$5,$C$6,$C$8,$C$9,$C$7,FALSE)</f>
        <v>-1.7601243170237777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-0.46624407396222978</v>
      </c>
      <c r="I51">
        <f>_xll.acq_options_bjerksund_greeks(I$31,$F51,$C$5,$C$6,$C$8,$C$9,$C$7,FALSE)</f>
        <v>1.1033307600882836E-2</v>
      </c>
      <c r="J51">
        <f>_xll.acq_options_bjerksund_greeks(J$31,$F51,$C$5,$C$6,$C$8,$C$9,$C$7,FALSE)</f>
        <v>77.851720028343195</v>
      </c>
      <c r="K51">
        <f>_xll.acq_options_bjerksund_greeks(K$31,$F51,$C$5,$C$6,$C$8,$C$9,$C$7,FALSE)</f>
        <v>52.171603215356299</v>
      </c>
      <c r="L51">
        <f>_xll.acq_options_bjerksund_greeks(L$31,$F51,$C$5,$C$6,$C$8,$C$9,$C$7,FALSE)</f>
        <v>0.68997323410258105</v>
      </c>
      <c r="M51">
        <f>_xll.acq_options_bjerksund_greeks(M$31,$F51,$C$5,$C$6,$C$8,$C$9,$C$7,FALSE)</f>
        <v>-18.074536261352137</v>
      </c>
      <c r="N51">
        <f>_xll.acq_options_bjerksund_greeks(N$31,$F51,$C$5,$C$6,$C$8,$C$9,$C$7,FALSE)</f>
        <v>-1.6248623295211928</v>
      </c>
      <c r="R51" s="13">
        <v>140</v>
      </c>
      <c r="S51">
        <f>_xll.acq_options_blackscholes_greeks(S$31,$F51,$C$5,$C$6,$C$8,$C$9,$C$7,FALSE)</f>
        <v>24.150101391345359</v>
      </c>
      <c r="T51">
        <f>_xll.acq_options_blackscholes_greeks(T$31,$F51,$C$5,$C$6,$C$8,$C$9,$C$7,FALSE)</f>
        <v>-0.42242186843532148</v>
      </c>
      <c r="U51">
        <f>_xll.acq_options_blackscholes_greeks(U$31,$F51,$C$5,$C$6,$C$8,$C$9,$C$7,FALSE)</f>
        <v>6.2031451884485686E-3</v>
      </c>
      <c r="V51">
        <f>_xll.acq_options_blackscholes_greeks(V$31,$F51,$C$5,$C$6,$C$8,$C$9,$C$7,FALSE)</f>
        <v>75.988528558494963</v>
      </c>
      <c r="W51">
        <f>_xll.acq_options_blackscholes_greeks(W$31,$F51,$C$5,$C$6,$C$8,$C$9,$C$7,FALSE)</f>
        <v>-2.6135177115936088</v>
      </c>
      <c r="X51">
        <f>_xll.acq_options_blackscholes_greeks(X$31,$F51,$C$5,$C$6,$C$8,$C$9,$C$7,FALSE)</f>
        <v>0.51105236932348352</v>
      </c>
      <c r="Y51">
        <f>_xll.acq_options_blackscholes_greeks(Y$31,$F51,$C$5,$C$6,$C$8,$C$9,$C$7,FALSE)</f>
        <v>-208.22290743072591</v>
      </c>
      <c r="Z51">
        <f>_xll.acq_options_blackscholes_greeks(Z$31,$F51,$C$5,$C$6,$C$8,$C$9,$C$7,FALSE)</f>
        <v>-2.3504203444440268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-0.3677971641025124</v>
      </c>
      <c r="I52">
        <f>_xll.acq_options_bjerksund_greeks(I$31,$F52,$C$5,$C$6,$C$8,$C$9,$C$7,FALSE)</f>
        <v>8.7339913079631515E-3</v>
      </c>
      <c r="J52">
        <f>_xll.acq_options_bjerksund_greeks(J$31,$F52,$C$5,$C$6,$C$8,$C$9,$C$7,FALSE)</f>
        <v>81.694007672874605</v>
      </c>
      <c r="K52">
        <f>_xll.acq_options_bjerksund_greeks(K$31,$F52,$C$5,$C$6,$C$8,$C$9,$C$7,FALSE)</f>
        <v>32.489069212715549</v>
      </c>
      <c r="L52">
        <f>_xll.acq_options_bjerksund_greeks(L$31,$F52,$C$5,$C$6,$C$8,$C$9,$C$7,FALSE)</f>
        <v>0.11754330841995397</v>
      </c>
      <c r="M52">
        <f>_xll.acq_options_bjerksund_greeks(M$31,$F52,$C$5,$C$6,$C$8,$C$9,$C$7,FALSE)</f>
        <v>-16.959207043711899</v>
      </c>
      <c r="N52">
        <f>_xll.acq_options_bjerksund_greeks(N$31,$F52,$C$5,$C$6,$C$8,$C$9,$C$7,FALSE)</f>
        <v>-1.851405528725536</v>
      </c>
      <c r="R52" s="13">
        <v>150</v>
      </c>
      <c r="S52">
        <f>_xll.acq_options_blackscholes_greeks(S$31,$F52,$C$5,$C$6,$C$8,$C$9,$C$7,FALSE)</f>
        <v>20.227726902988501</v>
      </c>
      <c r="T52">
        <f>_xll.acq_options_blackscholes_greeks(T$31,$F52,$C$5,$C$6,$C$8,$C$9,$C$7,FALSE)</f>
        <v>-0.3629282318692339</v>
      </c>
      <c r="U52">
        <f>_xll.acq_options_blackscholes_greeks(U$31,$F52,$C$5,$C$6,$C$8,$C$9,$C$7,FALSE)</f>
        <v>5.6791365019068672E-3</v>
      </c>
      <c r="V52">
        <f>_xll.acq_options_blackscholes_greeks(V$31,$F52,$C$5,$C$6,$C$8,$C$9,$C$7,FALSE)</f>
        <v>79.86285705806533</v>
      </c>
      <c r="W52">
        <f>_xll.acq_options_blackscholes_greeks(W$31,$F52,$C$5,$C$6,$C$8,$C$9,$C$7,FALSE)</f>
        <v>-12.478571415322708</v>
      </c>
      <c r="X52">
        <f>_xll.acq_options_blackscholes_greeks(X$31,$F52,$C$5,$C$6,$C$8,$C$9,$C$7,FALSE)</f>
        <v>0.26620952352688443</v>
      </c>
      <c r="Y52">
        <f>_xll.acq_options_blackscholes_greeks(Y$31,$F52,$C$5,$C$6,$C$8,$C$9,$C$7,FALSE)</f>
        <v>-186.66740420843396</v>
      </c>
      <c r="Z52">
        <f>_xll.acq_options_blackscholes_greeks(Z$31,$F52,$C$5,$C$6,$C$8,$C$9,$C$7,FALSE)</f>
        <v>-2.7794792387239551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-0.28996089064037278</v>
      </c>
      <c r="I53">
        <f>_xll.acq_options_bjerksund_greeks(I$31,$F53,$C$5,$C$6,$C$8,$C$9,$C$7,FALSE)</f>
        <v>6.9050543061166536E-3</v>
      </c>
      <c r="J53">
        <f>_xll.acq_options_bjerksund_greeks(J$31,$F53,$C$5,$C$6,$C$8,$C$9,$C$7,FALSE)</f>
        <v>80.866097236773655</v>
      </c>
      <c r="K53">
        <f>_xll.acq_options_bjerksund_greeks(K$31,$F53,$C$5,$C$6,$C$8,$C$9,$C$7,FALSE)</f>
        <v>59.706425759031845</v>
      </c>
      <c r="L53">
        <f>_xll.acq_options_bjerksund_greeks(L$31,$F53,$C$5,$C$6,$C$8,$C$9,$C$7,FALSE)</f>
        <v>-0.25508093415282929</v>
      </c>
      <c r="M53">
        <f>_xll.acq_options_bjerksund_greeks(M$31,$F53,$C$5,$C$6,$C$8,$C$9,$C$7,FALSE)</f>
        <v>-15.134372397156426</v>
      </c>
      <c r="N53">
        <f>_xll.acq_options_bjerksund_greeks(N$31,$F53,$C$5,$C$6,$C$8,$C$9,$C$7,FALSE)</f>
        <v>-1.9602662409567984</v>
      </c>
      <c r="R53" s="13">
        <v>160</v>
      </c>
      <c r="S53">
        <f>_xll.acq_options_blackscholes_greeks(S$31,$F53,$C$5,$C$6,$C$8,$C$9,$C$7,FALSE)</f>
        <v>16.872704084983141</v>
      </c>
      <c r="T53">
        <f>_xll.acq_options_blackscholes_greeks(T$31,$F53,$C$5,$C$6,$C$8,$C$9,$C$7,FALSE)</f>
        <v>-0.30906484332811646</v>
      </c>
      <c r="U53">
        <f>_xll.acq_options_blackscholes_greeks(U$31,$F53,$C$5,$C$6,$C$8,$C$9,$C$7,FALSE)</f>
        <v>5.0868699934212263E-3</v>
      </c>
      <c r="V53">
        <f>_xll.acq_options_blackscholes_greeks(V$31,$F53,$C$5,$C$6,$C$8,$C$9,$C$7,FALSE)</f>
        <v>81.389919894739634</v>
      </c>
      <c r="W53">
        <f>_xll.acq_options_blackscholes_greeks(W$31,$F53,$C$5,$C$6,$C$8,$C$9,$C$7,FALSE)</f>
        <v>-4.0385962960226589</v>
      </c>
      <c r="X53">
        <f>_xll.acq_options_blackscholes_greeks(X$31,$F53,$C$5,$C$6,$C$8,$C$9,$C$7,FALSE)</f>
        <v>4.4232097050586193E-2</v>
      </c>
      <c r="Y53">
        <f>_xll.acq_options_blackscholes_greeks(Y$31,$F53,$C$5,$C$6,$C$8,$C$9,$C$7,FALSE)</f>
        <v>-165.80769754370445</v>
      </c>
      <c r="Z53">
        <f>_xll.acq_options_blackscholes_greeks(Z$31,$F53,$C$5,$C$6,$C$8,$C$9,$C$7,FALSE)</f>
        <v>-3.0571337496379924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-0.22844808022171037</v>
      </c>
      <c r="I54">
        <f>_xll.acq_options_bjerksund_greeks(I$31,$F54,$C$5,$C$6,$C$8,$C$9,$C$7,FALSE)</f>
        <v>5.4527049542230088E-3</v>
      </c>
      <c r="J54">
        <f>_xll.acq_options_bjerksund_greeks(J$31,$F54,$C$5,$C$6,$C$8,$C$9,$C$7,FALSE)</f>
        <v>77.068352341464632</v>
      </c>
      <c r="K54">
        <f>_xll.acq_options_bjerksund_greeks(K$31,$F54,$C$5,$C$6,$C$8,$C$9,$C$7,FALSE)</f>
        <v>108.64413013678131</v>
      </c>
      <c r="L54">
        <f>_xll.acq_options_bjerksund_greeks(L$31,$F54,$C$5,$C$6,$C$8,$C$9,$C$7,FALSE)</f>
        <v>-0.48441464173265558</v>
      </c>
      <c r="M54">
        <f>_xll.acq_options_bjerksund_greeks(M$31,$F54,$C$5,$C$6,$C$8,$C$9,$C$7,FALSE)</f>
        <v>-13.097309789600331</v>
      </c>
      <c r="N54">
        <f>_xll.acq_options_bjerksund_greeks(N$31,$F54,$C$5,$C$6,$C$8,$C$9,$C$7,FALSE)</f>
        <v>-1.9757614813897817</v>
      </c>
      <c r="R54" s="13">
        <v>170</v>
      </c>
      <c r="S54">
        <f>_xll.acq_options_blackscholes_greeks(S$31,$F54,$C$5,$C$6,$C$8,$C$9,$C$7,FALSE)</f>
        <v>14.026226958466978</v>
      </c>
      <c r="T54">
        <f>_xll.acq_options_blackscholes_greeks(T$31,$F54,$C$5,$C$6,$C$8,$C$9,$C$7,FALSE)</f>
        <v>-0.26124821997391018</v>
      </c>
      <c r="U54">
        <f>_xll.acq_options_blackscholes_greeks(U$31,$F54,$C$5,$C$6,$C$8,$C$9,$C$7,FALSE)</f>
        <v>4.4768688421219201E-3</v>
      </c>
      <c r="V54">
        <f>_xll.acq_options_blackscholes_greeks(V$31,$F54,$C$5,$C$6,$C$8,$C$9,$C$7,FALSE)</f>
        <v>80.863443460827213</v>
      </c>
      <c r="W54">
        <f>_xll.acq_options_blackscholes_greeks(W$31,$F54,$C$5,$C$6,$C$8,$C$9,$C$7,FALSE)</f>
        <v>19.794950167327933</v>
      </c>
      <c r="X54">
        <f>_xll.acq_options_blackscholes_greeks(X$31,$F54,$C$5,$C$6,$C$8,$C$9,$C$7,FALSE)</f>
        <v>-0.14319684567580498</v>
      </c>
      <c r="Y54">
        <f>_xll.acq_options_blackscholes_greeks(Y$31,$F54,$C$5,$C$6,$C$8,$C$9,$C$7,FALSE)</f>
        <v>-146.09606088507928</v>
      </c>
      <c r="Z54">
        <f>_xll.acq_options_blackscholes_greeks(Z$31,$F54,$C$5,$C$6,$C$8,$C$9,$C$7,FALSE)</f>
        <v>-3.2015985555333408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-0.17988830094850528</v>
      </c>
      <c r="I55">
        <f>_xll.acq_options_bjerksund_greeks(I$31,$F55,$C$5,$C$6,$C$8,$C$9,$C$7,FALSE)</f>
        <v>4.3172576624783687E-3</v>
      </c>
      <c r="J55">
        <f>_xll.acq_options_bjerksund_greeks(J$31,$F55,$C$5,$C$6,$C$8,$C$9,$C$7,FALSE)</f>
        <v>71.516035002482482</v>
      </c>
      <c r="K55">
        <f>_xll.acq_options_bjerksund_greeks(K$31,$F55,$C$5,$C$6,$C$8,$C$9,$C$7,FALSE)</f>
        <v>163.50398652775766</v>
      </c>
      <c r="L55">
        <f>_xll.acq_options_bjerksund_greeks(L$31,$F55,$C$5,$C$6,$C$8,$C$9,$C$7,FALSE)</f>
        <v>-0.61191869349386252</v>
      </c>
      <c r="M55">
        <f>_xll.acq_options_bjerksund_greeks(M$31,$F55,$C$5,$C$6,$C$8,$C$9,$C$7,FALSE)</f>
        <v>-11.107712442992579</v>
      </c>
      <c r="N55">
        <f>_xll.acq_options_bjerksund_greeks(N$31,$F55,$C$5,$C$6,$C$8,$C$9,$C$7,FALSE)</f>
        <v>-1.922011885540087</v>
      </c>
      <c r="R55" s="13">
        <v>180</v>
      </c>
      <c r="S55">
        <f>_xll.acq_options_blackscholes_greeks(S$31,$F55,$C$5,$C$6,$C$8,$C$9,$C$7,FALSE)</f>
        <v>11.62758747692591</v>
      </c>
      <c r="T55">
        <f>_xll.acq_options_blackscholes_greeks(T$31,$F55,$C$5,$C$6,$C$8,$C$9,$C$7,FALSE)</f>
        <v>-0.21946788422963862</v>
      </c>
      <c r="U55">
        <f>_xll.acq_options_blackscholes_greeks(U$31,$F55,$C$5,$C$6,$C$8,$C$9,$C$7,FALSE)</f>
        <v>3.8843092991744498E-3</v>
      </c>
      <c r="V55">
        <f>_xll.acq_options_blackscholes_greeks(V$31,$F55,$C$5,$C$6,$C$8,$C$9,$C$7,FALSE)</f>
        <v>78.657263308282623</v>
      </c>
      <c r="W55">
        <f>_xll.acq_options_blackscholes_greeks(W$31,$F55,$C$5,$C$6,$C$8,$C$9,$C$7,FALSE)</f>
        <v>54.645044691036254</v>
      </c>
      <c r="X55">
        <f>_xll.acq_options_blackscholes_greeks(X$31,$F55,$C$5,$C$6,$C$8,$C$9,$C$7,FALSE)</f>
        <v>-0.29140679123763585</v>
      </c>
      <c r="Y55">
        <f>_xll.acq_options_blackscholes_greeks(Y$31,$F55,$C$5,$C$6,$C$8,$C$9,$C$7,FALSE)</f>
        <v>-127.82951659565217</v>
      </c>
      <c r="Z55">
        <f>_xll.acq_options_blackscholes_greeks(Z$31,$F55,$C$5,$C$6,$C$8,$C$9,$C$7,FALSE)</f>
        <v>-3.2352079167985752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-0.14160239913962869</v>
      </c>
      <c r="I56">
        <f>_xll.acq_options_bjerksund_greeks(I$31,$F56,$C$5,$C$6,$C$8,$C$9,$C$7,FALSE)</f>
        <v>3.3821834222180769E-3</v>
      </c>
      <c r="J56">
        <f>_xll.acq_options_bjerksund_greeks(J$31,$F56,$C$5,$C$6,$C$8,$C$9,$C$7,FALSE)</f>
        <v>65.065637175372672</v>
      </c>
      <c r="K56">
        <f>_xll.acq_options_bjerksund_greeks(K$31,$F56,$C$5,$C$6,$C$8,$C$9,$C$7,FALSE)</f>
        <v>214.88167192273977</v>
      </c>
      <c r="L56">
        <f>_xll.acq_options_bjerksund_greeks(L$31,$F56,$C$5,$C$6,$C$8,$C$9,$C$7,FALSE)</f>
        <v>-0.66844592083725729</v>
      </c>
      <c r="M56">
        <f>_xll.acq_options_bjerksund_greeks(M$31,$F56,$C$5,$C$6,$C$8,$C$9,$C$7,FALSE)</f>
        <v>-9.2903124588872288</v>
      </c>
      <c r="N56">
        <f>_xll.acq_options_bjerksund_greeks(N$31,$F56,$C$5,$C$6,$C$8,$C$9,$C$7,FALSE)</f>
        <v>-1.8204827898671283</v>
      </c>
      <c r="R56" s="13">
        <v>190</v>
      </c>
      <c r="S56">
        <f>_xll.acq_options_blackscholes_greeks(S$31,$F56,$C$5,$C$6,$C$8,$C$9,$C$7,FALSE)</f>
        <v>9.6177137350852462</v>
      </c>
      <c r="T56">
        <f>_xll.acq_options_blackscholes_greeks(T$31,$F56,$C$5,$C$6,$C$8,$C$9,$C$7,FALSE)</f>
        <v>-0.18342866399112998</v>
      </c>
      <c r="U56">
        <f>_xll.acq_options_blackscholes_greeks(U$31,$F56,$C$5,$C$6,$C$8,$C$9,$C$7,FALSE)</f>
        <v>3.3314283158335785E-3</v>
      </c>
      <c r="V56">
        <f>_xll.acq_options_blackscholes_greeks(V$31,$F56,$C$5,$C$6,$C$8,$C$9,$C$7,FALSE)</f>
        <v>75.165351375995115</v>
      </c>
      <c r="W56">
        <f>_xll.acq_options_blackscholes_greeks(W$31,$F56,$C$5,$C$6,$C$8,$C$9,$C$7,FALSE)</f>
        <v>95.780888595578617</v>
      </c>
      <c r="X56">
        <f>_xll.acq_options_blackscholes_greeks(X$31,$F56,$C$5,$C$6,$C$8,$C$9,$C$7,FALSE)</f>
        <v>-0.40070576802662339</v>
      </c>
      <c r="Y56">
        <f>_xll.acq_options_blackscholes_greeks(Y$31,$F56,$C$5,$C$6,$C$8,$C$9,$C$7,FALSE)</f>
        <v>-111.17289973349986</v>
      </c>
      <c r="Z56">
        <f>_xll.acq_options_blackscholes_greeks(Z$31,$F56,$C$5,$C$6,$C$8,$C$9,$C$7,FALSE)</f>
        <v>-3.1812047446946408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-0.11145255484734662</v>
      </c>
      <c r="I57">
        <f>_xll.acq_options_bjerksund_greeks(I$31,$F57,$C$5,$C$6,$C$8,$C$9,$C$7,FALSE)</f>
        <v>2.6659563445718959E-3</v>
      </c>
      <c r="J57">
        <f>_xll.acq_options_bjerksund_greeks(J$31,$F57,$C$5,$C$6,$C$8,$C$9,$C$7,FALSE)</f>
        <v>58.306669315164356</v>
      </c>
      <c r="K57">
        <f>_xll.acq_options_bjerksund_greeks(K$31,$F57,$C$5,$C$6,$C$8,$C$9,$C$7,FALSE)</f>
        <v>257.72598917228606</v>
      </c>
      <c r="L57">
        <f>_xll.acq_options_bjerksund_greeks(L$31,$F57,$C$5,$C$6,$C$8,$C$9,$C$7,FALSE)</f>
        <v>-0.67690351102100976</v>
      </c>
      <c r="M57">
        <f>_xll.acq_options_bjerksund_greeks(M$31,$F57,$C$5,$C$6,$C$8,$C$9,$C$7,FALSE)</f>
        <v>-7.6942194169760114</v>
      </c>
      <c r="N57">
        <f>_xll.acq_options_bjerksund_greeks(N$31,$F57,$C$5,$C$6,$C$8,$C$9,$C$7,FALSE)</f>
        <v>-1.6889631692151852</v>
      </c>
      <c r="R57" s="13">
        <v>200</v>
      </c>
      <c r="S57">
        <f>_xll.acq_options_blackscholes_greeks(S$31,$F57,$C$5,$C$6,$C$8,$C$9,$C$7,FALSE)</f>
        <v>7.9414184492413362</v>
      </c>
      <c r="T57">
        <f>_xll.acq_options_blackscholes_greeks(T$31,$F57,$C$5,$C$6,$C$8,$C$9,$C$7,FALSE)</f>
        <v>-0.15266546501441408</v>
      </c>
      <c r="U57">
        <f>_xll.acq_options_blackscholes_greeks(U$31,$F57,$C$5,$C$6,$C$8,$C$9,$C$7,FALSE)</f>
        <v>2.8304648858819411E-3</v>
      </c>
      <c r="V57">
        <f>_xll.acq_options_blackscholes_greeks(V$31,$F57,$C$5,$C$6,$C$8,$C$9,$C$7,FALSE)</f>
        <v>70.761622147048541</v>
      </c>
      <c r="W57">
        <f>_xll.acq_options_blackscholes_greeks(W$31,$F57,$C$5,$C$6,$C$8,$C$9,$C$7,FALSE)</f>
        <v>138.86479773727993</v>
      </c>
      <c r="X57">
        <f>_xll.acq_options_blackscholes_greeks(X$31,$F57,$C$5,$C$6,$C$8,$C$9,$C$7,FALSE)</f>
        <v>-0.47451514813038681</v>
      </c>
      <c r="Y57">
        <f>_xll.acq_options_blackscholes_greeks(Y$31,$F57,$C$5,$C$6,$C$8,$C$9,$C$7,FALSE)</f>
        <v>-96.186278630310397</v>
      </c>
      <c r="Z57">
        <f>_xll.acq_options_blackscholes_greeks(Z$31,$F57,$C$5,$C$6,$C$8,$C$9,$C$7,FALSE)</f>
        <v>-3.0615960003979468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Utils</vt:lpstr>
      <vt:lpstr>Black</vt:lpstr>
      <vt:lpstr>Bachelier</vt:lpstr>
      <vt:lpstr>BlackScholes</vt:lpstr>
      <vt:lpstr>BjerksundStensland2002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2021-12-20T02:02:25Z</dcterms:modified>
</cp:coreProperties>
</file>