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hach\Documents\Shachar-s_Thesis2\results\deltas_of_turns\"/>
    </mc:Choice>
  </mc:AlternateContent>
  <xr:revisionPtr revIDLastSave="0" documentId="13_ncr:1_{B8EE3A40-4C17-4037-88EA-ECACB55E6E12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Deltas" sheetId="1" r:id="rId1"/>
    <sheet name="Statisti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M45" i="2"/>
  <c r="M44" i="2"/>
  <c r="M43" i="2"/>
  <c r="M42" i="2"/>
  <c r="M41" i="2"/>
  <c r="M40" i="2"/>
  <c r="M39" i="2"/>
  <c r="M38" i="2"/>
  <c r="M37" i="2"/>
  <c r="M36" i="2"/>
  <c r="K42" i="2"/>
  <c r="J42" i="2"/>
  <c r="K41" i="2"/>
  <c r="J41" i="2"/>
  <c r="K40" i="2"/>
  <c r="J40" i="2"/>
  <c r="K39" i="2"/>
  <c r="J39" i="2"/>
  <c r="K38" i="2"/>
  <c r="J38" i="2"/>
  <c r="K37" i="2"/>
  <c r="J37" i="2"/>
  <c r="J33" i="2"/>
  <c r="J32" i="2"/>
  <c r="R24" i="2"/>
  <c r="P24" i="2"/>
  <c r="O24" i="2"/>
  <c r="R23" i="2"/>
  <c r="O23" i="2"/>
  <c r="P23" i="2" s="1"/>
  <c r="R22" i="2"/>
  <c r="O22" i="2"/>
  <c r="P22" i="2" s="1"/>
  <c r="Q22" i="2" s="1"/>
  <c r="R21" i="2"/>
  <c r="P21" i="2"/>
  <c r="O21" i="2"/>
  <c r="R20" i="2"/>
  <c r="P20" i="2"/>
  <c r="Q20" i="2" s="1"/>
  <c r="O20" i="2"/>
  <c r="R19" i="2"/>
  <c r="O19" i="2"/>
  <c r="P19" i="2" s="1"/>
  <c r="R18" i="2"/>
  <c r="P18" i="2"/>
  <c r="O18" i="2"/>
  <c r="R17" i="2"/>
  <c r="O17" i="2"/>
  <c r="P17" i="2" s="1"/>
  <c r="R16" i="2"/>
  <c r="P16" i="2"/>
  <c r="O16" i="2"/>
  <c r="R15" i="2"/>
  <c r="P15" i="2"/>
  <c r="Q15" i="2" s="1"/>
  <c r="O15" i="2"/>
  <c r="R14" i="2"/>
  <c r="O14" i="2"/>
  <c r="P14" i="2" s="1"/>
  <c r="R13" i="2"/>
  <c r="P13" i="2"/>
  <c r="O13" i="2"/>
  <c r="R12" i="2"/>
  <c r="O12" i="2"/>
  <c r="P12" i="2" s="1"/>
  <c r="R11" i="2"/>
  <c r="P11" i="2"/>
  <c r="O11" i="2"/>
  <c r="R10" i="2"/>
  <c r="O10" i="2"/>
  <c r="P10" i="2" s="1"/>
  <c r="R9" i="2"/>
  <c r="O9" i="2"/>
  <c r="R8" i="2"/>
  <c r="P8" i="2"/>
  <c r="O8" i="2"/>
  <c r="R7" i="2"/>
  <c r="O7" i="2"/>
  <c r="P7" i="2" s="1"/>
  <c r="R6" i="2"/>
  <c r="O6" i="2"/>
  <c r="R5" i="2"/>
  <c r="P5" i="2"/>
  <c r="O5" i="2"/>
  <c r="R4" i="2"/>
  <c r="O4" i="2"/>
  <c r="P4" i="2" s="1"/>
  <c r="R3" i="2"/>
  <c r="R29" i="2" s="1"/>
  <c r="O3" i="2"/>
  <c r="J24" i="2"/>
  <c r="K24" i="2" s="1"/>
  <c r="H24" i="2"/>
  <c r="M24" i="2" s="1"/>
  <c r="M23" i="2"/>
  <c r="J23" i="2"/>
  <c r="K23" i="2" s="1"/>
  <c r="G23" i="2"/>
  <c r="M22" i="2"/>
  <c r="F22" i="2"/>
  <c r="J22" i="2" s="1"/>
  <c r="M21" i="2"/>
  <c r="K21" i="2"/>
  <c r="J21" i="2"/>
  <c r="G21" i="2"/>
  <c r="M20" i="2"/>
  <c r="F20" i="2"/>
  <c r="J20" i="2" s="1"/>
  <c r="M19" i="2"/>
  <c r="J19" i="2"/>
  <c r="K19" i="2" s="1"/>
  <c r="H19" i="2"/>
  <c r="J18" i="2"/>
  <c r="K18" i="2" s="1"/>
  <c r="H18" i="2"/>
  <c r="M18" i="2" s="1"/>
  <c r="M17" i="2"/>
  <c r="J17" i="2"/>
  <c r="K17" i="2" s="1"/>
  <c r="H17" i="2"/>
  <c r="M16" i="2"/>
  <c r="J16" i="2"/>
  <c r="K16" i="2" s="1"/>
  <c r="G16" i="2"/>
  <c r="M15" i="2"/>
  <c r="F15" i="2"/>
  <c r="J15" i="2" s="1"/>
  <c r="J14" i="2"/>
  <c r="K14" i="2" s="1"/>
  <c r="H14" i="2"/>
  <c r="M14" i="2" s="1"/>
  <c r="J13" i="2"/>
  <c r="K13" i="2" s="1"/>
  <c r="H13" i="2"/>
  <c r="M13" i="2" s="1"/>
  <c r="J12" i="2"/>
  <c r="K12" i="2" s="1"/>
  <c r="H12" i="2"/>
  <c r="M12" i="2" s="1"/>
  <c r="J11" i="2"/>
  <c r="K11" i="2" s="1"/>
  <c r="H11" i="2"/>
  <c r="M11" i="2" s="1"/>
  <c r="M10" i="2"/>
  <c r="J10" i="2"/>
  <c r="K10" i="2" s="1"/>
  <c r="G10" i="2"/>
  <c r="G26" i="2" s="1"/>
  <c r="M9" i="2"/>
  <c r="J9" i="2"/>
  <c r="K9" i="2" s="1"/>
  <c r="F9" i="2"/>
  <c r="M8" i="2"/>
  <c r="J8" i="2"/>
  <c r="K8" i="2" s="1"/>
  <c r="H8" i="2"/>
  <c r="M7" i="2"/>
  <c r="J7" i="2"/>
  <c r="K7" i="2" s="1"/>
  <c r="G7" i="2"/>
  <c r="M6" i="2"/>
  <c r="K6" i="2"/>
  <c r="L6" i="2" s="1"/>
  <c r="J6" i="2"/>
  <c r="F6" i="2"/>
  <c r="K5" i="2"/>
  <c r="J5" i="2"/>
  <c r="H5" i="2"/>
  <c r="M5" i="2" s="1"/>
  <c r="M4" i="2"/>
  <c r="M29" i="2" s="1"/>
  <c r="K4" i="2"/>
  <c r="J4" i="2"/>
  <c r="G4" i="2"/>
  <c r="M3" i="2"/>
  <c r="F3" i="2"/>
  <c r="F26" i="2" s="1"/>
  <c r="Q9" i="2" l="1"/>
  <c r="O28" i="2"/>
  <c r="P3" i="2"/>
  <c r="Q3" i="2" s="1"/>
  <c r="P6" i="2"/>
  <c r="Q6" i="2" s="1"/>
  <c r="R28" i="2"/>
  <c r="O29" i="2"/>
  <c r="P9" i="2"/>
  <c r="K22" i="2"/>
  <c r="L22" i="2" s="1"/>
  <c r="K20" i="2"/>
  <c r="L20" i="2" s="1"/>
  <c r="M28" i="2"/>
  <c r="K15" i="2"/>
  <c r="L15" i="2" s="1"/>
  <c r="H26" i="2"/>
  <c r="J3" i="2"/>
  <c r="L9" i="2"/>
  <c r="Q29" i="2" l="1"/>
  <c r="Q28" i="2"/>
  <c r="P29" i="2"/>
  <c r="P28" i="2"/>
  <c r="J29" i="2"/>
  <c r="K3" i="2"/>
  <c r="J28" i="2"/>
  <c r="K29" i="2" l="1"/>
  <c r="K28" i="2"/>
  <c r="L3" i="2"/>
  <c r="L28" i="2" l="1"/>
  <c r="L29" i="2"/>
</calcChain>
</file>

<file path=xl/sharedStrings.xml><?xml version="1.0" encoding="utf-8"?>
<sst xmlns="http://schemas.openxmlformats.org/spreadsheetml/2006/main" count="212" uniqueCount="61">
  <si>
    <t>patient_id_state</t>
  </si>
  <si>
    <t>delta</t>
  </si>
  <si>
    <t>CG657_OFF</t>
  </si>
  <si>
    <t>CG657_ON</t>
  </si>
  <si>
    <t>DBY188_EC</t>
  </si>
  <si>
    <t>DG652_OFF</t>
  </si>
  <si>
    <t>DG652_ON</t>
  </si>
  <si>
    <t>DK611_EC</t>
  </si>
  <si>
    <t>EF809_OFF</t>
  </si>
  <si>
    <t>EF809_ON</t>
  </si>
  <si>
    <t>GV599_EC</t>
  </si>
  <si>
    <t>IS288_EC</t>
  </si>
  <si>
    <t>Mb345_OFF</t>
  </si>
  <si>
    <t>Mb345_ON</t>
  </si>
  <si>
    <t>MBY205_EC</t>
  </si>
  <si>
    <t>MD093_EC</t>
  </si>
  <si>
    <t>NB325_EC</t>
  </si>
  <si>
    <t>RB764_EC</t>
  </si>
  <si>
    <t>SS779_EC</t>
  </si>
  <si>
    <t>TO723_OFF</t>
  </si>
  <si>
    <t>TO723_ON</t>
  </si>
  <si>
    <t>YY137_OFF</t>
  </si>
  <si>
    <t>YY137_ON</t>
  </si>
  <si>
    <t>YY404_EC</t>
  </si>
  <si>
    <t>mean</t>
  </si>
  <si>
    <t>std</t>
  </si>
  <si>
    <t>is OFF</t>
  </si>
  <si>
    <t>is ON</t>
  </si>
  <si>
    <t>is EC</t>
  </si>
  <si>
    <t>OFF</t>
  </si>
  <si>
    <t>ON</t>
  </si>
  <si>
    <t>OFF-ON delta</t>
  </si>
  <si>
    <t>EC</t>
  </si>
  <si>
    <t>how many</t>
  </si>
  <si>
    <t>stdev</t>
  </si>
  <si>
    <t>ttest OFF-ON</t>
  </si>
  <si>
    <t>ttest OFF-EC</t>
  </si>
  <si>
    <t>PD</t>
  </si>
  <si>
    <t>At the OFF condition PD's seem to resemble EC more than in ON condition (hardly any change in Y location ?)</t>
  </si>
  <si>
    <t>1_OFF</t>
  </si>
  <si>
    <t>1_ON</t>
  </si>
  <si>
    <t>1_EC</t>
  </si>
  <si>
    <t>2_OFF</t>
  </si>
  <si>
    <t>2_ON</t>
  </si>
  <si>
    <t>2_EC</t>
  </si>
  <si>
    <t>3_OFF</t>
  </si>
  <si>
    <t>3_ON</t>
  </si>
  <si>
    <t>3_EC</t>
  </si>
  <si>
    <t>4_EC</t>
  </si>
  <si>
    <t>4_OFF</t>
  </si>
  <si>
    <t>4_ON</t>
  </si>
  <si>
    <t>5_EC</t>
  </si>
  <si>
    <t>6_EC</t>
  </si>
  <si>
    <t>7_EC</t>
  </si>
  <si>
    <t>8_EC</t>
  </si>
  <si>
    <t>9_EC</t>
  </si>
  <si>
    <t>5_OFF</t>
  </si>
  <si>
    <t>6_ON</t>
  </si>
  <si>
    <t>7_OFF</t>
  </si>
  <si>
    <t>7_ON</t>
  </si>
  <si>
    <t>10_EC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</si>
</sst>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</a:rPr>
              <a:t>y-</a:t>
            </a:r>
            <a:r>
              <a:rPr lang="en-US" sz="1400" b="1" i="0" u="sng" strike="noStrike" kern="1200" spc="0" baseline="0">
                <a:solidFill>
                  <a:schemeClr val="tx1"/>
                </a:solidFill>
              </a:rPr>
              <a:t>deltas</a:t>
            </a:r>
            <a:r>
              <a:rPr lang="en-US" sz="1400" b="1" i="0" u="none" strike="noStrike" kern="1200" spc="0" baseline="0">
                <a:solidFill>
                  <a:schemeClr val="tx1"/>
                </a:solidFill>
              </a:rPr>
              <a:t> (end-start): PD (n=6)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Lit>
              <c:ptCount val="2"/>
              <c:pt idx="0">
                <c:v>OFF</c:v>
              </c:pt>
              <c:pt idx="1">
                <c:v> ON</c:v>
              </c:pt>
            </c:strLit>
          </c:cat>
          <c:val>
            <c:numRef>
              <c:f>Statistics!$J$37:$K$37</c:f>
              <c:numCache>
                <c:formatCode>General</c:formatCode>
                <c:ptCount val="2"/>
                <c:pt idx="0">
                  <c:v>229.01485350766669</c:v>
                </c:pt>
                <c:pt idx="1">
                  <c:v>-21.14659085538462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C-4235-A02B-A8D143623A5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"/>
              <c:pt idx="0">
                <c:v>OFF</c:v>
              </c:pt>
              <c:pt idx="1">
                <c:v> ON</c:v>
              </c:pt>
            </c:strLit>
          </c:cat>
          <c:val>
            <c:numRef>
              <c:f>Statistics!$J$38:$K$38</c:f>
              <c:numCache>
                <c:formatCode>General</c:formatCode>
                <c:ptCount val="2"/>
                <c:pt idx="0">
                  <c:v>169.91229896052189</c:v>
                </c:pt>
                <c:pt idx="1">
                  <c:v>-80.283611117929809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AC-4235-A02B-A8D143623A5C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Lit>
              <c:ptCount val="2"/>
              <c:pt idx="0">
                <c:v>OFF</c:v>
              </c:pt>
              <c:pt idx="1">
                <c:v> ON</c:v>
              </c:pt>
            </c:strLit>
          </c:cat>
          <c:val>
            <c:numRef>
              <c:f>Statistics!$J$39:$K$39</c:f>
              <c:numCache>
                <c:formatCode>General</c:formatCode>
                <c:ptCount val="2"/>
                <c:pt idx="0">
                  <c:v>-1.397880518999983</c:v>
                </c:pt>
                <c:pt idx="1">
                  <c:v>-7.8116598626666622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AC-4235-A02B-A8D143623A5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2"/>
              <c:pt idx="0">
                <c:v>OFF</c:v>
              </c:pt>
              <c:pt idx="1">
                <c:v> ON</c:v>
              </c:pt>
            </c:strLit>
          </c:cat>
          <c:val>
            <c:numRef>
              <c:f>Statistics!$J$40:$K$40</c:f>
              <c:numCache>
                <c:formatCode>General</c:formatCode>
                <c:ptCount val="2"/>
                <c:pt idx="0">
                  <c:v>-39.782213530000007</c:v>
                </c:pt>
                <c:pt idx="1">
                  <c:v>-5.4907331333333342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AC-4235-A02B-A8D143623A5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2"/>
              <c:pt idx="0">
                <c:v>OFF</c:v>
              </c:pt>
              <c:pt idx="1">
                <c:v> ON</c:v>
              </c:pt>
            </c:strLit>
          </c:cat>
          <c:val>
            <c:numRef>
              <c:f>Statistics!$J$41:$K$41</c:f>
              <c:numCache>
                <c:formatCode>General</c:formatCode>
                <c:ptCount val="2"/>
                <c:pt idx="0">
                  <c:v>-43.916443537597409</c:v>
                </c:pt>
                <c:pt idx="1">
                  <c:v>15.33464244431466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AC-4235-A02B-A8D143623A5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2"/>
              <c:pt idx="0">
                <c:v>OFF</c:v>
              </c:pt>
              <c:pt idx="1">
                <c:v> ON</c:v>
              </c:pt>
            </c:strLit>
          </c:cat>
          <c:val>
            <c:numRef>
              <c:f>Statistics!$J$42:$K$42</c:f>
              <c:numCache>
                <c:formatCode>General</c:formatCode>
                <c:ptCount val="2"/>
                <c:pt idx="0">
                  <c:v>59.685203260210528</c:v>
                </c:pt>
                <c:pt idx="1">
                  <c:v>26.67025496041666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AC-4235-A02B-A8D14362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127072"/>
        <c:axId val="655131872"/>
      </c:lineChart>
      <c:catAx>
        <c:axId val="65512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131872"/>
        <c:crosses val="autoZero"/>
        <c:auto val="1"/>
        <c:lblAlgn val="ctr"/>
        <c:lblOffset val="100"/>
        <c:noMultiLvlLbl val="0"/>
      </c:catAx>
      <c:valAx>
        <c:axId val="655131872"/>
        <c:scaling>
          <c:orientation val="minMax"/>
          <c:max val="400"/>
          <c:min val="-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chemeClr val="tx1"/>
                    </a:solidFill>
                  </a:rPr>
                  <a:t>Vertical eye location difference between end of trun to mid 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12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</a:rPr>
              <a:t>y-</a:t>
            </a:r>
            <a:r>
              <a:rPr lang="en-US" sz="1400" b="1" i="0" u="sng" strike="noStrike" kern="1200" spc="0" baseline="0">
                <a:solidFill>
                  <a:schemeClr val="tx1"/>
                </a:solidFill>
              </a:rPr>
              <a:t>deltas</a:t>
            </a:r>
            <a:r>
              <a:rPr lang="en-US" sz="1400" b="1" i="0" u="none" strike="noStrike" kern="1200" spc="0" baseline="0">
                <a:solidFill>
                  <a:schemeClr val="tx1"/>
                </a:solidFill>
              </a:rPr>
              <a:t> (end-start): EC (n=10)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Statistics!$M$36</c:f>
              <c:numCache>
                <c:formatCode>General</c:formatCode>
                <c:ptCount val="1"/>
                <c:pt idx="0">
                  <c:v>271.04380988999998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C-4235-A02B-A8D143623A5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Statistics!$M$37</c:f>
              <c:numCache>
                <c:formatCode>General</c:formatCode>
                <c:ptCount val="1"/>
                <c:pt idx="0">
                  <c:v>163.08333913499999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AC-4235-A02B-A8D143623A5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solidFill>
                <a:srgbClr val="FFC000"/>
              </a:solidFill>
              <a:prstDash val="solid"/>
            </a:ln>
            <a:effectLst/>
          </c:spPr>
          <c:invertIfNegative val="0"/>
          <c:val>
            <c:numRef>
              <c:f>Statistics!$M$38</c:f>
              <c:numCache>
                <c:formatCode>General</c:formatCode>
                <c:ptCount val="1"/>
                <c:pt idx="0">
                  <c:v>90.046723443499999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AC-4235-A02B-A8D143623A5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Statistics!$M$39</c:f>
              <c:numCache>
                <c:formatCode>General</c:formatCode>
                <c:ptCount val="1"/>
                <c:pt idx="0">
                  <c:v>0.27615870499999989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AC-4235-A02B-A8D143623A5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Statistics!$M$40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AC-4235-A02B-A8D143623A5C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Statistics!$M$41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AC-4235-A02B-A8D143623A5C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Statistics!$M$42</c:f>
              <c:numCache>
                <c:formatCode>General</c:formatCode>
                <c:ptCount val="1"/>
                <c:pt idx="0">
                  <c:v>33.423049008181799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0-4458-BACB-1CFFB877DA00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Statistics!$M$43</c:f>
              <c:numCache>
                <c:formatCode>General</c:formatCode>
                <c:ptCount val="1"/>
                <c:pt idx="0">
                  <c:v>121.55884051385711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F0-4458-BACB-1CFFB877DA00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Statistics!$M$44</c:f>
              <c:numCache>
                <c:formatCode>General</c:formatCode>
                <c:ptCount val="1"/>
                <c:pt idx="0">
                  <c:v>53.633759623111096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F0-4458-BACB-1CFFB877DA00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Statistics!$M$45</c:f>
              <c:numCache>
                <c:formatCode>General</c:formatCode>
                <c:ptCount val="1"/>
                <c:pt idx="0">
                  <c:v>177.69706713557139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F0-4458-BACB-1CFFB877D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5127072"/>
        <c:axId val="655131872"/>
      </c:barChart>
      <c:catAx>
        <c:axId val="655127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55131872"/>
        <c:crosses val="autoZero"/>
        <c:auto val="1"/>
        <c:lblAlgn val="ctr"/>
        <c:lblOffset val="100"/>
        <c:noMultiLvlLbl val="0"/>
      </c:catAx>
      <c:valAx>
        <c:axId val="655131872"/>
        <c:scaling>
          <c:orientation val="minMax"/>
          <c:max val="400"/>
          <c:min val="-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chemeClr val="tx1"/>
                    </a:solidFill>
                  </a:rPr>
                  <a:t>Vertical eye location difference between end of trun to mid 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12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Statistics!$J$36</c:f>
              <c:strCache>
                <c:ptCount val="1"/>
                <c:pt idx="0">
                  <c:v>OFF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Statistics!$J$37:$J$42</c:f>
              <c:numCache>
                <c:formatCode>General</c:formatCode>
                <c:ptCount val="6"/>
                <c:pt idx="0">
                  <c:v>229.01485350766669</c:v>
                </c:pt>
                <c:pt idx="1">
                  <c:v>169.91229896052189</c:v>
                </c:pt>
                <c:pt idx="2">
                  <c:v>-1.397880518999983</c:v>
                </c:pt>
                <c:pt idx="3">
                  <c:v>-39.782213530000007</c:v>
                </c:pt>
                <c:pt idx="4">
                  <c:v>-43.916443537597409</c:v>
                </c:pt>
                <c:pt idx="5">
                  <c:v>59.685203260210528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F-4C7E-8491-CA76187A7425}"/>
            </c:ext>
          </c:extLst>
        </c:ser>
        <c:ser>
          <c:idx val="1"/>
          <c:order val="1"/>
          <c:tx>
            <c:strRef>
              <c:f>Statistics!$K$36</c:f>
              <c:strCache>
                <c:ptCount val="1"/>
                <c:pt idx="0">
                  <c:v>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Statistics!$K$37:$K$42</c:f>
              <c:numCache>
                <c:formatCode>General</c:formatCode>
                <c:ptCount val="6"/>
                <c:pt idx="0">
                  <c:v>-21.14659085538462</c:v>
                </c:pt>
                <c:pt idx="1">
                  <c:v>-80.283611117929809</c:v>
                </c:pt>
                <c:pt idx="2">
                  <c:v>-7.8116598626666622</c:v>
                </c:pt>
                <c:pt idx="3">
                  <c:v>-5.4907331333333342</c:v>
                </c:pt>
                <c:pt idx="4">
                  <c:v>15.33464244431466</c:v>
                </c:pt>
                <c:pt idx="5">
                  <c:v>26.67025496041666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5F-4C7E-8491-CA76187A7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237760"/>
        <c:axId val="667235360"/>
      </c:barChart>
      <c:catAx>
        <c:axId val="66723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35360"/>
        <c:crosses val="autoZero"/>
        <c:auto val="1"/>
        <c:lblAlgn val="ctr"/>
        <c:lblOffset val="100"/>
        <c:noMultiLvlLbl val="0"/>
      </c:catAx>
      <c:valAx>
        <c:axId val="66723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3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34</xdr:row>
      <xdr:rowOff>0</xdr:rowOff>
    </xdr:from>
    <xdr:to>
      <xdr:col>18</xdr:col>
      <xdr:colOff>486228</xdr:colOff>
      <xdr:row>50</xdr:row>
      <xdr:rowOff>135164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DAF349-4766-4BF0-9E29-CAC96EFD1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57150</xdr:colOff>
      <xdr:row>33</xdr:row>
      <xdr:rowOff>184150</xdr:rowOff>
    </xdr:from>
    <xdr:to>
      <xdr:col>22</xdr:col>
      <xdr:colOff>476250</xdr:colOff>
      <xdr:row>50</xdr:row>
      <xdr:rowOff>128814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5D5FAE-C26C-F304-BD9B-7CC1E49A2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595313</xdr:colOff>
      <xdr:row>34</xdr:row>
      <xdr:rowOff>160338</xdr:rowOff>
    </xdr:from>
    <xdr:to>
      <xdr:col>8</xdr:col>
      <xdr:colOff>452438</xdr:colOff>
      <xdr:row>49</xdr:row>
      <xdr:rowOff>46038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CE400A-2AC8-26A2-76BB-8B6B00E6C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1"/>
  <sheetViews>
    <sheetView workbookViewId="0">
      <selection activeCell="D6" sqref="D6"/>
    </sheetView>
  </sheetViews>
  <sheetFormatPr defaultRowHeight="14.5" x14ac:dyDescent="0.35"/>
  <cols>
    <col min="1" max="1" width="18.26953125" customWidth="1"/>
  </cols>
  <sheetData>
    <row r="1" spans="1:4" x14ac:dyDescent="0.35">
      <c r="A1" s="1" t="s">
        <v>0</v>
      </c>
      <c r="B1" s="1" t="s">
        <v>1</v>
      </c>
      <c r="C1" t="s">
        <v>24</v>
      </c>
      <c r="D1" t="s">
        <v>25</v>
      </c>
    </row>
    <row r="2" spans="1:4" x14ac:dyDescent="0.35">
      <c r="A2" t="s">
        <v>39</v>
      </c>
      <c r="B2">
        <v>233.58221161200001</v>
      </c>
      <c r="C2">
        <f>AVEDEV(B2:B161)</f>
        <v>160.81445454689822</v>
      </c>
      <c r="D2">
        <f>_xlfn.STDEV.P(B2:B161)</f>
        <v>355.42368218888811</v>
      </c>
    </row>
    <row r="3" spans="1:4" x14ac:dyDescent="0.35">
      <c r="A3" t="s">
        <v>39</v>
      </c>
      <c r="B3">
        <v>267.52997564300011</v>
      </c>
    </row>
    <row r="4" spans="1:4" x14ac:dyDescent="0.35">
      <c r="A4" t="s">
        <v>39</v>
      </c>
      <c r="B4">
        <v>-102.263193126</v>
      </c>
    </row>
    <row r="5" spans="1:4" x14ac:dyDescent="0.35">
      <c r="A5" t="s">
        <v>39</v>
      </c>
      <c r="B5">
        <v>276.87362294600013</v>
      </c>
    </row>
    <row r="6" spans="1:4" x14ac:dyDescent="0.35">
      <c r="A6" t="s">
        <v>39</v>
      </c>
      <c r="B6">
        <v>163.75308188299999</v>
      </c>
    </row>
    <row r="7" spans="1:4" x14ac:dyDescent="0.35">
      <c r="A7" t="s">
        <v>39</v>
      </c>
      <c r="B7">
        <v>137.75382977800001</v>
      </c>
    </row>
    <row r="8" spans="1:4" x14ac:dyDescent="0.35">
      <c r="A8" t="s">
        <v>39</v>
      </c>
      <c r="B8">
        <v>345.07033938900003</v>
      </c>
    </row>
    <row r="9" spans="1:4" x14ac:dyDescent="0.35">
      <c r="A9" t="s">
        <v>39</v>
      </c>
      <c r="B9">
        <v>343.87229413499989</v>
      </c>
    </row>
    <row r="10" spans="1:4" x14ac:dyDescent="0.35">
      <c r="A10" t="s">
        <v>39</v>
      </c>
      <c r="B10">
        <v>394.96151930899998</v>
      </c>
    </row>
    <row r="11" spans="1:4" x14ac:dyDescent="0.35">
      <c r="A11" t="s">
        <v>40</v>
      </c>
      <c r="B11">
        <v>-30.51167956799998</v>
      </c>
    </row>
    <row r="12" spans="1:4" x14ac:dyDescent="0.35">
      <c r="A12" t="s">
        <v>40</v>
      </c>
      <c r="B12">
        <v>-83.061193022999987</v>
      </c>
    </row>
    <row r="13" spans="1:4" x14ac:dyDescent="0.35">
      <c r="A13" t="s">
        <v>40</v>
      </c>
      <c r="B13">
        <v>-90.775671168000002</v>
      </c>
    </row>
    <row r="14" spans="1:4" x14ac:dyDescent="0.35">
      <c r="A14" t="s">
        <v>40</v>
      </c>
      <c r="B14">
        <v>-58.113038390000042</v>
      </c>
    </row>
    <row r="15" spans="1:4" x14ac:dyDescent="0.35">
      <c r="A15" t="s">
        <v>40</v>
      </c>
      <c r="B15">
        <v>40.38820940699992</v>
      </c>
    </row>
    <row r="16" spans="1:4" x14ac:dyDescent="0.35">
      <c r="A16" t="s">
        <v>40</v>
      </c>
      <c r="B16">
        <v>-205.632920781</v>
      </c>
    </row>
    <row r="17" spans="1:2" x14ac:dyDescent="0.35">
      <c r="A17" t="s">
        <v>40</v>
      </c>
      <c r="B17">
        <v>-10.587770390999991</v>
      </c>
    </row>
    <row r="18" spans="1:2" x14ac:dyDescent="0.35">
      <c r="A18" t="s">
        <v>40</v>
      </c>
      <c r="B18">
        <v>-7.703557973000045</v>
      </c>
    </row>
    <row r="19" spans="1:2" x14ac:dyDescent="0.35">
      <c r="A19" t="s">
        <v>40</v>
      </c>
      <c r="B19">
        <v>251.20372964200001</v>
      </c>
    </row>
    <row r="20" spans="1:2" x14ac:dyDescent="0.35">
      <c r="A20" t="s">
        <v>40</v>
      </c>
      <c r="B20">
        <v>-54.138553784999999</v>
      </c>
    </row>
    <row r="21" spans="1:2" x14ac:dyDescent="0.35">
      <c r="A21" t="s">
        <v>40</v>
      </c>
      <c r="B21">
        <v>-105.844397673</v>
      </c>
    </row>
    <row r="22" spans="1:2" x14ac:dyDescent="0.35">
      <c r="A22" t="s">
        <v>40</v>
      </c>
      <c r="B22">
        <v>-18.709577853999921</v>
      </c>
    </row>
    <row r="23" spans="1:2" x14ac:dyDescent="0.35">
      <c r="A23" t="s">
        <v>40</v>
      </c>
      <c r="B23">
        <v>98.580740437000031</v>
      </c>
    </row>
    <row r="24" spans="1:2" x14ac:dyDescent="0.35">
      <c r="A24" t="s">
        <v>41</v>
      </c>
      <c r="B24">
        <v>278.53588120299997</v>
      </c>
    </row>
    <row r="25" spans="1:2" x14ac:dyDescent="0.35">
      <c r="A25" t="s">
        <v>41</v>
      </c>
      <c r="B25">
        <v>263.55173857699998</v>
      </c>
    </row>
    <row r="26" spans="1:2" x14ac:dyDescent="0.35">
      <c r="A26" t="s">
        <v>42</v>
      </c>
      <c r="B26">
        <v>302.11948529721963</v>
      </c>
    </row>
    <row r="27" spans="1:2" x14ac:dyDescent="0.35">
      <c r="A27" t="s">
        <v>42</v>
      </c>
      <c r="B27">
        <v>6.465174683931366</v>
      </c>
    </row>
    <row r="28" spans="1:2" x14ac:dyDescent="0.35">
      <c r="A28" t="s">
        <v>42</v>
      </c>
      <c r="B28">
        <v>201.15223690041469</v>
      </c>
    </row>
    <row r="29" spans="1:2" x14ac:dyDescent="0.35">
      <c r="A29" t="s">
        <v>43</v>
      </c>
      <c r="B29">
        <v>15.30783665170145</v>
      </c>
    </row>
    <row r="30" spans="1:2" x14ac:dyDescent="0.35">
      <c r="A30" t="s">
        <v>43</v>
      </c>
      <c r="B30">
        <v>-101.1346232349655</v>
      </c>
    </row>
    <row r="31" spans="1:2" x14ac:dyDescent="0.35">
      <c r="A31" t="s">
        <v>43</v>
      </c>
      <c r="B31">
        <v>-155.0240467705253</v>
      </c>
    </row>
    <row r="32" spans="1:2" x14ac:dyDescent="0.35">
      <c r="A32" t="s">
        <v>44</v>
      </c>
      <c r="B32">
        <v>186.84709729100001</v>
      </c>
    </row>
    <row r="33" spans="1:2" x14ac:dyDescent="0.35">
      <c r="A33" t="s">
        <v>44</v>
      </c>
      <c r="B33">
        <v>139.31958097899999</v>
      </c>
    </row>
    <row r="34" spans="1:2" x14ac:dyDescent="0.35">
      <c r="A34" t="s">
        <v>45</v>
      </c>
      <c r="B34">
        <v>-159.66406561100001</v>
      </c>
    </row>
    <row r="35" spans="1:2" x14ac:dyDescent="0.35">
      <c r="A35" t="s">
        <v>45</v>
      </c>
      <c r="B35">
        <v>156.86830457299999</v>
      </c>
    </row>
    <row r="36" spans="1:2" x14ac:dyDescent="0.35">
      <c r="A36" t="s">
        <v>46</v>
      </c>
      <c r="B36">
        <v>29.757153778000031</v>
      </c>
    </row>
    <row r="37" spans="1:2" x14ac:dyDescent="0.35">
      <c r="A37" t="s">
        <v>46</v>
      </c>
      <c r="B37">
        <v>-14.169372545000041</v>
      </c>
    </row>
    <row r="38" spans="1:2" x14ac:dyDescent="0.35">
      <c r="A38" t="s">
        <v>46</v>
      </c>
      <c r="B38">
        <v>13.634251762000019</v>
      </c>
    </row>
    <row r="39" spans="1:2" x14ac:dyDescent="0.35">
      <c r="A39" t="s">
        <v>46</v>
      </c>
      <c r="B39">
        <v>54.700080562000039</v>
      </c>
    </row>
    <row r="40" spans="1:2" x14ac:dyDescent="0.35">
      <c r="A40" t="s">
        <v>46</v>
      </c>
      <c r="B40">
        <v>-481.60422245400002</v>
      </c>
    </row>
    <row r="41" spans="1:2" x14ac:dyDescent="0.35">
      <c r="A41" t="s">
        <v>46</v>
      </c>
      <c r="B41">
        <v>288.88443310399998</v>
      </c>
    </row>
    <row r="42" spans="1:2" x14ac:dyDescent="0.35">
      <c r="A42" t="s">
        <v>46</v>
      </c>
      <c r="B42">
        <v>-173.35929360599999</v>
      </c>
    </row>
    <row r="43" spans="1:2" x14ac:dyDescent="0.35">
      <c r="A43" t="s">
        <v>46</v>
      </c>
      <c r="B43">
        <v>-62.098914830999952</v>
      </c>
    </row>
    <row r="44" spans="1:2" x14ac:dyDescent="0.35">
      <c r="A44" t="s">
        <v>46</v>
      </c>
      <c r="B44">
        <v>313.15458152199989</v>
      </c>
    </row>
    <row r="45" spans="1:2" x14ac:dyDescent="0.35">
      <c r="A45" t="s">
        <v>46</v>
      </c>
      <c r="B45">
        <v>-75.288198344000023</v>
      </c>
    </row>
    <row r="46" spans="1:2" x14ac:dyDescent="0.35">
      <c r="A46" t="s">
        <v>46</v>
      </c>
      <c r="B46">
        <v>-93.989300625999988</v>
      </c>
    </row>
    <row r="47" spans="1:2" x14ac:dyDescent="0.35">
      <c r="A47" t="s">
        <v>46</v>
      </c>
      <c r="B47">
        <v>106.638883326</v>
      </c>
    </row>
    <row r="48" spans="1:2" x14ac:dyDescent="0.35">
      <c r="A48" t="s">
        <v>47</v>
      </c>
      <c r="B48">
        <v>-3.2727406050000241</v>
      </c>
    </row>
    <row r="49" spans="1:2" x14ac:dyDescent="0.35">
      <c r="A49" t="s">
        <v>47</v>
      </c>
      <c r="B49">
        <v>30.236602390999991</v>
      </c>
    </row>
    <row r="50" spans="1:2" x14ac:dyDescent="0.35">
      <c r="A50" t="s">
        <v>47</v>
      </c>
      <c r="B50">
        <v>140.88259278999999</v>
      </c>
    </row>
    <row r="51" spans="1:2" x14ac:dyDescent="0.35">
      <c r="A51" t="s">
        <v>47</v>
      </c>
      <c r="B51">
        <v>110.41808968799999</v>
      </c>
    </row>
    <row r="52" spans="1:2" x14ac:dyDescent="0.35">
      <c r="A52" t="s">
        <v>47</v>
      </c>
      <c r="B52">
        <v>100.5625215750001</v>
      </c>
    </row>
    <row r="53" spans="1:2" x14ac:dyDescent="0.35">
      <c r="A53" t="s">
        <v>47</v>
      </c>
      <c r="B53">
        <v>43.375410665999993</v>
      </c>
    </row>
    <row r="54" spans="1:2" x14ac:dyDescent="0.35">
      <c r="A54" t="s">
        <v>47</v>
      </c>
      <c r="B54">
        <v>231.456545632</v>
      </c>
    </row>
    <row r="55" spans="1:2" x14ac:dyDescent="0.35">
      <c r="A55" t="s">
        <v>47</v>
      </c>
      <c r="B55">
        <v>72.361363605999998</v>
      </c>
    </row>
    <row r="56" spans="1:2" x14ac:dyDescent="0.35">
      <c r="A56" t="s">
        <v>47</v>
      </c>
      <c r="B56">
        <v>150.06056955099999</v>
      </c>
    </row>
    <row r="57" spans="1:2" x14ac:dyDescent="0.35">
      <c r="A57" t="s">
        <v>47</v>
      </c>
      <c r="B57">
        <v>59.676867704000017</v>
      </c>
    </row>
    <row r="58" spans="1:2" x14ac:dyDescent="0.35">
      <c r="A58" t="s">
        <v>47</v>
      </c>
      <c r="B58">
        <v>30.217624386000011</v>
      </c>
    </row>
    <row r="59" spans="1:2" x14ac:dyDescent="0.35">
      <c r="A59" t="s">
        <v>47</v>
      </c>
      <c r="B59">
        <v>108.66592839</v>
      </c>
    </row>
    <row r="60" spans="1:2" x14ac:dyDescent="0.35">
      <c r="A60" t="s">
        <v>47</v>
      </c>
      <c r="B60">
        <v>95.799074674999986</v>
      </c>
    </row>
    <row r="61" spans="1:2" x14ac:dyDescent="0.35">
      <c r="A61" t="s">
        <v>47</v>
      </c>
      <c r="B61">
        <v>90.213677760000053</v>
      </c>
    </row>
    <row r="62" spans="1:2" x14ac:dyDescent="0.35">
      <c r="A62" t="s">
        <v>48</v>
      </c>
      <c r="B62">
        <v>0.27615870499999989</v>
      </c>
    </row>
    <row r="63" spans="1:2" x14ac:dyDescent="0.35">
      <c r="A63" t="s">
        <v>49</v>
      </c>
      <c r="B63">
        <v>-255.75922516</v>
      </c>
    </row>
    <row r="64" spans="1:2" x14ac:dyDescent="0.35">
      <c r="A64" t="s">
        <v>49</v>
      </c>
      <c r="B64">
        <v>176.19479810000001</v>
      </c>
    </row>
    <row r="65" spans="1:2" x14ac:dyDescent="0.35">
      <c r="A65" t="s">
        <v>50</v>
      </c>
      <c r="B65">
        <v>5.4157194000000004</v>
      </c>
    </row>
    <row r="66" spans="1:2" x14ac:dyDescent="0.35">
      <c r="A66" t="s">
        <v>50</v>
      </c>
      <c r="B66">
        <v>-158.10511829999999</v>
      </c>
    </row>
    <row r="67" spans="1:2" x14ac:dyDescent="0.35">
      <c r="A67" t="s">
        <v>50</v>
      </c>
      <c r="B67">
        <v>86.872555199999965</v>
      </c>
    </row>
    <row r="68" spans="1:2" x14ac:dyDescent="0.35">
      <c r="A68" t="s">
        <v>50</v>
      </c>
      <c r="B68">
        <v>103.5986681</v>
      </c>
    </row>
    <row r="69" spans="1:2" x14ac:dyDescent="0.35">
      <c r="A69" t="s">
        <v>50</v>
      </c>
      <c r="B69">
        <v>-52.401833699999997</v>
      </c>
    </row>
    <row r="70" spans="1:2" x14ac:dyDescent="0.35">
      <c r="A70" t="s">
        <v>50</v>
      </c>
      <c r="B70">
        <v>25.056152699999981</v>
      </c>
    </row>
    <row r="71" spans="1:2" x14ac:dyDescent="0.35">
      <c r="A71" t="s">
        <v>50</v>
      </c>
      <c r="B71">
        <v>-66.576364399999989</v>
      </c>
    </row>
    <row r="72" spans="1:2" x14ac:dyDescent="0.35">
      <c r="A72" t="s">
        <v>50</v>
      </c>
      <c r="B72">
        <v>-6.1972903999999858</v>
      </c>
    </row>
    <row r="73" spans="1:2" x14ac:dyDescent="0.35">
      <c r="A73" t="s">
        <v>50</v>
      </c>
      <c r="B73">
        <v>12.92091320000003</v>
      </c>
    </row>
    <row r="74" spans="1:2" x14ac:dyDescent="0.35">
      <c r="A74" t="s">
        <v>51</v>
      </c>
    </row>
    <row r="75" spans="1:2" x14ac:dyDescent="0.35">
      <c r="A75" t="s">
        <v>51</v>
      </c>
    </row>
    <row r="76" spans="1:2" x14ac:dyDescent="0.35">
      <c r="A76" t="s">
        <v>51</v>
      </c>
    </row>
    <row r="77" spans="1:2" x14ac:dyDescent="0.35">
      <c r="A77" t="s">
        <v>51</v>
      </c>
    </row>
    <row r="78" spans="1:2" x14ac:dyDescent="0.35">
      <c r="A78" t="s">
        <v>51</v>
      </c>
    </row>
    <row r="79" spans="1:2" x14ac:dyDescent="0.35">
      <c r="A79" t="s">
        <v>51</v>
      </c>
    </row>
    <row r="80" spans="1:2" x14ac:dyDescent="0.35">
      <c r="A80" t="s">
        <v>51</v>
      </c>
    </row>
    <row r="81" spans="1:2" x14ac:dyDescent="0.35">
      <c r="A81" t="s">
        <v>51</v>
      </c>
    </row>
    <row r="82" spans="1:2" x14ac:dyDescent="0.35">
      <c r="A82" t="s">
        <v>51</v>
      </c>
    </row>
    <row r="83" spans="1:2" x14ac:dyDescent="0.35">
      <c r="A83" t="s">
        <v>52</v>
      </c>
    </row>
    <row r="84" spans="1:2" x14ac:dyDescent="0.35">
      <c r="A84" t="s">
        <v>53</v>
      </c>
      <c r="B84">
        <v>391.79244843800001</v>
      </c>
    </row>
    <row r="85" spans="1:2" x14ac:dyDescent="0.35">
      <c r="A85" t="s">
        <v>53</v>
      </c>
      <c r="B85">
        <v>170.946121815</v>
      </c>
    </row>
    <row r="86" spans="1:2" x14ac:dyDescent="0.35">
      <c r="A86" t="s">
        <v>53</v>
      </c>
      <c r="B86">
        <v>51.575858754000002</v>
      </c>
    </row>
    <row r="87" spans="1:2" x14ac:dyDescent="0.35">
      <c r="A87" t="s">
        <v>53</v>
      </c>
      <c r="B87">
        <v>2074.881024841</v>
      </c>
    </row>
    <row r="88" spans="1:2" x14ac:dyDescent="0.35">
      <c r="A88" t="s">
        <v>53</v>
      </c>
      <c r="B88">
        <v>-230.194015425</v>
      </c>
    </row>
    <row r="89" spans="1:2" x14ac:dyDescent="0.35">
      <c r="A89" t="s">
        <v>53</v>
      </c>
      <c r="B89">
        <v>199.57876678299999</v>
      </c>
    </row>
    <row r="90" spans="1:2" x14ac:dyDescent="0.35">
      <c r="A90" t="s">
        <v>53</v>
      </c>
      <c r="B90">
        <v>43.720091357000001</v>
      </c>
    </row>
    <row r="91" spans="1:2" x14ac:dyDescent="0.35">
      <c r="A91" t="s">
        <v>53</v>
      </c>
      <c r="B91">
        <v>319.86343247399998</v>
      </c>
    </row>
    <row r="92" spans="1:2" x14ac:dyDescent="0.35">
      <c r="A92" t="s">
        <v>53</v>
      </c>
      <c r="B92">
        <v>-3255.5181226230002</v>
      </c>
    </row>
    <row r="93" spans="1:2" x14ac:dyDescent="0.35">
      <c r="A93" t="s">
        <v>53</v>
      </c>
      <c r="B93">
        <v>198.74471815499999</v>
      </c>
    </row>
    <row r="94" spans="1:2" x14ac:dyDescent="0.35">
      <c r="A94" t="s">
        <v>53</v>
      </c>
      <c r="B94">
        <v>402.26321452100001</v>
      </c>
    </row>
    <row r="95" spans="1:2" x14ac:dyDescent="0.35">
      <c r="A95" t="s">
        <v>54</v>
      </c>
      <c r="B95">
        <v>63.319469099000003</v>
      </c>
    </row>
    <row r="96" spans="1:2" x14ac:dyDescent="0.35">
      <c r="A96" t="s">
        <v>54</v>
      </c>
      <c r="B96">
        <v>174.90739048099999</v>
      </c>
    </row>
    <row r="97" spans="1:2" x14ac:dyDescent="0.35">
      <c r="A97" t="s">
        <v>54</v>
      </c>
      <c r="B97">
        <v>-151.91414867500001</v>
      </c>
    </row>
    <row r="98" spans="1:2" x14ac:dyDescent="0.35">
      <c r="A98" t="s">
        <v>54</v>
      </c>
      <c r="B98">
        <v>337.11153210200001</v>
      </c>
    </row>
    <row r="99" spans="1:2" x14ac:dyDescent="0.35">
      <c r="A99" t="s">
        <v>54</v>
      </c>
      <c r="B99">
        <v>149.13127858799999</v>
      </c>
    </row>
    <row r="100" spans="1:2" x14ac:dyDescent="0.35">
      <c r="A100" t="s">
        <v>54</v>
      </c>
      <c r="B100">
        <v>185.77006405099999</v>
      </c>
    </row>
    <row r="101" spans="1:2" x14ac:dyDescent="0.35">
      <c r="A101" t="s">
        <v>54</v>
      </c>
      <c r="B101">
        <v>92.586297951000006</v>
      </c>
    </row>
    <row r="102" spans="1:2" x14ac:dyDescent="0.35">
      <c r="A102" t="s">
        <v>55</v>
      </c>
      <c r="B102">
        <v>-220.95580875300001</v>
      </c>
    </row>
    <row r="103" spans="1:2" x14ac:dyDescent="0.35">
      <c r="A103" t="s">
        <v>55</v>
      </c>
      <c r="B103">
        <v>-392.57439688800002</v>
      </c>
    </row>
    <row r="104" spans="1:2" x14ac:dyDescent="0.35">
      <c r="A104" t="s">
        <v>55</v>
      </c>
      <c r="B104">
        <v>-75.393628190000015</v>
      </c>
    </row>
    <row r="105" spans="1:2" x14ac:dyDescent="0.35">
      <c r="A105" t="s">
        <v>55</v>
      </c>
      <c r="B105">
        <v>285.03960433100002</v>
      </c>
    </row>
    <row r="106" spans="1:2" x14ac:dyDescent="0.35">
      <c r="A106" t="s">
        <v>55</v>
      </c>
      <c r="B106">
        <v>216.91989710199999</v>
      </c>
    </row>
    <row r="107" spans="1:2" x14ac:dyDescent="0.35">
      <c r="A107" t="s">
        <v>55</v>
      </c>
      <c r="B107">
        <v>67.366147055999988</v>
      </c>
    </row>
    <row r="108" spans="1:2" x14ac:dyDescent="0.35">
      <c r="A108" t="s">
        <v>55</v>
      </c>
      <c r="B108">
        <v>89.227272312999986</v>
      </c>
    </row>
    <row r="109" spans="1:2" x14ac:dyDescent="0.35">
      <c r="A109" t="s">
        <v>55</v>
      </c>
      <c r="B109">
        <v>535.34257652500014</v>
      </c>
    </row>
    <row r="110" spans="1:2" x14ac:dyDescent="0.35">
      <c r="A110" t="s">
        <v>55</v>
      </c>
      <c r="B110">
        <v>-22.26782688800003</v>
      </c>
    </row>
    <row r="111" spans="1:2" x14ac:dyDescent="0.35">
      <c r="A111" t="s">
        <v>56</v>
      </c>
      <c r="B111">
        <v>-9.1133577290617609</v>
      </c>
    </row>
    <row r="112" spans="1:2" x14ac:dyDescent="0.35">
      <c r="A112" t="s">
        <v>56</v>
      </c>
      <c r="B112">
        <v>-71.36259534266901</v>
      </c>
    </row>
    <row r="113" spans="1:2" x14ac:dyDescent="0.35">
      <c r="A113" t="s">
        <v>56</v>
      </c>
      <c r="B113">
        <v>45.882132774744719</v>
      </c>
    </row>
    <row r="114" spans="1:2" x14ac:dyDescent="0.35">
      <c r="A114" t="s">
        <v>56</v>
      </c>
      <c r="B114">
        <v>-234.08754305774181</v>
      </c>
    </row>
    <row r="115" spans="1:2" x14ac:dyDescent="0.35">
      <c r="A115" t="s">
        <v>56</v>
      </c>
      <c r="B115">
        <v>49.09914566674081</v>
      </c>
    </row>
    <row r="116" spans="1:2" x14ac:dyDescent="0.35">
      <c r="A116" t="s">
        <v>57</v>
      </c>
      <c r="B116">
        <v>122.51371287212849</v>
      </c>
    </row>
    <row r="117" spans="1:2" x14ac:dyDescent="0.35">
      <c r="A117" t="s">
        <v>57</v>
      </c>
      <c r="B117">
        <v>-69.664461491116299</v>
      </c>
    </row>
    <row r="118" spans="1:2" x14ac:dyDescent="0.35">
      <c r="A118" t="s">
        <v>57</v>
      </c>
      <c r="B118">
        <v>-45.273802548100953</v>
      </c>
    </row>
    <row r="119" spans="1:2" x14ac:dyDescent="0.35">
      <c r="A119" t="s">
        <v>57</v>
      </c>
      <c r="B119">
        <v>-10.78161107380163</v>
      </c>
    </row>
    <row r="120" spans="1:2" x14ac:dyDescent="0.35">
      <c r="A120" t="s">
        <v>57</v>
      </c>
      <c r="B120">
        <v>78.747223208218202</v>
      </c>
    </row>
    <row r="121" spans="1:2" x14ac:dyDescent="0.35">
      <c r="A121" t="s">
        <v>57</v>
      </c>
      <c r="B121">
        <v>33.055077521810396</v>
      </c>
    </row>
    <row r="122" spans="1:2" x14ac:dyDescent="0.35">
      <c r="A122" t="s">
        <v>57</v>
      </c>
      <c r="B122">
        <v>14.399875538284681</v>
      </c>
    </row>
    <row r="123" spans="1:2" x14ac:dyDescent="0.35">
      <c r="A123" t="s">
        <v>57</v>
      </c>
      <c r="B123">
        <v>-0.31887447290557702</v>
      </c>
    </row>
    <row r="124" spans="1:2" x14ac:dyDescent="0.35">
      <c r="A124" t="s">
        <v>58</v>
      </c>
      <c r="B124">
        <v>310.75661442400002</v>
      </c>
    </row>
    <row r="125" spans="1:2" x14ac:dyDescent="0.35">
      <c r="A125" t="s">
        <v>58</v>
      </c>
      <c r="B125">
        <v>266.11473558799997</v>
      </c>
    </row>
    <row r="126" spans="1:2" x14ac:dyDescent="0.35">
      <c r="A126" t="s">
        <v>58</v>
      </c>
      <c r="B126">
        <v>16.203392628</v>
      </c>
    </row>
    <row r="127" spans="1:2" x14ac:dyDescent="0.35">
      <c r="A127" t="s">
        <v>58</v>
      </c>
      <c r="B127">
        <v>0.85467026700001014</v>
      </c>
    </row>
    <row r="128" spans="1:2" x14ac:dyDescent="0.35">
      <c r="A128" t="s">
        <v>58</v>
      </c>
      <c r="B128">
        <v>-131.120511214</v>
      </c>
    </row>
    <row r="129" spans="1:2" x14ac:dyDescent="0.35">
      <c r="A129" t="s">
        <v>58</v>
      </c>
      <c r="B129">
        <v>-88.617479065999987</v>
      </c>
    </row>
    <row r="130" spans="1:2" x14ac:dyDescent="0.35">
      <c r="A130" t="s">
        <v>58</v>
      </c>
      <c r="B130">
        <v>-3.8933095050000048</v>
      </c>
    </row>
    <row r="131" spans="1:2" x14ac:dyDescent="0.35">
      <c r="A131" t="s">
        <v>58</v>
      </c>
      <c r="B131">
        <v>14.562124138</v>
      </c>
    </row>
    <row r="132" spans="1:2" x14ac:dyDescent="0.35">
      <c r="A132" t="s">
        <v>58</v>
      </c>
      <c r="B132">
        <v>29.977125356999991</v>
      </c>
    </row>
    <row r="133" spans="1:2" x14ac:dyDescent="0.35">
      <c r="A133" t="s">
        <v>58</v>
      </c>
      <c r="B133">
        <v>102.251544607</v>
      </c>
    </row>
    <row r="134" spans="1:2" x14ac:dyDescent="0.35">
      <c r="A134" t="s">
        <v>58</v>
      </c>
      <c r="B134">
        <v>-71.131937597000018</v>
      </c>
    </row>
    <row r="135" spans="1:2" x14ac:dyDescent="0.35">
      <c r="A135" t="s">
        <v>58</v>
      </c>
      <c r="B135">
        <v>60.471776128999991</v>
      </c>
    </row>
    <row r="136" spans="1:2" x14ac:dyDescent="0.35">
      <c r="A136" t="s">
        <v>58</v>
      </c>
      <c r="B136">
        <v>287.03463735800011</v>
      </c>
    </row>
    <row r="137" spans="1:2" x14ac:dyDescent="0.35">
      <c r="A137" t="s">
        <v>58</v>
      </c>
      <c r="B137">
        <v>122.187056287</v>
      </c>
    </row>
    <row r="138" spans="1:2" x14ac:dyDescent="0.35">
      <c r="A138" t="s">
        <v>58</v>
      </c>
      <c r="B138">
        <v>348.27855477700001</v>
      </c>
    </row>
    <row r="139" spans="1:2" x14ac:dyDescent="0.35">
      <c r="A139" t="s">
        <v>58</v>
      </c>
      <c r="B139">
        <v>-23.499197073000001</v>
      </c>
    </row>
    <row r="140" spans="1:2" x14ac:dyDescent="0.35">
      <c r="A140" t="s">
        <v>58</v>
      </c>
      <c r="B140">
        <v>117.52697067</v>
      </c>
    </row>
    <row r="141" spans="1:2" x14ac:dyDescent="0.35">
      <c r="A141" t="s">
        <v>58</v>
      </c>
      <c r="B141">
        <v>-73.674425133</v>
      </c>
    </row>
    <row r="142" spans="1:2" x14ac:dyDescent="0.35">
      <c r="A142" t="s">
        <v>58</v>
      </c>
      <c r="B142">
        <v>-150.263480698</v>
      </c>
    </row>
    <row r="143" spans="1:2" x14ac:dyDescent="0.35">
      <c r="A143" t="s">
        <v>59</v>
      </c>
      <c r="B143">
        <v>-7.9631407000022136E-2</v>
      </c>
    </row>
    <row r="144" spans="1:2" x14ac:dyDescent="0.35">
      <c r="A144" t="s">
        <v>59</v>
      </c>
      <c r="B144">
        <v>22.058014060000001</v>
      </c>
    </row>
    <row r="145" spans="1:2" x14ac:dyDescent="0.35">
      <c r="A145" t="s">
        <v>59</v>
      </c>
      <c r="B145">
        <v>-60.382760334000011</v>
      </c>
    </row>
    <row r="146" spans="1:2" x14ac:dyDescent="0.35">
      <c r="A146" t="s">
        <v>59</v>
      </c>
      <c r="B146">
        <v>-7.18564070299999</v>
      </c>
    </row>
    <row r="147" spans="1:2" x14ac:dyDescent="0.35">
      <c r="A147" t="s">
        <v>59</v>
      </c>
      <c r="B147">
        <v>-83.854143611000012</v>
      </c>
    </row>
    <row r="148" spans="1:2" x14ac:dyDescent="0.35">
      <c r="A148" t="s">
        <v>59</v>
      </c>
      <c r="B148">
        <v>-69.177718605000024</v>
      </c>
    </row>
    <row r="149" spans="1:2" x14ac:dyDescent="0.35">
      <c r="A149" t="s">
        <v>59</v>
      </c>
      <c r="B149">
        <v>-215.781719383</v>
      </c>
    </row>
    <row r="150" spans="1:2" x14ac:dyDescent="0.35">
      <c r="A150" t="s">
        <v>59</v>
      </c>
      <c r="B150">
        <v>216.43830299300001</v>
      </c>
    </row>
    <row r="151" spans="1:2" x14ac:dyDescent="0.35">
      <c r="A151" t="s">
        <v>59</v>
      </c>
      <c r="B151">
        <v>138.170834679</v>
      </c>
    </row>
    <row r="152" spans="1:2" x14ac:dyDescent="0.35">
      <c r="A152" t="s">
        <v>59</v>
      </c>
      <c r="B152">
        <v>164.17129326599999</v>
      </c>
    </row>
    <row r="153" spans="1:2" x14ac:dyDescent="0.35">
      <c r="A153" t="s">
        <v>59</v>
      </c>
      <c r="B153">
        <v>202.576105942</v>
      </c>
    </row>
    <row r="154" spans="1:2" x14ac:dyDescent="0.35">
      <c r="A154" t="s">
        <v>59</v>
      </c>
      <c r="B154">
        <v>13.090122627999991</v>
      </c>
    </row>
    <row r="155" spans="1:2" x14ac:dyDescent="0.35">
      <c r="A155" t="s">
        <v>60</v>
      </c>
      <c r="B155">
        <v>126.01010295499999</v>
      </c>
    </row>
    <row r="156" spans="1:2" x14ac:dyDescent="0.35">
      <c r="A156" t="s">
        <v>60</v>
      </c>
      <c r="B156">
        <v>270.72801861900001</v>
      </c>
    </row>
    <row r="157" spans="1:2" x14ac:dyDescent="0.35">
      <c r="A157" t="s">
        <v>60</v>
      </c>
      <c r="B157">
        <v>80.550271024999972</v>
      </c>
    </row>
    <row r="158" spans="1:2" x14ac:dyDescent="0.35">
      <c r="A158" t="s">
        <v>60</v>
      </c>
      <c r="B158">
        <v>243.62127427699991</v>
      </c>
    </row>
    <row r="159" spans="1:2" x14ac:dyDescent="0.35">
      <c r="A159" t="s">
        <v>60</v>
      </c>
      <c r="B159">
        <v>246.55225980200001</v>
      </c>
    </row>
    <row r="160" spans="1:2" x14ac:dyDescent="0.35">
      <c r="A160" t="s">
        <v>60</v>
      </c>
      <c r="B160">
        <v>234.82281591399999</v>
      </c>
    </row>
    <row r="161" spans="1:2" x14ac:dyDescent="0.35">
      <c r="A161" t="s">
        <v>60</v>
      </c>
      <c r="B161">
        <v>41.594727357000011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5"/>
  <sheetViews>
    <sheetView tabSelected="1" topLeftCell="H1" zoomScale="85" zoomScaleNormal="85" workbookViewId="0">
      <selection activeCell="Y39" sqref="Y39"/>
    </sheetView>
  </sheetViews>
  <sheetFormatPr defaultRowHeight="14.5" x14ac:dyDescent="0.35"/>
  <cols>
    <col min="1" max="1" width="14.81640625" bestFit="1" customWidth="1"/>
    <col min="2" max="2" width="12.453125" bestFit="1" customWidth="1"/>
    <col min="3" max="3" width="11.81640625" bestFit="1" customWidth="1"/>
  </cols>
  <sheetData>
    <row r="1" spans="1:18" x14ac:dyDescent="0.35">
      <c r="J1" s="4" t="s">
        <v>24</v>
      </c>
      <c r="K1" s="4"/>
      <c r="L1" s="4"/>
      <c r="M1" s="4"/>
      <c r="O1" s="4" t="s">
        <v>34</v>
      </c>
      <c r="P1" s="4"/>
      <c r="Q1" s="4"/>
      <c r="R1" s="4"/>
    </row>
    <row r="2" spans="1:18" x14ac:dyDescent="0.35">
      <c r="A2" s="3" t="s">
        <v>0</v>
      </c>
      <c r="B2" s="1" t="s">
        <v>24</v>
      </c>
      <c r="C2" s="1" t="s">
        <v>25</v>
      </c>
      <c r="F2" s="2" t="s">
        <v>26</v>
      </c>
      <c r="G2" s="2" t="s">
        <v>27</v>
      </c>
      <c r="H2" s="2" t="s">
        <v>28</v>
      </c>
      <c r="J2" s="2" t="s">
        <v>29</v>
      </c>
      <c r="K2" s="2" t="s">
        <v>30</v>
      </c>
      <c r="L2" s="2" t="s">
        <v>31</v>
      </c>
      <c r="M2" s="2" t="s">
        <v>32</v>
      </c>
      <c r="O2" s="2" t="s">
        <v>29</v>
      </c>
      <c r="P2" s="2" t="s">
        <v>30</v>
      </c>
      <c r="Q2" s="2" t="s">
        <v>31</v>
      </c>
      <c r="R2" s="2" t="s">
        <v>32</v>
      </c>
    </row>
    <row r="3" spans="1:18" x14ac:dyDescent="0.35">
      <c r="A3" t="s">
        <v>2</v>
      </c>
      <c r="B3">
        <v>229.01485350766669</v>
      </c>
      <c r="C3">
        <v>150.13617070666729</v>
      </c>
      <c r="F3">
        <f>FIND("OFF",A3)</f>
        <v>7</v>
      </c>
      <c r="J3">
        <f>IF(NOT(ISBLANK(F3)),B3,"")</f>
        <v>229.01485350766669</v>
      </c>
      <c r="K3">
        <f>IF(AND(NOT(ISBLANK(J3)),LEFT(A3,5)=LEFT(A4,5)),B4,"")</f>
        <v>-21.14659085538462</v>
      </c>
      <c r="L3">
        <f>J3-K3</f>
        <v>250.16144436305132</v>
      </c>
      <c r="M3" t="str">
        <f>IF(NOT(ISBLANK(H3)),B3,"")</f>
        <v/>
      </c>
      <c r="O3">
        <f>IF(NOT(ISBLANK(F3)),C3,"")</f>
        <v>150.13617070666729</v>
      </c>
      <c r="P3">
        <f>IF(AND(NOT(ISBLANK(O3)),LEFT(A3,5)=LEFT(A4,5)),C4,"")</f>
        <v>109.9345446828728</v>
      </c>
      <c r="Q3">
        <f>O3-P3</f>
        <v>40.201626023794489</v>
      </c>
      <c r="R3" t="str">
        <f t="shared" ref="R3:R24" si="0">IF(NOT(ISBLANK(H3)),C3,"")</f>
        <v/>
      </c>
    </row>
    <row r="4" spans="1:18" x14ac:dyDescent="0.35">
      <c r="A4" t="s">
        <v>3</v>
      </c>
      <c r="B4">
        <v>-21.14659085538462</v>
      </c>
      <c r="C4">
        <v>109.9345446828728</v>
      </c>
      <c r="G4">
        <f t="shared" ref="G4:G23" si="1">FIND("ON",A4)</f>
        <v>7</v>
      </c>
      <c r="J4" t="str">
        <f t="shared" ref="J4:J24" si="2">IF(NOT(ISBLANK(F4)),B4,"")</f>
        <v/>
      </c>
      <c r="K4" t="str">
        <f t="shared" ref="K4:K24" si="3">IF(AND(NOT(ISBLANK(J4)),LEFT(A4,5)=LEFT(A5,5)),B5,"")</f>
        <v/>
      </c>
      <c r="M4" t="str">
        <f t="shared" ref="M4:M24" si="4">IF(NOT(ISBLANK(H4)),B4,"")</f>
        <v/>
      </c>
      <c r="O4" t="str">
        <f t="shared" ref="O4:O24" si="5">IF(NOT(ISBLANK(F4)),C4,"")</f>
        <v/>
      </c>
      <c r="P4" t="str">
        <f t="shared" ref="P4:P24" si="6">IF(AND(NOT(ISBLANK(O4)),LEFT(A4,5)=LEFT(A5,5)),C5,"")</f>
        <v/>
      </c>
      <c r="R4" t="str">
        <f t="shared" si="0"/>
        <v/>
      </c>
    </row>
    <row r="5" spans="1:18" x14ac:dyDescent="0.35">
      <c r="A5" t="s">
        <v>4</v>
      </c>
      <c r="B5">
        <v>271.04380988999998</v>
      </c>
      <c r="C5">
        <v>10.59538886111106</v>
      </c>
      <c r="H5">
        <f t="shared" ref="H5:H24" si="7">FIND("EC",A5)</f>
        <v>8</v>
      </c>
      <c r="J5" t="str">
        <f t="shared" si="2"/>
        <v/>
      </c>
      <c r="K5" t="str">
        <f t="shared" si="3"/>
        <v/>
      </c>
      <c r="M5">
        <f t="shared" si="4"/>
        <v>271.04380988999998</v>
      </c>
      <c r="O5" t="str">
        <f t="shared" si="5"/>
        <v/>
      </c>
      <c r="P5" t="str">
        <f t="shared" si="6"/>
        <v/>
      </c>
      <c r="R5">
        <f>IF(NOT(ISBLANK(H5)),C5,"")</f>
        <v>10.59538886111106</v>
      </c>
    </row>
    <row r="6" spans="1:18" x14ac:dyDescent="0.35">
      <c r="A6" t="s">
        <v>5</v>
      </c>
      <c r="B6">
        <v>169.91229896052189</v>
      </c>
      <c r="C6">
        <v>150.28246117867829</v>
      </c>
      <c r="F6">
        <f t="shared" ref="F6:F22" si="8">FIND("OFF",A6)</f>
        <v>7</v>
      </c>
      <c r="J6">
        <f t="shared" si="2"/>
        <v>169.91229896052189</v>
      </c>
      <c r="K6">
        <f t="shared" si="3"/>
        <v>-80.283611117929809</v>
      </c>
      <c r="L6">
        <f t="shared" ref="L6:L22" si="9">J6-K6</f>
        <v>250.1959100784517</v>
      </c>
      <c r="M6" t="str">
        <f t="shared" si="4"/>
        <v/>
      </c>
      <c r="O6">
        <f t="shared" si="5"/>
        <v>150.28246117867829</v>
      </c>
      <c r="P6">
        <f t="shared" si="6"/>
        <v>87.059239356138079</v>
      </c>
      <c r="Q6">
        <f t="shared" ref="Q6:Q22" si="10">O6-P6</f>
        <v>63.223221822540211</v>
      </c>
      <c r="R6" t="str">
        <f t="shared" si="0"/>
        <v/>
      </c>
    </row>
    <row r="7" spans="1:18" x14ac:dyDescent="0.35">
      <c r="A7" t="s">
        <v>6</v>
      </c>
      <c r="B7">
        <v>-80.283611117929809</v>
      </c>
      <c r="C7">
        <v>87.059239356138079</v>
      </c>
      <c r="G7">
        <f t="shared" si="1"/>
        <v>7</v>
      </c>
      <c r="J7" t="str">
        <f t="shared" si="2"/>
        <v/>
      </c>
      <c r="K7" t="str">
        <f t="shared" si="3"/>
        <v/>
      </c>
      <c r="M7" t="str">
        <f t="shared" si="4"/>
        <v/>
      </c>
      <c r="O7" t="str">
        <f t="shared" si="5"/>
        <v/>
      </c>
      <c r="P7" t="str">
        <f t="shared" si="6"/>
        <v/>
      </c>
      <c r="R7" t="str">
        <f t="shared" si="0"/>
        <v/>
      </c>
    </row>
    <row r="8" spans="1:18" x14ac:dyDescent="0.35">
      <c r="A8" t="s">
        <v>7</v>
      </c>
      <c r="B8">
        <v>163.08333913499999</v>
      </c>
      <c r="C8">
        <v>33.607029077169479</v>
      </c>
      <c r="H8">
        <f t="shared" si="7"/>
        <v>7</v>
      </c>
      <c r="J8" t="str">
        <f t="shared" si="2"/>
        <v/>
      </c>
      <c r="K8" t="str">
        <f t="shared" si="3"/>
        <v/>
      </c>
      <c r="M8">
        <f t="shared" si="4"/>
        <v>163.08333913499999</v>
      </c>
      <c r="O8" t="str">
        <f t="shared" si="5"/>
        <v/>
      </c>
      <c r="P8" t="str">
        <f t="shared" si="6"/>
        <v/>
      </c>
      <c r="R8">
        <f t="shared" si="0"/>
        <v>33.607029077169479</v>
      </c>
    </row>
    <row r="9" spans="1:18" x14ac:dyDescent="0.35">
      <c r="A9" t="s">
        <v>8</v>
      </c>
      <c r="B9">
        <v>-1.397880518999983</v>
      </c>
      <c r="C9">
        <v>223.82218542215691</v>
      </c>
      <c r="F9">
        <f t="shared" si="8"/>
        <v>7</v>
      </c>
      <c r="J9">
        <f t="shared" si="2"/>
        <v>-1.397880518999983</v>
      </c>
      <c r="K9">
        <f t="shared" si="3"/>
        <v>-7.8116598626666622</v>
      </c>
      <c r="L9">
        <f t="shared" si="9"/>
        <v>6.413779343666679</v>
      </c>
      <c r="M9" t="str">
        <f t="shared" si="4"/>
        <v/>
      </c>
      <c r="O9">
        <f t="shared" si="5"/>
        <v>223.82218542215691</v>
      </c>
      <c r="P9">
        <f t="shared" si="6"/>
        <v>208.19101676575571</v>
      </c>
      <c r="Q9">
        <f t="shared" si="10"/>
        <v>15.631168656401201</v>
      </c>
      <c r="R9" t="str">
        <f t="shared" si="0"/>
        <v/>
      </c>
    </row>
    <row r="10" spans="1:18" x14ac:dyDescent="0.35">
      <c r="A10" t="s">
        <v>9</v>
      </c>
      <c r="B10">
        <v>-7.8116598626666622</v>
      </c>
      <c r="C10">
        <v>208.19101676575571</v>
      </c>
      <c r="G10">
        <f t="shared" si="1"/>
        <v>7</v>
      </c>
      <c r="J10" t="str">
        <f t="shared" si="2"/>
        <v/>
      </c>
      <c r="K10" t="str">
        <f t="shared" si="3"/>
        <v/>
      </c>
      <c r="M10" t="str">
        <f t="shared" si="4"/>
        <v/>
      </c>
      <c r="O10" t="str">
        <f t="shared" si="5"/>
        <v/>
      </c>
      <c r="P10" t="str">
        <f t="shared" si="6"/>
        <v/>
      </c>
      <c r="R10" t="str">
        <f t="shared" si="0"/>
        <v/>
      </c>
    </row>
    <row r="11" spans="1:18" x14ac:dyDescent="0.35">
      <c r="A11" t="s">
        <v>10</v>
      </c>
      <c r="B11">
        <v>90.046723443499999</v>
      </c>
      <c r="C11">
        <v>59.721570322840442</v>
      </c>
      <c r="H11">
        <f t="shared" si="7"/>
        <v>7</v>
      </c>
      <c r="J11" t="str">
        <f t="shared" si="2"/>
        <v/>
      </c>
      <c r="K11" t="str">
        <f t="shared" si="3"/>
        <v/>
      </c>
      <c r="M11">
        <f t="shared" si="4"/>
        <v>90.046723443499999</v>
      </c>
      <c r="O11" t="str">
        <f t="shared" si="5"/>
        <v/>
      </c>
      <c r="P11" t="str">
        <f t="shared" si="6"/>
        <v/>
      </c>
      <c r="R11">
        <f t="shared" si="0"/>
        <v>59.721570322840442</v>
      </c>
    </row>
    <row r="12" spans="1:18" x14ac:dyDescent="0.35">
      <c r="A12" t="s">
        <v>11</v>
      </c>
      <c r="B12">
        <v>0.27615870499999989</v>
      </c>
      <c r="H12">
        <f t="shared" si="7"/>
        <v>7</v>
      </c>
      <c r="J12" t="str">
        <f t="shared" si="2"/>
        <v/>
      </c>
      <c r="K12" t="str">
        <f t="shared" si="3"/>
        <v/>
      </c>
      <c r="M12">
        <f t="shared" si="4"/>
        <v>0.27615870499999989</v>
      </c>
      <c r="O12" t="str">
        <f t="shared" si="5"/>
        <v/>
      </c>
      <c r="P12" t="str">
        <f t="shared" si="6"/>
        <v/>
      </c>
      <c r="R12">
        <f t="shared" si="0"/>
        <v>0</v>
      </c>
    </row>
    <row r="13" spans="1:18" x14ac:dyDescent="0.35">
      <c r="A13" t="s">
        <v>14</v>
      </c>
      <c r="H13">
        <f t="shared" si="7"/>
        <v>8</v>
      </c>
      <c r="J13" t="str">
        <f t="shared" si="2"/>
        <v/>
      </c>
      <c r="K13" t="str">
        <f t="shared" si="3"/>
        <v/>
      </c>
      <c r="M13">
        <f t="shared" si="4"/>
        <v>0</v>
      </c>
      <c r="O13" t="str">
        <f t="shared" si="5"/>
        <v/>
      </c>
      <c r="P13" t="str">
        <f t="shared" si="6"/>
        <v/>
      </c>
      <c r="R13">
        <f t="shared" si="0"/>
        <v>0</v>
      </c>
    </row>
    <row r="14" spans="1:18" x14ac:dyDescent="0.35">
      <c r="A14" t="s">
        <v>15</v>
      </c>
      <c r="H14">
        <f t="shared" si="7"/>
        <v>7</v>
      </c>
      <c r="J14" t="str">
        <f t="shared" si="2"/>
        <v/>
      </c>
      <c r="K14" t="str">
        <f t="shared" si="3"/>
        <v/>
      </c>
      <c r="M14">
        <f t="shared" si="4"/>
        <v>0</v>
      </c>
      <c r="O14" t="str">
        <f t="shared" si="5"/>
        <v/>
      </c>
      <c r="P14" t="str">
        <f t="shared" si="6"/>
        <v/>
      </c>
      <c r="R14">
        <f t="shared" si="0"/>
        <v>0</v>
      </c>
    </row>
    <row r="15" spans="1:18" x14ac:dyDescent="0.35">
      <c r="A15" t="s">
        <v>12</v>
      </c>
      <c r="B15">
        <v>-39.782213530000007</v>
      </c>
      <c r="C15">
        <v>305.43761900795772</v>
      </c>
      <c r="F15">
        <f t="shared" si="8"/>
        <v>7</v>
      </c>
      <c r="J15">
        <f t="shared" si="2"/>
        <v>-39.782213530000007</v>
      </c>
      <c r="K15">
        <f t="shared" si="3"/>
        <v>-5.4907331333333342</v>
      </c>
      <c r="L15">
        <f t="shared" si="9"/>
        <v>-34.291480396666671</v>
      </c>
      <c r="M15" t="str">
        <f t="shared" si="4"/>
        <v/>
      </c>
      <c r="O15">
        <f t="shared" si="5"/>
        <v>305.43761900795772</v>
      </c>
      <c r="P15">
        <f t="shared" si="6"/>
        <v>79.879817258075121</v>
      </c>
      <c r="Q15">
        <f t="shared" si="10"/>
        <v>225.5578017498826</v>
      </c>
      <c r="R15" t="str">
        <f t="shared" si="0"/>
        <v/>
      </c>
    </row>
    <row r="16" spans="1:18" x14ac:dyDescent="0.35">
      <c r="A16" t="s">
        <v>13</v>
      </c>
      <c r="B16">
        <v>-5.4907331333333342</v>
      </c>
      <c r="C16">
        <v>79.879817258075121</v>
      </c>
      <c r="G16">
        <f t="shared" si="1"/>
        <v>7</v>
      </c>
      <c r="J16" t="str">
        <f t="shared" si="2"/>
        <v/>
      </c>
      <c r="K16" t="str">
        <f t="shared" si="3"/>
        <v/>
      </c>
      <c r="M16" t="str">
        <f t="shared" si="4"/>
        <v/>
      </c>
      <c r="O16" t="str">
        <f t="shared" si="5"/>
        <v/>
      </c>
      <c r="P16" t="str">
        <f t="shared" si="6"/>
        <v/>
      </c>
      <c r="R16" t="str">
        <f t="shared" si="0"/>
        <v/>
      </c>
    </row>
    <row r="17" spans="1:18" x14ac:dyDescent="0.35">
      <c r="A17" t="s">
        <v>16</v>
      </c>
      <c r="B17">
        <v>33.423049008181799</v>
      </c>
      <c r="C17">
        <v>1243.984950375266</v>
      </c>
      <c r="H17">
        <f t="shared" si="7"/>
        <v>7</v>
      </c>
      <c r="J17" t="str">
        <f t="shared" si="2"/>
        <v/>
      </c>
      <c r="K17" t="str">
        <f t="shared" si="3"/>
        <v/>
      </c>
      <c r="M17">
        <f t="shared" si="4"/>
        <v>33.423049008181799</v>
      </c>
      <c r="O17" t="str">
        <f t="shared" si="5"/>
        <v/>
      </c>
      <c r="P17" t="str">
        <f t="shared" si="6"/>
        <v/>
      </c>
      <c r="R17">
        <f t="shared" si="0"/>
        <v>1243.984950375266</v>
      </c>
    </row>
    <row r="18" spans="1:18" x14ac:dyDescent="0.35">
      <c r="A18" t="s">
        <v>17</v>
      </c>
      <c r="B18">
        <v>121.55884051385711</v>
      </c>
      <c r="C18">
        <v>149.00282974115069</v>
      </c>
      <c r="H18">
        <f t="shared" si="7"/>
        <v>7</v>
      </c>
      <c r="J18" t="str">
        <f t="shared" si="2"/>
        <v/>
      </c>
      <c r="K18" t="str">
        <f t="shared" si="3"/>
        <v/>
      </c>
      <c r="M18">
        <f t="shared" si="4"/>
        <v>121.55884051385711</v>
      </c>
      <c r="O18" t="str">
        <f t="shared" si="5"/>
        <v/>
      </c>
      <c r="P18" t="str">
        <f t="shared" si="6"/>
        <v/>
      </c>
      <c r="R18">
        <f t="shared" si="0"/>
        <v>149.00282974115069</v>
      </c>
    </row>
    <row r="19" spans="1:18" x14ac:dyDescent="0.35">
      <c r="A19" t="s">
        <v>18</v>
      </c>
      <c r="B19">
        <v>53.633759623111096</v>
      </c>
      <c r="C19">
        <v>276.27435552991932</v>
      </c>
      <c r="H19">
        <f t="shared" si="7"/>
        <v>7</v>
      </c>
      <c r="J19" t="str">
        <f t="shared" si="2"/>
        <v/>
      </c>
      <c r="K19" t="str">
        <f t="shared" si="3"/>
        <v/>
      </c>
      <c r="M19">
        <f t="shared" si="4"/>
        <v>53.633759623111096</v>
      </c>
      <c r="O19" t="str">
        <f t="shared" si="5"/>
        <v/>
      </c>
      <c r="P19" t="str">
        <f t="shared" si="6"/>
        <v/>
      </c>
      <c r="R19">
        <f t="shared" si="0"/>
        <v>276.27435552991932</v>
      </c>
    </row>
    <row r="20" spans="1:18" x14ac:dyDescent="0.35">
      <c r="A20" t="s">
        <v>19</v>
      </c>
      <c r="B20">
        <v>-43.916443537597409</v>
      </c>
      <c r="C20">
        <v>117.0953428473542</v>
      </c>
      <c r="F20">
        <f t="shared" si="8"/>
        <v>7</v>
      </c>
      <c r="J20">
        <f t="shared" si="2"/>
        <v>-43.916443537597409</v>
      </c>
      <c r="K20">
        <f t="shared" si="3"/>
        <v>15.33464244431466</v>
      </c>
      <c r="L20">
        <f t="shared" si="9"/>
        <v>-59.25108598191207</v>
      </c>
      <c r="M20" t="str">
        <f t="shared" si="4"/>
        <v/>
      </c>
      <c r="O20">
        <f t="shared" si="5"/>
        <v>117.0953428473542</v>
      </c>
      <c r="P20">
        <f t="shared" si="6"/>
        <v>62.84756923284224</v>
      </c>
      <c r="Q20">
        <f t="shared" si="10"/>
        <v>54.247773614511964</v>
      </c>
      <c r="R20" t="str">
        <f t="shared" si="0"/>
        <v/>
      </c>
    </row>
    <row r="21" spans="1:18" x14ac:dyDescent="0.35">
      <c r="A21" t="s">
        <v>20</v>
      </c>
      <c r="B21">
        <v>15.33464244431466</v>
      </c>
      <c r="C21">
        <v>62.84756923284224</v>
      </c>
      <c r="G21">
        <f t="shared" si="1"/>
        <v>7</v>
      </c>
      <c r="J21" t="str">
        <f t="shared" si="2"/>
        <v/>
      </c>
      <c r="K21" t="str">
        <f t="shared" si="3"/>
        <v/>
      </c>
      <c r="M21" t="str">
        <f t="shared" si="4"/>
        <v/>
      </c>
      <c r="O21" t="str">
        <f t="shared" si="5"/>
        <v/>
      </c>
      <c r="P21" t="str">
        <f t="shared" si="6"/>
        <v/>
      </c>
      <c r="R21" t="str">
        <f t="shared" si="0"/>
        <v/>
      </c>
    </row>
    <row r="22" spans="1:18" x14ac:dyDescent="0.35">
      <c r="A22" t="s">
        <v>21</v>
      </c>
      <c r="B22">
        <v>59.685203260210528</v>
      </c>
      <c r="C22">
        <v>150.2401154458399</v>
      </c>
      <c r="F22">
        <f t="shared" si="8"/>
        <v>7</v>
      </c>
      <c r="J22">
        <f t="shared" si="2"/>
        <v>59.685203260210528</v>
      </c>
      <c r="K22">
        <f t="shared" si="3"/>
        <v>26.67025496041666</v>
      </c>
      <c r="L22">
        <f t="shared" si="9"/>
        <v>33.014948299793872</v>
      </c>
      <c r="M22" t="str">
        <f t="shared" si="4"/>
        <v/>
      </c>
      <c r="O22">
        <f t="shared" si="5"/>
        <v>150.2401154458399</v>
      </c>
      <c r="P22">
        <f t="shared" si="6"/>
        <v>130.77559898179419</v>
      </c>
      <c r="Q22">
        <f t="shared" si="10"/>
        <v>19.464516464045715</v>
      </c>
      <c r="R22" t="str">
        <f t="shared" si="0"/>
        <v/>
      </c>
    </row>
    <row r="23" spans="1:18" x14ac:dyDescent="0.35">
      <c r="A23" t="s">
        <v>22</v>
      </c>
      <c r="B23">
        <v>26.67025496041666</v>
      </c>
      <c r="C23">
        <v>130.77559898179419</v>
      </c>
      <c r="G23">
        <f t="shared" si="1"/>
        <v>7</v>
      </c>
      <c r="J23" t="str">
        <f t="shared" si="2"/>
        <v/>
      </c>
      <c r="K23" t="str">
        <f t="shared" si="3"/>
        <v/>
      </c>
      <c r="M23" t="str">
        <f t="shared" si="4"/>
        <v/>
      </c>
      <c r="O23" t="str">
        <f t="shared" si="5"/>
        <v/>
      </c>
      <c r="P23" t="str">
        <f t="shared" si="6"/>
        <v/>
      </c>
      <c r="R23" t="str">
        <f t="shared" si="0"/>
        <v/>
      </c>
    </row>
    <row r="24" spans="1:18" x14ac:dyDescent="0.35">
      <c r="A24" t="s">
        <v>23</v>
      </c>
      <c r="B24">
        <v>177.69706713557139</v>
      </c>
      <c r="C24">
        <v>92.770358866863162</v>
      </c>
      <c r="H24">
        <f t="shared" si="7"/>
        <v>7</v>
      </c>
      <c r="J24" t="str">
        <f t="shared" si="2"/>
        <v/>
      </c>
      <c r="K24" t="str">
        <f t="shared" si="3"/>
        <v/>
      </c>
      <c r="M24">
        <f t="shared" si="4"/>
        <v>177.69706713557139</v>
      </c>
      <c r="O24" t="str">
        <f t="shared" si="5"/>
        <v/>
      </c>
      <c r="P24" t="str">
        <f t="shared" si="6"/>
        <v/>
      </c>
      <c r="R24">
        <f t="shared" si="0"/>
        <v>92.770358866863162</v>
      </c>
    </row>
    <row r="26" spans="1:18" x14ac:dyDescent="0.35">
      <c r="E26" t="s">
        <v>33</v>
      </c>
      <c r="F26">
        <f t="shared" ref="F26:G26" si="11">COUNT(F3:F24)</f>
        <v>6</v>
      </c>
      <c r="G26">
        <f t="shared" si="11"/>
        <v>6</v>
      </c>
      <c r="H26">
        <f>COUNT(H3:H24)</f>
        <v>10</v>
      </c>
    </row>
    <row r="28" spans="1:18" x14ac:dyDescent="0.35">
      <c r="I28" t="s">
        <v>24</v>
      </c>
      <c r="J28">
        <f>AVERAGE(J3:J24)</f>
        <v>62.252636356966967</v>
      </c>
      <c r="K28">
        <f t="shared" ref="K28:M28" si="12">AVERAGE(K3:K24)</f>
        <v>-12.121282927430519</v>
      </c>
      <c r="L28">
        <f t="shared" si="12"/>
        <v>74.373919284397473</v>
      </c>
      <c r="M28">
        <f t="shared" si="12"/>
        <v>91.07627474542214</v>
      </c>
      <c r="O28">
        <f>AVERAGE(O3:O24)</f>
        <v>182.83564910144239</v>
      </c>
      <c r="P28">
        <f t="shared" ref="P28:R28" si="13">AVERAGE(P3:P24)</f>
        <v>113.11463104624636</v>
      </c>
      <c r="Q28">
        <f t="shared" si="13"/>
        <v>69.721018055196041</v>
      </c>
      <c r="R28">
        <f t="shared" si="13"/>
        <v>186.59564827743202</v>
      </c>
    </row>
    <row r="29" spans="1:18" x14ac:dyDescent="0.35">
      <c r="I29" t="s">
        <v>34</v>
      </c>
      <c r="J29">
        <f>STDEV(J3:J24)</f>
        <v>114.14131955547626</v>
      </c>
      <c r="K29">
        <f t="shared" ref="K29:M29" si="14">STDEV(K3:K24)</f>
        <v>37.546524363246185</v>
      </c>
      <c r="L29">
        <f t="shared" si="14"/>
        <v>139.86249149932837</v>
      </c>
      <c r="M29">
        <f t="shared" si="14"/>
        <v>91.631516040293022</v>
      </c>
      <c r="O29">
        <f>STDEV(O3:O24)</f>
        <v>69.605117335476592</v>
      </c>
      <c r="P29">
        <f t="shared" ref="P29:R29" si="15">STDEV(P3:P24)</f>
        <v>52.291023409751404</v>
      </c>
      <c r="Q29">
        <f t="shared" si="15"/>
        <v>78.599704920280686</v>
      </c>
      <c r="R29">
        <f t="shared" si="15"/>
        <v>381.70134632958627</v>
      </c>
    </row>
    <row r="32" spans="1:18" x14ac:dyDescent="0.35">
      <c r="I32" t="s">
        <v>35</v>
      </c>
      <c r="J32">
        <f>TTEST(J3:J22,K3:K22,1,1)</f>
        <v>0.12474650336793836</v>
      </c>
    </row>
    <row r="33" spans="9:15" x14ac:dyDescent="0.35">
      <c r="I33" t="s">
        <v>36</v>
      </c>
      <c r="J33">
        <f>TTEST(J3:J22,M3:M22,1,3)</f>
        <v>0.36910648594312179</v>
      </c>
      <c r="O33" t="s">
        <v>38</v>
      </c>
    </row>
    <row r="35" spans="9:15" x14ac:dyDescent="0.35">
      <c r="J35" s="4" t="s">
        <v>37</v>
      </c>
      <c r="K35" s="4"/>
      <c r="M35" t="s">
        <v>32</v>
      </c>
    </row>
    <row r="36" spans="9:15" x14ac:dyDescent="0.35">
      <c r="J36" t="s">
        <v>29</v>
      </c>
      <c r="K36" t="s">
        <v>30</v>
      </c>
      <c r="M36">
        <f>M5</f>
        <v>271.04380988999998</v>
      </c>
    </row>
    <row r="37" spans="9:15" x14ac:dyDescent="0.35">
      <c r="J37">
        <f>J3</f>
        <v>229.01485350766669</v>
      </c>
      <c r="K37">
        <f>K3</f>
        <v>-21.14659085538462</v>
      </c>
      <c r="M37">
        <f>M8</f>
        <v>163.08333913499999</v>
      </c>
    </row>
    <row r="38" spans="9:15" x14ac:dyDescent="0.35">
      <c r="J38">
        <f>J6</f>
        <v>169.91229896052189</v>
      </c>
      <c r="K38">
        <f>K6</f>
        <v>-80.283611117929809</v>
      </c>
      <c r="M38">
        <f>M11</f>
        <v>90.046723443499999</v>
      </c>
    </row>
    <row r="39" spans="9:15" x14ac:dyDescent="0.35">
      <c r="J39">
        <f>J9</f>
        <v>-1.397880518999983</v>
      </c>
      <c r="K39">
        <f>K9</f>
        <v>-7.8116598626666622</v>
      </c>
      <c r="M39">
        <f>M12</f>
        <v>0.27615870499999989</v>
      </c>
    </row>
    <row r="40" spans="9:15" x14ac:dyDescent="0.35">
      <c r="J40">
        <f>J15</f>
        <v>-39.782213530000007</v>
      </c>
      <c r="K40">
        <f>K15</f>
        <v>-5.4907331333333342</v>
      </c>
      <c r="M40">
        <f>M13</f>
        <v>0</v>
      </c>
    </row>
    <row r="41" spans="9:15" x14ac:dyDescent="0.35">
      <c r="J41">
        <f>J20</f>
        <v>-43.916443537597409</v>
      </c>
      <c r="K41">
        <f>K20</f>
        <v>15.33464244431466</v>
      </c>
      <c r="M41">
        <f>M14</f>
        <v>0</v>
      </c>
    </row>
    <row r="42" spans="9:15" x14ac:dyDescent="0.35">
      <c r="J42">
        <f>J22</f>
        <v>59.685203260210528</v>
      </c>
      <c r="K42">
        <f>K22</f>
        <v>26.67025496041666</v>
      </c>
      <c r="M42">
        <f>M17</f>
        <v>33.423049008181799</v>
      </c>
    </row>
    <row r="43" spans="9:15" x14ac:dyDescent="0.35">
      <c r="M43">
        <f>M18</f>
        <v>121.55884051385711</v>
      </c>
    </row>
    <row r="44" spans="9:15" x14ac:dyDescent="0.35">
      <c r="M44">
        <f>M19</f>
        <v>53.633759623111096</v>
      </c>
    </row>
    <row r="45" spans="9:15" x14ac:dyDescent="0.35">
      <c r="M45">
        <f>M24</f>
        <v>177.69706713557139</v>
      </c>
    </row>
  </sheetData>
  <mergeCells count="3">
    <mergeCell ref="J1:M1"/>
    <mergeCell ref="O1:R1"/>
    <mergeCell ref="J35:K35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Deltas</vt:lpstr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Shachar Oron</cp:lastModifiedBy>
  <dcterms:created xsi:type="dcterms:W3CDTF">2024-08-07T09:44:20Z</dcterms:created>
  <dcterms:modified xsi:type="dcterms:W3CDTF">2025-02-25T16:26:08Z</dcterms:modified>
</cp:coreProperties>
</file>