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Convertiseur + Salaire" sheetId="1" r:id="rId1"/>
    <sheet name="PRIX Materiaux" sheetId="2" r:id="rId2"/>
    <sheet name="Recette" sheetId="3" r:id="rId3"/>
    <sheet name="Armes &amp; Bouclier" sheetId="4" r:id="rId4"/>
    <sheet name="Armure" sheetId="5" r:id="rId5"/>
  </sheets>
  <definedNames>
    <definedName name="_xlnm._FilterDatabase" localSheetId="3" hidden="1">'Armes &amp; Bouclier'!$A$1:$H$171</definedName>
    <definedName name="_xlnm._FilterDatabase" localSheetId="2" hidden="1">Recette!$A$1:$S$454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8" i="4" l="1"/>
  <c r="G169" i="4"/>
  <c r="G170" i="4"/>
  <c r="G171" i="4"/>
  <c r="G159" i="4"/>
  <c r="G160" i="4"/>
  <c r="G161" i="4"/>
  <c r="G162" i="4"/>
  <c r="G163" i="4"/>
  <c r="G164" i="4"/>
  <c r="G165" i="4"/>
  <c r="G166" i="4"/>
  <c r="G167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41" i="4"/>
  <c r="G142" i="4"/>
  <c r="G143" i="4"/>
  <c r="G144" i="4"/>
  <c r="G145" i="4"/>
  <c r="G146" i="4"/>
  <c r="G136" i="4"/>
  <c r="G137" i="4"/>
  <c r="G138" i="4"/>
  <c r="G139" i="4"/>
  <c r="G140" i="4"/>
  <c r="G132" i="4"/>
  <c r="G133" i="4"/>
  <c r="G134" i="4"/>
  <c r="G135" i="4"/>
  <c r="G126" i="4"/>
  <c r="G127" i="4"/>
  <c r="G128" i="4"/>
  <c r="G129" i="4"/>
  <c r="G130" i="4"/>
  <c r="G131" i="4"/>
  <c r="G117" i="4"/>
  <c r="G118" i="4"/>
  <c r="G119" i="4"/>
  <c r="G120" i="4"/>
  <c r="G121" i="4"/>
  <c r="G122" i="4"/>
  <c r="G123" i="4"/>
  <c r="G124" i="4"/>
  <c r="G125" i="4"/>
  <c r="G111" i="4"/>
  <c r="G112" i="4"/>
  <c r="G113" i="4"/>
  <c r="G114" i="4"/>
  <c r="G115" i="4"/>
  <c r="G116" i="4"/>
  <c r="G105" i="4"/>
  <c r="G106" i="4"/>
  <c r="G107" i="4"/>
  <c r="G108" i="4"/>
  <c r="G109" i="4"/>
  <c r="G110" i="4"/>
  <c r="G99" i="4"/>
  <c r="G100" i="4"/>
  <c r="G101" i="4"/>
  <c r="G102" i="4"/>
  <c r="G103" i="4"/>
  <c r="G104" i="4"/>
  <c r="G90" i="4"/>
  <c r="G91" i="4"/>
  <c r="G92" i="4"/>
  <c r="G93" i="4"/>
  <c r="G94" i="4"/>
  <c r="G95" i="4"/>
  <c r="G96" i="4"/>
  <c r="G97" i="4"/>
  <c r="G98" i="4"/>
  <c r="G78" i="4"/>
  <c r="G79" i="4"/>
  <c r="G80" i="4"/>
  <c r="G81" i="4"/>
  <c r="G82" i="4"/>
  <c r="G83" i="4"/>
  <c r="G84" i="4"/>
  <c r="G85" i="4"/>
  <c r="G86" i="4"/>
  <c r="G87" i="4"/>
  <c r="G88" i="4"/>
  <c r="G89" i="4"/>
  <c r="G75" i="4"/>
  <c r="G76" i="4"/>
  <c r="G77" i="4"/>
  <c r="G72" i="4"/>
  <c r="G73" i="4"/>
  <c r="G74" i="4"/>
  <c r="G69" i="4"/>
  <c r="G70" i="4"/>
  <c r="G71" i="4"/>
  <c r="G66" i="4"/>
  <c r="G67" i="4"/>
  <c r="G68" i="4"/>
  <c r="G63" i="4"/>
  <c r="G64" i="4"/>
  <c r="G65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155" i="3"/>
  <c r="H155" i="3"/>
  <c r="E155" i="3"/>
  <c r="D155" i="3"/>
  <c r="G83" i="3"/>
  <c r="H83" i="3"/>
  <c r="E83" i="3"/>
  <c r="D83" i="3"/>
  <c r="H173" i="3"/>
  <c r="G173" i="3"/>
  <c r="E173" i="3"/>
  <c r="D173" i="3"/>
  <c r="B173" i="3"/>
  <c r="Q173" i="3" s="1"/>
  <c r="A173" i="3"/>
  <c r="H164" i="3"/>
  <c r="G164" i="3"/>
  <c r="E164" i="3"/>
  <c r="D164" i="3"/>
  <c r="B164" i="3"/>
  <c r="Q164" i="3" s="1"/>
  <c r="A164" i="3"/>
  <c r="B155" i="3"/>
  <c r="A155" i="3"/>
  <c r="H146" i="3"/>
  <c r="G146" i="3"/>
  <c r="E146" i="3"/>
  <c r="D146" i="3"/>
  <c r="B146" i="3"/>
  <c r="Q146" i="3" s="1"/>
  <c r="A146" i="3"/>
  <c r="H137" i="3"/>
  <c r="G137" i="3"/>
  <c r="E137" i="3"/>
  <c r="D137" i="3"/>
  <c r="B137" i="3"/>
  <c r="Q137" i="3" s="1"/>
  <c r="A137" i="3"/>
  <c r="H129" i="3"/>
  <c r="G129" i="3"/>
  <c r="E129" i="3"/>
  <c r="D129" i="3"/>
  <c r="B129" i="3"/>
  <c r="Q129" i="3" s="1"/>
  <c r="A129" i="3"/>
  <c r="H119" i="3"/>
  <c r="G119" i="3"/>
  <c r="E119" i="3"/>
  <c r="D119" i="3"/>
  <c r="B119" i="3"/>
  <c r="Q119" i="3" s="1"/>
  <c r="A119" i="3"/>
  <c r="H110" i="3"/>
  <c r="G110" i="3"/>
  <c r="E110" i="3"/>
  <c r="D110" i="3"/>
  <c r="B110" i="3"/>
  <c r="Q110" i="3" s="1"/>
  <c r="A110" i="3"/>
  <c r="H101" i="3"/>
  <c r="G101" i="3"/>
  <c r="E101" i="3"/>
  <c r="D101" i="3"/>
  <c r="B101" i="3"/>
  <c r="Q101" i="3" s="1"/>
  <c r="A101" i="3"/>
  <c r="H92" i="3"/>
  <c r="G92" i="3"/>
  <c r="E92" i="3"/>
  <c r="D92" i="3"/>
  <c r="B92" i="3"/>
  <c r="Q92" i="3" s="1"/>
  <c r="A92" i="3"/>
  <c r="B83" i="3"/>
  <c r="A83" i="3"/>
  <c r="H74" i="3"/>
  <c r="G74" i="3"/>
  <c r="E74" i="3"/>
  <c r="D74" i="3"/>
  <c r="B74" i="3"/>
  <c r="Q74" i="3" s="1"/>
  <c r="A74" i="3"/>
  <c r="H65" i="3"/>
  <c r="G65" i="3"/>
  <c r="E65" i="3"/>
  <c r="D65" i="3"/>
  <c r="B65" i="3"/>
  <c r="Q65" i="3" s="1"/>
  <c r="A65" i="3"/>
  <c r="H56" i="3"/>
  <c r="G56" i="3"/>
  <c r="E56" i="3"/>
  <c r="D56" i="3"/>
  <c r="B56" i="3"/>
  <c r="Q56" i="3" s="1"/>
  <c r="A56" i="3"/>
  <c r="H47" i="3"/>
  <c r="G47" i="3"/>
  <c r="E47" i="3"/>
  <c r="D47" i="3"/>
  <c r="B47" i="3"/>
  <c r="Q47" i="3" s="1"/>
  <c r="A47" i="3"/>
  <c r="H38" i="3"/>
  <c r="G38" i="3"/>
  <c r="E38" i="3"/>
  <c r="D38" i="3"/>
  <c r="B38" i="3"/>
  <c r="Q38" i="3" s="1"/>
  <c r="A38" i="3"/>
  <c r="E29" i="3"/>
  <c r="D29" i="3"/>
  <c r="H29" i="3"/>
  <c r="G29" i="3"/>
  <c r="B29" i="3"/>
  <c r="Q29" i="3" s="1"/>
  <c r="A29" i="3"/>
  <c r="H20" i="3"/>
  <c r="G20" i="3"/>
  <c r="E20" i="3"/>
  <c r="D20" i="3"/>
  <c r="B20" i="3"/>
  <c r="Q20" i="3" s="1"/>
  <c r="A20" i="3"/>
  <c r="Q83" i="3" l="1"/>
  <c r="Q155" i="3"/>
  <c r="H172" i="3"/>
  <c r="G172" i="3"/>
  <c r="H163" i="3"/>
  <c r="G163" i="3"/>
  <c r="H154" i="3"/>
  <c r="G154" i="3"/>
  <c r="H145" i="3"/>
  <c r="G145" i="3"/>
  <c r="H136" i="3"/>
  <c r="G136" i="3"/>
  <c r="H127" i="3"/>
  <c r="G127" i="3"/>
  <c r="H118" i="3"/>
  <c r="G118" i="3"/>
  <c r="H109" i="3"/>
  <c r="G109" i="3"/>
  <c r="E172" i="3"/>
  <c r="D172" i="3"/>
  <c r="B172" i="3"/>
  <c r="Q172" i="3" s="1"/>
  <c r="A172" i="3"/>
  <c r="E163" i="3"/>
  <c r="D163" i="3"/>
  <c r="B163" i="3"/>
  <c r="Q163" i="3" s="1"/>
  <c r="A163" i="3"/>
  <c r="E154" i="3"/>
  <c r="D154" i="3"/>
  <c r="B154" i="3"/>
  <c r="Q154" i="3" s="1"/>
  <c r="A154" i="3"/>
  <c r="E145" i="3"/>
  <c r="D145" i="3"/>
  <c r="B145" i="3"/>
  <c r="Q145" i="3" s="1"/>
  <c r="A145" i="3"/>
  <c r="E136" i="3"/>
  <c r="D136" i="3"/>
  <c r="B136" i="3"/>
  <c r="Q136" i="3" s="1"/>
  <c r="A136" i="3"/>
  <c r="E127" i="3"/>
  <c r="D127" i="3"/>
  <c r="B127" i="3"/>
  <c r="Q127" i="3" s="1"/>
  <c r="A127" i="3"/>
  <c r="E118" i="3"/>
  <c r="D118" i="3"/>
  <c r="B118" i="3"/>
  <c r="Q118" i="3" s="1"/>
  <c r="A118" i="3"/>
  <c r="E109" i="3"/>
  <c r="D109" i="3"/>
  <c r="B109" i="3"/>
  <c r="Q109" i="3" s="1"/>
  <c r="A109" i="3"/>
  <c r="H100" i="3"/>
  <c r="G100" i="3"/>
  <c r="E100" i="3"/>
  <c r="D100" i="3"/>
  <c r="B100" i="3"/>
  <c r="Q100" i="3" s="1"/>
  <c r="A100" i="3"/>
  <c r="G102" i="3"/>
  <c r="H102" i="3"/>
  <c r="H91" i="3"/>
  <c r="G91" i="3"/>
  <c r="E91" i="3"/>
  <c r="D91" i="3"/>
  <c r="B91" i="3"/>
  <c r="Q91" i="3" s="1"/>
  <c r="A91" i="3"/>
  <c r="H82" i="3"/>
  <c r="G82" i="3"/>
  <c r="E82" i="3"/>
  <c r="D82" i="3"/>
  <c r="B82" i="3"/>
  <c r="Q82" i="3" s="1"/>
  <c r="A82" i="3"/>
  <c r="H73" i="3"/>
  <c r="G73" i="3"/>
  <c r="E73" i="3"/>
  <c r="D73" i="3"/>
  <c r="B73" i="3"/>
  <c r="Q73" i="3" s="1"/>
  <c r="A73" i="3"/>
  <c r="H64" i="3"/>
  <c r="G64" i="3"/>
  <c r="E64" i="3"/>
  <c r="D64" i="3"/>
  <c r="B64" i="3"/>
  <c r="Q64" i="3" s="1"/>
  <c r="A64" i="3"/>
  <c r="H55" i="3"/>
  <c r="G55" i="3"/>
  <c r="H57" i="3"/>
  <c r="G57" i="3"/>
  <c r="E57" i="3"/>
  <c r="D57" i="3"/>
  <c r="B57" i="3"/>
  <c r="Q57" i="3" s="1"/>
  <c r="A57" i="3"/>
  <c r="H46" i="3"/>
  <c r="G46" i="3"/>
  <c r="E46" i="3"/>
  <c r="D46" i="3"/>
  <c r="B46" i="3"/>
  <c r="Q46" i="3" s="1"/>
  <c r="A46" i="3"/>
  <c r="H37" i="3"/>
  <c r="G37" i="3"/>
  <c r="E37" i="3"/>
  <c r="D37" i="3"/>
  <c r="B37" i="3"/>
  <c r="Q37" i="3" s="1"/>
  <c r="A37" i="3"/>
  <c r="H28" i="3"/>
  <c r="G28" i="3"/>
  <c r="E28" i="3"/>
  <c r="D28" i="3"/>
  <c r="B28" i="3"/>
  <c r="Q28" i="3" s="1"/>
  <c r="A28" i="3"/>
  <c r="H19" i="3"/>
  <c r="G19" i="3"/>
  <c r="G21" i="3"/>
  <c r="E19" i="3"/>
  <c r="D19" i="3"/>
  <c r="B19" i="3"/>
  <c r="A19" i="3"/>
  <c r="Q19" i="3" l="1"/>
  <c r="E4" i="3"/>
  <c r="D4" i="3"/>
  <c r="B4" i="3"/>
  <c r="Q4" i="3" s="1"/>
  <c r="G3" i="4" s="1"/>
  <c r="A4" i="3"/>
  <c r="H175" i="3"/>
  <c r="G175" i="3"/>
  <c r="E175" i="3"/>
  <c r="D175" i="3"/>
  <c r="B175" i="3"/>
  <c r="Q175" i="3" s="1"/>
  <c r="A175" i="3"/>
  <c r="H166" i="3"/>
  <c r="G166" i="3"/>
  <c r="E166" i="3"/>
  <c r="D166" i="3"/>
  <c r="B166" i="3"/>
  <c r="Q166" i="3" s="1"/>
  <c r="A166" i="3"/>
  <c r="H157" i="3"/>
  <c r="G157" i="3"/>
  <c r="E157" i="3"/>
  <c r="D157" i="3"/>
  <c r="B157" i="3"/>
  <c r="Q157" i="3" s="1"/>
  <c r="A157" i="3"/>
  <c r="H148" i="3"/>
  <c r="G148" i="3"/>
  <c r="E148" i="3"/>
  <c r="D148" i="3"/>
  <c r="B148" i="3"/>
  <c r="Q148" i="3" s="1"/>
  <c r="A148" i="3"/>
  <c r="H139" i="3"/>
  <c r="G139" i="3"/>
  <c r="E139" i="3"/>
  <c r="D139" i="3"/>
  <c r="B139" i="3"/>
  <c r="Q139" i="3" s="1"/>
  <c r="A139" i="3"/>
  <c r="H130" i="3"/>
  <c r="G130" i="3"/>
  <c r="E130" i="3"/>
  <c r="D130" i="3"/>
  <c r="B130" i="3"/>
  <c r="Q130" i="3" s="1"/>
  <c r="A130" i="3"/>
  <c r="H121" i="3"/>
  <c r="G121" i="3"/>
  <c r="E121" i="3"/>
  <c r="D121" i="3"/>
  <c r="B121" i="3"/>
  <c r="Q121" i="3" s="1"/>
  <c r="A121" i="3"/>
  <c r="H112" i="3"/>
  <c r="G112" i="3"/>
  <c r="E112" i="3"/>
  <c r="D112" i="3"/>
  <c r="B112" i="3"/>
  <c r="Q112" i="3" s="1"/>
  <c r="A112" i="3"/>
  <c r="H103" i="3"/>
  <c r="G103" i="3"/>
  <c r="E103" i="3"/>
  <c r="D103" i="3"/>
  <c r="B103" i="3"/>
  <c r="Q103" i="3" s="1"/>
  <c r="A103" i="3"/>
  <c r="H94" i="3"/>
  <c r="G94" i="3"/>
  <c r="E94" i="3"/>
  <c r="D94" i="3"/>
  <c r="B94" i="3"/>
  <c r="Q94" i="3" s="1"/>
  <c r="A94" i="3"/>
  <c r="H85" i="3"/>
  <c r="G85" i="3"/>
  <c r="E85" i="3"/>
  <c r="D85" i="3"/>
  <c r="B85" i="3"/>
  <c r="Q85" i="3" s="1"/>
  <c r="A85" i="3"/>
  <c r="H76" i="3"/>
  <c r="G76" i="3"/>
  <c r="E76" i="3"/>
  <c r="D76" i="3"/>
  <c r="B76" i="3"/>
  <c r="Q76" i="3" s="1"/>
  <c r="A76" i="3"/>
  <c r="H67" i="3"/>
  <c r="G67" i="3"/>
  <c r="E67" i="3"/>
  <c r="D67" i="3"/>
  <c r="B67" i="3"/>
  <c r="Q67" i="3" s="1"/>
  <c r="A67" i="3"/>
  <c r="H58" i="3"/>
  <c r="G58" i="3"/>
  <c r="E58" i="3"/>
  <c r="D58" i="3"/>
  <c r="B58" i="3"/>
  <c r="Q58" i="3" s="1"/>
  <c r="A58" i="3"/>
  <c r="H49" i="3"/>
  <c r="G49" i="3"/>
  <c r="E49" i="3"/>
  <c r="D49" i="3"/>
  <c r="B49" i="3"/>
  <c r="Q49" i="3" s="1"/>
  <c r="A49" i="3"/>
  <c r="H40" i="3"/>
  <c r="G40" i="3"/>
  <c r="E40" i="3"/>
  <c r="D40" i="3"/>
  <c r="B40" i="3"/>
  <c r="Q40" i="3" s="1"/>
  <c r="A40" i="3"/>
  <c r="H31" i="3"/>
  <c r="G31" i="3"/>
  <c r="E31" i="3"/>
  <c r="D31" i="3"/>
  <c r="B31" i="3"/>
  <c r="Q31" i="3" s="1"/>
  <c r="A31" i="3"/>
  <c r="H22" i="3"/>
  <c r="G22" i="3"/>
  <c r="E22" i="3"/>
  <c r="D22" i="3"/>
  <c r="B22" i="3"/>
  <c r="Q22" i="3" s="1"/>
  <c r="A22" i="3"/>
  <c r="B15" i="3"/>
  <c r="Q15" i="3" s="1"/>
  <c r="A15" i="3"/>
  <c r="H174" i="3" l="1"/>
  <c r="G174" i="3"/>
  <c r="E174" i="3"/>
  <c r="D174" i="3"/>
  <c r="B174" i="3"/>
  <c r="Q174" i="3" s="1"/>
  <c r="A174" i="3"/>
  <c r="H165" i="3"/>
  <c r="G165" i="3"/>
  <c r="E165" i="3"/>
  <c r="D165" i="3"/>
  <c r="B165" i="3"/>
  <c r="Q165" i="3" s="1"/>
  <c r="A165" i="3"/>
  <c r="H156" i="3"/>
  <c r="G156" i="3"/>
  <c r="E156" i="3"/>
  <c r="D156" i="3"/>
  <c r="B156" i="3"/>
  <c r="Q156" i="3" s="1"/>
  <c r="A156" i="3"/>
  <c r="H147" i="3"/>
  <c r="G147" i="3"/>
  <c r="E147" i="3"/>
  <c r="D147" i="3"/>
  <c r="B147" i="3"/>
  <c r="Q147" i="3" s="1"/>
  <c r="A147" i="3"/>
  <c r="H138" i="3"/>
  <c r="G138" i="3"/>
  <c r="E138" i="3"/>
  <c r="D138" i="3"/>
  <c r="B138" i="3"/>
  <c r="Q138" i="3" s="1"/>
  <c r="A138" i="3"/>
  <c r="H128" i="3"/>
  <c r="G128" i="3"/>
  <c r="E128" i="3"/>
  <c r="D128" i="3"/>
  <c r="B128" i="3"/>
  <c r="Q128" i="3" s="1"/>
  <c r="A128" i="3"/>
  <c r="H120" i="3"/>
  <c r="G120" i="3"/>
  <c r="E120" i="3"/>
  <c r="D120" i="3"/>
  <c r="B120" i="3"/>
  <c r="Q120" i="3" s="1"/>
  <c r="A120" i="3"/>
  <c r="H111" i="3"/>
  <c r="G111" i="3"/>
  <c r="E111" i="3"/>
  <c r="D111" i="3"/>
  <c r="B111" i="3"/>
  <c r="Q111" i="3" s="1"/>
  <c r="A111" i="3"/>
  <c r="E102" i="3"/>
  <c r="D102" i="3"/>
  <c r="B102" i="3"/>
  <c r="Q102" i="3" s="1"/>
  <c r="A102" i="3"/>
  <c r="H93" i="3"/>
  <c r="G93" i="3"/>
  <c r="E93" i="3"/>
  <c r="D93" i="3"/>
  <c r="B93" i="3"/>
  <c r="Q93" i="3" s="1"/>
  <c r="A93" i="3"/>
  <c r="H84" i="3"/>
  <c r="G84" i="3"/>
  <c r="E84" i="3"/>
  <c r="D84" i="3"/>
  <c r="B84" i="3"/>
  <c r="Q84" i="3" s="1"/>
  <c r="A84" i="3"/>
  <c r="H75" i="3"/>
  <c r="G75" i="3"/>
  <c r="E75" i="3"/>
  <c r="D75" i="3"/>
  <c r="B75" i="3"/>
  <c r="Q75" i="3" s="1"/>
  <c r="A75" i="3"/>
  <c r="H66" i="3"/>
  <c r="G66" i="3"/>
  <c r="E66" i="3"/>
  <c r="D66" i="3"/>
  <c r="B66" i="3"/>
  <c r="Q66" i="3" s="1"/>
  <c r="A66" i="3"/>
  <c r="E55" i="3"/>
  <c r="D55" i="3"/>
  <c r="B55" i="3"/>
  <c r="Q55" i="3" s="1"/>
  <c r="A55" i="3"/>
  <c r="H48" i="3"/>
  <c r="G48" i="3"/>
  <c r="E48" i="3"/>
  <c r="D48" i="3"/>
  <c r="B48" i="3"/>
  <c r="Q48" i="3" s="1"/>
  <c r="A48" i="3"/>
  <c r="H39" i="3"/>
  <c r="G39" i="3"/>
  <c r="E39" i="3"/>
  <c r="D39" i="3"/>
  <c r="B39" i="3"/>
  <c r="Q39" i="3" s="1"/>
  <c r="A39" i="3"/>
  <c r="H30" i="3"/>
  <c r="G30" i="3"/>
  <c r="E30" i="3"/>
  <c r="D30" i="3"/>
  <c r="B30" i="3"/>
  <c r="Q30" i="3" s="1"/>
  <c r="A30" i="3"/>
  <c r="H21" i="3" l="1"/>
  <c r="E21" i="3"/>
  <c r="D21" i="3"/>
  <c r="B21" i="3"/>
  <c r="A21" i="3"/>
  <c r="Q21" i="3" l="1"/>
  <c r="B171" i="3"/>
  <c r="A171" i="3"/>
  <c r="B170" i="3"/>
  <c r="A170" i="3"/>
  <c r="Q171" i="3"/>
  <c r="E170" i="3"/>
  <c r="D170" i="3"/>
  <c r="B162" i="3"/>
  <c r="A162" i="3"/>
  <c r="B161" i="3"/>
  <c r="A161" i="3"/>
  <c r="Q162" i="3"/>
  <c r="E161" i="3"/>
  <c r="D161" i="3"/>
  <c r="B153" i="3"/>
  <c r="A153" i="3"/>
  <c r="B152" i="3"/>
  <c r="A152" i="3"/>
  <c r="Q153" i="3"/>
  <c r="E152" i="3"/>
  <c r="D152" i="3"/>
  <c r="B144" i="3"/>
  <c r="A144" i="3"/>
  <c r="B143" i="3"/>
  <c r="A143" i="3"/>
  <c r="Q144" i="3"/>
  <c r="E143" i="3"/>
  <c r="D143" i="3"/>
  <c r="B135" i="3"/>
  <c r="A135" i="3"/>
  <c r="B134" i="3"/>
  <c r="A134" i="3"/>
  <c r="Q135" i="3"/>
  <c r="E134" i="3"/>
  <c r="D134" i="3"/>
  <c r="A140" i="3"/>
  <c r="B140" i="3"/>
  <c r="D140" i="3"/>
  <c r="E140" i="3"/>
  <c r="G140" i="3"/>
  <c r="H140" i="3"/>
  <c r="A141" i="3"/>
  <c r="B141" i="3"/>
  <c r="D141" i="3"/>
  <c r="E141" i="3"/>
  <c r="G141" i="3"/>
  <c r="H141" i="3"/>
  <c r="B126" i="3"/>
  <c r="A126" i="3"/>
  <c r="B125" i="3"/>
  <c r="A125" i="3"/>
  <c r="Q126" i="3"/>
  <c r="E125" i="3"/>
  <c r="D125" i="3"/>
  <c r="B117" i="3"/>
  <c r="A117" i="3"/>
  <c r="B116" i="3"/>
  <c r="A116" i="3"/>
  <c r="Q117" i="3"/>
  <c r="E116" i="3"/>
  <c r="D116" i="3"/>
  <c r="B108" i="3"/>
  <c r="A108" i="3"/>
  <c r="B107" i="3"/>
  <c r="A107" i="3"/>
  <c r="Q108" i="3"/>
  <c r="E107" i="3"/>
  <c r="D107" i="3"/>
  <c r="B99" i="3"/>
  <c r="A99" i="3"/>
  <c r="B98" i="3"/>
  <c r="A98" i="3"/>
  <c r="Q99" i="3"/>
  <c r="E98" i="3"/>
  <c r="D98" i="3"/>
  <c r="B90" i="3"/>
  <c r="B89" i="3"/>
  <c r="A90" i="3"/>
  <c r="A89" i="3"/>
  <c r="Q90" i="3"/>
  <c r="E89" i="3"/>
  <c r="Q89" i="3" s="1"/>
  <c r="D89" i="3"/>
  <c r="B81" i="3"/>
  <c r="B80" i="3"/>
  <c r="A81" i="3"/>
  <c r="A80" i="3"/>
  <c r="Q81" i="3"/>
  <c r="E80" i="3"/>
  <c r="Q80" i="3" s="1"/>
  <c r="D80" i="3"/>
  <c r="B72" i="3"/>
  <c r="B71" i="3"/>
  <c r="A72" i="3"/>
  <c r="A71" i="3"/>
  <c r="Q72" i="3"/>
  <c r="E71" i="3"/>
  <c r="Q71" i="3" s="1"/>
  <c r="D71" i="3"/>
  <c r="A53" i="3"/>
  <c r="A54" i="3"/>
  <c r="A62" i="3"/>
  <c r="A63" i="3"/>
  <c r="E177" i="3"/>
  <c r="D177" i="3"/>
  <c r="H177" i="3"/>
  <c r="G177" i="3"/>
  <c r="B177" i="3"/>
  <c r="Q177" i="3" s="1"/>
  <c r="A177" i="3"/>
  <c r="E168" i="3"/>
  <c r="D168" i="3"/>
  <c r="H168" i="3"/>
  <c r="G168" i="3"/>
  <c r="B168" i="3"/>
  <c r="Q168" i="3" s="1"/>
  <c r="A168" i="3"/>
  <c r="E159" i="3"/>
  <c r="D159" i="3"/>
  <c r="H159" i="3"/>
  <c r="G159" i="3"/>
  <c r="B159" i="3"/>
  <c r="Q159" i="3" s="1"/>
  <c r="A159" i="3"/>
  <c r="E150" i="3"/>
  <c r="D150" i="3"/>
  <c r="H150" i="3"/>
  <c r="G150" i="3"/>
  <c r="B150" i="3"/>
  <c r="Q150" i="3" s="1"/>
  <c r="A150" i="3"/>
  <c r="H132" i="3"/>
  <c r="G132" i="3"/>
  <c r="E132" i="3"/>
  <c r="D132" i="3"/>
  <c r="B132" i="3"/>
  <c r="Q132" i="3" s="1"/>
  <c r="A132" i="3"/>
  <c r="E123" i="3"/>
  <c r="D123" i="3"/>
  <c r="H123" i="3"/>
  <c r="G123" i="3"/>
  <c r="B123" i="3"/>
  <c r="Q123" i="3" s="1"/>
  <c r="A123" i="3"/>
  <c r="E114" i="3"/>
  <c r="D114" i="3"/>
  <c r="H114" i="3"/>
  <c r="G114" i="3"/>
  <c r="B114" i="3"/>
  <c r="Q114" i="3" s="1"/>
  <c r="A114" i="3"/>
  <c r="E105" i="3"/>
  <c r="G105" i="3"/>
  <c r="D105" i="3"/>
  <c r="H87" i="3"/>
  <c r="H96" i="3"/>
  <c r="G96" i="3"/>
  <c r="D96" i="3"/>
  <c r="G87" i="3"/>
  <c r="E87" i="3"/>
  <c r="D87" i="3"/>
  <c r="B87" i="3"/>
  <c r="A87" i="3"/>
  <c r="H105" i="3"/>
  <c r="B105" i="3"/>
  <c r="A105" i="3"/>
  <c r="E96" i="3"/>
  <c r="B96" i="3"/>
  <c r="A96" i="3"/>
  <c r="H78" i="3"/>
  <c r="G78" i="3"/>
  <c r="E78" i="3"/>
  <c r="D78" i="3"/>
  <c r="B78" i="3"/>
  <c r="Q78" i="3" s="1"/>
  <c r="A78" i="3"/>
  <c r="B63" i="3"/>
  <c r="B62" i="3"/>
  <c r="Q63" i="3"/>
  <c r="E62" i="3"/>
  <c r="Q62" i="3" s="1"/>
  <c r="D62" i="3"/>
  <c r="B54" i="3"/>
  <c r="B53" i="3"/>
  <c r="Q54" i="3"/>
  <c r="E53" i="3"/>
  <c r="Q53" i="3" s="1"/>
  <c r="D53" i="3"/>
  <c r="B45" i="3"/>
  <c r="B44" i="3"/>
  <c r="A45" i="3"/>
  <c r="A44" i="3"/>
  <c r="Q45" i="3"/>
  <c r="E44" i="3"/>
  <c r="Q44" i="3" s="1"/>
  <c r="D44" i="3"/>
  <c r="B36" i="3"/>
  <c r="B35" i="3"/>
  <c r="A36" i="3"/>
  <c r="A35" i="3"/>
  <c r="Q36" i="3"/>
  <c r="E35" i="3"/>
  <c r="Q35" i="3" s="1"/>
  <c r="D35" i="3"/>
  <c r="B26" i="3"/>
  <c r="A26" i="3"/>
  <c r="E26" i="3"/>
  <c r="Q26" i="3" s="1"/>
  <c r="D26" i="3"/>
  <c r="E5" i="3"/>
  <c r="D5" i="3"/>
  <c r="B5" i="3"/>
  <c r="Q5" i="3" s="1"/>
  <c r="G4" i="4" s="1"/>
  <c r="A5" i="3"/>
  <c r="E17" i="3"/>
  <c r="D17" i="3"/>
  <c r="B17" i="3"/>
  <c r="A17" i="3"/>
  <c r="A16" i="3"/>
  <c r="B16" i="3"/>
  <c r="B18" i="3"/>
  <c r="A18" i="3"/>
  <c r="Q18" i="3"/>
  <c r="A32" i="3"/>
  <c r="B27" i="3"/>
  <c r="A27" i="3"/>
  <c r="Q27" i="3"/>
  <c r="B32" i="3"/>
  <c r="D32" i="3"/>
  <c r="E32" i="3"/>
  <c r="G32" i="3"/>
  <c r="H32" i="3"/>
  <c r="B7" i="3"/>
  <c r="Q7" i="3" s="1"/>
  <c r="G6" i="4" s="1"/>
  <c r="A7" i="3"/>
  <c r="B2" i="3"/>
  <c r="Q2" i="3" s="1"/>
  <c r="A2" i="3"/>
  <c r="A3" i="3"/>
  <c r="B6" i="3"/>
  <c r="Q6" i="3" s="1"/>
  <c r="A6" i="3"/>
  <c r="Q143" i="3" l="1"/>
  <c r="Q161" i="3"/>
  <c r="Q134" i="3"/>
  <c r="Q152" i="3"/>
  <c r="Q170" i="3"/>
  <c r="Q98" i="3"/>
  <c r="Q116" i="3"/>
  <c r="Q141" i="3"/>
  <c r="Q107" i="3"/>
  <c r="Q125" i="3"/>
  <c r="Q140" i="3"/>
  <c r="Q96" i="3"/>
  <c r="Q87" i="3"/>
  <c r="Q105" i="3"/>
  <c r="Q32" i="3"/>
  <c r="E69" i="3"/>
  <c r="D69" i="3"/>
  <c r="H69" i="3"/>
  <c r="G69" i="3"/>
  <c r="B69" i="3"/>
  <c r="Q69" i="3" s="1"/>
  <c r="A69" i="3"/>
  <c r="G5" i="4" l="1"/>
  <c r="G60" i="3"/>
  <c r="H60" i="3"/>
  <c r="E60" i="3"/>
  <c r="D60" i="3"/>
  <c r="B60" i="3"/>
  <c r="A60" i="3"/>
  <c r="Q60" i="3" l="1"/>
  <c r="E51" i="3"/>
  <c r="D51" i="3"/>
  <c r="H51" i="3"/>
  <c r="G51" i="3"/>
  <c r="B51" i="3"/>
  <c r="Q51" i="3" s="1"/>
  <c r="A51" i="3"/>
  <c r="H42" i="3"/>
  <c r="G42" i="3"/>
  <c r="E42" i="3"/>
  <c r="D42" i="3"/>
  <c r="B42" i="3"/>
  <c r="Q42" i="3" s="1"/>
  <c r="A42" i="3"/>
  <c r="E33" i="3"/>
  <c r="D33" i="3"/>
  <c r="H33" i="3"/>
  <c r="G33" i="3"/>
  <c r="B33" i="3"/>
  <c r="Q33" i="3" s="1"/>
  <c r="A33" i="3"/>
  <c r="H11" i="3"/>
  <c r="G11" i="3"/>
  <c r="E11" i="3"/>
  <c r="D11" i="3"/>
  <c r="B11" i="3"/>
  <c r="A11" i="3"/>
  <c r="Q11" i="3"/>
  <c r="H24" i="3"/>
  <c r="G24" i="3"/>
  <c r="E24" i="3"/>
  <c r="D24" i="3"/>
  <c r="B24" i="3"/>
  <c r="Q24" i="3" s="1"/>
  <c r="A24" i="3"/>
  <c r="Q17" i="3" l="1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H169" i="3" l="1"/>
  <c r="H167" i="3"/>
  <c r="H160" i="3"/>
  <c r="H158" i="3"/>
  <c r="H151" i="3"/>
  <c r="H149" i="3"/>
  <c r="H142" i="3"/>
  <c r="H133" i="3"/>
  <c r="H131" i="3"/>
  <c r="H176" i="3"/>
  <c r="H178" i="3"/>
  <c r="E178" i="3"/>
  <c r="E176" i="3"/>
  <c r="G178" i="3"/>
  <c r="G176" i="3"/>
  <c r="D178" i="3"/>
  <c r="D176" i="3"/>
  <c r="B178" i="3"/>
  <c r="A178" i="3"/>
  <c r="B176" i="3"/>
  <c r="A176" i="3"/>
  <c r="G169" i="3"/>
  <c r="G167" i="3"/>
  <c r="G160" i="3"/>
  <c r="G158" i="3"/>
  <c r="G151" i="3"/>
  <c r="G149" i="3"/>
  <c r="G142" i="3"/>
  <c r="G133" i="3"/>
  <c r="G131" i="3"/>
  <c r="E169" i="3"/>
  <c r="E167" i="3"/>
  <c r="E160" i="3"/>
  <c r="E158" i="3"/>
  <c r="E151" i="3"/>
  <c r="E149" i="3"/>
  <c r="E142" i="3"/>
  <c r="E133" i="3"/>
  <c r="E131" i="3"/>
  <c r="D169" i="3"/>
  <c r="D167" i="3"/>
  <c r="D160" i="3"/>
  <c r="D158" i="3"/>
  <c r="D151" i="3"/>
  <c r="D149" i="3"/>
  <c r="D142" i="3"/>
  <c r="D133" i="3"/>
  <c r="D131" i="3"/>
  <c r="B169" i="3"/>
  <c r="Q169" i="3" s="1"/>
  <c r="A169" i="3"/>
  <c r="B167" i="3"/>
  <c r="A167" i="3"/>
  <c r="B160" i="3"/>
  <c r="A160" i="3"/>
  <c r="B158" i="3"/>
  <c r="A158" i="3"/>
  <c r="B151" i="3"/>
  <c r="Q151" i="3" s="1"/>
  <c r="A151" i="3"/>
  <c r="B149" i="3"/>
  <c r="A149" i="3"/>
  <c r="B142" i="3"/>
  <c r="A142" i="3"/>
  <c r="B133" i="3"/>
  <c r="A133" i="3"/>
  <c r="B131" i="3"/>
  <c r="A131" i="3"/>
  <c r="G124" i="3"/>
  <c r="H124" i="3"/>
  <c r="H122" i="3"/>
  <c r="E124" i="3"/>
  <c r="E122" i="3"/>
  <c r="G122" i="3"/>
  <c r="D124" i="3"/>
  <c r="D122" i="3"/>
  <c r="B124" i="3"/>
  <c r="A124" i="3"/>
  <c r="B122" i="3"/>
  <c r="Q122" i="3" s="1"/>
  <c r="A122" i="3"/>
  <c r="H115" i="3"/>
  <c r="H113" i="3"/>
  <c r="E115" i="3"/>
  <c r="E113" i="3"/>
  <c r="G115" i="3"/>
  <c r="G113" i="3"/>
  <c r="D115" i="3"/>
  <c r="D113" i="3"/>
  <c r="B115" i="3"/>
  <c r="Q115" i="3" s="1"/>
  <c r="A115" i="3"/>
  <c r="B113" i="3"/>
  <c r="A113" i="3"/>
  <c r="H106" i="3"/>
  <c r="H104" i="3"/>
  <c r="E106" i="3"/>
  <c r="E104" i="3"/>
  <c r="G106" i="3"/>
  <c r="G104" i="3"/>
  <c r="D106" i="3"/>
  <c r="D104" i="3"/>
  <c r="B106" i="3"/>
  <c r="Q106" i="3" s="1"/>
  <c r="A106" i="3"/>
  <c r="B104" i="3"/>
  <c r="A104" i="3"/>
  <c r="H97" i="3"/>
  <c r="H95" i="3"/>
  <c r="G97" i="3"/>
  <c r="G95" i="3"/>
  <c r="E97" i="3"/>
  <c r="E95" i="3"/>
  <c r="D97" i="3"/>
  <c r="D95" i="3"/>
  <c r="B97" i="3"/>
  <c r="A97" i="3"/>
  <c r="B95" i="3"/>
  <c r="A95" i="3"/>
  <c r="H88" i="3"/>
  <c r="H86" i="3"/>
  <c r="E88" i="3"/>
  <c r="E86" i="3"/>
  <c r="G88" i="3"/>
  <c r="G86" i="3"/>
  <c r="D88" i="3"/>
  <c r="D86" i="3"/>
  <c r="B88" i="3"/>
  <c r="Q88" i="3" s="1"/>
  <c r="A88" i="3"/>
  <c r="B86" i="3"/>
  <c r="A86" i="3"/>
  <c r="H79" i="3"/>
  <c r="H77" i="3"/>
  <c r="G79" i="3"/>
  <c r="G77" i="3"/>
  <c r="E79" i="3"/>
  <c r="E77" i="3"/>
  <c r="D79" i="3"/>
  <c r="D77" i="3"/>
  <c r="B79" i="3"/>
  <c r="Q79" i="3" s="1"/>
  <c r="A79" i="3"/>
  <c r="B77" i="3"/>
  <c r="A77" i="3"/>
  <c r="H70" i="3"/>
  <c r="H68" i="3"/>
  <c r="E70" i="3"/>
  <c r="E68" i="3"/>
  <c r="G70" i="3"/>
  <c r="G68" i="3"/>
  <c r="D70" i="3"/>
  <c r="D68" i="3"/>
  <c r="B70" i="3"/>
  <c r="Q70" i="3" s="1"/>
  <c r="A70" i="3"/>
  <c r="B68" i="3"/>
  <c r="A68" i="3"/>
  <c r="H61" i="3"/>
  <c r="H59" i="3"/>
  <c r="E61" i="3"/>
  <c r="E59" i="3"/>
  <c r="G61" i="3"/>
  <c r="D61" i="3"/>
  <c r="B61" i="3"/>
  <c r="Q61" i="3" s="1"/>
  <c r="A61" i="3"/>
  <c r="G59" i="3"/>
  <c r="D59" i="3"/>
  <c r="B59" i="3"/>
  <c r="A59" i="3"/>
  <c r="H43" i="3"/>
  <c r="G43" i="3"/>
  <c r="E43" i="3"/>
  <c r="D43" i="3"/>
  <c r="H34" i="3"/>
  <c r="G34" i="3"/>
  <c r="E34" i="3"/>
  <c r="D34" i="3"/>
  <c r="H25" i="3"/>
  <c r="G25" i="3"/>
  <c r="E25" i="3"/>
  <c r="D25" i="3"/>
  <c r="B25" i="3"/>
  <c r="A25" i="3"/>
  <c r="B43" i="3"/>
  <c r="Q43" i="3" s="1"/>
  <c r="A43" i="3"/>
  <c r="B34" i="3"/>
  <c r="Q34" i="3" s="1"/>
  <c r="A34" i="3"/>
  <c r="G41" i="3"/>
  <c r="H41" i="3"/>
  <c r="E41" i="3"/>
  <c r="D41" i="3"/>
  <c r="B41" i="3"/>
  <c r="A41" i="3"/>
  <c r="Q25" i="3" l="1"/>
  <c r="Q131" i="3"/>
  <c r="Q149" i="3"/>
  <c r="Q158" i="3"/>
  <c r="Q167" i="3"/>
  <c r="Q68" i="3"/>
  <c r="Q86" i="3"/>
  <c r="Q104" i="3"/>
  <c r="Q133" i="3"/>
  <c r="Q77" i="3"/>
  <c r="Q176" i="3"/>
  <c r="Q124" i="3"/>
  <c r="Q142" i="3"/>
  <c r="Q160" i="3"/>
  <c r="Q178" i="3"/>
  <c r="Q113" i="3"/>
  <c r="Q59" i="3"/>
  <c r="E3" i="3"/>
  <c r="D3" i="3"/>
  <c r="B3" i="3"/>
  <c r="Q3" i="3" l="1"/>
  <c r="H52" i="3"/>
  <c r="G52" i="3"/>
  <c r="E52" i="3"/>
  <c r="D52" i="3"/>
  <c r="B52" i="3"/>
  <c r="A52" i="3"/>
  <c r="H50" i="3"/>
  <c r="G50" i="3"/>
  <c r="E50" i="3"/>
  <c r="D50" i="3"/>
  <c r="B50" i="3"/>
  <c r="A50" i="3"/>
  <c r="G23" i="3"/>
  <c r="H23" i="3"/>
  <c r="E23" i="3"/>
  <c r="D23" i="3"/>
  <c r="B23" i="3"/>
  <c r="A23" i="3"/>
  <c r="G2" i="4" l="1"/>
  <c r="A14" i="3"/>
  <c r="B14" i="3"/>
  <c r="C62" i="1" l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G13" i="3" l="1"/>
  <c r="G12" i="3"/>
  <c r="G10" i="3"/>
  <c r="H13" i="3"/>
  <c r="H12" i="3"/>
  <c r="H10" i="3"/>
  <c r="H9" i="3"/>
  <c r="G9" i="3"/>
  <c r="E13" i="3"/>
  <c r="D13" i="3"/>
  <c r="E12" i="3"/>
  <c r="D12" i="3"/>
  <c r="E10" i="3"/>
  <c r="D10" i="3"/>
  <c r="E9" i="3"/>
  <c r="D9" i="3"/>
  <c r="E8" i="3"/>
  <c r="D8" i="3"/>
  <c r="B13" i="3"/>
  <c r="B12" i="3"/>
  <c r="B10" i="3"/>
  <c r="B9" i="3"/>
  <c r="B8" i="3"/>
  <c r="A13" i="3"/>
  <c r="A12" i="3"/>
  <c r="A10" i="3"/>
  <c r="A9" i="3"/>
  <c r="A8" i="3"/>
  <c r="Q14" i="3"/>
  <c r="Q16" i="3"/>
  <c r="Q23" i="3"/>
  <c r="Q50" i="3"/>
  <c r="Q52" i="3"/>
  <c r="Q41" i="3"/>
  <c r="Q95" i="3"/>
  <c r="Q97" i="3"/>
  <c r="Q8" i="3"/>
  <c r="G7" i="4" l="1"/>
  <c r="Q10" i="3"/>
  <c r="Q13" i="3"/>
  <c r="Q12" i="3"/>
  <c r="Q9" i="3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H100" i="2" l="1"/>
  <c r="K100" i="2"/>
  <c r="N99" i="2"/>
  <c r="N100" i="2"/>
  <c r="K99" i="2"/>
  <c r="K101" i="2" s="1"/>
  <c r="H99" i="2"/>
  <c r="E100" i="2"/>
  <c r="E99" i="2"/>
  <c r="E101" i="2" s="1"/>
  <c r="B100" i="2"/>
  <c r="B99" i="2"/>
  <c r="N102" i="2"/>
  <c r="K102" i="2"/>
  <c r="H102" i="2"/>
  <c r="E102" i="2"/>
  <c r="B102" i="2"/>
  <c r="N101" i="2"/>
  <c r="H101" i="2"/>
  <c r="B101" i="2"/>
  <c r="N96" i="2"/>
  <c r="K96" i="2"/>
  <c r="H96" i="2"/>
  <c r="N95" i="2"/>
  <c r="K95" i="2"/>
  <c r="K97" i="2" s="1"/>
  <c r="H95" i="2"/>
  <c r="E96" i="2"/>
  <c r="E95" i="2"/>
  <c r="E97" i="2" s="1"/>
  <c r="B96" i="2"/>
  <c r="B95" i="2"/>
  <c r="N98" i="2"/>
  <c r="K98" i="2"/>
  <c r="H98" i="2"/>
  <c r="E98" i="2"/>
  <c r="B98" i="2"/>
  <c r="N97" i="2"/>
  <c r="H97" i="2"/>
  <c r="B97" i="2"/>
  <c r="B92" i="2"/>
  <c r="B91" i="2"/>
  <c r="N92" i="2"/>
  <c r="K92" i="2"/>
  <c r="H92" i="2"/>
  <c r="N91" i="2"/>
  <c r="K91" i="2"/>
  <c r="K93" i="2" s="1"/>
  <c r="H91" i="2"/>
  <c r="E92" i="2"/>
  <c r="E91" i="2"/>
  <c r="N94" i="2"/>
  <c r="K94" i="2"/>
  <c r="H94" i="2"/>
  <c r="E94" i="2"/>
  <c r="B94" i="2"/>
  <c r="N93" i="2"/>
  <c r="H93" i="2"/>
  <c r="E93" i="2"/>
  <c r="B93" i="2"/>
  <c r="B88" i="2"/>
  <c r="B87" i="2"/>
  <c r="N88" i="2"/>
  <c r="K88" i="2"/>
  <c r="H88" i="2"/>
  <c r="N87" i="2"/>
  <c r="K87" i="2"/>
  <c r="K89" i="2" s="1"/>
  <c r="H87" i="2"/>
  <c r="E88" i="2"/>
  <c r="E87" i="2"/>
  <c r="N90" i="2"/>
  <c r="K90" i="2"/>
  <c r="H90" i="2"/>
  <c r="E90" i="2"/>
  <c r="B90" i="2"/>
  <c r="N89" i="2"/>
  <c r="H89" i="2"/>
  <c r="E89" i="2"/>
  <c r="B89" i="2"/>
  <c r="B83" i="2"/>
  <c r="H84" i="2"/>
  <c r="K84" i="2"/>
  <c r="N84" i="2"/>
  <c r="N83" i="2"/>
  <c r="K83" i="2"/>
  <c r="K85" i="2" s="1"/>
  <c r="H83" i="2"/>
  <c r="E84" i="2"/>
  <c r="E83" i="2"/>
  <c r="B84" i="2"/>
  <c r="B86" i="2" s="1"/>
  <c r="B80" i="2"/>
  <c r="B79" i="2"/>
  <c r="N86" i="2"/>
  <c r="K86" i="2"/>
  <c r="H86" i="2"/>
  <c r="E86" i="2"/>
  <c r="N85" i="2"/>
  <c r="H85" i="2"/>
  <c r="E85" i="2"/>
  <c r="N80" i="2"/>
  <c r="K80" i="2"/>
  <c r="H80" i="2"/>
  <c r="N79" i="2"/>
  <c r="K79" i="2"/>
  <c r="H79" i="2"/>
  <c r="E80" i="2"/>
  <c r="E82" i="2" s="1"/>
  <c r="E79" i="2"/>
  <c r="N82" i="2"/>
  <c r="K82" i="2"/>
  <c r="H82" i="2"/>
  <c r="B82" i="2"/>
  <c r="B75" i="2"/>
  <c r="B76" i="2"/>
  <c r="N76" i="2"/>
  <c r="K76" i="2"/>
  <c r="H76" i="2"/>
  <c r="N75" i="2"/>
  <c r="K75" i="2"/>
  <c r="H75" i="2"/>
  <c r="E76" i="2"/>
  <c r="E78" i="2" s="1"/>
  <c r="E75" i="2"/>
  <c r="N78" i="2"/>
  <c r="K78" i="2"/>
  <c r="H78" i="2"/>
  <c r="B78" i="2"/>
  <c r="B71" i="2"/>
  <c r="B72" i="2"/>
  <c r="N72" i="2"/>
  <c r="K72" i="2"/>
  <c r="H72" i="2"/>
  <c r="N71" i="2"/>
  <c r="K71" i="2"/>
  <c r="H71" i="2"/>
  <c r="H73" i="2" s="1"/>
  <c r="E72" i="2"/>
  <c r="E74" i="2" s="1"/>
  <c r="E71" i="2"/>
  <c r="N74" i="2"/>
  <c r="K74" i="2"/>
  <c r="H74" i="2"/>
  <c r="B74" i="2"/>
  <c r="B68" i="2"/>
  <c r="B67" i="2"/>
  <c r="N68" i="2"/>
  <c r="K68" i="2"/>
  <c r="H68" i="2"/>
  <c r="N67" i="2"/>
  <c r="K67" i="2"/>
  <c r="H67" i="2"/>
  <c r="E68" i="2"/>
  <c r="E70" i="2" s="1"/>
  <c r="E67" i="2"/>
  <c r="N70" i="2"/>
  <c r="K70" i="2"/>
  <c r="H70" i="2"/>
  <c r="B70" i="2"/>
  <c r="N64" i="2"/>
  <c r="K64" i="2"/>
  <c r="H64" i="2"/>
  <c r="H65" i="2" s="1"/>
  <c r="N63" i="2"/>
  <c r="K63" i="2"/>
  <c r="H63" i="2"/>
  <c r="E64" i="2"/>
  <c r="E66" i="2" s="1"/>
  <c r="E63" i="2"/>
  <c r="B64" i="2"/>
  <c r="B63" i="2"/>
  <c r="N66" i="2"/>
  <c r="K66" i="2"/>
  <c r="H66" i="2"/>
  <c r="H60" i="2"/>
  <c r="K60" i="2"/>
  <c r="N60" i="2"/>
  <c r="N59" i="2"/>
  <c r="K59" i="2"/>
  <c r="H59" i="2"/>
  <c r="E60" i="2"/>
  <c r="E62" i="2" s="1"/>
  <c r="E59" i="2"/>
  <c r="B60" i="2"/>
  <c r="B62" i="2" s="1"/>
  <c r="B59" i="2"/>
  <c r="N62" i="2"/>
  <c r="K62" i="2"/>
  <c r="H62" i="2"/>
  <c r="B56" i="2"/>
  <c r="B58" i="2" s="1"/>
  <c r="B55" i="2"/>
  <c r="N56" i="2"/>
  <c r="K56" i="2"/>
  <c r="H56" i="2"/>
  <c r="N55" i="2"/>
  <c r="K55" i="2"/>
  <c r="H55" i="2"/>
  <c r="E56" i="2"/>
  <c r="E58" i="2" s="1"/>
  <c r="E55" i="2"/>
  <c r="N58" i="2"/>
  <c r="K58" i="2"/>
  <c r="H58" i="2"/>
  <c r="B52" i="2"/>
  <c r="B54" i="2" s="1"/>
  <c r="B48" i="2"/>
  <c r="B50" i="2" s="1"/>
  <c r="B47" i="2"/>
  <c r="B51" i="2"/>
  <c r="N52" i="2"/>
  <c r="K52" i="2"/>
  <c r="H52" i="2"/>
  <c r="H51" i="2"/>
  <c r="N51" i="2"/>
  <c r="N53" i="2" s="1"/>
  <c r="K51" i="2"/>
  <c r="K53" i="2" s="1"/>
  <c r="E52" i="2"/>
  <c r="E54" i="2" s="1"/>
  <c r="E51" i="2"/>
  <c r="N54" i="2"/>
  <c r="K54" i="2"/>
  <c r="H54" i="2"/>
  <c r="N48" i="2"/>
  <c r="N49" i="2" s="1"/>
  <c r="K48" i="2"/>
  <c r="H48" i="2"/>
  <c r="N47" i="2"/>
  <c r="K47" i="2"/>
  <c r="H47" i="2"/>
  <c r="E48" i="2"/>
  <c r="E50" i="2" s="1"/>
  <c r="E47" i="2"/>
  <c r="N50" i="2"/>
  <c r="K50" i="2"/>
  <c r="H50" i="2"/>
  <c r="B44" i="2"/>
  <c r="B43" i="2"/>
  <c r="B40" i="2"/>
  <c r="B42" i="2" s="1"/>
  <c r="B39" i="2"/>
  <c r="B36" i="2"/>
  <c r="B38" i="2" s="1"/>
  <c r="B35" i="2"/>
  <c r="B27" i="2"/>
  <c r="E27" i="2"/>
  <c r="B28" i="2"/>
  <c r="E28" i="2"/>
  <c r="N44" i="2"/>
  <c r="K44" i="2"/>
  <c r="H44" i="2"/>
  <c r="N43" i="2"/>
  <c r="K43" i="2"/>
  <c r="H43" i="2"/>
  <c r="E44" i="2"/>
  <c r="E46" i="2" s="1"/>
  <c r="E43" i="2"/>
  <c r="N46" i="2"/>
  <c r="K46" i="2"/>
  <c r="H46" i="2"/>
  <c r="N40" i="2"/>
  <c r="N42" i="2" s="1"/>
  <c r="K40" i="2"/>
  <c r="K42" i="2" s="1"/>
  <c r="H40" i="2"/>
  <c r="H42" i="2" s="1"/>
  <c r="N39" i="2"/>
  <c r="K39" i="2"/>
  <c r="H39" i="2"/>
  <c r="E40" i="2"/>
  <c r="E39" i="2"/>
  <c r="E42" i="2"/>
  <c r="E29" i="2"/>
  <c r="E36" i="2"/>
  <c r="E38" i="2" s="1"/>
  <c r="E35" i="2"/>
  <c r="N36" i="2"/>
  <c r="N35" i="2"/>
  <c r="K36" i="2"/>
  <c r="K38" i="2" s="1"/>
  <c r="K35" i="2"/>
  <c r="H36" i="2"/>
  <c r="H35" i="2"/>
  <c r="N38" i="2"/>
  <c r="B32" i="2"/>
  <c r="B31" i="2"/>
  <c r="N32" i="2"/>
  <c r="K32" i="2"/>
  <c r="H32" i="2"/>
  <c r="N31" i="2"/>
  <c r="K31" i="2"/>
  <c r="H31" i="2"/>
  <c r="E32" i="2"/>
  <c r="E34" i="2" s="1"/>
  <c r="E31" i="2"/>
  <c r="N34" i="2"/>
  <c r="K34" i="2"/>
  <c r="H34" i="2"/>
  <c r="B34" i="2"/>
  <c r="N28" i="2"/>
  <c r="K28" i="2"/>
  <c r="H28" i="2"/>
  <c r="N27" i="2"/>
  <c r="K27" i="2"/>
  <c r="H27" i="2"/>
  <c r="B85" i="2" l="1"/>
  <c r="H45" i="2"/>
  <c r="N69" i="2"/>
  <c r="K29" i="2"/>
  <c r="E33" i="2"/>
  <c r="H33" i="2"/>
  <c r="N33" i="2"/>
  <c r="B33" i="2"/>
  <c r="E41" i="2"/>
  <c r="H53" i="2"/>
  <c r="B53" i="2"/>
  <c r="E57" i="2"/>
  <c r="H61" i="2"/>
  <c r="E69" i="2"/>
  <c r="H69" i="2"/>
  <c r="B69" i="2"/>
  <c r="K73" i="2"/>
  <c r="N73" i="2"/>
  <c r="N81" i="2"/>
  <c r="H77" i="2"/>
  <c r="E81" i="2"/>
  <c r="H81" i="2"/>
  <c r="B81" i="2"/>
  <c r="N57" i="2"/>
  <c r="B65" i="2"/>
  <c r="K65" i="2"/>
  <c r="N65" i="2"/>
  <c r="K77" i="2"/>
  <c r="N77" i="2"/>
  <c r="B77" i="2"/>
  <c r="H37" i="2"/>
  <c r="N37" i="2"/>
  <c r="K41" i="2"/>
  <c r="K45" i="2"/>
  <c r="N45" i="2"/>
  <c r="B45" i="2"/>
  <c r="E49" i="2"/>
  <c r="H49" i="2"/>
  <c r="B61" i="2"/>
  <c r="N61" i="2"/>
  <c r="B66" i="2"/>
  <c r="B73" i="2"/>
  <c r="B29" i="2"/>
  <c r="H29" i="2"/>
  <c r="N29" i="2"/>
  <c r="K33" i="2"/>
  <c r="H38" i="2"/>
  <c r="K37" i="2"/>
  <c r="E37" i="2"/>
  <c r="B46" i="2"/>
  <c r="B49" i="2"/>
  <c r="H57" i="2"/>
  <c r="B57" i="2"/>
  <c r="E65" i="2"/>
  <c r="K69" i="2"/>
  <c r="E73" i="2"/>
  <c r="E77" i="2"/>
  <c r="K81" i="2"/>
  <c r="B41" i="2"/>
  <c r="H41" i="2"/>
  <c r="N41" i="2"/>
  <c r="E45" i="2"/>
  <c r="B37" i="2"/>
  <c r="K49" i="2"/>
  <c r="E53" i="2"/>
  <c r="K57" i="2"/>
  <c r="E61" i="2"/>
  <c r="K61" i="2"/>
  <c r="B30" i="2"/>
  <c r="E30" i="2"/>
  <c r="H30" i="2"/>
  <c r="K30" i="2"/>
  <c r="N30" i="2"/>
  <c r="N24" i="2"/>
  <c r="N23" i="2"/>
  <c r="K24" i="2"/>
  <c r="K23" i="2"/>
  <c r="H24" i="2"/>
  <c r="H23" i="2"/>
  <c r="E24" i="2"/>
  <c r="E23" i="2"/>
  <c r="B24" i="2"/>
  <c r="B23" i="2"/>
  <c r="E25" i="2" l="1"/>
  <c r="K25" i="2"/>
  <c r="B25" i="2"/>
  <c r="H25" i="2"/>
  <c r="N25" i="2"/>
  <c r="N26" i="2" l="1"/>
  <c r="K26" i="2"/>
  <c r="H26" i="2"/>
  <c r="E26" i="2"/>
  <c r="B26" i="2"/>
  <c r="R59" i="1" l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D9" i="1" l="1"/>
  <c r="B9" i="1" s="1"/>
  <c r="E9" i="1"/>
  <c r="C9" i="1" s="1"/>
  <c r="D10" i="1"/>
  <c r="B10" i="1" s="1"/>
  <c r="E10" i="1"/>
  <c r="C10" i="1" s="1"/>
  <c r="D11" i="1"/>
  <c r="B11" i="1" s="1"/>
  <c r="E11" i="1"/>
  <c r="C11" i="1" s="1"/>
  <c r="D12" i="1"/>
  <c r="B12" i="1" s="1"/>
  <c r="E12" i="1"/>
  <c r="C12" i="1" s="1"/>
  <c r="D13" i="1"/>
  <c r="B13" i="1" s="1"/>
  <c r="E13" i="1"/>
  <c r="C13" i="1" s="1"/>
  <c r="D14" i="1"/>
  <c r="B14" i="1" s="1"/>
  <c r="E14" i="1"/>
  <c r="C14" i="1" s="1"/>
  <c r="D15" i="1"/>
  <c r="B15" i="1" s="1"/>
  <c r="E15" i="1"/>
  <c r="C15" i="1" s="1"/>
  <c r="D16" i="1"/>
  <c r="B16" i="1" s="1"/>
  <c r="E16" i="1"/>
  <c r="C16" i="1" s="1"/>
  <c r="D17" i="1"/>
  <c r="B17" i="1" s="1"/>
  <c r="E17" i="1"/>
  <c r="C17" i="1" s="1"/>
  <c r="D18" i="1"/>
  <c r="B18" i="1" s="1"/>
  <c r="E18" i="1"/>
  <c r="C18" i="1" s="1"/>
  <c r="D19" i="1"/>
  <c r="B19" i="1" s="1"/>
  <c r="E19" i="1"/>
  <c r="C19" i="1" s="1"/>
  <c r="D8" i="1"/>
  <c r="B8" i="1" s="1"/>
  <c r="E8" i="1"/>
  <c r="C8" i="1" s="1"/>
  <c r="F3" i="1" l="1"/>
  <c r="G3" i="1" s="1"/>
  <c r="G4" i="1"/>
  <c r="B3" i="1" l="1"/>
  <c r="A3" i="1" s="1"/>
  <c r="A4" i="1"/>
</calcChain>
</file>

<file path=xl/sharedStrings.xml><?xml version="1.0" encoding="utf-8"?>
<sst xmlns="http://schemas.openxmlformats.org/spreadsheetml/2006/main" count="1780" uniqueCount="706">
  <si>
    <t>Convertiseur</t>
  </si>
  <si>
    <t>Ancien Mid (AM)</t>
  </si>
  <si>
    <t>Mid (M)</t>
  </si>
  <si>
    <t>Nymid (NM)</t>
  </si>
  <si>
    <t>Travail</t>
  </si>
  <si>
    <t>Paysan</t>
  </si>
  <si>
    <t>Riche fermier</t>
  </si>
  <si>
    <t>Aubergiste</t>
  </si>
  <si>
    <t>Commerçant urbain</t>
  </si>
  <si>
    <t>Mercenaire</t>
  </si>
  <si>
    <t>Artisan talentueux</t>
  </si>
  <si>
    <t>Receleur standard</t>
  </si>
  <si>
    <t>Médecin</t>
  </si>
  <si>
    <t>Maître-artisan</t>
  </si>
  <si>
    <t>Noble</t>
  </si>
  <si>
    <t>Seigneur sorcier</t>
  </si>
  <si>
    <t>Aristocrate</t>
  </si>
  <si>
    <t>Salaire semaine (AM)</t>
  </si>
  <si>
    <t>MAX</t>
  </si>
  <si>
    <t>MIN</t>
  </si>
  <si>
    <t>Sable</t>
  </si>
  <si>
    <t>Pomme de terre</t>
  </si>
  <si>
    <t>Pomme</t>
  </si>
  <si>
    <t>Carotte</t>
  </si>
  <si>
    <t>Chou</t>
  </si>
  <si>
    <t>Blé</t>
  </si>
  <si>
    <t>Orge</t>
  </si>
  <si>
    <t>Riz</t>
  </si>
  <si>
    <t>Raisin</t>
  </si>
  <si>
    <t>Plume</t>
  </si>
  <si>
    <t>Œuf</t>
  </si>
  <si>
    <t>Lait</t>
  </si>
  <si>
    <t>Miel</t>
  </si>
  <si>
    <t>Viande de porc</t>
  </si>
  <si>
    <t>Verre</t>
  </si>
  <si>
    <t>Cuir</t>
  </si>
  <si>
    <t>Laine</t>
  </si>
  <si>
    <t>Fil</t>
  </si>
  <si>
    <t>Œuf de dragon</t>
  </si>
  <si>
    <t>Larme de dragon</t>
  </si>
  <si>
    <t>Le Carreleur</t>
  </si>
  <si>
    <t>La fausse Plie</t>
  </si>
  <si>
    <t>Le Baracuba</t>
  </si>
  <si>
    <t>Le Cachaflow</t>
  </si>
  <si>
    <t>La Méduse de Milosse</t>
  </si>
  <si>
    <t>La Solidays</t>
  </si>
  <si>
    <t>Le Mérouetdoncornicar</t>
  </si>
  <si>
    <t>L'Aiguille</t>
  </si>
  <si>
    <t>La Brelle</t>
  </si>
  <si>
    <t>L'Ecrevisse crusiforme</t>
  </si>
  <si>
    <t>La Brigitte Gardon</t>
  </si>
  <si>
    <t>Le Comble Chevalier</t>
  </si>
  <si>
    <t>Le Silure de bois</t>
  </si>
  <si>
    <t>Le Sonchoix</t>
  </si>
  <si>
    <t>L'Hippocrampe</t>
  </si>
  <si>
    <t>La Sourdine</t>
  </si>
  <si>
    <t>Le Turbodiesel</t>
  </si>
  <si>
    <t>Le Filcollins</t>
  </si>
  <si>
    <t>Le Martsointsoin</t>
  </si>
  <si>
    <t>Mobidick</t>
  </si>
  <si>
    <t>Mousse</t>
  </si>
  <si>
    <t>Grande Ortie</t>
  </si>
  <si>
    <t>Hellébore noir</t>
  </si>
  <si>
    <t>Muguet</t>
  </si>
  <si>
    <t>Vigne</t>
  </si>
  <si>
    <t>Chicoré sauvage</t>
  </si>
  <si>
    <t>Ancolie commune</t>
  </si>
  <si>
    <t>Trèfle</t>
  </si>
  <si>
    <t>Gingembre</t>
  </si>
  <si>
    <t>Pissenlit</t>
  </si>
  <si>
    <t>Bryone dioïque</t>
  </si>
  <si>
    <t>Digitale jaune</t>
  </si>
  <si>
    <t>Lavande vraie</t>
  </si>
  <si>
    <t>Arum</t>
  </si>
  <si>
    <t>Byblis</t>
  </si>
  <si>
    <t>Bambou</t>
  </si>
  <si>
    <t>Belladone</t>
  </si>
  <si>
    <t>Ivraie enivrante</t>
  </si>
  <si>
    <t>Campanule Raiponce</t>
  </si>
  <si>
    <t>Le Mandrakus</t>
  </si>
  <si>
    <t>bois de Peuplier</t>
  </si>
  <si>
    <t>bois de Sapin</t>
  </si>
  <si>
    <t>bois de Charme</t>
  </si>
  <si>
    <t>bois de Cerisier</t>
  </si>
  <si>
    <t>bois de Noisetier</t>
  </si>
  <si>
    <t>bois d'Erable</t>
  </si>
  <si>
    <t>bois de Chataignier</t>
  </si>
  <si>
    <t>bois de Orme</t>
  </si>
  <si>
    <t>bois de Bouleau</t>
  </si>
  <si>
    <t>bois de Noyer</t>
  </si>
  <si>
    <t>bois d'Acacia</t>
  </si>
  <si>
    <t>bois de Pin</t>
  </si>
  <si>
    <t>bois de Frêne</t>
  </si>
  <si>
    <t>bois de Meleze</t>
  </si>
  <si>
    <t>bois d'Olivier</t>
  </si>
  <si>
    <t>bois de Chène</t>
  </si>
  <si>
    <t>Bois de If</t>
  </si>
  <si>
    <t>Bois d'Ébène</t>
  </si>
  <si>
    <t>Bois d'Eucalyptus</t>
  </si>
  <si>
    <t>Bois Elfique</t>
  </si>
  <si>
    <t>Pierre</t>
  </si>
  <si>
    <t>Minerai de Charbon</t>
  </si>
  <si>
    <t>Minerai de Cuivre</t>
  </si>
  <si>
    <t>Minerai d'Étain</t>
  </si>
  <si>
    <t>Minerai de Bronze</t>
  </si>
  <si>
    <t>Minerai de Fer</t>
  </si>
  <si>
    <t>Minerai d'Argent</t>
  </si>
  <si>
    <t>Minerai d'Or</t>
  </si>
  <si>
    <t>Minerai Noir</t>
  </si>
  <si>
    <t>Minerai de platine</t>
  </si>
  <si>
    <t>Minerai de Mithril</t>
  </si>
  <si>
    <t>Minerai d'Orichalque</t>
  </si>
  <si>
    <t>Minerai d'Adamantite</t>
  </si>
  <si>
    <t>Minerai d'Apoithakarah</t>
  </si>
  <si>
    <t>Minerai de Scarletite</t>
  </si>
  <si>
    <t>Minerai d'Uranium Céleste</t>
  </si>
  <si>
    <t>Minerai d'Argent d'étoile</t>
  </si>
  <si>
    <t>Minerai de Cristal Prismatique</t>
  </si>
  <si>
    <t>Minerai de démonite</t>
  </si>
  <si>
    <t>Minerai d'Ultimathium</t>
  </si>
  <si>
    <t>NOM</t>
  </si>
  <si>
    <t>PRIX (Am)</t>
  </si>
  <si>
    <t>Salaire mois (Mid)</t>
  </si>
  <si>
    <t>Salaire  ans (Nm)</t>
  </si>
  <si>
    <t>Canasson, âne ou mule</t>
  </si>
  <si>
    <t>Chat</t>
  </si>
  <si>
    <t>Cheval de bâts</t>
  </si>
  <si>
    <t>Chèvre</t>
  </si>
  <si>
    <t>Chien de guerre</t>
  </si>
  <si>
    <t>Chien de race</t>
  </si>
  <si>
    <t>Faucon</t>
  </si>
  <si>
    <t>Mouton</t>
  </si>
  <si>
    <t>Pigeon voyageur</t>
  </si>
  <si>
    <t>Porc</t>
  </si>
  <si>
    <t>Poule</t>
  </si>
  <si>
    <t>Vache</t>
  </si>
  <si>
    <t>Bœuf</t>
  </si>
  <si>
    <t>BÉTAIL</t>
  </si>
  <si>
    <t>MONTURES</t>
  </si>
  <si>
    <t>Destrier</t>
  </si>
  <si>
    <t>Cheval de guerre</t>
  </si>
  <si>
    <t>Cheval de selle</t>
  </si>
  <si>
    <t>Poney</t>
  </si>
  <si>
    <t>Harnais</t>
  </si>
  <si>
    <t>Selle</t>
  </si>
  <si>
    <t>OUTILS</t>
  </si>
  <si>
    <t>Accessoires de calligraphie</t>
  </si>
  <si>
    <t>Accessoires de déguisement</t>
  </si>
  <si>
    <t>Boulier</t>
  </si>
  <si>
    <t>Cale en bois</t>
  </si>
  <si>
    <t>Chaîne (au mètre)</t>
  </si>
  <si>
    <t>Collet</t>
  </si>
  <si>
    <t>Grappin</t>
  </si>
  <si>
    <t>Hameçon et ligne</t>
  </si>
  <si>
    <t>Lingot de métal</t>
  </si>
  <si>
    <t>Livre enluminé</t>
  </si>
  <si>
    <t>Livre imprimé</t>
  </si>
  <si>
    <t>Masse</t>
  </si>
  <si>
    <t>Menottes</t>
  </si>
  <si>
    <t>Outils d’artisan</t>
  </si>
  <si>
    <t>Outils de crochetage</t>
  </si>
  <si>
    <t>Pelle</t>
  </si>
  <si>
    <t>Perche (au mètre)</t>
  </si>
  <si>
    <t>Pied-de-biche</t>
  </si>
  <si>
    <t>Piège à loup</t>
  </si>
  <si>
    <t>Piolet</t>
  </si>
  <si>
    <t>Pointe</t>
  </si>
  <si>
    <t>Boîte d’amadou</t>
  </si>
  <si>
    <t>Bouilloire</t>
  </si>
  <si>
    <t>Cadenas de bonne qualité</t>
  </si>
  <si>
    <t>Cadenas</t>
  </si>
  <si>
    <t>Chope en bois</t>
  </si>
  <si>
    <t>Chope en étain</t>
  </si>
  <si>
    <t>Corde, 20 mètres</t>
  </si>
  <si>
    <t>Couverts en argent</t>
  </si>
  <si>
    <t>Couverts en bois</t>
  </si>
  <si>
    <t>Couverts en métal</t>
  </si>
  <si>
    <t>Couverture</t>
  </si>
  <si>
    <t>Dés (os)</t>
  </si>
  <si>
    <t>Échelle</t>
  </si>
  <si>
    <t>Gamelle</t>
  </si>
  <si>
    <t>Instrument de musique</t>
  </si>
  <si>
    <t>Longue-vue</t>
  </si>
  <si>
    <t>Miroir</t>
  </si>
  <si>
    <t>Papier</t>
  </si>
  <si>
    <t>Paquet de cartes</t>
  </si>
  <si>
    <t>Parchemin</t>
  </si>
  <si>
    <t>Parfum</t>
  </si>
  <si>
    <t>Symbole religieux</t>
  </si>
  <si>
    <t>Tente</t>
  </si>
  <si>
    <t>ÉQUIPEMENT DIVERS</t>
  </si>
  <si>
    <t>ÉCLAIRAGE</t>
  </si>
  <si>
    <t>Allumette</t>
  </si>
  <si>
    <t>Bois de chauffe</t>
  </si>
  <si>
    <t>Bougie de cire</t>
  </si>
  <si>
    <t>Bougie de suif</t>
  </si>
  <si>
    <t>Huile pour lampe</t>
  </si>
  <si>
    <t>Lampe</t>
  </si>
  <si>
    <t>Lampe-tempête</t>
  </si>
  <si>
    <t>Lanterne</t>
  </si>
  <si>
    <t>Torche</t>
  </si>
  <si>
    <t>VÉHICULES</t>
  </si>
  <si>
    <t>Diligence</t>
  </si>
  <si>
    <t>Chariot</t>
  </si>
  <si>
    <t>Carriole</t>
  </si>
  <si>
    <t>Navire</t>
  </si>
  <si>
    <t>Embarcation fluviale</t>
  </si>
  <si>
    <t>Bateau à rames</t>
  </si>
  <si>
    <t>ÉQUIPEMENTDE TRANSPORT</t>
  </si>
  <si>
    <t>Besace</t>
  </si>
  <si>
    <t>Bourse</t>
  </si>
  <si>
    <t>Coffre</t>
  </si>
  <si>
    <t>Flasque de cuir</t>
  </si>
  <si>
    <t>Flasque en métal</t>
  </si>
  <si>
    <t>Fontes de selle</t>
  </si>
  <si>
    <t>Gibecière</t>
  </si>
  <si>
    <t>Outre</t>
  </si>
  <si>
    <t>Petit sac</t>
  </si>
  <si>
    <t>Pichet</t>
  </si>
  <si>
    <t>Sac à dos</t>
  </si>
  <si>
    <t>Étui à cartes ou à parchemins</t>
  </si>
  <si>
    <t>NOURRITURE ET BOISSON</t>
  </si>
  <si>
    <t>Alcool fort, la bouteille</t>
  </si>
  <si>
    <t>Ale</t>
  </si>
  <si>
    <t>Bière</t>
  </si>
  <si>
    <t>Grand vin</t>
  </si>
  <si>
    <t>Vin de table</t>
  </si>
  <si>
    <t>Tonnelet d’ale ou de bière</t>
  </si>
  <si>
    <t>Met raffiné</t>
  </si>
  <si>
    <t>Nourriture, la journée (bonne)</t>
  </si>
  <si>
    <t>Nourriture, la journée (normale)</t>
  </si>
  <si>
    <t>Nourriture, la journée (médiocre)</t>
  </si>
  <si>
    <t>Ration, la semaine</t>
  </si>
  <si>
    <t>Miche de pain</t>
  </si>
  <si>
    <t>Tourte</t>
  </si>
  <si>
    <t>Fourrage, la journée</t>
  </si>
  <si>
    <t>Matériaux 1</t>
  </si>
  <si>
    <t>Prix Mat1</t>
  </si>
  <si>
    <t>Matériaux 2</t>
  </si>
  <si>
    <t>Prix Mat2</t>
  </si>
  <si>
    <t>Matériaux 3</t>
  </si>
  <si>
    <t>Prix Mat3</t>
  </si>
  <si>
    <t>Matériaux 4</t>
  </si>
  <si>
    <t>Prix Mat4</t>
  </si>
  <si>
    <t>Matériaux 5</t>
  </si>
  <si>
    <t>Nombre</t>
  </si>
  <si>
    <t>Prix Mat5</t>
  </si>
  <si>
    <t>Main d'Œuvre</t>
  </si>
  <si>
    <t>Prix Total</t>
  </si>
  <si>
    <t>Nom Recette</t>
  </si>
  <si>
    <t>Metier</t>
  </si>
  <si>
    <t>Hache</t>
  </si>
  <si>
    <t>Pioche</t>
  </si>
  <si>
    <r>
      <t>F</t>
    </r>
    <r>
      <rPr>
        <sz val="22"/>
        <color theme="1"/>
        <rFont val="Freestyle Script"/>
        <family val="4"/>
      </rPr>
      <t>orgeron</t>
    </r>
  </si>
  <si>
    <t>Nom</t>
  </si>
  <si>
    <t>Type</t>
  </si>
  <si>
    <t>Armes</t>
  </si>
  <si>
    <t>Arme à deux mains*</t>
  </si>
  <si>
    <t>Arme à une main (épée, etc.)</t>
  </si>
  <si>
    <t>Bâton*</t>
  </si>
  <si>
    <t>Bouclier</t>
  </si>
  <si>
    <t>Dague</t>
  </si>
  <si>
    <t>Gantelet/coup-de-poing</t>
  </si>
  <si>
    <t>Hallebarde*</t>
  </si>
  <si>
    <t>Lance</t>
  </si>
  <si>
    <t>Main gauche</t>
  </si>
  <si>
    <t>Rapière</t>
  </si>
  <si>
    <t>Rondache</t>
  </si>
  <si>
    <t>Arc court*</t>
  </si>
  <si>
    <t>Arc elfique*</t>
  </si>
  <si>
    <t>Arc long*</t>
  </si>
  <si>
    <t>Arc*</t>
  </si>
  <si>
    <t>Bolas</t>
  </si>
  <si>
    <t>Dague/étoile de jet</t>
  </si>
  <si>
    <t>Fouet</t>
  </si>
  <si>
    <t>Hache/marteau de jet</t>
  </si>
  <si>
    <t>Javelot</t>
  </si>
  <si>
    <t>Armures</t>
  </si>
  <si>
    <t>Armure de cuir complète</t>
  </si>
  <si>
    <t>Calotte de cuir</t>
  </si>
  <si>
    <t>Gilet de cuir</t>
  </si>
  <si>
    <t>Jambières de cuir</t>
  </si>
  <si>
    <t>Veste de cuir</t>
  </si>
  <si>
    <t>Armure de mailles complète</t>
  </si>
  <si>
    <t>Cagoule de mailles</t>
  </si>
  <si>
    <t>Chemise de mailles</t>
  </si>
  <si>
    <t>Gilet de mailles</t>
  </si>
  <si>
    <t>Jambières de mailles</t>
  </si>
  <si>
    <t>Manteau de mailles à manches</t>
  </si>
  <si>
    <t>Manteau de mailles</t>
  </si>
  <si>
    <t>Armure de plaques complète</t>
  </si>
  <si>
    <t>Brassards d’acier</t>
  </si>
  <si>
    <t>Casque</t>
  </si>
  <si>
    <t>Jambières d’acier</t>
  </si>
  <si>
    <t>Plastron</t>
  </si>
  <si>
    <t>Effet</t>
  </si>
  <si>
    <t>States</t>
  </si>
  <si>
    <t>Epée en bois</t>
  </si>
  <si>
    <r>
      <t>T</t>
    </r>
    <r>
      <rPr>
        <sz val="22"/>
        <color theme="1"/>
        <rFont val="Freestyle Script"/>
        <family val="4"/>
      </rPr>
      <t>ailleur</t>
    </r>
  </si>
  <si>
    <t>Prix (AM)</t>
  </si>
  <si>
    <t>Bouclier en bois</t>
  </si>
  <si>
    <t>Aucun</t>
  </si>
  <si>
    <t>Description</t>
  </si>
  <si>
    <t>Une épée en bois, ne vous croyez pas menançant avec votre jouet.</t>
  </si>
  <si>
    <t>Arme Main Gauche</t>
  </si>
  <si>
    <t>Un bouclier en bois, c'est un classique !</t>
  </si>
  <si>
    <t>F</t>
  </si>
  <si>
    <t>E</t>
  </si>
  <si>
    <t>Sur?</t>
  </si>
  <si>
    <t>Epée en cuivre</t>
  </si>
  <si>
    <t>Epée en fer</t>
  </si>
  <si>
    <t>Epée en fer à deux main</t>
  </si>
  <si>
    <t>/!\</t>
  </si>
  <si>
    <t>Les prix sont à carractères informatifs les prix réel sont ceux dans les autres onglets</t>
  </si>
  <si>
    <t>Epée en pierre</t>
  </si>
  <si>
    <t>Une épée en  pierre, c'est déjà plus efficace que du bois…</t>
  </si>
  <si>
    <t>Epée d'étain</t>
  </si>
  <si>
    <t>Cathégorie</t>
  </si>
  <si>
    <t>Epée de bronze</t>
  </si>
  <si>
    <t>Epée en cuivre à deux main</t>
  </si>
  <si>
    <t>Epée en étain à deux main</t>
  </si>
  <si>
    <t>Epée en bronze à deux main</t>
  </si>
  <si>
    <t>Epée d'argent</t>
  </si>
  <si>
    <t>Epée en argent à deux main</t>
  </si>
  <si>
    <t>Epée en or</t>
  </si>
  <si>
    <t>Epée en or à deux main</t>
  </si>
  <si>
    <t>Epée Noir</t>
  </si>
  <si>
    <t>Epée Noir à deux main</t>
  </si>
  <si>
    <t>Epée de platine</t>
  </si>
  <si>
    <t>Epée de platine à deux main</t>
  </si>
  <si>
    <t>Epée de Mithril</t>
  </si>
  <si>
    <t>Epée de mithril à deux main</t>
  </si>
  <si>
    <t>Epée d'Orichalque</t>
  </si>
  <si>
    <t>Epée d'Orichalque à deux main</t>
  </si>
  <si>
    <t>Epée d'adamantium</t>
  </si>
  <si>
    <t>Epée d'adamantium à deux main</t>
  </si>
  <si>
    <t>Epée d'Apoithakarah</t>
  </si>
  <si>
    <t>Epée de Scarletite</t>
  </si>
  <si>
    <t>Epée de Scarletite à deux main</t>
  </si>
  <si>
    <t>Epée d'Uranium Céleste</t>
  </si>
  <si>
    <t>Epée d'Uranium Céleste à deux main</t>
  </si>
  <si>
    <t>Epée d'Argent d'étoile</t>
  </si>
  <si>
    <t>Epée d'Argent d'étoile à deux main</t>
  </si>
  <si>
    <t>Epée de Cristal Prismatique</t>
  </si>
  <si>
    <t>Epée de Cristal Prismatique à deux main</t>
  </si>
  <si>
    <t>Epée de démonite</t>
  </si>
  <si>
    <t>Epée de démonite à deux main</t>
  </si>
  <si>
    <t>Epée d'Adamantium</t>
  </si>
  <si>
    <t>Arc</t>
  </si>
  <si>
    <t>Marteau</t>
  </si>
  <si>
    <t>Bouclier d'étain</t>
  </si>
  <si>
    <t>Bouclier de bronze</t>
  </si>
  <si>
    <t>Bouclier de fer</t>
  </si>
  <si>
    <t>Bouclier en cuivre</t>
  </si>
  <si>
    <t>Bouclier en bronze</t>
  </si>
  <si>
    <t>Bouclier en fer</t>
  </si>
  <si>
    <t>Bouclier en argent</t>
  </si>
  <si>
    <t>Bouclier en or</t>
  </si>
  <si>
    <t>Bouclier Obscure</t>
  </si>
  <si>
    <t>Epée Sombre</t>
  </si>
  <si>
    <t>Bouclier d'argent</t>
  </si>
  <si>
    <t>Bouclier platine</t>
  </si>
  <si>
    <t>Bouclier Mithril</t>
  </si>
  <si>
    <t>Bouclier d'adamantium</t>
  </si>
  <si>
    <t>Bouclier d'Apoithakarah</t>
  </si>
  <si>
    <t>Bouclier Scarletite</t>
  </si>
  <si>
    <t>Bouclier d'Argent d'étoile</t>
  </si>
  <si>
    <t>Bouclier de Cristal Prismatique</t>
  </si>
  <si>
    <t>Bouclier de démonite</t>
  </si>
  <si>
    <r>
      <rPr>
        <b/>
        <sz val="16"/>
        <color theme="1"/>
        <rFont val="Calibri"/>
        <family val="2"/>
        <scheme val="minor"/>
      </rPr>
      <t>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</si>
  <si>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</si>
  <si>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</si>
  <si>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</si>
  <si>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</si>
  <si>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</si>
  <si>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</si>
  <si>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</si>
  <si>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18%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</si>
  <si>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</si>
  <si>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</si>
  <si>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</si>
  <si>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26%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</si>
  <si>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28%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</si>
  <si>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30%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</si>
  <si>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32%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</si>
  <si>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45%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</si>
  <si>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t xml:space="preserve">1D4 </t>
    </r>
    <r>
      <rPr>
        <sz val="16"/>
        <color theme="1"/>
        <rFont val="Calibri"/>
        <family val="2"/>
        <scheme val="minor"/>
      </rPr>
      <t>de dégats</t>
    </r>
  </si>
  <si>
    <r>
      <t xml:space="preserve">1D8 </t>
    </r>
    <r>
      <rPr>
        <sz val="16"/>
        <color theme="1"/>
        <rFont val="Calibri"/>
        <family val="2"/>
        <scheme val="minor"/>
      </rPr>
      <t>de dégats</t>
    </r>
  </si>
  <si>
    <r>
      <t xml:space="preserve">1D6 </t>
    </r>
    <r>
      <rPr>
        <sz val="16"/>
        <color theme="1"/>
        <rFont val="Calibri"/>
        <family val="2"/>
        <scheme val="minor"/>
      </rPr>
      <t>de dégats</t>
    </r>
  </si>
  <si>
    <t>Arc décoratif</t>
  </si>
  <si>
    <t>Un Arc en bois à usage décoratif</t>
  </si>
  <si>
    <t>???</t>
  </si>
  <si>
    <t>Baton</t>
  </si>
  <si>
    <t>Un baton taillé pour la marche</t>
  </si>
  <si>
    <t>Baton du cerisier</t>
  </si>
  <si>
    <t>Baton de charme</t>
  </si>
  <si>
    <t>INT</t>
  </si>
  <si>
    <t>Un baton à l'envie irésistible d'être acheté.</t>
  </si>
  <si>
    <r>
      <t xml:space="preserve"> +</t>
    </r>
    <r>
      <rPr>
        <b/>
        <sz val="16"/>
        <color theme="1"/>
        <rFont val="Calibri"/>
        <family val="2"/>
        <scheme val="minor"/>
      </rPr>
      <t>PM2</t>
    </r>
  </si>
  <si>
    <t>Un baton à l'odeur de cerise.</t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</si>
  <si>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+2% chance CR</t>
    </r>
  </si>
  <si>
    <t>Un Arc en bois de charme</t>
  </si>
  <si>
    <t>Epée en pierre à deux main</t>
  </si>
  <si>
    <t>Arc du cerisier</t>
  </si>
  <si>
    <t>Arc du noisetier</t>
  </si>
  <si>
    <t>Baton du noisetier</t>
  </si>
  <si>
    <t>Arme à une mains</t>
  </si>
  <si>
    <t>Epée en pierre à deux mains</t>
  </si>
  <si>
    <t>Arme à deux mains</t>
  </si>
  <si>
    <t>Une épée en  pierre à deux mains, c'est déjà plus efficace que du bois…</t>
  </si>
  <si>
    <t>Epée en cuivre à deux mains</t>
  </si>
  <si>
    <t>Epée d'étain à deux mains</t>
  </si>
  <si>
    <t>Epée de bronze à deux mains</t>
  </si>
  <si>
    <t>Epée en fer à deux mains</t>
  </si>
  <si>
    <t>Epée d'argent à deux mains</t>
  </si>
  <si>
    <t>Epée en or à deux mains</t>
  </si>
  <si>
    <t>Epée Sombre à deux mains</t>
  </si>
  <si>
    <t>Epée de platine à deux mains</t>
  </si>
  <si>
    <t>Epée de Mithril à deux mains</t>
  </si>
  <si>
    <t>Epée d'Orichalque à deux mains</t>
  </si>
  <si>
    <t>Epée d'Adamantium à deux mains</t>
  </si>
  <si>
    <t>Epée d'Apoithakarah à deux mains</t>
  </si>
  <si>
    <t>Epée de Scarletite à deux mains</t>
  </si>
  <si>
    <t>Epée d'Argent d'étoile à deux mains</t>
  </si>
  <si>
    <t>Epée de Cristal Prismatique à deux mains</t>
  </si>
  <si>
    <t>Epée de démonite à deux mains</t>
  </si>
  <si>
    <t>Arc de charme</t>
  </si>
  <si>
    <t>Baton de marche</t>
  </si>
  <si>
    <t>Arc d'érable</t>
  </si>
  <si>
    <t>Baton d'érable</t>
  </si>
  <si>
    <t>Arc du chataignier</t>
  </si>
  <si>
    <t>Baton du chataignier</t>
  </si>
  <si>
    <t>Arc d'orme</t>
  </si>
  <si>
    <t>Baton d'orme</t>
  </si>
  <si>
    <t>Bouclier d'or</t>
  </si>
  <si>
    <t>Bouclier Noir</t>
  </si>
  <si>
    <t>Bouclier d'Orichalque</t>
  </si>
  <si>
    <t>Epée d'apoithakarah</t>
  </si>
  <si>
    <t>Bouclier d'apoithakarah</t>
  </si>
  <si>
    <t>Epée d'apoithakarah à deux main</t>
  </si>
  <si>
    <t>Bouclier d'Uranium Céleste</t>
  </si>
  <si>
    <t>Bouclier Cristal Prismatique</t>
  </si>
  <si>
    <t>Bouclier  de Cuivre</t>
  </si>
  <si>
    <t>Bouclier démonite</t>
  </si>
  <si>
    <t>Bouclier ultime</t>
  </si>
  <si>
    <t>Epée d'Ultime à deux main</t>
  </si>
  <si>
    <t>Epée ultime</t>
  </si>
  <si>
    <t>Epée d'Ultime à deux mains</t>
  </si>
  <si>
    <t>Arc de bouleau</t>
  </si>
  <si>
    <t>Baton de bouleau</t>
  </si>
  <si>
    <t>Arc de noyer</t>
  </si>
  <si>
    <t>Baton de noyer</t>
  </si>
  <si>
    <t>Arc d'acacia</t>
  </si>
  <si>
    <t>Baton d'acacia</t>
  </si>
  <si>
    <t>Arc de pin</t>
  </si>
  <si>
    <t>Baton de pin</t>
  </si>
  <si>
    <t>Arc de frêne</t>
  </si>
  <si>
    <t>Baton de frêne</t>
  </si>
  <si>
    <t>Arc de Meleze</t>
  </si>
  <si>
    <t>Baton de Meleze</t>
  </si>
  <si>
    <t>Arc d'olivier</t>
  </si>
  <si>
    <t>Baton d'olivier</t>
  </si>
  <si>
    <t>Arc de chène</t>
  </si>
  <si>
    <t>Baton de chène</t>
  </si>
  <si>
    <t>Baton d'If</t>
  </si>
  <si>
    <t>Arc d'If</t>
  </si>
  <si>
    <t>Arc d'Eucalyptus</t>
  </si>
  <si>
    <t>Baton d'Eucalyptus</t>
  </si>
  <si>
    <t>Arc Elfique</t>
  </si>
  <si>
    <t>Baton Elfique</t>
  </si>
  <si>
    <t>Arc du Chataignier</t>
  </si>
  <si>
    <t>Baton du Chataignier</t>
  </si>
  <si>
    <t>Arc d'Orme</t>
  </si>
  <si>
    <t>Baton d'Orme</t>
  </si>
  <si>
    <t>Arc de Bouleau</t>
  </si>
  <si>
    <t>Baton de Bouleau</t>
  </si>
  <si>
    <t>Arc d'Ébène</t>
  </si>
  <si>
    <t>Baton d'Ébène</t>
  </si>
  <si>
    <t>Epée Ultime</t>
  </si>
  <si>
    <t>Bouclier Ultime</t>
  </si>
  <si>
    <t>Bouclier d'Unarium Celeste</t>
  </si>
  <si>
    <t>Epée d'Unarium Celeste</t>
  </si>
  <si>
    <t>Epée d'Unarium Celeste à deux mains</t>
  </si>
  <si>
    <r>
      <rPr>
        <b/>
        <sz val="16"/>
        <color theme="1"/>
        <rFont val="Calibri"/>
        <family val="2"/>
        <scheme val="minor"/>
      </rPr>
      <t>34%</t>
    </r>
    <r>
      <rPr>
        <sz val="16"/>
        <color theme="1"/>
        <rFont val="Calibri"/>
        <family val="2"/>
        <scheme val="minor"/>
      </rPr>
      <t xml:space="preserve"> de chance parer le coup</t>
    </r>
  </si>
  <si>
    <r>
      <rPr>
        <b/>
        <sz val="16"/>
        <color theme="1"/>
        <rFont val="Calibri"/>
        <family val="2"/>
        <scheme val="minor"/>
      </rPr>
      <t>40%</t>
    </r>
    <r>
      <rPr>
        <sz val="16"/>
        <color theme="1"/>
        <rFont val="Calibri"/>
        <family val="2"/>
        <scheme val="minor"/>
      </rPr>
      <t xml:space="preserve"> de chance parer le coup</t>
    </r>
  </si>
  <si>
    <t>L'épée des fils conducteurs.</t>
  </si>
  <si>
    <t>La protection contre les statiques</t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</si>
  <si>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+3%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</si>
  <si>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+4%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</si>
  <si>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</si>
  <si>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+6%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</si>
  <si>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+7%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</si>
  <si>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+8%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</si>
  <si>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+9%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</si>
  <si>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+10%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</si>
  <si>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+11%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</si>
  <si>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+2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-10Ag 12%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</si>
  <si>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13%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</si>
  <si>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+14%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</si>
  <si>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</si>
  <si>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+16%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</si>
  <si>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+3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-8Ag +17% chance CR</t>
    </r>
  </si>
  <si>
    <r>
      <t xml:space="preserve"> +</t>
    </r>
    <r>
      <rPr>
        <b/>
        <sz val="16"/>
        <color theme="1"/>
        <rFont val="Calibri"/>
        <family val="2"/>
        <scheme val="minor"/>
      </rPr>
      <t>PM3</t>
    </r>
  </si>
  <si>
    <r>
      <t xml:space="preserve"> +</t>
    </r>
    <r>
      <rPr>
        <b/>
        <sz val="16"/>
        <color theme="1"/>
        <rFont val="Calibri"/>
        <family val="2"/>
        <scheme val="minor"/>
      </rPr>
      <t>PM4</t>
    </r>
  </si>
  <si>
    <r>
      <t xml:space="preserve"> +</t>
    </r>
    <r>
      <rPr>
        <b/>
        <sz val="16"/>
        <color theme="1"/>
        <rFont val="Calibri"/>
        <family val="2"/>
        <scheme val="minor"/>
      </rPr>
      <t>PM5</t>
    </r>
  </si>
  <si>
    <r>
      <t xml:space="preserve"> +</t>
    </r>
    <r>
      <rPr>
        <b/>
        <sz val="16"/>
        <color theme="1"/>
        <rFont val="Calibri"/>
        <family val="2"/>
        <scheme val="minor"/>
      </rPr>
      <t>PM6</t>
    </r>
  </si>
  <si>
    <r>
      <t xml:space="preserve"> +</t>
    </r>
    <r>
      <rPr>
        <b/>
        <sz val="16"/>
        <color theme="1"/>
        <rFont val="Calibri"/>
        <family val="2"/>
        <scheme val="minor"/>
      </rPr>
      <t>PM7</t>
    </r>
  </si>
  <si>
    <r>
      <t xml:space="preserve"> +</t>
    </r>
    <r>
      <rPr>
        <b/>
        <sz val="16"/>
        <color theme="1"/>
        <rFont val="Calibri"/>
        <family val="2"/>
        <scheme val="minor"/>
      </rPr>
      <t>PM8</t>
    </r>
  </si>
  <si>
    <r>
      <t xml:space="preserve"> +</t>
    </r>
    <r>
      <rPr>
        <b/>
        <sz val="16"/>
        <color theme="1"/>
        <rFont val="Calibri"/>
        <family val="2"/>
        <scheme val="minor"/>
      </rPr>
      <t>PM9</t>
    </r>
  </si>
  <si>
    <r>
      <t xml:space="preserve"> +</t>
    </r>
    <r>
      <rPr>
        <b/>
        <sz val="16"/>
        <color theme="1"/>
        <rFont val="Calibri"/>
        <family val="2"/>
        <scheme val="minor"/>
      </rPr>
      <t>PM10</t>
    </r>
  </si>
  <si>
    <r>
      <t xml:space="preserve"> +</t>
    </r>
    <r>
      <rPr>
        <b/>
        <sz val="16"/>
        <color theme="1"/>
        <rFont val="Calibri"/>
        <family val="2"/>
        <scheme val="minor"/>
      </rPr>
      <t>PM11</t>
    </r>
  </si>
  <si>
    <r>
      <t xml:space="preserve"> +</t>
    </r>
    <r>
      <rPr>
        <b/>
        <sz val="16"/>
        <color theme="1"/>
        <rFont val="Calibri"/>
        <family val="2"/>
        <scheme val="minor"/>
      </rPr>
      <t>PM12</t>
    </r>
  </si>
  <si>
    <r>
      <t xml:space="preserve"> +</t>
    </r>
    <r>
      <rPr>
        <b/>
        <sz val="16"/>
        <color theme="1"/>
        <rFont val="Calibri"/>
        <family val="2"/>
        <scheme val="minor"/>
      </rPr>
      <t>PM15</t>
    </r>
  </si>
  <si>
    <r>
      <t xml:space="preserve"> +</t>
    </r>
    <r>
      <rPr>
        <b/>
        <sz val="16"/>
        <color theme="1"/>
        <rFont val="Calibri"/>
        <family val="2"/>
        <scheme val="minor"/>
      </rPr>
      <t>PM20</t>
    </r>
  </si>
  <si>
    <r>
      <t xml:space="preserve"> +</t>
    </r>
    <r>
      <rPr>
        <b/>
        <sz val="16"/>
        <color theme="1"/>
        <rFont val="Calibri"/>
        <family val="2"/>
        <scheme val="minor"/>
      </rPr>
      <t>PM25</t>
    </r>
  </si>
  <si>
    <r>
      <t xml:space="preserve"> +</t>
    </r>
    <r>
      <rPr>
        <b/>
        <sz val="16"/>
        <color theme="1"/>
        <rFont val="Calibri"/>
        <family val="2"/>
        <scheme val="minor"/>
      </rPr>
      <t>PM30</t>
    </r>
  </si>
  <si>
    <r>
      <t xml:space="preserve"> +</t>
    </r>
    <r>
      <rPr>
        <b/>
        <sz val="16"/>
        <color theme="1"/>
        <rFont val="Calibri"/>
        <family val="2"/>
        <scheme val="minor"/>
      </rPr>
      <t>PM35</t>
    </r>
  </si>
  <si>
    <r>
      <t xml:space="preserve"> +</t>
    </r>
    <r>
      <rPr>
        <b/>
        <sz val="16"/>
        <color theme="1"/>
        <rFont val="Calibri"/>
        <family val="2"/>
        <scheme val="minor"/>
      </rPr>
      <t>PM45</t>
    </r>
  </si>
  <si>
    <t>Dague en cuivre</t>
  </si>
  <si>
    <t>Dague d'étain</t>
  </si>
  <si>
    <t>Arme de jet</t>
  </si>
  <si>
    <t>Epée</t>
  </si>
  <si>
    <t>Dague de bronze</t>
  </si>
  <si>
    <t>Dague en fer</t>
  </si>
  <si>
    <t>Dague d'argent</t>
  </si>
  <si>
    <t>Dague en or</t>
  </si>
  <si>
    <t>Dague Noir</t>
  </si>
  <si>
    <t>Dague de platine</t>
  </si>
  <si>
    <t>Dague de Mithril</t>
  </si>
  <si>
    <t>Dague d'Orichalque</t>
  </si>
  <si>
    <t>Dague d'adamantium</t>
  </si>
  <si>
    <t>Dague d'apoithakarah</t>
  </si>
  <si>
    <t>Dague de Scarletite</t>
  </si>
  <si>
    <t>Dague d'Uranium Céleste</t>
  </si>
  <si>
    <t>Dague d'Argent d'étoile</t>
  </si>
  <si>
    <t>Dague de Cristal Prismatique</t>
  </si>
  <si>
    <t>Dague de démonite</t>
  </si>
  <si>
    <t>Dague ultime</t>
  </si>
  <si>
    <t>Dague Sombre</t>
  </si>
  <si>
    <t>Dague d'Adamantium</t>
  </si>
  <si>
    <t>Dague d'Apoithakarah</t>
  </si>
  <si>
    <t>Dague d'Unarium Celeste</t>
  </si>
  <si>
    <t>Dague Ultime</t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</si>
  <si>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+4%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</si>
  <si>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+6%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</si>
  <si>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+8%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</si>
  <si>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+10%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</si>
  <si>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+12%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</si>
  <si>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+14%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</si>
  <si>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+16%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</si>
  <si>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+18%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</si>
  <si>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+20%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</si>
  <si>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+22% chance CR</t>
    </r>
  </si>
  <si>
    <r>
      <t xml:space="preserve">1D2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+24%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</si>
  <si>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+26%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</si>
  <si>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+28%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</si>
  <si>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+30%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</si>
  <si>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+32%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</si>
  <si>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+34% chance CR</t>
    </r>
  </si>
  <si>
    <r>
      <t xml:space="preserve">1D3 </t>
    </r>
    <r>
      <rPr>
        <sz val="16"/>
        <color theme="1"/>
        <rFont val="Calibri"/>
        <family val="2"/>
        <scheme val="minor"/>
      </rPr>
      <t>de dégats +10</t>
    </r>
    <r>
      <rPr>
        <b/>
        <sz val="16"/>
        <color theme="1"/>
        <rFont val="Calibri"/>
        <family val="2"/>
        <scheme val="minor"/>
      </rPr>
      <t>Ag +40% chance CR</t>
    </r>
  </si>
  <si>
    <r>
      <t xml:space="preserve">1D4 </t>
    </r>
    <r>
      <rPr>
        <sz val="16"/>
        <color theme="1"/>
        <rFont val="Calibri"/>
        <family val="2"/>
        <scheme val="minor"/>
      </rPr>
      <t>de dégats +20</t>
    </r>
    <r>
      <rPr>
        <b/>
        <sz val="16"/>
        <color theme="1"/>
        <rFont val="Calibri"/>
        <family val="2"/>
        <scheme val="minor"/>
      </rPr>
      <t>Ag +45% chance CR</t>
    </r>
  </si>
  <si>
    <r>
      <t xml:space="preserve"> </t>
    </r>
    <r>
      <rPr>
        <b/>
        <sz val="16"/>
        <color theme="1"/>
        <rFont val="Calibri"/>
        <family val="2"/>
        <scheme val="minor"/>
      </rPr>
      <t>+4</t>
    </r>
    <r>
      <rPr>
        <sz val="16"/>
        <color theme="1"/>
        <rFont val="Calibri"/>
        <family val="2"/>
        <scheme val="minor"/>
      </rPr>
      <t xml:space="preserve"> Dégats </t>
    </r>
    <r>
      <rPr>
        <b/>
        <sz val="16"/>
        <color theme="1"/>
        <rFont val="Calibri"/>
        <family val="2"/>
        <scheme val="minor"/>
      </rPr>
      <t>-5Ag +25% chance CR</t>
    </r>
  </si>
  <si>
    <t>Quand il y a trop de lumière on l'éteind.</t>
  </si>
  <si>
    <t>Une lame que l'on coule.</t>
  </si>
  <si>
    <t>Pare soleil, pour éviter que l'on bronze.</t>
  </si>
  <si>
    <t>Gardez vous de le faire</t>
  </si>
  <si>
    <t>Pour éviter l'enfer</t>
  </si>
  <si>
    <t>De l'argent content ! Une arme à sourire.</t>
  </si>
  <si>
    <t>Ne fait pas le bonheur, mais il y contribue.</t>
  </si>
  <si>
    <t>Qui qu'a fait ? L'Or, l'autre maison.</t>
  </si>
  <si>
    <t>Tout ce qui brille n'est pas or, on s'en fout, on prend.</t>
  </si>
  <si>
    <t>L'arme des Noctambules</t>
  </si>
  <si>
    <t>Bouclier des trops pleins</t>
  </si>
  <si>
    <t>La véritable épée de Diijii</t>
  </si>
  <si>
    <t>La galette des sons</t>
  </si>
  <si>
    <t>Arme des petites gens</t>
  </si>
  <si>
    <t>Protection maximale pour modèle réduit</t>
  </si>
  <si>
    <t>L'épée qui ne copie pas</t>
  </si>
  <si>
    <t>Vous cherchiez un bouclier effaceur ?</t>
  </si>
  <si>
    <t>L'épée des premiers hommes</t>
  </si>
  <si>
    <t>Pour se protéger des Vangeli</t>
  </si>
  <si>
    <t>Tout vient à point, l'art c'est d'attendre</t>
  </si>
  <si>
    <t>J'ai l'appoint à Carat</t>
  </si>
  <si>
    <t>John and Son, Bouclier made in USA</t>
  </si>
  <si>
    <t>Epée des Maîtres</t>
  </si>
  <si>
    <t>Palette des impressionnistes</t>
  </si>
  <si>
    <t>Elle va mieux aux cheveux longs, c'est l'Ipii Multicolore</t>
  </si>
  <si>
    <t>Le flower defender</t>
  </si>
  <si>
    <t>L'épée Gorillaz, elle ressemble à une Hallebarde</t>
  </si>
  <si>
    <t>Bouclier de la brouille</t>
  </si>
  <si>
    <t>L'arme de la dernière chance</t>
  </si>
  <si>
    <t>Si vis pacem, para bellum</t>
  </si>
  <si>
    <t xml:space="preserve">Autant en emporte l'évent. </t>
  </si>
  <si>
    <t>Epée en bois Main Gauche</t>
  </si>
  <si>
    <t>Epée en cuivre Main Gauche</t>
  </si>
  <si>
    <t>Epée d'étain Main Gauche</t>
  </si>
  <si>
    <t>Epée de bronze Main Gauche</t>
  </si>
  <si>
    <t>Epée en fer Main Gauche</t>
  </si>
  <si>
    <t>Epée d'argent Main Gauche</t>
  </si>
  <si>
    <t>Epée en or Main Gauche</t>
  </si>
  <si>
    <t>Epée Noir Main Gauche</t>
  </si>
  <si>
    <t>Epée de platine Main Gauche</t>
  </si>
  <si>
    <t>Epée de Mithril Main Gauche</t>
  </si>
  <si>
    <t>Epée d'Orichalque Main Gauche</t>
  </si>
  <si>
    <t>Epée d'adamantium Main Gauche</t>
  </si>
  <si>
    <t>Epée d'apoithakarah Main Gauche</t>
  </si>
  <si>
    <t>Epée de Scarletite Main Gauche</t>
  </si>
  <si>
    <t>Epée d'Uranium Céleste Main Gauche</t>
  </si>
  <si>
    <t>Epée d'Argent d'étoile Main Gauche</t>
  </si>
  <si>
    <t>Epée de Cristal Prismatique Main Gauche</t>
  </si>
  <si>
    <t>Epée de démonite Main Gauche</t>
  </si>
  <si>
    <t>Epée ultime Main Gauche</t>
  </si>
  <si>
    <t>Epée en pierre Main Gauche</t>
  </si>
  <si>
    <t>Epée Sombre Main Gauche</t>
  </si>
  <si>
    <t>Epée d'Adamantium Main Gauche</t>
  </si>
  <si>
    <t>Epée d'Apoithakarah Main Gauche</t>
  </si>
  <si>
    <t>Epée d'Unarium Celeste Main Gauche</t>
  </si>
  <si>
    <t>Epée Ultime Main Gauche</t>
  </si>
  <si>
    <r>
      <t xml:space="preserve">1D2 </t>
    </r>
    <r>
      <rPr>
        <sz val="16"/>
        <color theme="1"/>
        <rFont val="Calibri"/>
        <family val="2"/>
        <scheme val="minor"/>
      </rPr>
      <t>de dégats</t>
    </r>
  </si>
  <si>
    <t>Poing en cuivre</t>
  </si>
  <si>
    <t>Poing d'étain</t>
  </si>
  <si>
    <t>Poing de bronze</t>
  </si>
  <si>
    <t>Poing en fer</t>
  </si>
  <si>
    <t>Poing d'argent</t>
  </si>
  <si>
    <t>Poing en or</t>
  </si>
  <si>
    <t>Poing Noir</t>
  </si>
  <si>
    <t>Poing de platine</t>
  </si>
  <si>
    <t>Poing de Mithril</t>
  </si>
  <si>
    <t>Poing d'Orichalque</t>
  </si>
  <si>
    <t>Poing d'adamantium</t>
  </si>
  <si>
    <t>Poing d'apoithakarah</t>
  </si>
  <si>
    <t>Poing de Scarletite</t>
  </si>
  <si>
    <t>Poing d'Uranium Céleste</t>
  </si>
  <si>
    <t>Poing d'Argent d'étoile</t>
  </si>
  <si>
    <t>Poing de Cristal Prismatique</t>
  </si>
  <si>
    <t>Poing de démonite</t>
  </si>
  <si>
    <t>Poing ultime</t>
  </si>
  <si>
    <t>Poing Sombre</t>
  </si>
  <si>
    <t>Poing d'Adamantium</t>
  </si>
  <si>
    <t>Poing d'Apoithakarah</t>
  </si>
  <si>
    <t>Poing d'Unarium Celeste</t>
  </si>
  <si>
    <t>Poing Ultime</t>
  </si>
  <si>
    <t>Poing</t>
  </si>
  <si>
    <r>
      <t xml:space="preserve">1D2 </t>
    </r>
    <r>
      <rPr>
        <sz val="16"/>
        <color theme="1"/>
        <rFont val="Calibri"/>
        <family val="2"/>
        <scheme val="minor"/>
      </rPr>
      <t>de dégats +14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</si>
  <si>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+16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</si>
  <si>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+18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</si>
  <si>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</si>
  <si>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</si>
  <si>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</si>
  <si>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</si>
  <si>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+28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</si>
  <si>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</si>
  <si>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</si>
  <si>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1D2 </t>
    </r>
    <r>
      <rPr>
        <sz val="16"/>
        <color theme="1"/>
        <rFont val="Calibri"/>
        <family val="2"/>
        <scheme val="minor"/>
      </rPr>
      <t>de dégats +34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</si>
  <si>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+50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</si>
  <si>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1D4 </t>
    </r>
    <r>
      <rPr>
        <sz val="16"/>
        <color theme="1"/>
        <rFont val="Calibri"/>
        <family val="2"/>
        <scheme val="minor"/>
      </rPr>
      <t>de dégats +65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</si>
  <si>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+36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</si>
  <si>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+38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</si>
  <si>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+40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</si>
  <si>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+42</t>
    </r>
    <r>
      <rPr>
        <b/>
        <sz val="16"/>
        <color theme="1"/>
        <rFont val="Calibri"/>
        <family val="2"/>
        <scheme val="minor"/>
      </rPr>
      <t xml:space="preserve">Ag </t>
    </r>
  </si>
  <si>
    <r>
      <t xml:space="preserve">1D3 </t>
    </r>
    <r>
      <rPr>
        <sz val="16"/>
        <color theme="1"/>
        <rFont val="Calibri"/>
        <family val="2"/>
        <scheme val="minor"/>
      </rPr>
      <t>de dégats +44</t>
    </r>
    <r>
      <rPr>
        <b/>
        <sz val="16"/>
        <color theme="1"/>
        <rFont val="Calibri"/>
        <family val="2"/>
        <scheme val="minor"/>
      </rPr>
      <t xml:space="preserve">Ag </t>
    </r>
  </si>
  <si>
    <t>Lance en cuivre</t>
  </si>
  <si>
    <t>Lance d'étain</t>
  </si>
  <si>
    <t>Lance de bronze</t>
  </si>
  <si>
    <t>Lance en fer</t>
  </si>
  <si>
    <t>Lance d'argent</t>
  </si>
  <si>
    <t>Lance en or</t>
  </si>
  <si>
    <t>Lance Noir</t>
  </si>
  <si>
    <t>Lance de platine</t>
  </si>
  <si>
    <t>Lance de Mithril</t>
  </si>
  <si>
    <t>Lance d'Orichalque</t>
  </si>
  <si>
    <t>Lance d'apoithakarah</t>
  </si>
  <si>
    <t>Lance de Scarletite</t>
  </si>
  <si>
    <t>Lance d'Uranium Céleste</t>
  </si>
  <si>
    <t>Lance d'Argent d'étoile</t>
  </si>
  <si>
    <t>Lance de démonite</t>
  </si>
  <si>
    <t>Lance  ultime</t>
  </si>
  <si>
    <t>Lance Sombre</t>
  </si>
  <si>
    <t>Lance d'Adamantium</t>
  </si>
  <si>
    <t>Lance d'Apoithakarah</t>
  </si>
  <si>
    <t>Lance d'Unarium Celeste</t>
  </si>
  <si>
    <t>Lance de Cristal Prismatique</t>
  </si>
  <si>
    <t>Lance Ultime</t>
  </si>
  <si>
    <t>Lance de cristal prismatique</t>
  </si>
  <si>
    <t>Baton dolivier</t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</si>
  <si>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</si>
  <si>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</si>
  <si>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</si>
  <si>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</si>
  <si>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</si>
  <si>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</si>
  <si>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</si>
  <si>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</si>
  <si>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+18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</si>
  <si>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</si>
  <si>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</si>
  <si>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</si>
  <si>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+26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</si>
  <si>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+28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</si>
  <si>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+30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</si>
  <si>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+32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</si>
  <si>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</t>
    </r>
    <r>
      <rPr>
        <b/>
        <sz val="16"/>
        <color theme="1"/>
        <rFont val="Calibri"/>
        <family val="2"/>
        <scheme val="minor"/>
      </rPr>
      <t>10F</t>
    </r>
    <r>
      <rPr>
        <sz val="16"/>
        <color theme="1"/>
        <rFont val="Calibri"/>
        <family val="2"/>
        <scheme val="minor"/>
      </rPr>
      <t xml:space="preserve"> +34</t>
    </r>
    <r>
      <rPr>
        <b/>
        <sz val="16"/>
        <color theme="1"/>
        <rFont val="Calibri"/>
        <family val="2"/>
        <scheme val="minor"/>
      </rPr>
      <t>Ag</t>
    </r>
  </si>
  <si>
    <r>
      <t xml:space="preserve">1D2 </t>
    </r>
    <r>
      <rPr>
        <sz val="16"/>
        <color theme="1"/>
        <rFont val="Calibri"/>
        <family val="2"/>
        <scheme val="minor"/>
      </rPr>
      <t>de dégats +2</t>
    </r>
    <r>
      <rPr>
        <b/>
        <sz val="16"/>
        <color theme="1"/>
        <rFont val="Calibri"/>
        <family val="2"/>
        <scheme val="minor"/>
      </rPr>
      <t>0F</t>
    </r>
    <r>
      <rPr>
        <sz val="16"/>
        <color theme="1"/>
        <rFont val="Calibri"/>
        <family val="2"/>
        <scheme val="minor"/>
      </rPr>
      <t xml:space="preserve"> +40</t>
    </r>
    <r>
      <rPr>
        <b/>
        <sz val="16"/>
        <color theme="1"/>
        <rFont val="Calibri"/>
        <family val="2"/>
        <scheme val="minor"/>
      </rPr>
      <t>Ag</t>
    </r>
  </si>
  <si>
    <r>
      <t xml:space="preserve">4D2 </t>
    </r>
    <r>
      <rPr>
        <sz val="16"/>
        <color theme="1"/>
        <rFont val="Calibri"/>
        <family val="2"/>
        <scheme val="minor"/>
      </rPr>
      <t>de dégats -15</t>
    </r>
    <r>
      <rPr>
        <b/>
        <sz val="16"/>
        <color theme="1"/>
        <rFont val="Calibri"/>
        <family val="2"/>
        <scheme val="minor"/>
      </rPr>
      <t>Ag</t>
    </r>
  </si>
  <si>
    <r>
      <t xml:space="preserve">4D3 </t>
    </r>
    <r>
      <rPr>
        <sz val="16"/>
        <color theme="1"/>
        <rFont val="Calibri"/>
        <family val="2"/>
        <scheme val="minor"/>
      </rPr>
      <t>de dégats -10</t>
    </r>
    <r>
      <rPr>
        <b/>
        <sz val="16"/>
        <color theme="1"/>
        <rFont val="Calibri"/>
        <family val="2"/>
        <scheme val="minor"/>
      </rPr>
      <t>Ag</t>
    </r>
  </si>
  <si>
    <r>
      <t xml:space="preserve">4D4 </t>
    </r>
    <r>
      <rPr>
        <sz val="16"/>
        <color theme="1"/>
        <rFont val="Calibri"/>
        <family val="2"/>
        <scheme val="minor"/>
      </rPr>
      <t>de dégats -5</t>
    </r>
    <r>
      <rPr>
        <b/>
        <sz val="16"/>
        <color theme="1"/>
        <rFont val="Calibri"/>
        <family val="2"/>
        <scheme val="minor"/>
      </rPr>
      <t>Ag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</si>
</sst>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\ _€"/>
    <numFmt numFmtId="165" formatCode="#,##0.00000000\ _€"/>
    <numFmt numFmtId="166" formatCode="#,##0.00\ _€"/>
    <numFmt numFmtId="167" formatCode="#,##0.0000\ _€"/>
  </numFmts>
  <fonts count="28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20"/>
      <color theme="1"/>
      <name val="Algerian"/>
      <family val="5"/>
    </font>
    <font>
      <sz val="22"/>
      <color theme="1"/>
      <name val="David CLM"/>
      <charset val="177"/>
    </font>
    <font>
      <b/>
      <sz val="22"/>
      <color theme="1"/>
      <name val="David CLM"/>
      <charset val="177"/>
    </font>
    <font>
      <sz val="14"/>
      <color theme="1"/>
      <name val="Bahnschrift semilight condensed"/>
      <family val="2"/>
    </font>
    <font>
      <sz val="14"/>
      <color rgb="FF000000"/>
      <name val="Bahnschrift semilight condensed"/>
      <family val="2"/>
    </font>
    <font>
      <sz val="14"/>
      <name val="Bahnschrift SemiLight Condensed"/>
      <family val="2"/>
    </font>
    <font>
      <sz val="20"/>
      <color theme="1"/>
      <name val="Elephant"/>
      <family val="1"/>
    </font>
    <font>
      <b/>
      <sz val="36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Elephant"/>
      <family val="1"/>
    </font>
    <font>
      <b/>
      <sz val="20"/>
      <color theme="1"/>
      <name val="Calibri Light"/>
      <family val="2"/>
      <scheme val="major"/>
    </font>
    <font>
      <sz val="14"/>
      <color theme="0"/>
      <name val="Bahnschrift SemiLight Condensed"/>
      <family val="2"/>
    </font>
    <font>
      <sz val="10"/>
      <color theme="1"/>
      <name val="Bernard MT Condensed"/>
      <family val="1"/>
    </font>
    <font>
      <sz val="11"/>
      <name val="Bahnschrift SemiLight Condensed"/>
      <family val="2"/>
    </font>
    <font>
      <sz val="22"/>
      <color theme="1"/>
      <name val="Castellar"/>
      <family val="1"/>
    </font>
    <font>
      <sz val="22"/>
      <color theme="1"/>
      <name val="Freestyle Script"/>
      <family val="4"/>
    </font>
    <font>
      <sz val="16"/>
      <color theme="1"/>
      <name val="Bernard MT Condensed"/>
      <family val="1"/>
    </font>
    <font>
      <sz val="16"/>
      <color theme="1"/>
      <name val="Calibri"/>
      <family val="2"/>
      <scheme val="minor"/>
    </font>
    <font>
      <sz val="16"/>
      <color theme="1"/>
      <name val="Baskerville Old Face"/>
      <family val="1"/>
    </font>
    <font>
      <b/>
      <sz val="22"/>
      <color theme="1"/>
      <name val="Calibri"/>
      <family val="2"/>
      <scheme val="minor"/>
    </font>
    <font>
      <b/>
      <sz val="72"/>
      <color theme="1"/>
      <name val="Algerian"/>
      <family val="5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Bernard MT Condensed"/>
      <family val="1"/>
    </font>
    <font>
      <sz val="11"/>
      <color theme="1"/>
      <name val="Bernard MT Condensed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6" fillId="4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9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4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http://www.l2portal.com/Images/icons/etc_ancient_adena_i00.png" TargetMode="External"/><Relationship Id="rId1" Type="http://schemas.openxmlformats.org/officeDocument/2006/relationships/image" Target="../media/image1.png"/><Relationship Id="rId6" Type="http://schemas.openxmlformats.org/officeDocument/2006/relationships/image" Target="http://l2jdb.l2jdp.com/img/l2jdb/icon/etc_coin_of_fair_i00.png" TargetMode="External"/><Relationship Id="rId5" Type="http://schemas.openxmlformats.org/officeDocument/2006/relationships/image" Target="../media/image3.png"/><Relationship Id="rId4" Type="http://schemas.openxmlformats.org/officeDocument/2006/relationships/image" Target="http://www.lineage2-online.com/database/images/etc_adena_i00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872217</xdr:colOff>
      <xdr:row>1</xdr:row>
      <xdr:rowOff>99333</xdr:rowOff>
    </xdr:from>
    <xdr:to>
      <xdr:col>0</xdr:col>
      <xdr:colOff>1289956</xdr:colOff>
      <xdr:row>1</xdr:row>
      <xdr:rowOff>517072</xdr:rowOff>
    </xdr:to>
    <xdr:pic>
      <xdr:nvPicPr>
        <xdr:cNvPr id="11" name="Image 10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217" y="534762"/>
          <a:ext cx="417739" cy="417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549728</xdr:colOff>
      <xdr:row>1</xdr:row>
      <xdr:rowOff>110218</xdr:rowOff>
    </xdr:from>
    <xdr:to>
      <xdr:col>1</xdr:col>
      <xdr:colOff>993321</xdr:colOff>
      <xdr:row>1</xdr:row>
      <xdr:rowOff>475988</xdr:rowOff>
    </xdr:to>
    <xdr:pic>
      <xdr:nvPicPr>
        <xdr:cNvPr id="12" name="Image 11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5728" y="545647"/>
          <a:ext cx="443593" cy="365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559253</xdr:colOff>
      <xdr:row>1</xdr:row>
      <xdr:rowOff>126547</xdr:rowOff>
    </xdr:from>
    <xdr:to>
      <xdr:col>2</xdr:col>
      <xdr:colOff>1009371</xdr:colOff>
      <xdr:row>1</xdr:row>
      <xdr:rowOff>489857</xdr:rowOff>
    </xdr:to>
    <xdr:pic>
      <xdr:nvPicPr>
        <xdr:cNvPr id="13" name="Image 12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7289" y="561976"/>
          <a:ext cx="450118" cy="363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819151</xdr:colOff>
      <xdr:row>1</xdr:row>
      <xdr:rowOff>96612</xdr:rowOff>
    </xdr:from>
    <xdr:to>
      <xdr:col>4</xdr:col>
      <xdr:colOff>1211037</xdr:colOff>
      <xdr:row>1</xdr:row>
      <xdr:rowOff>488498</xdr:rowOff>
    </xdr:to>
    <xdr:pic>
      <xdr:nvPicPr>
        <xdr:cNvPr id="5" name="Image 4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437" y="532041"/>
          <a:ext cx="391886" cy="391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415019</xdr:colOff>
      <xdr:row>1</xdr:row>
      <xdr:rowOff>91168</xdr:rowOff>
    </xdr:from>
    <xdr:to>
      <xdr:col>5</xdr:col>
      <xdr:colOff>843642</xdr:colOff>
      <xdr:row>1</xdr:row>
      <xdr:rowOff>479390</xdr:rowOff>
    </xdr:to>
    <xdr:pic>
      <xdr:nvPicPr>
        <xdr:cNvPr id="6" name="Image 5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4412" y="526597"/>
          <a:ext cx="428623" cy="388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526596</xdr:colOff>
      <xdr:row>1</xdr:row>
      <xdr:rowOff>115661</xdr:rowOff>
    </xdr:from>
    <xdr:to>
      <xdr:col>6</xdr:col>
      <xdr:colOff>966107</xdr:colOff>
      <xdr:row>1</xdr:row>
      <xdr:rowOff>470410</xdr:rowOff>
    </xdr:to>
    <xdr:pic>
      <xdr:nvPicPr>
        <xdr:cNvPr id="7" name="Image 6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9489" y="551090"/>
          <a:ext cx="439511" cy="354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68035</xdr:colOff>
      <xdr:row>1</xdr:row>
      <xdr:rowOff>40821</xdr:rowOff>
    </xdr:from>
    <xdr:to>
      <xdr:col>11</xdr:col>
      <xdr:colOff>904875</xdr:colOff>
      <xdr:row>1</xdr:row>
      <xdr:rowOff>855889</xdr:rowOff>
    </xdr:to>
    <xdr:pic>
      <xdr:nvPicPr>
        <xdr:cNvPr id="14" name="Imag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1678" y="503464"/>
          <a:ext cx="4687661" cy="81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559254</xdr:colOff>
      <xdr:row>4</xdr:row>
      <xdr:rowOff>85725</xdr:rowOff>
    </xdr:from>
    <xdr:to>
      <xdr:col>11</xdr:col>
      <xdr:colOff>857251</xdr:colOff>
      <xdr:row>4</xdr:row>
      <xdr:rowOff>383722</xdr:rowOff>
    </xdr:to>
    <xdr:pic>
      <xdr:nvPicPr>
        <xdr:cNvPr id="16" name="Image 15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3718" y="3174546"/>
          <a:ext cx="297997" cy="29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454477</xdr:colOff>
      <xdr:row>4</xdr:row>
      <xdr:rowOff>55790</xdr:rowOff>
    </xdr:from>
    <xdr:to>
      <xdr:col>12</xdr:col>
      <xdr:colOff>782872</xdr:colOff>
      <xdr:row>4</xdr:row>
      <xdr:rowOff>367394</xdr:rowOff>
    </xdr:to>
    <xdr:pic>
      <xdr:nvPicPr>
        <xdr:cNvPr id="17" name="Image 16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7691" y="3144611"/>
          <a:ext cx="328395" cy="31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695325</xdr:colOff>
      <xdr:row>4</xdr:row>
      <xdr:rowOff>99333</xdr:rowOff>
    </xdr:from>
    <xdr:to>
      <xdr:col>13</xdr:col>
      <xdr:colOff>1006928</xdr:colOff>
      <xdr:row>4</xdr:row>
      <xdr:rowOff>350841</xdr:rowOff>
    </xdr:to>
    <xdr:pic>
      <xdr:nvPicPr>
        <xdr:cNvPr id="18" name="Image 17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9575" y="3188154"/>
          <a:ext cx="311603" cy="25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525637</xdr:colOff>
      <xdr:row>4</xdr:row>
      <xdr:rowOff>85725</xdr:rowOff>
    </xdr:from>
    <xdr:to>
      <xdr:col>16</xdr:col>
      <xdr:colOff>823634</xdr:colOff>
      <xdr:row>4</xdr:row>
      <xdr:rowOff>383722</xdr:rowOff>
    </xdr:to>
    <xdr:pic>
      <xdr:nvPicPr>
        <xdr:cNvPr id="19" name="Image 18" descr="http://www.l2portal.com/Images/icons/etc_ancient_adena_i00.pn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46902" y="3167343"/>
          <a:ext cx="297997" cy="297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454477</xdr:colOff>
      <xdr:row>4</xdr:row>
      <xdr:rowOff>55790</xdr:rowOff>
    </xdr:from>
    <xdr:to>
      <xdr:col>17</xdr:col>
      <xdr:colOff>782872</xdr:colOff>
      <xdr:row>4</xdr:row>
      <xdr:rowOff>367394</xdr:rowOff>
    </xdr:to>
    <xdr:pic>
      <xdr:nvPicPr>
        <xdr:cNvPr id="20" name="Image 19" descr="Adena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80477" y="3155745"/>
          <a:ext cx="328395" cy="311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471208</xdr:colOff>
      <xdr:row>4</xdr:row>
      <xdr:rowOff>99333</xdr:rowOff>
    </xdr:from>
    <xdr:to>
      <xdr:col>18</xdr:col>
      <xdr:colOff>782811</xdr:colOff>
      <xdr:row>4</xdr:row>
      <xdr:rowOff>350841</xdr:rowOff>
    </xdr:to>
    <xdr:pic>
      <xdr:nvPicPr>
        <xdr:cNvPr id="21" name="Image 20" descr="http://l2jdb.l2jdp.com/img/l2jdb/icon/etc_coin_of_fair_i00.png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69826" y="3180951"/>
          <a:ext cx="311603" cy="251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zoomScale="55" zoomScaleNormal="55" workbookViewId="0">
      <pane xSplit="19" ySplit="5" topLeftCell="T15" activePane="bottomRight" state="frozen"/>
      <selection pane="topRight" activeCell="T1" sqref="T1"/>
      <selection pane="bottomLeft" activeCell="A6" sqref="A6"/>
      <selection pane="bottomRight" activeCell="A42" sqref="A42"/>
    </sheetView>
  </sheetViews>
  <sheetFormatPr baseColWidth="10" defaultColWidth="9.140625" defaultRowHeight="28.5" x14ac:dyDescent="0.45"/>
  <cols>
    <col min="1" max="1" width="54.7109375" style="2" customWidth="1"/>
    <col min="2" max="2" width="49" style="2" customWidth="1"/>
    <col min="3" max="3" width="25.42578125" style="2" bestFit="1" customWidth="1"/>
    <col min="4" max="4" width="17.7109375" style="2" bestFit="1" customWidth="1"/>
    <col min="5" max="5" width="45" style="2" bestFit="1" customWidth="1"/>
    <col min="6" max="6" width="54.7109375" style="2" bestFit="1" customWidth="1"/>
    <col min="7" max="7" width="56.7109375" style="2" bestFit="1" customWidth="1"/>
    <col min="8" max="10" width="9.140625" style="2"/>
    <col min="11" max="11" width="39.28515625" style="2" bestFit="1" customWidth="1"/>
    <col min="12" max="12" width="21.42578125" style="2" customWidth="1"/>
    <col min="13" max="13" width="18.140625" style="2" customWidth="1"/>
    <col min="14" max="14" width="24" style="2" customWidth="1"/>
    <col min="15" max="15" width="9.140625" style="2"/>
    <col min="16" max="16" width="43" style="2" bestFit="1" customWidth="1"/>
    <col min="17" max="17" width="20" style="2" customWidth="1"/>
    <col min="18" max="18" width="18.5703125" style="2" customWidth="1"/>
    <col min="19" max="19" width="19" style="2" customWidth="1"/>
    <col min="20" max="16384" width="9.140625" style="2"/>
  </cols>
  <sheetData>
    <row r="1" spans="1:21" ht="36.75" customHeight="1" x14ac:dyDescent="0.7">
      <c r="A1" s="72" t="s">
        <v>0</v>
      </c>
      <c r="B1" s="72"/>
      <c r="C1" s="72"/>
      <c r="D1" s="72"/>
      <c r="E1" s="72"/>
      <c r="F1" s="72"/>
      <c r="G1" s="72"/>
    </row>
    <row r="2" spans="1:21" ht="114" customHeight="1" x14ac:dyDescent="0.45">
      <c r="A2" s="1" t="s">
        <v>1</v>
      </c>
      <c r="B2" s="1" t="s">
        <v>2</v>
      </c>
      <c r="C2" s="1" t="s">
        <v>3</v>
      </c>
      <c r="E2" s="1" t="s">
        <v>1</v>
      </c>
      <c r="F2" s="1" t="s">
        <v>2</v>
      </c>
      <c r="G2" s="1" t="s">
        <v>3</v>
      </c>
    </row>
    <row r="3" spans="1:21" x14ac:dyDescent="0.45">
      <c r="A3" s="58">
        <f>B3*100</f>
        <v>10000</v>
      </c>
      <c r="B3" s="58">
        <f>C3*100</f>
        <v>100</v>
      </c>
      <c r="C3" s="54">
        <v>1</v>
      </c>
      <c r="D3" s="53"/>
      <c r="E3" s="54">
        <v>556</v>
      </c>
      <c r="F3" s="60">
        <f>E3/100</f>
        <v>5.56</v>
      </c>
      <c r="G3" s="57">
        <f>F3/100</f>
        <v>5.5599999999999997E-2</v>
      </c>
    </row>
    <row r="4" spans="1:21" x14ac:dyDescent="0.45">
      <c r="A4" s="58">
        <f>B4*100</f>
        <v>100</v>
      </c>
      <c r="B4" s="55">
        <v>1</v>
      </c>
      <c r="C4" s="59"/>
      <c r="D4" s="53"/>
      <c r="F4" s="55">
        <v>1</v>
      </c>
      <c r="G4" s="56">
        <f>F4/100</f>
        <v>0.01</v>
      </c>
    </row>
    <row r="5" spans="1:21" ht="108.75" customHeight="1" x14ac:dyDescent="0.45">
      <c r="A5" s="48" t="s">
        <v>312</v>
      </c>
      <c r="B5" s="74" t="s">
        <v>313</v>
      </c>
      <c r="C5" s="74"/>
      <c r="D5" s="74"/>
      <c r="E5" s="74"/>
      <c r="F5" s="74"/>
      <c r="G5" s="74"/>
      <c r="H5" s="74"/>
      <c r="I5" s="74"/>
      <c r="J5" s="74"/>
      <c r="L5" s="1" t="s">
        <v>1</v>
      </c>
      <c r="M5" s="1" t="s">
        <v>2</v>
      </c>
      <c r="N5" s="1" t="s">
        <v>3</v>
      </c>
      <c r="Q5" s="1" t="s">
        <v>1</v>
      </c>
      <c r="R5" s="1" t="s">
        <v>2</v>
      </c>
      <c r="S5" s="1" t="s">
        <v>3</v>
      </c>
    </row>
    <row r="6" spans="1:21" ht="28.5" customHeight="1" x14ac:dyDescent="0.5">
      <c r="A6" s="78" t="s">
        <v>4</v>
      </c>
      <c r="B6" s="76" t="s">
        <v>123</v>
      </c>
      <c r="C6" s="77"/>
      <c r="D6" s="76" t="s">
        <v>122</v>
      </c>
      <c r="E6" s="77"/>
      <c r="F6" s="76" t="s">
        <v>17</v>
      </c>
      <c r="G6" s="77"/>
      <c r="K6" s="73" t="s">
        <v>137</v>
      </c>
      <c r="L6" s="73"/>
      <c r="M6" s="73"/>
      <c r="N6" s="73"/>
      <c r="P6" s="73" t="s">
        <v>190</v>
      </c>
      <c r="Q6" s="73"/>
      <c r="R6" s="73"/>
      <c r="S6" s="73"/>
      <c r="U6" s="12"/>
    </row>
    <row r="7" spans="1:21" x14ac:dyDescent="0.45">
      <c r="A7" s="78"/>
      <c r="B7" s="3" t="s">
        <v>18</v>
      </c>
      <c r="C7" s="3" t="s">
        <v>19</v>
      </c>
      <c r="D7" s="3" t="s">
        <v>18</v>
      </c>
      <c r="E7" s="3" t="s">
        <v>19</v>
      </c>
      <c r="F7" s="3" t="s">
        <v>18</v>
      </c>
      <c r="G7" s="3" t="s">
        <v>19</v>
      </c>
      <c r="K7" s="5" t="s">
        <v>136</v>
      </c>
      <c r="L7" s="15">
        <v>7200</v>
      </c>
      <c r="M7" s="4">
        <f>L7/100</f>
        <v>72</v>
      </c>
      <c r="N7" s="4">
        <f>M7/100</f>
        <v>0.72</v>
      </c>
      <c r="P7" s="17" t="s">
        <v>167</v>
      </c>
      <c r="Q7" s="15">
        <v>360</v>
      </c>
      <c r="R7" s="4">
        <f>Q7/100</f>
        <v>3.6</v>
      </c>
      <c r="S7" s="4">
        <f>R7/100</f>
        <v>3.6000000000000004E-2</v>
      </c>
      <c r="U7" s="12"/>
    </row>
    <row r="8" spans="1:21" x14ac:dyDescent="0.45">
      <c r="A8" s="5" t="s">
        <v>5</v>
      </c>
      <c r="B8" s="4">
        <f>(D8*12)/100</f>
        <v>0.36</v>
      </c>
      <c r="C8" s="4">
        <f>(E8*12)/100</f>
        <v>0.21600000000000003</v>
      </c>
      <c r="D8" s="4">
        <f>(F8*4)/100</f>
        <v>3</v>
      </c>
      <c r="E8" s="4">
        <f>(G8*4)/100</f>
        <v>1.8</v>
      </c>
      <c r="F8" s="6">
        <v>75</v>
      </c>
      <c r="G8" s="4">
        <v>45</v>
      </c>
      <c r="K8" s="5" t="s">
        <v>124</v>
      </c>
      <c r="L8" s="15">
        <v>6000</v>
      </c>
      <c r="M8" s="4">
        <f t="shared" ref="M8:N8" si="0">L8/100</f>
        <v>60</v>
      </c>
      <c r="N8" s="4">
        <f t="shared" si="0"/>
        <v>0.6</v>
      </c>
      <c r="P8" s="17" t="s">
        <v>168</v>
      </c>
      <c r="Q8" s="15">
        <v>7200</v>
      </c>
      <c r="R8" s="4">
        <f t="shared" ref="R8:S8" si="1">Q8/100</f>
        <v>72</v>
      </c>
      <c r="S8" s="4">
        <f t="shared" si="1"/>
        <v>0.72</v>
      </c>
      <c r="U8" s="12"/>
    </row>
    <row r="9" spans="1:21" ht="52.5" x14ac:dyDescent="0.45">
      <c r="A9" s="5" t="s">
        <v>6</v>
      </c>
      <c r="B9" s="4">
        <f t="shared" ref="B9:B19" si="2">(D9*12)/100</f>
        <v>1.08</v>
      </c>
      <c r="C9" s="4">
        <f t="shared" ref="C9:C19" si="3">(E9*12)/100</f>
        <v>0.64800000000000013</v>
      </c>
      <c r="D9" s="4">
        <f t="shared" ref="D9:D19" si="4">(F9*4)/100</f>
        <v>9</v>
      </c>
      <c r="E9" s="4">
        <f t="shared" ref="E9:E19" si="5">(G9*4)/100</f>
        <v>5.4</v>
      </c>
      <c r="F9" s="6">
        <v>225</v>
      </c>
      <c r="G9" s="4">
        <v>135</v>
      </c>
      <c r="K9" s="5" t="s">
        <v>125</v>
      </c>
      <c r="L9" s="15">
        <v>12</v>
      </c>
      <c r="M9" s="4">
        <f t="shared" ref="M9:N9" si="6">L9/100</f>
        <v>0.12</v>
      </c>
      <c r="N9" s="4">
        <f t="shared" si="6"/>
        <v>1.1999999999999999E-3</v>
      </c>
      <c r="P9" s="17" t="s">
        <v>169</v>
      </c>
      <c r="Q9" s="15">
        <v>2400</v>
      </c>
      <c r="R9" s="4">
        <f t="shared" ref="R9:S9" si="7">Q9/100</f>
        <v>24</v>
      </c>
      <c r="S9" s="4">
        <f t="shared" si="7"/>
        <v>0.24</v>
      </c>
      <c r="U9" s="12"/>
    </row>
    <row r="10" spans="1:21" x14ac:dyDescent="0.45">
      <c r="A10" s="5" t="s">
        <v>7</v>
      </c>
      <c r="B10" s="4">
        <f t="shared" si="2"/>
        <v>1.44</v>
      </c>
      <c r="C10" s="4">
        <f t="shared" si="3"/>
        <v>0.72</v>
      </c>
      <c r="D10" s="4">
        <f t="shared" si="4"/>
        <v>12</v>
      </c>
      <c r="E10" s="4">
        <f t="shared" si="5"/>
        <v>6</v>
      </c>
      <c r="F10" s="6">
        <v>300</v>
      </c>
      <c r="G10" s="4">
        <v>150</v>
      </c>
      <c r="K10" s="5" t="s">
        <v>126</v>
      </c>
      <c r="L10" s="15">
        <v>9600</v>
      </c>
      <c r="M10" s="4">
        <f t="shared" ref="M10:N10" si="8">L10/100</f>
        <v>96</v>
      </c>
      <c r="N10" s="4">
        <f t="shared" si="8"/>
        <v>0.96</v>
      </c>
      <c r="P10" s="17" t="s">
        <v>170</v>
      </c>
      <c r="Q10" s="15">
        <v>240</v>
      </c>
      <c r="R10" s="4">
        <f t="shared" ref="R10:S10" si="9">Q10/100</f>
        <v>2.4</v>
      </c>
      <c r="S10" s="4">
        <f t="shared" si="9"/>
        <v>2.4E-2</v>
      </c>
      <c r="U10" s="12"/>
    </row>
    <row r="11" spans="1:21" x14ac:dyDescent="0.45">
      <c r="A11" s="5" t="s">
        <v>8</v>
      </c>
      <c r="B11" s="4">
        <f t="shared" si="2"/>
        <v>2.88</v>
      </c>
      <c r="C11" s="4">
        <f t="shared" si="3"/>
        <v>9.6000000000000016E-2</v>
      </c>
      <c r="D11" s="4">
        <f t="shared" si="4"/>
        <v>24</v>
      </c>
      <c r="E11" s="4">
        <f t="shared" si="5"/>
        <v>0.8</v>
      </c>
      <c r="F11" s="6">
        <v>600</v>
      </c>
      <c r="G11" s="4">
        <v>20</v>
      </c>
      <c r="K11" s="5" t="s">
        <v>127</v>
      </c>
      <c r="L11" s="15">
        <v>480</v>
      </c>
      <c r="M11" s="4">
        <f t="shared" ref="M11:N11" si="10">L11/100</f>
        <v>4.8</v>
      </c>
      <c r="N11" s="4">
        <f t="shared" si="10"/>
        <v>4.8000000000000001E-2</v>
      </c>
      <c r="P11" s="17" t="s">
        <v>171</v>
      </c>
      <c r="Q11" s="15">
        <v>120</v>
      </c>
      <c r="R11" s="4">
        <f t="shared" ref="R11:S11" si="11">Q11/100</f>
        <v>1.2</v>
      </c>
      <c r="S11" s="4">
        <f t="shared" si="11"/>
        <v>1.2E-2</v>
      </c>
      <c r="U11" s="12"/>
    </row>
    <row r="12" spans="1:21" x14ac:dyDescent="0.45">
      <c r="A12" s="5" t="s">
        <v>9</v>
      </c>
      <c r="B12" s="4">
        <f>(D12*12)/100</f>
        <v>1.44</v>
      </c>
      <c r="C12" s="4">
        <f t="shared" si="3"/>
        <v>0.504</v>
      </c>
      <c r="D12" s="4">
        <f t="shared" si="4"/>
        <v>12</v>
      </c>
      <c r="E12" s="4">
        <f t="shared" si="5"/>
        <v>4.2</v>
      </c>
      <c r="F12" s="6">
        <v>300</v>
      </c>
      <c r="G12" s="4">
        <v>105</v>
      </c>
      <c r="K12" s="5" t="s">
        <v>128</v>
      </c>
      <c r="L12" s="15">
        <v>7200</v>
      </c>
      <c r="M12" s="4">
        <f t="shared" ref="M12:N12" si="12">L12/100</f>
        <v>72</v>
      </c>
      <c r="N12" s="4">
        <f t="shared" si="12"/>
        <v>0.72</v>
      </c>
      <c r="P12" s="17" t="s">
        <v>172</v>
      </c>
      <c r="Q12" s="15">
        <v>240</v>
      </c>
      <c r="R12" s="4">
        <f t="shared" ref="R12:S12" si="13">Q12/100</f>
        <v>2.4</v>
      </c>
      <c r="S12" s="4">
        <f t="shared" si="13"/>
        <v>2.4E-2</v>
      </c>
      <c r="U12" s="12"/>
    </row>
    <row r="13" spans="1:21" x14ac:dyDescent="0.45">
      <c r="A13" s="5" t="s">
        <v>10</v>
      </c>
      <c r="B13" s="4">
        <f t="shared" si="2"/>
        <v>5.76</v>
      </c>
      <c r="C13" s="4">
        <f t="shared" si="3"/>
        <v>0.57599999999999996</v>
      </c>
      <c r="D13" s="4">
        <f t="shared" si="4"/>
        <v>48</v>
      </c>
      <c r="E13" s="4">
        <f t="shared" si="5"/>
        <v>4.8</v>
      </c>
      <c r="F13" s="6">
        <v>1200</v>
      </c>
      <c r="G13" s="4">
        <v>120</v>
      </c>
      <c r="K13" s="5" t="s">
        <v>129</v>
      </c>
      <c r="L13" s="15">
        <v>720</v>
      </c>
      <c r="M13" s="4">
        <f t="shared" ref="M13:N13" si="14">L13/100</f>
        <v>7.2</v>
      </c>
      <c r="N13" s="4">
        <f t="shared" si="14"/>
        <v>7.2000000000000008E-2</v>
      </c>
      <c r="P13" s="17" t="s">
        <v>173</v>
      </c>
      <c r="Q13" s="15">
        <v>240</v>
      </c>
      <c r="R13" s="4">
        <f t="shared" ref="R13:S13" si="15">Q13/100</f>
        <v>2.4</v>
      </c>
      <c r="S13" s="4">
        <f t="shared" si="15"/>
        <v>2.4E-2</v>
      </c>
      <c r="U13" s="12"/>
    </row>
    <row r="14" spans="1:21" x14ac:dyDescent="0.45">
      <c r="A14" s="5" t="s">
        <v>11</v>
      </c>
      <c r="B14" s="4">
        <f t="shared" si="2"/>
        <v>2.3760000000000003</v>
      </c>
      <c r="C14" s="4">
        <f t="shared" si="3"/>
        <v>0.72</v>
      </c>
      <c r="D14" s="4">
        <f t="shared" si="4"/>
        <v>19.8</v>
      </c>
      <c r="E14" s="4">
        <f t="shared" si="5"/>
        <v>6</v>
      </c>
      <c r="F14" s="6">
        <v>495</v>
      </c>
      <c r="G14" s="4">
        <v>150</v>
      </c>
      <c r="K14" s="5" t="s">
        <v>130</v>
      </c>
      <c r="L14" s="15">
        <v>19200</v>
      </c>
      <c r="M14" s="4">
        <f t="shared" ref="M14:N14" si="16">L14/100</f>
        <v>192</v>
      </c>
      <c r="N14" s="4">
        <f t="shared" si="16"/>
        <v>1.92</v>
      </c>
      <c r="P14" s="17" t="s">
        <v>174</v>
      </c>
      <c r="Q14" s="15">
        <v>3600</v>
      </c>
      <c r="R14" s="4">
        <f t="shared" ref="R14:S14" si="17">Q14/100</f>
        <v>36</v>
      </c>
      <c r="S14" s="4">
        <f t="shared" si="17"/>
        <v>0.36</v>
      </c>
      <c r="U14" s="12"/>
    </row>
    <row r="15" spans="1:21" x14ac:dyDescent="0.45">
      <c r="A15" s="5" t="s">
        <v>12</v>
      </c>
      <c r="B15" s="4">
        <f t="shared" si="2"/>
        <v>6.72</v>
      </c>
      <c r="C15" s="4">
        <f t="shared" si="3"/>
        <v>0.93599999999999994</v>
      </c>
      <c r="D15" s="4">
        <f t="shared" si="4"/>
        <v>56</v>
      </c>
      <c r="E15" s="4">
        <f t="shared" si="5"/>
        <v>7.8</v>
      </c>
      <c r="F15" s="6">
        <v>1400</v>
      </c>
      <c r="G15" s="4">
        <v>195</v>
      </c>
      <c r="K15" s="5" t="s">
        <v>131</v>
      </c>
      <c r="L15" s="15">
        <v>480</v>
      </c>
      <c r="M15" s="4">
        <f t="shared" ref="M15:N15" si="18">L15/100</f>
        <v>4.8</v>
      </c>
      <c r="N15" s="4">
        <f t="shared" si="18"/>
        <v>4.8000000000000001E-2</v>
      </c>
      <c r="P15" s="17" t="s">
        <v>175</v>
      </c>
      <c r="Q15" s="15">
        <v>60</v>
      </c>
      <c r="R15" s="4">
        <f t="shared" ref="R15:S15" si="19">Q15/100</f>
        <v>0.6</v>
      </c>
      <c r="S15" s="4">
        <f t="shared" si="19"/>
        <v>6.0000000000000001E-3</v>
      </c>
      <c r="U15" s="12"/>
    </row>
    <row r="16" spans="1:21" x14ac:dyDescent="0.45">
      <c r="A16" s="5" t="s">
        <v>13</v>
      </c>
      <c r="B16" s="4">
        <f t="shared" si="2"/>
        <v>720</v>
      </c>
      <c r="C16" s="4">
        <f t="shared" si="3"/>
        <v>240</v>
      </c>
      <c r="D16" s="4">
        <f t="shared" si="4"/>
        <v>6000</v>
      </c>
      <c r="E16" s="4">
        <f t="shared" si="5"/>
        <v>2000</v>
      </c>
      <c r="F16" s="6">
        <v>150000</v>
      </c>
      <c r="G16" s="4">
        <v>50000</v>
      </c>
      <c r="K16" s="5" t="s">
        <v>132</v>
      </c>
      <c r="L16" s="15">
        <v>240</v>
      </c>
      <c r="M16" s="4">
        <f t="shared" ref="M16:N16" si="20">L16/100</f>
        <v>2.4</v>
      </c>
      <c r="N16" s="4">
        <f t="shared" si="20"/>
        <v>2.4E-2</v>
      </c>
      <c r="P16" s="17" t="s">
        <v>176</v>
      </c>
      <c r="Q16" s="15">
        <v>720</v>
      </c>
      <c r="R16" s="4">
        <f t="shared" ref="R16:S16" si="21">Q16/100</f>
        <v>7.2</v>
      </c>
      <c r="S16" s="4">
        <f t="shared" si="21"/>
        <v>7.2000000000000008E-2</v>
      </c>
      <c r="U16" s="12"/>
    </row>
    <row r="17" spans="1:21" x14ac:dyDescent="0.45">
      <c r="A17" s="5" t="s">
        <v>14</v>
      </c>
      <c r="B17" s="4">
        <f t="shared" si="2"/>
        <v>7200</v>
      </c>
      <c r="C17" s="4">
        <f t="shared" si="3"/>
        <v>720</v>
      </c>
      <c r="D17" s="4">
        <f t="shared" si="4"/>
        <v>60000</v>
      </c>
      <c r="E17" s="4">
        <f t="shared" si="5"/>
        <v>6000</v>
      </c>
      <c r="F17" s="6">
        <v>1500000</v>
      </c>
      <c r="G17" s="4">
        <v>150000</v>
      </c>
      <c r="K17" s="5" t="s">
        <v>133</v>
      </c>
      <c r="L17" s="15">
        <v>720</v>
      </c>
      <c r="M17" s="4">
        <f t="shared" ref="M17:N17" si="22">L17/100</f>
        <v>7.2</v>
      </c>
      <c r="N17" s="4">
        <f t="shared" si="22"/>
        <v>7.2000000000000008E-2</v>
      </c>
      <c r="P17" s="17" t="s">
        <v>177</v>
      </c>
      <c r="Q17" s="15">
        <v>300</v>
      </c>
      <c r="R17" s="4">
        <f t="shared" ref="R17:S17" si="23">Q17/100</f>
        <v>3</v>
      </c>
      <c r="S17" s="4">
        <f t="shared" si="23"/>
        <v>0.03</v>
      </c>
      <c r="U17" s="12"/>
    </row>
    <row r="18" spans="1:21" x14ac:dyDescent="0.45">
      <c r="A18" s="5" t="s">
        <v>15</v>
      </c>
      <c r="B18" s="4">
        <f t="shared" si="2"/>
        <v>12000</v>
      </c>
      <c r="C18" s="4">
        <f t="shared" si="3"/>
        <v>1200</v>
      </c>
      <c r="D18" s="4">
        <f t="shared" si="4"/>
        <v>100000</v>
      </c>
      <c r="E18" s="4">
        <f t="shared" si="5"/>
        <v>10000</v>
      </c>
      <c r="F18" s="6">
        <v>2500000</v>
      </c>
      <c r="G18" s="4">
        <v>250000</v>
      </c>
      <c r="K18" s="5" t="s">
        <v>134</v>
      </c>
      <c r="L18" s="15">
        <v>5</v>
      </c>
      <c r="M18" s="4">
        <f t="shared" ref="M18:N18" si="24">L18/100</f>
        <v>0.05</v>
      </c>
      <c r="N18" s="4">
        <f t="shared" si="24"/>
        <v>5.0000000000000001E-4</v>
      </c>
      <c r="P18" s="17" t="s">
        <v>178</v>
      </c>
      <c r="Q18" s="15">
        <v>72</v>
      </c>
      <c r="R18" s="4">
        <f t="shared" ref="R18:S18" si="25">Q18/100</f>
        <v>0.72</v>
      </c>
      <c r="S18" s="4">
        <f t="shared" si="25"/>
        <v>7.1999999999999998E-3</v>
      </c>
      <c r="U18" s="12"/>
    </row>
    <row r="19" spans="1:21" x14ac:dyDescent="0.45">
      <c r="A19" s="5" t="s">
        <v>16</v>
      </c>
      <c r="B19" s="4">
        <f t="shared" si="2"/>
        <v>192000</v>
      </c>
      <c r="C19" s="4">
        <f t="shared" si="3"/>
        <v>24000</v>
      </c>
      <c r="D19" s="4">
        <f t="shared" si="4"/>
        <v>1600000</v>
      </c>
      <c r="E19" s="4">
        <f t="shared" si="5"/>
        <v>200000</v>
      </c>
      <c r="F19" s="6">
        <v>40000000</v>
      </c>
      <c r="G19" s="4">
        <v>5000000</v>
      </c>
      <c r="K19" s="5" t="s">
        <v>135</v>
      </c>
      <c r="L19" s="15">
        <v>2400</v>
      </c>
      <c r="M19" s="4">
        <f t="shared" ref="M19:N19" si="26">L19/100</f>
        <v>24</v>
      </c>
      <c r="N19" s="4">
        <f t="shared" si="26"/>
        <v>0.24</v>
      </c>
      <c r="P19" s="17" t="s">
        <v>179</v>
      </c>
      <c r="Q19" s="15">
        <v>120</v>
      </c>
      <c r="R19" s="4">
        <f t="shared" ref="R19:S19" si="27">Q19/100</f>
        <v>1.2</v>
      </c>
      <c r="S19" s="4">
        <f t="shared" si="27"/>
        <v>1.2E-2</v>
      </c>
    </row>
    <row r="20" spans="1:21" ht="29.25" x14ac:dyDescent="0.5">
      <c r="K20" s="73" t="s">
        <v>138</v>
      </c>
      <c r="L20" s="73"/>
      <c r="M20" s="73"/>
      <c r="N20" s="73"/>
      <c r="P20" s="17" t="s">
        <v>180</v>
      </c>
      <c r="Q20" s="15">
        <v>240</v>
      </c>
      <c r="R20" s="4">
        <f t="shared" ref="R20:S20" si="28">Q20/100</f>
        <v>2.4</v>
      </c>
      <c r="S20" s="4">
        <f t="shared" si="28"/>
        <v>2.4E-2</v>
      </c>
    </row>
    <row r="21" spans="1:21" ht="29.25" x14ac:dyDescent="0.5">
      <c r="A21" s="73" t="s">
        <v>256</v>
      </c>
      <c r="B21" s="73"/>
      <c r="C21" s="73"/>
      <c r="D21" s="73"/>
      <c r="K21" s="14" t="s">
        <v>139</v>
      </c>
      <c r="L21" s="15">
        <v>120000</v>
      </c>
      <c r="M21" s="4">
        <f>L21/100</f>
        <v>1200</v>
      </c>
      <c r="N21" s="4">
        <f>M21/100</f>
        <v>12</v>
      </c>
      <c r="P21" s="17" t="s">
        <v>181</v>
      </c>
      <c r="Q21" s="15">
        <v>1200</v>
      </c>
      <c r="R21" s="4">
        <f t="shared" ref="R21:S21" si="29">Q21/100</f>
        <v>12</v>
      </c>
      <c r="S21" s="4">
        <f t="shared" si="29"/>
        <v>0.12</v>
      </c>
    </row>
    <row r="22" spans="1:21" x14ac:dyDescent="0.45">
      <c r="A22" s="14" t="s">
        <v>257</v>
      </c>
      <c r="B22" s="15">
        <v>4800</v>
      </c>
      <c r="C22" s="4">
        <f t="shared" ref="C22:D42" si="30">B22/100</f>
        <v>48</v>
      </c>
      <c r="D22" s="4">
        <f t="shared" si="30"/>
        <v>0.48</v>
      </c>
      <c r="K22" s="14" t="s">
        <v>140</v>
      </c>
      <c r="L22" s="15">
        <v>72000</v>
      </c>
      <c r="M22" s="4">
        <f t="shared" ref="M22:N22" si="31">L22/100</f>
        <v>720</v>
      </c>
      <c r="N22" s="4">
        <f t="shared" si="31"/>
        <v>7.2</v>
      </c>
      <c r="P22" s="17" t="s">
        <v>182</v>
      </c>
      <c r="Q22" s="15">
        <v>24000</v>
      </c>
      <c r="R22" s="4">
        <f t="shared" ref="R22:S22" si="32">Q22/100</f>
        <v>240</v>
      </c>
      <c r="S22" s="4">
        <f t="shared" si="32"/>
        <v>2.4</v>
      </c>
    </row>
    <row r="23" spans="1:21" x14ac:dyDescent="0.45">
      <c r="A23" s="14" t="s">
        <v>258</v>
      </c>
      <c r="B23" s="15">
        <v>2400</v>
      </c>
      <c r="C23" s="4">
        <f t="shared" si="30"/>
        <v>24</v>
      </c>
      <c r="D23" s="4">
        <f t="shared" si="30"/>
        <v>0.24</v>
      </c>
      <c r="K23" s="14" t="s">
        <v>141</v>
      </c>
      <c r="L23" s="15">
        <v>19200</v>
      </c>
      <c r="M23" s="4">
        <f t="shared" ref="M23:N23" si="33">L23/100</f>
        <v>192</v>
      </c>
      <c r="N23" s="4">
        <f t="shared" si="33"/>
        <v>1.92</v>
      </c>
      <c r="P23" s="17" t="s">
        <v>183</v>
      </c>
      <c r="Q23" s="15">
        <v>2400</v>
      </c>
      <c r="R23" s="4">
        <f t="shared" ref="R23:S23" si="34">Q23/100</f>
        <v>24</v>
      </c>
      <c r="S23" s="4">
        <f t="shared" si="34"/>
        <v>0.24</v>
      </c>
    </row>
    <row r="24" spans="1:21" x14ac:dyDescent="0.45">
      <c r="A24" s="14" t="s">
        <v>259</v>
      </c>
      <c r="B24" s="15">
        <v>36</v>
      </c>
      <c r="C24" s="4">
        <f t="shared" si="30"/>
        <v>0.36</v>
      </c>
      <c r="D24" s="4">
        <f t="shared" si="30"/>
        <v>3.5999999999999999E-3</v>
      </c>
      <c r="K24" s="14" t="s">
        <v>142</v>
      </c>
      <c r="L24" s="15">
        <v>12000</v>
      </c>
      <c r="M24" s="4">
        <f t="shared" ref="M24:N24" si="35">L24/100</f>
        <v>120</v>
      </c>
      <c r="N24" s="4">
        <f t="shared" si="35"/>
        <v>1.2</v>
      </c>
      <c r="P24" s="17" t="s">
        <v>184</v>
      </c>
      <c r="Q24" s="15">
        <v>60</v>
      </c>
      <c r="R24" s="4">
        <f t="shared" ref="R24:S24" si="36">Q24/100</f>
        <v>0.6</v>
      </c>
      <c r="S24" s="4">
        <f t="shared" si="36"/>
        <v>6.0000000000000001E-3</v>
      </c>
    </row>
    <row r="25" spans="1:21" x14ac:dyDescent="0.45">
      <c r="A25" s="16" t="s">
        <v>260</v>
      </c>
      <c r="B25" s="15">
        <v>2400</v>
      </c>
      <c r="C25" s="4">
        <f t="shared" si="30"/>
        <v>24</v>
      </c>
      <c r="D25" s="4">
        <f t="shared" si="30"/>
        <v>0.24</v>
      </c>
      <c r="K25" s="16" t="s">
        <v>143</v>
      </c>
      <c r="L25" s="15">
        <v>240</v>
      </c>
      <c r="M25" s="4">
        <f t="shared" ref="M25:N26" si="37">L25/100</f>
        <v>2.4</v>
      </c>
      <c r="N25" s="4">
        <f t="shared" si="37"/>
        <v>2.4E-2</v>
      </c>
      <c r="P25" s="17" t="s">
        <v>185</v>
      </c>
      <c r="Q25" s="15">
        <v>240</v>
      </c>
      <c r="R25" s="4">
        <f t="shared" ref="R25:S25" si="38">Q25/100</f>
        <v>2.4</v>
      </c>
      <c r="S25" s="4">
        <f t="shared" si="38"/>
        <v>2.4E-2</v>
      </c>
    </row>
    <row r="26" spans="1:21" x14ac:dyDescent="0.45">
      <c r="A26" s="16" t="s">
        <v>261</v>
      </c>
      <c r="B26" s="15">
        <v>240</v>
      </c>
      <c r="C26" s="4">
        <f t="shared" si="30"/>
        <v>2.4</v>
      </c>
      <c r="D26" s="4">
        <f t="shared" si="30"/>
        <v>2.4E-2</v>
      </c>
      <c r="K26" s="16" t="s">
        <v>144</v>
      </c>
      <c r="L26" s="15">
        <v>1200</v>
      </c>
      <c r="M26" s="4">
        <f t="shared" si="37"/>
        <v>12</v>
      </c>
      <c r="N26" s="4">
        <f t="shared" si="37"/>
        <v>0.12</v>
      </c>
      <c r="P26" s="17" t="s">
        <v>186</v>
      </c>
      <c r="Q26" s="15">
        <v>12</v>
      </c>
      <c r="R26" s="4">
        <f t="shared" ref="R26:S26" si="39">Q26/100</f>
        <v>0.12</v>
      </c>
      <c r="S26" s="4">
        <f t="shared" si="39"/>
        <v>1.1999999999999999E-3</v>
      </c>
    </row>
    <row r="27" spans="1:21" ht="29.25" x14ac:dyDescent="0.5">
      <c r="A27" s="16" t="s">
        <v>262</v>
      </c>
      <c r="B27" s="15">
        <v>240</v>
      </c>
      <c r="C27" s="4">
        <f t="shared" si="30"/>
        <v>2.4</v>
      </c>
      <c r="D27" s="4">
        <f t="shared" si="30"/>
        <v>2.4E-2</v>
      </c>
      <c r="K27" s="73" t="s">
        <v>145</v>
      </c>
      <c r="L27" s="73"/>
      <c r="M27" s="73"/>
      <c r="N27" s="73"/>
      <c r="P27" s="17" t="s">
        <v>187</v>
      </c>
      <c r="Q27" s="15">
        <v>240</v>
      </c>
      <c r="R27" s="4">
        <f t="shared" ref="R27:S27" si="40">Q27/100</f>
        <v>2.4</v>
      </c>
      <c r="S27" s="4">
        <f t="shared" si="40"/>
        <v>2.4E-2</v>
      </c>
    </row>
    <row r="28" spans="1:21" ht="52.5" x14ac:dyDescent="0.45">
      <c r="A28" s="16" t="s">
        <v>261</v>
      </c>
      <c r="B28" s="15">
        <v>240</v>
      </c>
      <c r="C28" s="4">
        <f t="shared" si="30"/>
        <v>2.4</v>
      </c>
      <c r="D28" s="4">
        <f t="shared" si="30"/>
        <v>2.4E-2</v>
      </c>
      <c r="K28" s="13" t="s">
        <v>146</v>
      </c>
      <c r="L28" s="15">
        <v>2400</v>
      </c>
      <c r="M28" s="4">
        <f>L28/100</f>
        <v>24</v>
      </c>
      <c r="N28" s="4">
        <f>M28/100</f>
        <v>0.24</v>
      </c>
      <c r="P28" s="17" t="s">
        <v>188</v>
      </c>
      <c r="Q28" s="15">
        <v>240</v>
      </c>
      <c r="R28" s="4">
        <f t="shared" ref="R28:S28" si="41">Q28/100</f>
        <v>2.4</v>
      </c>
      <c r="S28" s="4">
        <f t="shared" si="41"/>
        <v>2.4E-2</v>
      </c>
    </row>
    <row r="29" spans="1:21" ht="52.5" x14ac:dyDescent="0.45">
      <c r="A29" s="16" t="s">
        <v>263</v>
      </c>
      <c r="B29" s="15">
        <v>3600</v>
      </c>
      <c r="C29" s="4">
        <f t="shared" si="30"/>
        <v>36</v>
      </c>
      <c r="D29" s="4">
        <f t="shared" si="30"/>
        <v>0.36</v>
      </c>
      <c r="K29" s="13" t="s">
        <v>147</v>
      </c>
      <c r="L29" s="15">
        <v>1200</v>
      </c>
      <c r="M29" s="4">
        <f t="shared" ref="M29:N29" si="42">L29/100</f>
        <v>12</v>
      </c>
      <c r="N29" s="4">
        <f t="shared" si="42"/>
        <v>0.12</v>
      </c>
      <c r="P29" s="17" t="s">
        <v>189</v>
      </c>
      <c r="Q29" s="15">
        <v>3600</v>
      </c>
      <c r="R29" s="4">
        <f t="shared" ref="R29:S29" si="43">Q29/100</f>
        <v>36</v>
      </c>
      <c r="S29" s="4">
        <f t="shared" si="43"/>
        <v>0.36</v>
      </c>
    </row>
    <row r="30" spans="1:21" ht="29.25" x14ac:dyDescent="0.5">
      <c r="A30" s="16" t="s">
        <v>264</v>
      </c>
      <c r="B30" s="15">
        <v>2400</v>
      </c>
      <c r="C30" s="4">
        <f t="shared" si="30"/>
        <v>24</v>
      </c>
      <c r="D30" s="4">
        <f t="shared" si="30"/>
        <v>0.24</v>
      </c>
      <c r="K30" s="13" t="s">
        <v>148</v>
      </c>
      <c r="L30" s="15">
        <v>2400</v>
      </c>
      <c r="M30" s="4">
        <f t="shared" ref="M30:N30" si="44">L30/100</f>
        <v>24</v>
      </c>
      <c r="N30" s="4">
        <f t="shared" si="44"/>
        <v>0.24</v>
      </c>
      <c r="P30" s="73" t="s">
        <v>191</v>
      </c>
      <c r="Q30" s="73"/>
      <c r="R30" s="73"/>
      <c r="S30" s="73"/>
    </row>
    <row r="31" spans="1:21" x14ac:dyDescent="0.45">
      <c r="A31" s="16" t="s">
        <v>265</v>
      </c>
      <c r="B31" s="15">
        <v>960</v>
      </c>
      <c r="C31" s="4">
        <f t="shared" si="30"/>
        <v>9.6</v>
      </c>
      <c r="D31" s="4">
        <f t="shared" si="30"/>
        <v>9.6000000000000002E-2</v>
      </c>
      <c r="K31" s="13" t="s">
        <v>149</v>
      </c>
      <c r="L31" s="15">
        <v>8</v>
      </c>
      <c r="M31" s="4">
        <f t="shared" ref="M31:N31" si="45">L31/100</f>
        <v>0.08</v>
      </c>
      <c r="N31" s="4">
        <f t="shared" si="45"/>
        <v>8.0000000000000004E-4</v>
      </c>
      <c r="P31" s="13" t="s">
        <v>192</v>
      </c>
      <c r="Q31" s="15">
        <v>1</v>
      </c>
      <c r="R31" s="4">
        <f t="shared" ref="R31:S31" si="46">Q31/100</f>
        <v>0.01</v>
      </c>
      <c r="S31" s="4">
        <f t="shared" si="46"/>
        <v>1E-4</v>
      </c>
    </row>
    <row r="32" spans="1:21" x14ac:dyDescent="0.45">
      <c r="A32" s="16" t="s">
        <v>266</v>
      </c>
      <c r="B32" s="15">
        <v>4320</v>
      </c>
      <c r="C32" s="4">
        <f t="shared" si="30"/>
        <v>43.2</v>
      </c>
      <c r="D32" s="4">
        <f t="shared" si="30"/>
        <v>0.43200000000000005</v>
      </c>
      <c r="K32" s="13" t="s">
        <v>150</v>
      </c>
      <c r="L32" s="15">
        <v>360</v>
      </c>
      <c r="M32" s="4">
        <f t="shared" ref="M32:N32" si="47">L32/100</f>
        <v>3.6</v>
      </c>
      <c r="N32" s="4">
        <f t="shared" si="47"/>
        <v>3.6000000000000004E-2</v>
      </c>
      <c r="P32" s="13" t="s">
        <v>193</v>
      </c>
      <c r="Q32" s="15">
        <v>24</v>
      </c>
      <c r="R32" s="4">
        <f t="shared" ref="R32:S32" si="48">Q32/100</f>
        <v>0.24</v>
      </c>
      <c r="S32" s="4">
        <f t="shared" si="48"/>
        <v>2.3999999999999998E-3</v>
      </c>
    </row>
    <row r="33" spans="1:19" x14ac:dyDescent="0.45">
      <c r="A33" s="16" t="s">
        <v>267</v>
      </c>
      <c r="B33" s="15">
        <v>480</v>
      </c>
      <c r="C33" s="4">
        <f t="shared" si="30"/>
        <v>4.8</v>
      </c>
      <c r="D33" s="4">
        <f t="shared" si="30"/>
        <v>4.8000000000000001E-2</v>
      </c>
      <c r="K33" s="13" t="s">
        <v>151</v>
      </c>
      <c r="L33" s="15">
        <v>12</v>
      </c>
      <c r="M33" s="4">
        <f t="shared" ref="M33:N33" si="49">L33/100</f>
        <v>0.12</v>
      </c>
      <c r="N33" s="4">
        <f t="shared" si="49"/>
        <v>1.1999999999999999E-3</v>
      </c>
      <c r="P33" s="13" t="s">
        <v>194</v>
      </c>
      <c r="Q33" s="15">
        <v>72</v>
      </c>
      <c r="R33" s="4">
        <f t="shared" ref="R33:S33" si="50">Q33/100</f>
        <v>0.72</v>
      </c>
      <c r="S33" s="4">
        <f t="shared" si="50"/>
        <v>7.1999999999999998E-3</v>
      </c>
    </row>
    <row r="34" spans="1:19" x14ac:dyDescent="0.45">
      <c r="A34" s="16" t="s">
        <v>268</v>
      </c>
      <c r="B34" s="15">
        <v>1680</v>
      </c>
      <c r="C34" s="4">
        <f t="shared" si="30"/>
        <v>16.8</v>
      </c>
      <c r="D34" s="4">
        <f t="shared" si="30"/>
        <v>0.16800000000000001</v>
      </c>
      <c r="K34" s="13" t="s">
        <v>152</v>
      </c>
      <c r="L34" s="15">
        <v>960</v>
      </c>
      <c r="M34" s="4">
        <f t="shared" ref="M34:N34" si="51">L34/100</f>
        <v>9.6</v>
      </c>
      <c r="N34" s="4">
        <f t="shared" si="51"/>
        <v>9.6000000000000002E-2</v>
      </c>
      <c r="P34" s="13" t="s">
        <v>195</v>
      </c>
      <c r="Q34" s="15">
        <v>36</v>
      </c>
      <c r="R34" s="4">
        <f t="shared" ref="R34:S34" si="52">Q34/100</f>
        <v>0.36</v>
      </c>
      <c r="S34" s="4">
        <f t="shared" si="52"/>
        <v>3.5999999999999999E-3</v>
      </c>
    </row>
    <row r="35" spans="1:19" x14ac:dyDescent="0.45">
      <c r="A35" s="16" t="s">
        <v>269</v>
      </c>
      <c r="B35" s="15">
        <v>16800</v>
      </c>
      <c r="C35" s="4">
        <f t="shared" si="30"/>
        <v>168</v>
      </c>
      <c r="D35" s="4">
        <f t="shared" si="30"/>
        <v>1.68</v>
      </c>
      <c r="K35" s="13" t="s">
        <v>153</v>
      </c>
      <c r="L35" s="15">
        <v>36</v>
      </c>
      <c r="M35" s="4">
        <f t="shared" ref="M35:N35" si="53">L35/100</f>
        <v>0.36</v>
      </c>
      <c r="N35" s="4">
        <f t="shared" si="53"/>
        <v>3.5999999999999999E-3</v>
      </c>
      <c r="P35" s="13" t="s">
        <v>196</v>
      </c>
      <c r="Q35" s="15">
        <v>60</v>
      </c>
      <c r="R35" s="4">
        <f t="shared" ref="R35:S35" si="54">Q35/100</f>
        <v>0.6</v>
      </c>
      <c r="S35" s="4">
        <f t="shared" si="54"/>
        <v>6.0000000000000001E-3</v>
      </c>
    </row>
    <row r="36" spans="1:19" x14ac:dyDescent="0.45">
      <c r="A36" s="16" t="s">
        <v>270</v>
      </c>
      <c r="B36" s="15">
        <v>3600</v>
      </c>
      <c r="C36" s="4">
        <f t="shared" si="30"/>
        <v>36</v>
      </c>
      <c r="D36" s="4">
        <f t="shared" si="30"/>
        <v>0.36</v>
      </c>
      <c r="K36" s="13" t="s">
        <v>154</v>
      </c>
      <c r="L36" s="15">
        <v>300</v>
      </c>
      <c r="M36" s="4">
        <f t="shared" ref="M36:N36" si="55">L36/100</f>
        <v>3</v>
      </c>
      <c r="N36" s="4">
        <f t="shared" si="55"/>
        <v>0.03</v>
      </c>
      <c r="P36" s="13" t="s">
        <v>197</v>
      </c>
      <c r="Q36" s="15">
        <v>60</v>
      </c>
      <c r="R36" s="4">
        <f t="shared" ref="R36:S36" si="56">Q36/100</f>
        <v>0.6</v>
      </c>
      <c r="S36" s="4">
        <f t="shared" si="56"/>
        <v>6.0000000000000001E-3</v>
      </c>
    </row>
    <row r="37" spans="1:19" x14ac:dyDescent="0.45">
      <c r="A37" s="16" t="s">
        <v>271</v>
      </c>
      <c r="B37" s="15">
        <v>2400</v>
      </c>
      <c r="C37" s="4">
        <f t="shared" si="30"/>
        <v>24</v>
      </c>
      <c r="D37" s="4">
        <f t="shared" si="30"/>
        <v>0.24</v>
      </c>
      <c r="K37" s="13" t="s">
        <v>155</v>
      </c>
      <c r="L37" s="15">
        <v>84000</v>
      </c>
      <c r="M37" s="4">
        <f t="shared" ref="M37:N37" si="57">L37/100</f>
        <v>840</v>
      </c>
      <c r="N37" s="4">
        <f t="shared" si="57"/>
        <v>8.4</v>
      </c>
      <c r="P37" s="13" t="s">
        <v>198</v>
      </c>
      <c r="Q37" s="15">
        <v>2880</v>
      </c>
      <c r="R37" s="4">
        <f t="shared" ref="R37:S37" si="58">Q37/100</f>
        <v>28.8</v>
      </c>
      <c r="S37" s="4">
        <f t="shared" si="58"/>
        <v>0.28800000000000003</v>
      </c>
    </row>
    <row r="38" spans="1:19" x14ac:dyDescent="0.45">
      <c r="A38" s="16" t="s">
        <v>272</v>
      </c>
      <c r="B38" s="15">
        <v>1680</v>
      </c>
      <c r="C38" s="4">
        <f t="shared" si="30"/>
        <v>16.8</v>
      </c>
      <c r="D38" s="4">
        <f t="shared" si="30"/>
        <v>0.16800000000000001</v>
      </c>
      <c r="K38" s="13" t="s">
        <v>156</v>
      </c>
      <c r="L38" s="15">
        <v>24000</v>
      </c>
      <c r="M38" s="4">
        <f t="shared" ref="M38:N38" si="59">L38/100</f>
        <v>240</v>
      </c>
      <c r="N38" s="4">
        <f t="shared" si="59"/>
        <v>2.4</v>
      </c>
      <c r="P38" s="13" t="s">
        <v>199</v>
      </c>
      <c r="Q38" s="15">
        <v>1200</v>
      </c>
      <c r="R38" s="4">
        <f t="shared" ref="R38:S38" si="60">Q38/100</f>
        <v>12</v>
      </c>
      <c r="S38" s="4">
        <f t="shared" si="60"/>
        <v>0.12</v>
      </c>
    </row>
    <row r="39" spans="1:19" x14ac:dyDescent="0.45">
      <c r="A39" s="16" t="s">
        <v>273</v>
      </c>
      <c r="B39" s="15">
        <v>720</v>
      </c>
      <c r="C39" s="4">
        <f t="shared" si="30"/>
        <v>7.2</v>
      </c>
      <c r="D39" s="4">
        <f t="shared" si="30"/>
        <v>7.2000000000000008E-2</v>
      </c>
      <c r="K39" s="13" t="s">
        <v>157</v>
      </c>
      <c r="L39" s="15">
        <v>240</v>
      </c>
      <c r="M39" s="4">
        <f t="shared" ref="M39:N39" si="61">L39/100</f>
        <v>2.4</v>
      </c>
      <c r="N39" s="4">
        <f t="shared" si="61"/>
        <v>2.4E-2</v>
      </c>
      <c r="P39" s="13" t="s">
        <v>200</v>
      </c>
      <c r="Q39" s="15">
        <v>5</v>
      </c>
      <c r="R39" s="4">
        <f t="shared" ref="R39:S39" si="62">Q39/100</f>
        <v>0.05</v>
      </c>
      <c r="S39" s="4">
        <f t="shared" si="62"/>
        <v>5.0000000000000001E-4</v>
      </c>
    </row>
    <row r="40" spans="1:19" ht="29.25" x14ac:dyDescent="0.5">
      <c r="A40" s="16" t="s">
        <v>274</v>
      </c>
      <c r="B40" s="15">
        <v>480</v>
      </c>
      <c r="C40" s="4">
        <f t="shared" si="30"/>
        <v>4.8</v>
      </c>
      <c r="D40" s="4">
        <f t="shared" si="30"/>
        <v>4.8000000000000001E-2</v>
      </c>
      <c r="K40" s="13" t="s">
        <v>158</v>
      </c>
      <c r="L40" s="15">
        <v>1200</v>
      </c>
      <c r="M40" s="4">
        <f>L40/100</f>
        <v>12</v>
      </c>
      <c r="N40" s="4">
        <f t="shared" ref="N40" si="63">M40/100</f>
        <v>0.12</v>
      </c>
      <c r="P40" s="73" t="s">
        <v>201</v>
      </c>
      <c r="Q40" s="73"/>
      <c r="R40" s="73"/>
      <c r="S40" s="73"/>
    </row>
    <row r="41" spans="1:19" x14ac:dyDescent="0.45">
      <c r="A41" s="16" t="s">
        <v>275</v>
      </c>
      <c r="B41" s="15">
        <v>1200</v>
      </c>
      <c r="C41" s="4">
        <f t="shared" si="30"/>
        <v>12</v>
      </c>
      <c r="D41" s="4">
        <f t="shared" si="30"/>
        <v>0.12</v>
      </c>
      <c r="K41" s="13" t="s">
        <v>159</v>
      </c>
      <c r="L41" s="15">
        <v>12000</v>
      </c>
      <c r="M41" s="4">
        <f>L41/100</f>
        <v>120</v>
      </c>
      <c r="N41" s="4">
        <f t="shared" ref="N41" si="64">M41/100</f>
        <v>1.2</v>
      </c>
      <c r="P41" s="13" t="s">
        <v>202</v>
      </c>
      <c r="Q41" s="15">
        <v>120000</v>
      </c>
      <c r="R41" s="4">
        <f t="shared" ref="R41:S41" si="65">Q41/100</f>
        <v>1200</v>
      </c>
      <c r="S41" s="4">
        <f t="shared" si="65"/>
        <v>12</v>
      </c>
    </row>
    <row r="42" spans="1:19" x14ac:dyDescent="0.45">
      <c r="A42" s="39" t="s">
        <v>276</v>
      </c>
      <c r="B42" s="40">
        <v>6000</v>
      </c>
      <c r="C42" s="41">
        <f t="shared" si="30"/>
        <v>60</v>
      </c>
      <c r="D42" s="41">
        <f t="shared" si="30"/>
        <v>0.6</v>
      </c>
      <c r="K42" s="13" t="s">
        <v>160</v>
      </c>
      <c r="L42" s="15">
        <v>2400</v>
      </c>
      <c r="M42" s="4">
        <f t="shared" ref="M42:N42" si="66">L42/100</f>
        <v>24</v>
      </c>
      <c r="N42" s="4">
        <f t="shared" si="66"/>
        <v>0.24</v>
      </c>
      <c r="P42" s="13" t="s">
        <v>203</v>
      </c>
      <c r="Q42" s="15">
        <v>21600</v>
      </c>
      <c r="R42" s="4">
        <f t="shared" ref="R42:S42" si="67">Q42/100</f>
        <v>216</v>
      </c>
      <c r="S42" s="4">
        <f t="shared" si="67"/>
        <v>2.16</v>
      </c>
    </row>
    <row r="43" spans="1:19" x14ac:dyDescent="0.45">
      <c r="A43" s="46"/>
      <c r="B43" s="46"/>
      <c r="C43" s="46"/>
      <c r="D43" s="46"/>
      <c r="K43" s="13" t="s">
        <v>161</v>
      </c>
      <c r="L43" s="15">
        <v>24</v>
      </c>
      <c r="M43" s="4">
        <f t="shared" ref="M43:N43" si="68">L43/100</f>
        <v>0.24</v>
      </c>
      <c r="N43" s="4">
        <f t="shared" si="68"/>
        <v>2.3999999999999998E-3</v>
      </c>
      <c r="P43" s="13" t="s">
        <v>204</v>
      </c>
      <c r="Q43" s="15">
        <v>12000</v>
      </c>
      <c r="R43" s="4">
        <f t="shared" ref="R43:S43" si="69">Q43/100</f>
        <v>120</v>
      </c>
      <c r="S43" s="4">
        <f t="shared" si="69"/>
        <v>1.2</v>
      </c>
    </row>
    <row r="44" spans="1:19" x14ac:dyDescent="0.45">
      <c r="A44" s="42"/>
      <c r="B44" s="43"/>
      <c r="C44" s="11"/>
      <c r="D44" s="11"/>
      <c r="K44" s="13" t="s">
        <v>162</v>
      </c>
      <c r="L44" s="15">
        <v>300</v>
      </c>
      <c r="M44" s="4">
        <f t="shared" ref="M44:N44" si="70">L44/100</f>
        <v>3</v>
      </c>
      <c r="N44" s="4">
        <f t="shared" si="70"/>
        <v>0.03</v>
      </c>
      <c r="P44" s="13" t="s">
        <v>205</v>
      </c>
      <c r="Q44" s="15">
        <v>2880000</v>
      </c>
      <c r="R44" s="4">
        <f t="shared" ref="R44:S44" si="71">Q44/100</f>
        <v>28800</v>
      </c>
      <c r="S44" s="4">
        <f t="shared" si="71"/>
        <v>288</v>
      </c>
    </row>
    <row r="45" spans="1:19" ht="29.25" x14ac:dyDescent="0.5">
      <c r="A45" s="75" t="s">
        <v>277</v>
      </c>
      <c r="B45" s="75"/>
      <c r="C45" s="75"/>
      <c r="D45" s="75"/>
      <c r="K45" s="13" t="s">
        <v>163</v>
      </c>
      <c r="L45" s="15">
        <v>120</v>
      </c>
      <c r="M45" s="4">
        <f t="shared" ref="M45:N45" si="72">L45/100</f>
        <v>1.2</v>
      </c>
      <c r="N45" s="4">
        <f t="shared" si="72"/>
        <v>1.2E-2</v>
      </c>
      <c r="P45" s="13" t="s">
        <v>206</v>
      </c>
      <c r="Q45" s="15">
        <v>144000</v>
      </c>
      <c r="R45" s="4">
        <f t="shared" ref="R45:S45" si="73">Q45/100</f>
        <v>1440</v>
      </c>
      <c r="S45" s="4">
        <f t="shared" si="73"/>
        <v>14.4</v>
      </c>
    </row>
    <row r="46" spans="1:19" x14ac:dyDescent="0.45">
      <c r="A46" s="14" t="s">
        <v>278</v>
      </c>
      <c r="B46" s="15">
        <v>6000</v>
      </c>
      <c r="C46" s="4">
        <f t="shared" ref="C46:D62" si="74">B46/100</f>
        <v>60</v>
      </c>
      <c r="D46" s="4">
        <f t="shared" si="74"/>
        <v>0.6</v>
      </c>
      <c r="K46" s="13" t="s">
        <v>164</v>
      </c>
      <c r="L46" s="15">
        <v>480</v>
      </c>
      <c r="M46" s="4">
        <f t="shared" ref="M46:N46" si="75">L46/100</f>
        <v>4.8</v>
      </c>
      <c r="N46" s="4">
        <f t="shared" si="75"/>
        <v>4.8000000000000001E-2</v>
      </c>
      <c r="P46" s="13" t="s">
        <v>207</v>
      </c>
      <c r="Q46" s="15">
        <v>21600</v>
      </c>
      <c r="R46" s="4">
        <f t="shared" ref="R46:S46" si="76">Q46/100</f>
        <v>216</v>
      </c>
      <c r="S46" s="4">
        <f t="shared" si="76"/>
        <v>2.16</v>
      </c>
    </row>
    <row r="47" spans="1:19" ht="29.25" x14ac:dyDescent="0.5">
      <c r="A47" s="14" t="s">
        <v>279</v>
      </c>
      <c r="B47" s="15">
        <v>720</v>
      </c>
      <c r="C47" s="4">
        <f t="shared" si="74"/>
        <v>7.2</v>
      </c>
      <c r="D47" s="4">
        <f t="shared" si="74"/>
        <v>7.2000000000000008E-2</v>
      </c>
      <c r="K47" s="13" t="s">
        <v>165</v>
      </c>
      <c r="L47" s="15">
        <v>300</v>
      </c>
      <c r="M47" s="4">
        <f t="shared" ref="M47:N47" si="77">L47/100</f>
        <v>3</v>
      </c>
      <c r="N47" s="4">
        <f t="shared" si="77"/>
        <v>0.03</v>
      </c>
      <c r="P47" s="73" t="s">
        <v>208</v>
      </c>
      <c r="Q47" s="73"/>
      <c r="R47" s="73"/>
      <c r="S47" s="73"/>
    </row>
    <row r="48" spans="1:19" x14ac:dyDescent="0.45">
      <c r="A48" s="14" t="s">
        <v>280</v>
      </c>
      <c r="B48" s="15">
        <v>1440</v>
      </c>
      <c r="C48" s="4">
        <f t="shared" si="74"/>
        <v>14.4</v>
      </c>
      <c r="D48" s="4">
        <f t="shared" si="74"/>
        <v>0.14400000000000002</v>
      </c>
      <c r="K48" s="13" t="s">
        <v>166</v>
      </c>
      <c r="L48" s="15">
        <v>60</v>
      </c>
      <c r="M48" s="4">
        <f t="shared" ref="M48:N48" si="78">L48/100</f>
        <v>0.6</v>
      </c>
      <c r="N48" s="4">
        <f t="shared" si="78"/>
        <v>6.0000000000000001E-3</v>
      </c>
      <c r="P48" s="18" t="s">
        <v>209</v>
      </c>
      <c r="Q48" s="15">
        <v>60</v>
      </c>
      <c r="R48" s="4">
        <f t="shared" ref="R48:S48" si="79">Q48/100</f>
        <v>0.6</v>
      </c>
      <c r="S48" s="4">
        <f t="shared" si="79"/>
        <v>6.0000000000000001E-3</v>
      </c>
    </row>
    <row r="49" spans="1:19" x14ac:dyDescent="0.45">
      <c r="A49" s="14" t="s">
        <v>281</v>
      </c>
      <c r="B49" s="15">
        <v>2400</v>
      </c>
      <c r="C49" s="4">
        <f t="shared" si="74"/>
        <v>24</v>
      </c>
      <c r="D49" s="4">
        <f t="shared" si="74"/>
        <v>0.24</v>
      </c>
      <c r="P49" s="18" t="s">
        <v>210</v>
      </c>
      <c r="Q49" s="15">
        <v>24</v>
      </c>
      <c r="R49" s="4">
        <f t="shared" ref="R49:S49" si="80">Q49/100</f>
        <v>0.24</v>
      </c>
      <c r="S49" s="4">
        <f t="shared" si="80"/>
        <v>2.3999999999999998E-3</v>
      </c>
    </row>
    <row r="50" spans="1:19" ht="29.25" x14ac:dyDescent="0.5">
      <c r="A50" s="16" t="s">
        <v>282</v>
      </c>
      <c r="B50" s="15">
        <v>2880</v>
      </c>
      <c r="C50" s="4">
        <f t="shared" si="74"/>
        <v>28.8</v>
      </c>
      <c r="D50" s="4">
        <f t="shared" si="74"/>
        <v>0.28800000000000003</v>
      </c>
      <c r="K50" s="73" t="s">
        <v>221</v>
      </c>
      <c r="L50" s="73"/>
      <c r="M50" s="73"/>
      <c r="N50" s="73"/>
      <c r="P50" s="18" t="s">
        <v>211</v>
      </c>
      <c r="Q50" s="15">
        <v>1200</v>
      </c>
      <c r="R50" s="4">
        <f t="shared" ref="R50:S50" si="81">Q50/100</f>
        <v>12</v>
      </c>
      <c r="S50" s="4">
        <f t="shared" si="81"/>
        <v>0.12</v>
      </c>
    </row>
    <row r="51" spans="1:19" ht="52.5" x14ac:dyDescent="0.45">
      <c r="A51" s="16" t="s">
        <v>283</v>
      </c>
      <c r="B51" s="15">
        <v>40800</v>
      </c>
      <c r="C51" s="4">
        <f t="shared" si="74"/>
        <v>408</v>
      </c>
      <c r="D51" s="4">
        <f t="shared" si="74"/>
        <v>4.08</v>
      </c>
      <c r="K51" s="5" t="s">
        <v>222</v>
      </c>
      <c r="L51" s="15">
        <v>100</v>
      </c>
      <c r="M51" s="4">
        <f>L51/100</f>
        <v>1</v>
      </c>
      <c r="N51" s="4">
        <f>M51/100</f>
        <v>0.01</v>
      </c>
      <c r="P51" s="18" t="s">
        <v>220</v>
      </c>
      <c r="Q51" s="15">
        <v>240</v>
      </c>
      <c r="R51" s="4">
        <f t="shared" ref="R51:S51" si="82">Q51/100</f>
        <v>2.4</v>
      </c>
      <c r="S51" s="4">
        <f t="shared" si="82"/>
        <v>2.4E-2</v>
      </c>
    </row>
    <row r="52" spans="1:19" x14ac:dyDescent="0.45">
      <c r="A52" s="16" t="s">
        <v>284</v>
      </c>
      <c r="B52" s="15">
        <v>4800</v>
      </c>
      <c r="C52" s="4">
        <f t="shared" si="74"/>
        <v>48</v>
      </c>
      <c r="D52" s="4">
        <f t="shared" si="74"/>
        <v>0.48</v>
      </c>
      <c r="K52" s="5" t="s">
        <v>223</v>
      </c>
      <c r="L52" s="15">
        <v>2</v>
      </c>
      <c r="M52" s="4">
        <f t="shared" ref="M52:M63" si="83">L52/100</f>
        <v>0.02</v>
      </c>
      <c r="N52" s="4">
        <f t="shared" ref="N52:N63" si="84">M52/100</f>
        <v>2.0000000000000001E-4</v>
      </c>
      <c r="P52" s="18" t="s">
        <v>212</v>
      </c>
      <c r="Q52" s="15">
        <v>3600</v>
      </c>
      <c r="R52" s="4">
        <f t="shared" ref="R52:S52" si="85">Q52/100</f>
        <v>36</v>
      </c>
      <c r="S52" s="4">
        <f t="shared" si="85"/>
        <v>0.36</v>
      </c>
    </row>
    <row r="53" spans="1:19" x14ac:dyDescent="0.45">
      <c r="A53" s="16" t="s">
        <v>285</v>
      </c>
      <c r="B53" s="15">
        <v>22800</v>
      </c>
      <c r="C53" s="4">
        <f t="shared" si="74"/>
        <v>228</v>
      </c>
      <c r="D53" s="4">
        <f t="shared" si="74"/>
        <v>2.2799999999999998</v>
      </c>
      <c r="K53" s="5" t="s">
        <v>224</v>
      </c>
      <c r="L53" s="15">
        <v>1</v>
      </c>
      <c r="M53" s="4">
        <f t="shared" si="83"/>
        <v>0.01</v>
      </c>
      <c r="N53" s="4">
        <f t="shared" si="84"/>
        <v>1E-4</v>
      </c>
      <c r="P53" s="18" t="s">
        <v>213</v>
      </c>
      <c r="Q53" s="15">
        <v>480</v>
      </c>
      <c r="R53" s="4">
        <f t="shared" ref="R53:S53" si="86">Q53/100</f>
        <v>4.8</v>
      </c>
      <c r="S53" s="4">
        <f t="shared" si="86"/>
        <v>4.8000000000000001E-2</v>
      </c>
    </row>
    <row r="54" spans="1:19" x14ac:dyDescent="0.45">
      <c r="A54" s="16" t="s">
        <v>286</v>
      </c>
      <c r="B54" s="15">
        <v>14400</v>
      </c>
      <c r="C54" s="4">
        <f t="shared" si="74"/>
        <v>144</v>
      </c>
      <c r="D54" s="4">
        <f t="shared" si="74"/>
        <v>1.44</v>
      </c>
      <c r="K54" s="5" t="s">
        <v>225</v>
      </c>
      <c r="L54" s="15">
        <v>1000</v>
      </c>
      <c r="M54" s="4">
        <f t="shared" si="83"/>
        <v>10</v>
      </c>
      <c r="N54" s="4">
        <f t="shared" si="84"/>
        <v>0.1</v>
      </c>
      <c r="P54" s="18" t="s">
        <v>214</v>
      </c>
      <c r="Q54" s="15"/>
      <c r="R54" s="4">
        <f t="shared" ref="R54:S54" si="87">Q54/100</f>
        <v>0</v>
      </c>
      <c r="S54" s="4">
        <f t="shared" si="87"/>
        <v>0</v>
      </c>
    </row>
    <row r="55" spans="1:19" x14ac:dyDescent="0.45">
      <c r="A55" s="16" t="s">
        <v>287</v>
      </c>
      <c r="B55" s="15">
        <v>4800</v>
      </c>
      <c r="C55" s="4">
        <f t="shared" si="74"/>
        <v>48</v>
      </c>
      <c r="D55" s="4">
        <f t="shared" si="74"/>
        <v>0.48</v>
      </c>
      <c r="K55" s="5" t="s">
        <v>226</v>
      </c>
      <c r="L55" s="15">
        <v>100</v>
      </c>
      <c r="M55" s="4">
        <f t="shared" si="83"/>
        <v>1</v>
      </c>
      <c r="N55" s="4">
        <f t="shared" si="84"/>
        <v>0.01</v>
      </c>
      <c r="P55" s="18" t="s">
        <v>215</v>
      </c>
      <c r="Q55" s="15"/>
      <c r="R55" s="4">
        <f t="shared" ref="R55:S55" si="88">Q55/100</f>
        <v>0</v>
      </c>
      <c r="S55" s="4">
        <f t="shared" si="88"/>
        <v>0</v>
      </c>
    </row>
    <row r="56" spans="1:19" ht="52.5" x14ac:dyDescent="0.45">
      <c r="A56" s="16" t="s">
        <v>288</v>
      </c>
      <c r="B56" s="15">
        <v>31200</v>
      </c>
      <c r="C56" s="4">
        <f t="shared" si="74"/>
        <v>312</v>
      </c>
      <c r="D56" s="4">
        <f t="shared" si="74"/>
        <v>3.12</v>
      </c>
      <c r="K56" s="5" t="s">
        <v>227</v>
      </c>
      <c r="L56" s="15">
        <v>180</v>
      </c>
      <c r="M56" s="4">
        <f t="shared" si="83"/>
        <v>1.8</v>
      </c>
      <c r="N56" s="4">
        <f t="shared" si="84"/>
        <v>1.8000000000000002E-2</v>
      </c>
      <c r="P56" s="18" t="s">
        <v>216</v>
      </c>
      <c r="Q56" s="15"/>
      <c r="R56" s="4">
        <f t="shared" ref="R56:S56" si="89">Q56/100</f>
        <v>0</v>
      </c>
      <c r="S56" s="4">
        <f t="shared" si="89"/>
        <v>0</v>
      </c>
    </row>
    <row r="57" spans="1:19" x14ac:dyDescent="0.45">
      <c r="A57" s="16" t="s">
        <v>289</v>
      </c>
      <c r="B57" s="15">
        <v>18000</v>
      </c>
      <c r="C57" s="4">
        <f t="shared" si="74"/>
        <v>180</v>
      </c>
      <c r="D57" s="4">
        <f t="shared" si="74"/>
        <v>1.8</v>
      </c>
      <c r="K57" s="5" t="s">
        <v>228</v>
      </c>
      <c r="L57" s="15">
        <v>300</v>
      </c>
      <c r="M57" s="4">
        <f t="shared" si="83"/>
        <v>3</v>
      </c>
      <c r="N57" s="4">
        <f t="shared" si="84"/>
        <v>0.03</v>
      </c>
      <c r="P57" s="18" t="s">
        <v>217</v>
      </c>
      <c r="Q57" s="15"/>
      <c r="R57" s="4">
        <f t="shared" ref="R57:S57" si="90">Q57/100</f>
        <v>0</v>
      </c>
      <c r="S57" s="4">
        <f t="shared" si="90"/>
        <v>0</v>
      </c>
    </row>
    <row r="58" spans="1:19" ht="52.5" x14ac:dyDescent="0.45">
      <c r="A58" s="16" t="s">
        <v>290</v>
      </c>
      <c r="B58" s="15">
        <v>96000</v>
      </c>
      <c r="C58" s="4">
        <f t="shared" si="74"/>
        <v>960</v>
      </c>
      <c r="D58" s="4">
        <f t="shared" si="74"/>
        <v>9.6</v>
      </c>
      <c r="K58" s="5" t="s">
        <v>229</v>
      </c>
      <c r="L58" s="15">
        <v>20</v>
      </c>
      <c r="M58" s="4">
        <f t="shared" si="83"/>
        <v>0.2</v>
      </c>
      <c r="N58" s="4">
        <f t="shared" si="84"/>
        <v>2E-3</v>
      </c>
      <c r="P58" s="18" t="s">
        <v>218</v>
      </c>
      <c r="Q58" s="15"/>
      <c r="R58" s="4">
        <f t="shared" ref="R58:S58" si="91">Q58/100</f>
        <v>0</v>
      </c>
      <c r="S58" s="4">
        <f t="shared" si="91"/>
        <v>0</v>
      </c>
    </row>
    <row r="59" spans="1:19" ht="52.5" x14ac:dyDescent="0.45">
      <c r="A59" s="16" t="s">
        <v>291</v>
      </c>
      <c r="B59" s="15">
        <v>14400</v>
      </c>
      <c r="C59" s="4">
        <f t="shared" si="74"/>
        <v>144</v>
      </c>
      <c r="D59" s="4">
        <f t="shared" si="74"/>
        <v>1.44</v>
      </c>
      <c r="K59" s="5" t="s">
        <v>230</v>
      </c>
      <c r="L59" s="15">
        <v>10</v>
      </c>
      <c r="M59" s="4">
        <f t="shared" si="83"/>
        <v>0.1</v>
      </c>
      <c r="N59" s="4">
        <f t="shared" si="84"/>
        <v>1E-3</v>
      </c>
      <c r="P59" s="18" t="s">
        <v>219</v>
      </c>
      <c r="Q59" s="15"/>
      <c r="R59" s="4">
        <f t="shared" ref="R59:S59" si="92">Q59/100</f>
        <v>0</v>
      </c>
      <c r="S59" s="4">
        <f t="shared" si="92"/>
        <v>0</v>
      </c>
    </row>
    <row r="60" spans="1:19" ht="52.5" x14ac:dyDescent="0.45">
      <c r="A60" s="16" t="s">
        <v>292</v>
      </c>
      <c r="B60" s="15">
        <v>7200</v>
      </c>
      <c r="C60" s="4">
        <f t="shared" si="74"/>
        <v>72</v>
      </c>
      <c r="D60" s="4">
        <f t="shared" si="74"/>
        <v>0.72</v>
      </c>
      <c r="K60" s="5" t="s">
        <v>231</v>
      </c>
      <c r="L60" s="15">
        <v>10</v>
      </c>
      <c r="M60" s="4">
        <f t="shared" si="83"/>
        <v>0.1</v>
      </c>
      <c r="N60" s="4">
        <f t="shared" si="84"/>
        <v>1E-3</v>
      </c>
    </row>
    <row r="61" spans="1:19" x14ac:dyDescent="0.45">
      <c r="A61" s="16" t="s">
        <v>293</v>
      </c>
      <c r="B61" s="15">
        <v>16800</v>
      </c>
      <c r="C61" s="4">
        <f t="shared" si="74"/>
        <v>168</v>
      </c>
      <c r="D61" s="4">
        <f t="shared" si="74"/>
        <v>1.68</v>
      </c>
      <c r="K61" s="5" t="s">
        <v>232</v>
      </c>
      <c r="L61" s="15">
        <v>5</v>
      </c>
      <c r="M61" s="4">
        <f t="shared" si="83"/>
        <v>0.05</v>
      </c>
      <c r="N61" s="4">
        <f t="shared" si="84"/>
        <v>5.0000000000000001E-4</v>
      </c>
    </row>
    <row r="62" spans="1:19" x14ac:dyDescent="0.45">
      <c r="A62" s="16" t="s">
        <v>294</v>
      </c>
      <c r="B62" s="15">
        <v>16800</v>
      </c>
      <c r="C62" s="4">
        <f t="shared" si="74"/>
        <v>168</v>
      </c>
      <c r="D62" s="4">
        <f t="shared" si="74"/>
        <v>1.68</v>
      </c>
      <c r="K62" s="5" t="s">
        <v>233</v>
      </c>
      <c r="L62" s="15">
        <v>2</v>
      </c>
      <c r="M62" s="4">
        <f t="shared" si="83"/>
        <v>0.02</v>
      </c>
      <c r="N62" s="4">
        <f t="shared" si="84"/>
        <v>2.0000000000000001E-4</v>
      </c>
    </row>
    <row r="63" spans="1:19" x14ac:dyDescent="0.45">
      <c r="K63" s="5" t="s">
        <v>234</v>
      </c>
      <c r="L63" s="15">
        <v>2</v>
      </c>
      <c r="M63" s="4">
        <f t="shared" si="83"/>
        <v>0.02</v>
      </c>
      <c r="N63" s="4">
        <f t="shared" si="84"/>
        <v>2.0000000000000001E-4</v>
      </c>
    </row>
    <row r="64" spans="1:19" x14ac:dyDescent="0.45">
      <c r="K64" s="5" t="s">
        <v>235</v>
      </c>
      <c r="L64" s="15">
        <v>5</v>
      </c>
      <c r="M64" s="4">
        <f t="shared" ref="M64" si="93">L64/100</f>
        <v>0.05</v>
      </c>
      <c r="N64" s="4">
        <f t="shared" ref="N64" si="94">M64/100</f>
        <v>5.0000000000000001E-4</v>
      </c>
    </row>
  </sheetData>
  <mergeCells count="16">
    <mergeCell ref="A1:G1"/>
    <mergeCell ref="K50:N50"/>
    <mergeCell ref="P40:S40"/>
    <mergeCell ref="P47:S47"/>
    <mergeCell ref="K6:N6"/>
    <mergeCell ref="K20:N20"/>
    <mergeCell ref="K27:N27"/>
    <mergeCell ref="P6:S6"/>
    <mergeCell ref="P30:S30"/>
    <mergeCell ref="B5:J5"/>
    <mergeCell ref="A21:D21"/>
    <mergeCell ref="A45:D45"/>
    <mergeCell ref="B6:C6"/>
    <mergeCell ref="D6:E6"/>
    <mergeCell ref="F6:G6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4" zoomScaleNormal="100" workbookViewId="0">
      <selection activeCell="B26" sqref="B26"/>
    </sheetView>
  </sheetViews>
  <sheetFormatPr baseColWidth="10" defaultRowHeight="15" x14ac:dyDescent="0.25"/>
  <cols>
    <col min="1" max="1" width="28.7109375" style="7" bestFit="1" customWidth="1"/>
    <col min="2" max="2" width="31.42578125" style="7" bestFit="1" customWidth="1"/>
    <col min="3" max="3" width="3.28515625" customWidth="1"/>
    <col min="4" max="4" width="21.85546875" bestFit="1" customWidth="1"/>
    <col min="5" max="5" width="26" bestFit="1" customWidth="1"/>
    <col min="6" max="6" width="2.85546875" customWidth="1"/>
    <col min="7" max="7" width="20" bestFit="1" customWidth="1"/>
    <col min="8" max="8" width="29.140625" bestFit="1" customWidth="1"/>
    <col min="9" max="9" width="2.85546875" customWidth="1"/>
    <col min="10" max="10" width="18.42578125" bestFit="1" customWidth="1"/>
    <col min="11" max="11" width="29.5703125" bestFit="1" customWidth="1"/>
    <col min="12" max="12" width="2.28515625" customWidth="1"/>
    <col min="13" max="13" width="28.7109375" bestFit="1" customWidth="1"/>
    <col min="14" max="14" width="31.140625" bestFit="1" customWidth="1"/>
  </cols>
  <sheetData>
    <row r="1" spans="1:14" ht="27" x14ac:dyDescent="0.45">
      <c r="A1" s="8" t="s">
        <v>120</v>
      </c>
      <c r="B1" s="8" t="s">
        <v>121</v>
      </c>
      <c r="D1" s="8" t="s">
        <v>120</v>
      </c>
      <c r="E1" s="8" t="s">
        <v>121</v>
      </c>
      <c r="G1" s="8" t="s">
        <v>120</v>
      </c>
      <c r="H1" s="8" t="s">
        <v>121</v>
      </c>
      <c r="J1" s="8" t="s">
        <v>120</v>
      </c>
      <c r="K1" s="8" t="s">
        <v>121</v>
      </c>
      <c r="M1" s="8" t="s">
        <v>120</v>
      </c>
      <c r="N1" s="8" t="s">
        <v>121</v>
      </c>
    </row>
    <row r="2" spans="1:14" ht="27.75" x14ac:dyDescent="0.4">
      <c r="A2" s="24" t="s">
        <v>20</v>
      </c>
      <c r="B2" s="4">
        <v>1</v>
      </c>
      <c r="D2" s="25" t="s">
        <v>40</v>
      </c>
      <c r="E2" s="4">
        <v>2</v>
      </c>
      <c r="G2" s="25" t="s">
        <v>60</v>
      </c>
      <c r="H2" s="4">
        <v>1</v>
      </c>
      <c r="J2" s="24" t="s">
        <v>80</v>
      </c>
      <c r="K2" s="4">
        <v>3</v>
      </c>
      <c r="M2" s="19" t="s">
        <v>100</v>
      </c>
      <c r="N2" s="4">
        <v>1</v>
      </c>
    </row>
    <row r="3" spans="1:14" ht="27.75" x14ac:dyDescent="0.4">
      <c r="A3" s="24" t="s">
        <v>24</v>
      </c>
      <c r="B3" s="4">
        <v>5</v>
      </c>
      <c r="D3" s="25" t="s">
        <v>41</v>
      </c>
      <c r="E3" s="4">
        <v>2</v>
      </c>
      <c r="G3" s="25" t="s">
        <v>61</v>
      </c>
      <c r="H3" s="4">
        <v>1</v>
      </c>
      <c r="J3" s="24" t="s">
        <v>81</v>
      </c>
      <c r="K3" s="4">
        <v>8</v>
      </c>
      <c r="M3" s="19" t="s">
        <v>101</v>
      </c>
      <c r="N3" s="4">
        <v>5</v>
      </c>
    </row>
    <row r="4" spans="1:14" ht="27.75" x14ac:dyDescent="0.4">
      <c r="A4" s="24" t="s">
        <v>21</v>
      </c>
      <c r="B4" s="4">
        <v>2</v>
      </c>
      <c r="D4" s="25" t="s">
        <v>42</v>
      </c>
      <c r="E4" s="4">
        <v>3</v>
      </c>
      <c r="G4" s="25" t="s">
        <v>62</v>
      </c>
      <c r="H4" s="4">
        <v>3</v>
      </c>
      <c r="J4" s="24" t="s">
        <v>82</v>
      </c>
      <c r="K4" s="4">
        <v>24</v>
      </c>
      <c r="M4" s="19" t="s">
        <v>102</v>
      </c>
      <c r="N4" s="4">
        <v>25</v>
      </c>
    </row>
    <row r="5" spans="1:14" ht="27.75" x14ac:dyDescent="0.4">
      <c r="A5" s="24" t="s">
        <v>23</v>
      </c>
      <c r="B5" s="4">
        <v>5</v>
      </c>
      <c r="D5" s="25" t="s">
        <v>43</v>
      </c>
      <c r="E5" s="4">
        <v>5</v>
      </c>
      <c r="G5" s="25" t="s">
        <v>63</v>
      </c>
      <c r="H5" s="4">
        <v>5</v>
      </c>
      <c r="J5" s="24" t="s">
        <v>83</v>
      </c>
      <c r="K5" s="4">
        <v>28</v>
      </c>
      <c r="M5" s="19" t="s">
        <v>103</v>
      </c>
      <c r="N5" s="4">
        <v>100</v>
      </c>
    </row>
    <row r="6" spans="1:14" ht="27.75" x14ac:dyDescent="0.4">
      <c r="A6" s="24" t="s">
        <v>25</v>
      </c>
      <c r="B6" s="4">
        <v>2</v>
      </c>
      <c r="D6" s="25" t="s">
        <v>44</v>
      </c>
      <c r="E6" s="4">
        <v>6</v>
      </c>
      <c r="G6" s="25" t="s">
        <v>64</v>
      </c>
      <c r="H6" s="4">
        <v>7</v>
      </c>
      <c r="J6" s="24" t="s">
        <v>84</v>
      </c>
      <c r="K6" s="4">
        <v>32</v>
      </c>
      <c r="M6" s="19" t="s">
        <v>104</v>
      </c>
      <c r="N6" s="4">
        <v>150</v>
      </c>
    </row>
    <row r="7" spans="1:14" ht="27.75" x14ac:dyDescent="0.4">
      <c r="A7" s="24" t="s">
        <v>26</v>
      </c>
      <c r="B7" s="4">
        <v>2</v>
      </c>
      <c r="D7" s="25" t="s">
        <v>45</v>
      </c>
      <c r="E7" s="4">
        <v>7</v>
      </c>
      <c r="G7" s="25" t="s">
        <v>65</v>
      </c>
      <c r="H7" s="4">
        <v>15</v>
      </c>
      <c r="J7" s="24" t="s">
        <v>85</v>
      </c>
      <c r="K7" s="4">
        <v>38</v>
      </c>
      <c r="M7" s="19" t="s">
        <v>105</v>
      </c>
      <c r="N7" s="4">
        <v>300</v>
      </c>
    </row>
    <row r="8" spans="1:14" ht="27.75" x14ac:dyDescent="0.4">
      <c r="A8" s="24" t="s">
        <v>27</v>
      </c>
      <c r="B8" s="4">
        <v>3</v>
      </c>
      <c r="D8" s="26" t="s">
        <v>46</v>
      </c>
      <c r="E8" s="4">
        <v>15</v>
      </c>
      <c r="G8" s="26" t="s">
        <v>66</v>
      </c>
      <c r="H8" s="4">
        <v>25</v>
      </c>
      <c r="J8" s="27" t="s">
        <v>86</v>
      </c>
      <c r="K8" s="4">
        <v>40</v>
      </c>
      <c r="M8" s="20" t="s">
        <v>106</v>
      </c>
      <c r="N8" s="58">
        <v>1000</v>
      </c>
    </row>
    <row r="9" spans="1:14" ht="27.75" x14ac:dyDescent="0.4">
      <c r="A9" s="24" t="s">
        <v>22</v>
      </c>
      <c r="B9" s="4">
        <v>2</v>
      </c>
      <c r="D9" s="26" t="s">
        <v>47</v>
      </c>
      <c r="E9" s="4">
        <v>30</v>
      </c>
      <c r="G9" s="26" t="s">
        <v>67</v>
      </c>
      <c r="H9" s="4">
        <v>50</v>
      </c>
      <c r="J9" s="27" t="s">
        <v>87</v>
      </c>
      <c r="K9" s="4">
        <v>43</v>
      </c>
      <c r="M9" s="20" t="s">
        <v>107</v>
      </c>
      <c r="N9" s="58">
        <v>100000</v>
      </c>
    </row>
    <row r="10" spans="1:14" ht="27.75" x14ac:dyDescent="0.4">
      <c r="A10" s="24" t="s">
        <v>28</v>
      </c>
      <c r="B10" s="4">
        <v>8</v>
      </c>
      <c r="D10" s="26" t="s">
        <v>48</v>
      </c>
      <c r="E10" s="4">
        <v>50</v>
      </c>
      <c r="G10" s="26" t="s">
        <v>68</v>
      </c>
      <c r="H10" s="4">
        <v>150</v>
      </c>
      <c r="J10" s="27" t="s">
        <v>88</v>
      </c>
      <c r="K10" s="4">
        <v>50</v>
      </c>
      <c r="M10" s="20" t="s">
        <v>108</v>
      </c>
      <c r="N10" s="58">
        <v>150000</v>
      </c>
    </row>
    <row r="11" spans="1:14" ht="27.75" x14ac:dyDescent="0.4">
      <c r="A11" s="27" t="s">
        <v>30</v>
      </c>
      <c r="B11" s="4">
        <v>1</v>
      </c>
      <c r="D11" s="26" t="s">
        <v>49</v>
      </c>
      <c r="E11" s="4">
        <v>75</v>
      </c>
      <c r="G11" s="26" t="s">
        <v>69</v>
      </c>
      <c r="H11" s="4">
        <v>200</v>
      </c>
      <c r="J11" s="27" t="s">
        <v>89</v>
      </c>
      <c r="K11" s="4">
        <v>53</v>
      </c>
      <c r="M11" s="20" t="s">
        <v>109</v>
      </c>
      <c r="N11" s="58">
        <v>250000</v>
      </c>
    </row>
    <row r="12" spans="1:14" ht="27.75" x14ac:dyDescent="0.4">
      <c r="A12" s="27" t="s">
        <v>29</v>
      </c>
      <c r="B12" s="4">
        <v>1</v>
      </c>
      <c r="D12" s="26" t="s">
        <v>50</v>
      </c>
      <c r="E12" s="4">
        <v>90</v>
      </c>
      <c r="G12" s="26" t="s">
        <v>70</v>
      </c>
      <c r="H12" s="4">
        <v>230</v>
      </c>
      <c r="J12" s="27" t="s">
        <v>90</v>
      </c>
      <c r="K12" s="4">
        <v>60</v>
      </c>
      <c r="M12" s="20" t="s">
        <v>110</v>
      </c>
      <c r="N12" s="58">
        <v>500000</v>
      </c>
    </row>
    <row r="13" spans="1:14" ht="27.75" x14ac:dyDescent="0.4">
      <c r="A13" s="27" t="s">
        <v>31</v>
      </c>
      <c r="B13" s="4">
        <v>3</v>
      </c>
      <c r="D13" s="28" t="s">
        <v>51</v>
      </c>
      <c r="E13" s="4">
        <v>500</v>
      </c>
      <c r="G13" s="28" t="s">
        <v>71</v>
      </c>
      <c r="H13" s="4">
        <v>1500</v>
      </c>
      <c r="J13" s="29" t="s">
        <v>91</v>
      </c>
      <c r="K13" s="4">
        <v>300</v>
      </c>
      <c r="M13" s="21" t="s">
        <v>111</v>
      </c>
      <c r="N13" s="58">
        <v>750000</v>
      </c>
    </row>
    <row r="14" spans="1:14" ht="27.75" x14ac:dyDescent="0.4">
      <c r="A14" s="27" t="s">
        <v>32</v>
      </c>
      <c r="B14" s="4">
        <v>6</v>
      </c>
      <c r="D14" s="28" t="s">
        <v>52</v>
      </c>
      <c r="E14" s="4">
        <v>1000</v>
      </c>
      <c r="G14" s="28" t="s">
        <v>72</v>
      </c>
      <c r="H14" s="4">
        <v>7500</v>
      </c>
      <c r="J14" s="29" t="s">
        <v>92</v>
      </c>
      <c r="K14" s="4">
        <v>800</v>
      </c>
      <c r="M14" s="21" t="s">
        <v>112</v>
      </c>
      <c r="N14" s="58">
        <v>1000000</v>
      </c>
    </row>
    <row r="15" spans="1:14" ht="27.75" x14ac:dyDescent="0.4">
      <c r="A15" s="27" t="s">
        <v>33</v>
      </c>
      <c r="B15" s="4">
        <v>12</v>
      </c>
      <c r="D15" s="22" t="s">
        <v>53</v>
      </c>
      <c r="E15" s="58">
        <v>10000</v>
      </c>
      <c r="G15" s="22" t="s">
        <v>73</v>
      </c>
      <c r="H15" s="58">
        <v>75000</v>
      </c>
      <c r="J15" s="22" t="s">
        <v>93</v>
      </c>
      <c r="K15" s="58">
        <v>8000</v>
      </c>
      <c r="M15" s="22" t="s">
        <v>113</v>
      </c>
      <c r="N15" s="58">
        <v>10000000</v>
      </c>
    </row>
    <row r="16" spans="1:14" ht="27.75" x14ac:dyDescent="0.4">
      <c r="A16" s="27" t="s">
        <v>36</v>
      </c>
      <c r="B16" s="4">
        <v>120</v>
      </c>
      <c r="D16" s="22" t="s">
        <v>54</v>
      </c>
      <c r="E16" s="58">
        <v>20000</v>
      </c>
      <c r="G16" s="22" t="s">
        <v>74</v>
      </c>
      <c r="H16" s="58">
        <v>85000</v>
      </c>
      <c r="J16" s="22" t="s">
        <v>94</v>
      </c>
      <c r="K16" s="58">
        <v>15000</v>
      </c>
      <c r="M16" s="22" t="s">
        <v>114</v>
      </c>
      <c r="N16" s="58">
        <v>20000000</v>
      </c>
    </row>
    <row r="17" spans="1:14" ht="27.75" x14ac:dyDescent="0.4">
      <c r="A17" s="27" t="s">
        <v>35</v>
      </c>
      <c r="B17" s="4">
        <v>180</v>
      </c>
      <c r="D17" s="22" t="s">
        <v>55</v>
      </c>
      <c r="E17" s="58">
        <v>30000</v>
      </c>
      <c r="G17" s="22" t="s">
        <v>75</v>
      </c>
      <c r="H17" s="58">
        <v>95000</v>
      </c>
      <c r="J17" s="22" t="s">
        <v>95</v>
      </c>
      <c r="K17" s="58">
        <v>35000</v>
      </c>
      <c r="M17" s="22" t="s">
        <v>115</v>
      </c>
      <c r="N17" s="58">
        <v>30000000</v>
      </c>
    </row>
    <row r="18" spans="1:14" ht="27.75" x14ac:dyDescent="0.4">
      <c r="A18" s="29" t="s">
        <v>37</v>
      </c>
      <c r="B18" s="4">
        <v>210</v>
      </c>
      <c r="D18" s="22" t="s">
        <v>56</v>
      </c>
      <c r="E18" s="58">
        <v>40000</v>
      </c>
      <c r="G18" s="22" t="s">
        <v>76</v>
      </c>
      <c r="H18" s="58">
        <v>105000</v>
      </c>
      <c r="J18" s="22" t="s">
        <v>96</v>
      </c>
      <c r="K18" s="58">
        <v>75000</v>
      </c>
      <c r="M18" s="22" t="s">
        <v>116</v>
      </c>
      <c r="N18" s="58">
        <v>40000000</v>
      </c>
    </row>
    <row r="19" spans="1:14" ht="27.75" x14ac:dyDescent="0.4">
      <c r="A19" s="29" t="s">
        <v>34</v>
      </c>
      <c r="B19" s="4">
        <v>500</v>
      </c>
      <c r="D19" s="22" t="s">
        <v>57</v>
      </c>
      <c r="E19" s="58">
        <v>50000</v>
      </c>
      <c r="G19" s="22" t="s">
        <v>77</v>
      </c>
      <c r="H19" s="58">
        <v>115000</v>
      </c>
      <c r="J19" s="22" t="s">
        <v>97</v>
      </c>
      <c r="K19" s="58">
        <v>150000</v>
      </c>
      <c r="M19" s="22" t="s">
        <v>117</v>
      </c>
      <c r="N19" s="58">
        <v>50000000</v>
      </c>
    </row>
    <row r="20" spans="1:14" ht="27.75" x14ac:dyDescent="0.4">
      <c r="A20" s="22" t="s">
        <v>38</v>
      </c>
      <c r="B20" s="58">
        <v>2000000000</v>
      </c>
      <c r="D20" s="22" t="s">
        <v>58</v>
      </c>
      <c r="E20" s="58">
        <v>120000</v>
      </c>
      <c r="G20" s="22" t="s">
        <v>78</v>
      </c>
      <c r="H20" s="58">
        <v>250000</v>
      </c>
      <c r="J20" s="22" t="s">
        <v>98</v>
      </c>
      <c r="K20" s="58">
        <v>300000</v>
      </c>
      <c r="M20" s="22" t="s">
        <v>118</v>
      </c>
      <c r="N20" s="58">
        <v>100000000</v>
      </c>
    </row>
    <row r="21" spans="1:14" ht="27.75" x14ac:dyDescent="0.4">
      <c r="A21" s="31" t="s">
        <v>39</v>
      </c>
      <c r="B21" s="58">
        <v>5000000000</v>
      </c>
      <c r="D21" s="30" t="s">
        <v>59</v>
      </c>
      <c r="E21" s="58">
        <v>100000000</v>
      </c>
      <c r="G21" s="30" t="s">
        <v>79</v>
      </c>
      <c r="H21" s="58">
        <v>10000000</v>
      </c>
      <c r="J21" s="30" t="s">
        <v>99</v>
      </c>
      <c r="K21" s="58">
        <v>16000000</v>
      </c>
      <c r="M21" s="23" t="s">
        <v>119</v>
      </c>
      <c r="N21" s="58">
        <v>1500000000</v>
      </c>
    </row>
    <row r="23" spans="1:14" ht="27.75" x14ac:dyDescent="0.4">
      <c r="A23" s="24" t="s">
        <v>20</v>
      </c>
      <c r="B23" s="32">
        <f>B2*1</f>
        <v>1</v>
      </c>
      <c r="D23" s="25" t="s">
        <v>40</v>
      </c>
      <c r="E23" s="32">
        <f>E2*1</f>
        <v>2</v>
      </c>
      <c r="G23" s="25" t="s">
        <v>60</v>
      </c>
      <c r="H23" s="32">
        <f>H2*1</f>
        <v>1</v>
      </c>
      <c r="J23" s="24" t="s">
        <v>80</v>
      </c>
      <c r="K23" s="32">
        <f>K2*1</f>
        <v>3</v>
      </c>
      <c r="M23" s="19" t="s">
        <v>100</v>
      </c>
      <c r="N23" s="32">
        <f>N2*1</f>
        <v>1</v>
      </c>
    </row>
    <row r="24" spans="1:14" ht="27.75" x14ac:dyDescent="0.4">
      <c r="A24" s="24" t="s">
        <v>20</v>
      </c>
      <c r="B24" s="32">
        <f>B2*1</f>
        <v>1</v>
      </c>
      <c r="D24" s="25" t="s">
        <v>40</v>
      </c>
      <c r="E24" s="32">
        <f>E2*1</f>
        <v>2</v>
      </c>
      <c r="G24" s="25" t="s">
        <v>60</v>
      </c>
      <c r="H24" s="32">
        <f>H2*15</f>
        <v>15</v>
      </c>
      <c r="J24" s="24" t="s">
        <v>80</v>
      </c>
      <c r="K24" s="32">
        <f>K2*10</f>
        <v>30</v>
      </c>
      <c r="M24" s="19" t="s">
        <v>100</v>
      </c>
      <c r="N24" s="32">
        <f>N2*3</f>
        <v>3</v>
      </c>
    </row>
    <row r="25" spans="1:14" x14ac:dyDescent="0.25">
      <c r="B25" s="7">
        <f>(B23+B24)/2</f>
        <v>1</v>
      </c>
      <c r="E25" s="7">
        <f>(E23+E24)/2</f>
        <v>2</v>
      </c>
      <c r="H25" s="7">
        <f>(H23+H24)/2</f>
        <v>8</v>
      </c>
      <c r="K25" s="7">
        <f>(K23+K24)/2</f>
        <v>16.5</v>
      </c>
      <c r="N25" s="7">
        <f>(N23+N24)/2</f>
        <v>2</v>
      </c>
    </row>
    <row r="26" spans="1:14" x14ac:dyDescent="0.25">
      <c r="B26" s="33">
        <f>B24/10000</f>
        <v>1E-4</v>
      </c>
      <c r="C26" s="34"/>
      <c r="D26" s="34"/>
      <c r="E26" s="33">
        <f>E24/10000</f>
        <v>2.0000000000000001E-4</v>
      </c>
      <c r="F26" s="34"/>
      <c r="G26" s="34"/>
      <c r="H26" s="33">
        <f>H24/10000</f>
        <v>1.5E-3</v>
      </c>
      <c r="I26" s="34"/>
      <c r="J26" s="34"/>
      <c r="K26" s="33">
        <f>K24/10000</f>
        <v>3.0000000000000001E-3</v>
      </c>
      <c r="L26" s="34"/>
      <c r="M26" s="34"/>
      <c r="N26" s="33">
        <f>N24/10000</f>
        <v>2.9999999999999997E-4</v>
      </c>
    </row>
    <row r="27" spans="1:14" ht="27.75" x14ac:dyDescent="0.4">
      <c r="A27" s="24" t="s">
        <v>24</v>
      </c>
      <c r="B27" s="32">
        <f>B3*1</f>
        <v>5</v>
      </c>
      <c r="D27" s="25" t="s">
        <v>41</v>
      </c>
      <c r="E27" s="32">
        <f>E3*1</f>
        <v>2</v>
      </c>
      <c r="G27" s="25" t="s">
        <v>61</v>
      </c>
      <c r="H27" s="32">
        <f>H3*1</f>
        <v>1</v>
      </c>
      <c r="J27" s="24" t="s">
        <v>81</v>
      </c>
      <c r="K27" s="32">
        <f>K3*1</f>
        <v>8</v>
      </c>
      <c r="M27" s="19" t="s">
        <v>101</v>
      </c>
      <c r="N27" s="32">
        <f>N3*1</f>
        <v>5</v>
      </c>
    </row>
    <row r="28" spans="1:14" ht="27.75" x14ac:dyDescent="0.4">
      <c r="A28" s="24" t="s">
        <v>24</v>
      </c>
      <c r="B28" s="32">
        <f>B3*1</f>
        <v>5</v>
      </c>
      <c r="D28" s="25" t="s">
        <v>41</v>
      </c>
      <c r="E28" s="32">
        <f>E3*1</f>
        <v>2</v>
      </c>
      <c r="G28" s="25" t="s">
        <v>61</v>
      </c>
      <c r="H28" s="32">
        <f>H3*15</f>
        <v>15</v>
      </c>
      <c r="J28" s="24" t="s">
        <v>81</v>
      </c>
      <c r="K28" s="32">
        <f>K3*10</f>
        <v>80</v>
      </c>
      <c r="M28" s="19" t="s">
        <v>101</v>
      </c>
      <c r="N28" s="32">
        <f>N3*3</f>
        <v>15</v>
      </c>
    </row>
    <row r="29" spans="1:14" x14ac:dyDescent="0.25">
      <c r="B29" s="7">
        <f>(B27+B28)/2</f>
        <v>5</v>
      </c>
      <c r="E29" s="7">
        <f>(E27+E28)/2</f>
        <v>2</v>
      </c>
      <c r="H29" s="7">
        <f>(H27+H28)/2</f>
        <v>8</v>
      </c>
      <c r="K29" s="7">
        <f>(K27+K28)/2</f>
        <v>44</v>
      </c>
      <c r="N29" s="7">
        <f>(N27+N28)/2</f>
        <v>10</v>
      </c>
    </row>
    <row r="30" spans="1:14" x14ac:dyDescent="0.25">
      <c r="B30" s="33">
        <f>B28/10000</f>
        <v>5.0000000000000001E-4</v>
      </c>
      <c r="C30" s="34"/>
      <c r="D30" s="34"/>
      <c r="E30" s="33">
        <f>E28/10000</f>
        <v>2.0000000000000001E-4</v>
      </c>
      <c r="F30" s="34"/>
      <c r="G30" s="34"/>
      <c r="H30" s="33">
        <f>H28/10000</f>
        <v>1.5E-3</v>
      </c>
      <c r="I30" s="34"/>
      <c r="J30" s="34"/>
      <c r="K30" s="33">
        <f>K28/10000</f>
        <v>8.0000000000000002E-3</v>
      </c>
      <c r="L30" s="34"/>
      <c r="M30" s="34"/>
      <c r="N30" s="33">
        <f>N28/10000</f>
        <v>1.5E-3</v>
      </c>
    </row>
    <row r="31" spans="1:14" ht="27.75" x14ac:dyDescent="0.4">
      <c r="A31" s="24" t="s">
        <v>21</v>
      </c>
      <c r="B31" s="32">
        <f>B4*4</f>
        <v>8</v>
      </c>
      <c r="D31" s="25" t="s">
        <v>42</v>
      </c>
      <c r="E31" s="32">
        <f>E4*1</f>
        <v>3</v>
      </c>
      <c r="G31" s="25" t="s">
        <v>62</v>
      </c>
      <c r="H31" s="32">
        <f>H4*1</f>
        <v>3</v>
      </c>
      <c r="J31" s="24" t="s">
        <v>82</v>
      </c>
      <c r="K31" s="32">
        <f>K4*1</f>
        <v>24</v>
      </c>
      <c r="M31" s="19" t="s">
        <v>102</v>
      </c>
      <c r="N31" s="32">
        <f>N4*1</f>
        <v>25</v>
      </c>
    </row>
    <row r="32" spans="1:14" ht="27.75" x14ac:dyDescent="0.4">
      <c r="A32" s="24" t="s">
        <v>21</v>
      </c>
      <c r="B32" s="32">
        <f>B4*20</f>
        <v>40</v>
      </c>
      <c r="D32" s="25" t="s">
        <v>42</v>
      </c>
      <c r="E32" s="32">
        <f>E4*1</f>
        <v>3</v>
      </c>
      <c r="G32" s="25" t="s">
        <v>62</v>
      </c>
      <c r="H32" s="32">
        <f>H4*15</f>
        <v>45</v>
      </c>
      <c r="J32" s="24" t="s">
        <v>82</v>
      </c>
      <c r="K32" s="32">
        <f>K4*10</f>
        <v>240</v>
      </c>
      <c r="M32" s="19" t="s">
        <v>102</v>
      </c>
      <c r="N32" s="32">
        <f>N4*3</f>
        <v>75</v>
      </c>
    </row>
    <row r="33" spans="1:14" x14ac:dyDescent="0.25">
      <c r="B33" s="7">
        <f>(B31+B32)/2</f>
        <v>24</v>
      </c>
      <c r="E33" s="7">
        <f>(E31+E32)/2</f>
        <v>3</v>
      </c>
      <c r="H33" s="7">
        <f>(H31+H32)/2</f>
        <v>24</v>
      </c>
      <c r="K33" s="7">
        <f>(K31+K32)/2</f>
        <v>132</v>
      </c>
      <c r="N33" s="7">
        <f>(N31+N32)/2</f>
        <v>50</v>
      </c>
    </row>
    <row r="34" spans="1:14" x14ac:dyDescent="0.25">
      <c r="B34" s="33">
        <f>B32/10000</f>
        <v>4.0000000000000001E-3</v>
      </c>
      <c r="C34" s="34"/>
      <c r="D34" s="34"/>
      <c r="E34" s="33">
        <f>E32/10000</f>
        <v>2.9999999999999997E-4</v>
      </c>
      <c r="F34" s="34"/>
      <c r="G34" s="34"/>
      <c r="H34" s="33">
        <f>H32/10000</f>
        <v>4.4999999999999997E-3</v>
      </c>
      <c r="I34" s="34"/>
      <c r="J34" s="34"/>
      <c r="K34" s="33">
        <f>K32/10000</f>
        <v>2.4E-2</v>
      </c>
      <c r="L34" s="34"/>
      <c r="M34" s="34"/>
      <c r="N34" s="33">
        <f>N32/10000</f>
        <v>7.4999999999999997E-3</v>
      </c>
    </row>
    <row r="35" spans="1:14" ht="27.75" x14ac:dyDescent="0.4">
      <c r="A35" s="24" t="s">
        <v>23</v>
      </c>
      <c r="B35" s="32">
        <f>B5*2</f>
        <v>10</v>
      </c>
      <c r="D35" s="25" t="s">
        <v>43</v>
      </c>
      <c r="E35" s="32">
        <f>E5*1</f>
        <v>5</v>
      </c>
      <c r="G35" s="25" t="s">
        <v>63</v>
      </c>
      <c r="H35" s="32">
        <f>H5*1</f>
        <v>5</v>
      </c>
      <c r="J35" s="24" t="s">
        <v>83</v>
      </c>
      <c r="K35" s="32">
        <f>K5*1</f>
        <v>28</v>
      </c>
      <c r="M35" s="19" t="s">
        <v>103</v>
      </c>
      <c r="N35" s="32">
        <f>N5*1</f>
        <v>100</v>
      </c>
    </row>
    <row r="36" spans="1:14" ht="27.75" x14ac:dyDescent="0.4">
      <c r="A36" s="24" t="s">
        <v>23</v>
      </c>
      <c r="B36" s="32">
        <f>B5*10</f>
        <v>50</v>
      </c>
      <c r="D36" s="25" t="s">
        <v>43</v>
      </c>
      <c r="E36" s="32">
        <f>E5*1</f>
        <v>5</v>
      </c>
      <c r="G36" s="25" t="s">
        <v>63</v>
      </c>
      <c r="H36" s="32">
        <f>H5*1</f>
        <v>5</v>
      </c>
      <c r="J36" s="24" t="s">
        <v>83</v>
      </c>
      <c r="K36" s="32">
        <f>K5*10</f>
        <v>280</v>
      </c>
      <c r="M36" s="19" t="s">
        <v>103</v>
      </c>
      <c r="N36" s="32">
        <f>N5*3</f>
        <v>300</v>
      </c>
    </row>
    <row r="37" spans="1:14" x14ac:dyDescent="0.25">
      <c r="B37" s="7">
        <f>(B35+B36)/2</f>
        <v>30</v>
      </c>
      <c r="E37" s="7">
        <f>(E35+E36)/2</f>
        <v>5</v>
      </c>
      <c r="H37" s="7">
        <f>(H35+H36)/2</f>
        <v>5</v>
      </c>
      <c r="K37" s="7">
        <f>(K35+K36)/2</f>
        <v>154</v>
      </c>
      <c r="N37" s="7">
        <f>(N35+N36)/2</f>
        <v>200</v>
      </c>
    </row>
    <row r="38" spans="1:14" x14ac:dyDescent="0.25">
      <c r="B38" s="33">
        <f>B36/10000</f>
        <v>5.0000000000000001E-3</v>
      </c>
      <c r="C38" s="34"/>
      <c r="D38" s="34"/>
      <c r="E38" s="33">
        <f>E36/10000</f>
        <v>5.0000000000000001E-4</v>
      </c>
      <c r="F38" s="34"/>
      <c r="G38" s="34"/>
      <c r="H38" s="33">
        <f>H36/10000</f>
        <v>5.0000000000000001E-4</v>
      </c>
      <c r="I38" s="34"/>
      <c r="J38" s="34"/>
      <c r="K38" s="33">
        <f>K36/10000</f>
        <v>2.8000000000000001E-2</v>
      </c>
      <c r="L38" s="34"/>
      <c r="M38" s="34"/>
      <c r="N38" s="33">
        <f>N36/10000</f>
        <v>0.03</v>
      </c>
    </row>
    <row r="39" spans="1:14" ht="27.75" x14ac:dyDescent="0.4">
      <c r="A39" s="24" t="s">
        <v>25</v>
      </c>
      <c r="B39" s="32">
        <f>B6*10</f>
        <v>20</v>
      </c>
      <c r="D39" s="25" t="s">
        <v>44</v>
      </c>
      <c r="E39" s="32">
        <f>E6*1</f>
        <v>6</v>
      </c>
      <c r="G39" s="25" t="s">
        <v>64</v>
      </c>
      <c r="H39" s="32">
        <f>H6*1</f>
        <v>7</v>
      </c>
      <c r="J39" s="24" t="s">
        <v>84</v>
      </c>
      <c r="K39" s="32">
        <f>K6*1</f>
        <v>32</v>
      </c>
      <c r="M39" s="19" t="s">
        <v>104</v>
      </c>
      <c r="N39" s="32">
        <f>N6*1</f>
        <v>150</v>
      </c>
    </row>
    <row r="40" spans="1:14" ht="27.75" x14ac:dyDescent="0.4">
      <c r="A40" s="24" t="s">
        <v>25</v>
      </c>
      <c r="B40" s="32">
        <f>B6*30</f>
        <v>60</v>
      </c>
      <c r="D40" s="25" t="s">
        <v>44</v>
      </c>
      <c r="E40" s="32">
        <f>E6*1</f>
        <v>6</v>
      </c>
      <c r="G40" s="25" t="s">
        <v>64</v>
      </c>
      <c r="H40" s="32">
        <f>H6*15</f>
        <v>105</v>
      </c>
      <c r="J40" s="24" t="s">
        <v>84</v>
      </c>
      <c r="K40" s="32">
        <f>K6*10</f>
        <v>320</v>
      </c>
      <c r="M40" s="19" t="s">
        <v>104</v>
      </c>
      <c r="N40" s="32">
        <f>N6*3</f>
        <v>450</v>
      </c>
    </row>
    <row r="41" spans="1:14" x14ac:dyDescent="0.25">
      <c r="B41" s="7">
        <f>(B39+B40)/2</f>
        <v>40</v>
      </c>
      <c r="E41" s="7">
        <f>(E39+E40)/2</f>
        <v>6</v>
      </c>
      <c r="H41" s="7">
        <f>(H39+H40)/2</f>
        <v>56</v>
      </c>
      <c r="K41" s="7">
        <f>(K39+K40)/2</f>
        <v>176</v>
      </c>
      <c r="N41" s="7">
        <f>(N39+N40)/2</f>
        <v>300</v>
      </c>
    </row>
    <row r="42" spans="1:14" x14ac:dyDescent="0.25">
      <c r="B42" s="33">
        <f>B40/10000</f>
        <v>6.0000000000000001E-3</v>
      </c>
      <c r="C42" s="34"/>
      <c r="D42" s="34"/>
      <c r="E42" s="33">
        <f>E40/10000</f>
        <v>5.9999999999999995E-4</v>
      </c>
      <c r="F42" s="34"/>
      <c r="G42" s="34"/>
      <c r="H42" s="33">
        <f>H40/10000</f>
        <v>1.0500000000000001E-2</v>
      </c>
      <c r="I42" s="34"/>
      <c r="J42" s="34"/>
      <c r="K42" s="33">
        <f>K40/10000</f>
        <v>3.2000000000000001E-2</v>
      </c>
      <c r="L42" s="34"/>
      <c r="M42" s="34"/>
      <c r="N42" s="33">
        <f>N40/10000</f>
        <v>4.4999999999999998E-2</v>
      </c>
    </row>
    <row r="43" spans="1:14" ht="27.75" x14ac:dyDescent="0.4">
      <c r="A43" s="24" t="s">
        <v>26</v>
      </c>
      <c r="B43" s="32">
        <f>B7*15</f>
        <v>30</v>
      </c>
      <c r="D43" s="25" t="s">
        <v>45</v>
      </c>
      <c r="E43" s="32">
        <f>E7*1</f>
        <v>7</v>
      </c>
      <c r="G43" s="25" t="s">
        <v>65</v>
      </c>
      <c r="H43" s="32">
        <f>H7*1</f>
        <v>15</v>
      </c>
      <c r="J43" s="24" t="s">
        <v>85</v>
      </c>
      <c r="K43" s="32">
        <f>K7*1</f>
        <v>38</v>
      </c>
      <c r="M43" s="19" t="s">
        <v>105</v>
      </c>
      <c r="N43" s="32">
        <f>N7*1</f>
        <v>300</v>
      </c>
    </row>
    <row r="44" spans="1:14" ht="27.75" x14ac:dyDescent="0.4">
      <c r="A44" s="24" t="s">
        <v>26</v>
      </c>
      <c r="B44" s="32">
        <f>B7*35</f>
        <v>70</v>
      </c>
      <c r="D44" s="25" t="s">
        <v>45</v>
      </c>
      <c r="E44" s="32">
        <f>E7*1</f>
        <v>7</v>
      </c>
      <c r="G44" s="25" t="s">
        <v>65</v>
      </c>
      <c r="H44" s="32">
        <f>H7*15</f>
        <v>225</v>
      </c>
      <c r="J44" s="24" t="s">
        <v>85</v>
      </c>
      <c r="K44" s="32">
        <f>K7*10</f>
        <v>380</v>
      </c>
      <c r="M44" s="19" t="s">
        <v>105</v>
      </c>
      <c r="N44" s="32">
        <f>N7*3</f>
        <v>900</v>
      </c>
    </row>
    <row r="45" spans="1:14" x14ac:dyDescent="0.25">
      <c r="B45" s="7">
        <f>(B43+B44)/2</f>
        <v>50</v>
      </c>
      <c r="E45" s="7">
        <f>(E43+E44)/2</f>
        <v>7</v>
      </c>
      <c r="H45" s="7">
        <f>(H43+H44)/2</f>
        <v>120</v>
      </c>
      <c r="K45" s="7">
        <f>(K43+K44)/2</f>
        <v>209</v>
      </c>
      <c r="N45" s="7">
        <f>(N43+N44)/2</f>
        <v>600</v>
      </c>
    </row>
    <row r="46" spans="1:14" x14ac:dyDescent="0.25">
      <c r="B46" s="33">
        <f>B44/10000</f>
        <v>7.0000000000000001E-3</v>
      </c>
      <c r="C46" s="34"/>
      <c r="D46" s="34"/>
      <c r="E46" s="33">
        <f>E44/10000</f>
        <v>6.9999999999999999E-4</v>
      </c>
      <c r="F46" s="34"/>
      <c r="G46" s="34"/>
      <c r="H46" s="33">
        <f>H44/10000</f>
        <v>2.2499999999999999E-2</v>
      </c>
      <c r="I46" s="34"/>
      <c r="J46" s="34"/>
      <c r="K46" s="33">
        <f>K44/10000</f>
        <v>3.7999999999999999E-2</v>
      </c>
      <c r="L46" s="34"/>
      <c r="M46" s="34"/>
      <c r="N46" s="33">
        <f>N44/10000</f>
        <v>0.09</v>
      </c>
    </row>
    <row r="47" spans="1:14" ht="27.75" x14ac:dyDescent="0.4">
      <c r="A47" s="24" t="s">
        <v>27</v>
      </c>
      <c r="B47" s="32">
        <f>B8*10</f>
        <v>30</v>
      </c>
      <c r="D47" s="26" t="s">
        <v>46</v>
      </c>
      <c r="E47" s="32">
        <f>E8*1</f>
        <v>15</v>
      </c>
      <c r="G47" s="26" t="s">
        <v>66</v>
      </c>
      <c r="H47" s="32">
        <f>H8*1</f>
        <v>25</v>
      </c>
      <c r="J47" s="27" t="s">
        <v>86</v>
      </c>
      <c r="K47" s="32">
        <f>K8*1</f>
        <v>40</v>
      </c>
      <c r="M47" s="20" t="s">
        <v>106</v>
      </c>
      <c r="N47" s="32">
        <f>N8*1</f>
        <v>1000</v>
      </c>
    </row>
    <row r="48" spans="1:14" ht="27.75" x14ac:dyDescent="0.4">
      <c r="A48" s="24" t="s">
        <v>27</v>
      </c>
      <c r="B48" s="32">
        <f>B8*30</f>
        <v>90</v>
      </c>
      <c r="D48" s="26" t="s">
        <v>46</v>
      </c>
      <c r="E48" s="32">
        <f>E8*1</f>
        <v>15</v>
      </c>
      <c r="G48" s="26" t="s">
        <v>66</v>
      </c>
      <c r="H48" s="32">
        <f>H8*15</f>
        <v>375</v>
      </c>
      <c r="J48" s="27" t="s">
        <v>86</v>
      </c>
      <c r="K48" s="32">
        <f>K8*10</f>
        <v>400</v>
      </c>
      <c r="M48" s="20" t="s">
        <v>106</v>
      </c>
      <c r="N48" s="32">
        <f>N8*3</f>
        <v>3000</v>
      </c>
    </row>
    <row r="49" spans="1:14" x14ac:dyDescent="0.25">
      <c r="B49" s="7">
        <f>(B47+B48)/2</f>
        <v>60</v>
      </c>
      <c r="E49" s="7">
        <f>(E47+E48)/2</f>
        <v>15</v>
      </c>
      <c r="H49" s="7">
        <f>(H47+H48)/2</f>
        <v>200</v>
      </c>
      <c r="K49" s="7">
        <f>(K47+K48)/2</f>
        <v>220</v>
      </c>
      <c r="N49" s="7">
        <f>(N47+N48)/2</f>
        <v>2000</v>
      </c>
    </row>
    <row r="50" spans="1:14" x14ac:dyDescent="0.25">
      <c r="B50" s="33">
        <f>B48/10000</f>
        <v>8.9999999999999993E-3</v>
      </c>
      <c r="C50" s="34"/>
      <c r="D50" s="34"/>
      <c r="E50" s="33">
        <f>E48/10000</f>
        <v>1.5E-3</v>
      </c>
      <c r="F50" s="34"/>
      <c r="G50" s="34"/>
      <c r="H50" s="33">
        <f>H48/10000</f>
        <v>3.7499999999999999E-2</v>
      </c>
      <c r="I50" s="34"/>
      <c r="J50" s="34"/>
      <c r="K50" s="33">
        <f>K48/10000</f>
        <v>0.04</v>
      </c>
      <c r="L50" s="34"/>
      <c r="M50" s="34"/>
      <c r="N50" s="33">
        <f>N48/10000</f>
        <v>0.3</v>
      </c>
    </row>
    <row r="51" spans="1:14" ht="27.75" x14ac:dyDescent="0.4">
      <c r="A51" s="24" t="s">
        <v>22</v>
      </c>
      <c r="B51" s="32">
        <f>B9*25</f>
        <v>50</v>
      </c>
      <c r="D51" s="26" t="s">
        <v>47</v>
      </c>
      <c r="E51" s="32">
        <f>E9*1</f>
        <v>30</v>
      </c>
      <c r="G51" s="26" t="s">
        <v>67</v>
      </c>
      <c r="H51" s="32">
        <f>H9*1</f>
        <v>50</v>
      </c>
      <c r="J51" s="27" t="s">
        <v>87</v>
      </c>
      <c r="K51" s="32">
        <f>K9*1</f>
        <v>43</v>
      </c>
      <c r="M51" s="20" t="s">
        <v>107</v>
      </c>
      <c r="N51" s="32">
        <f>N9*1</f>
        <v>100000</v>
      </c>
    </row>
    <row r="52" spans="1:14" ht="27.75" x14ac:dyDescent="0.4">
      <c r="A52" s="24" t="s">
        <v>22</v>
      </c>
      <c r="B52" s="32">
        <f>B9*50</f>
        <v>100</v>
      </c>
      <c r="D52" s="26" t="s">
        <v>47</v>
      </c>
      <c r="E52" s="32">
        <f>E9*1</f>
        <v>30</v>
      </c>
      <c r="G52" s="26" t="s">
        <v>67</v>
      </c>
      <c r="H52" s="32">
        <f>H9*15</f>
        <v>750</v>
      </c>
      <c r="J52" s="27" t="s">
        <v>87</v>
      </c>
      <c r="K52" s="32">
        <f>K9*10</f>
        <v>430</v>
      </c>
      <c r="M52" s="20" t="s">
        <v>107</v>
      </c>
      <c r="N52" s="32">
        <f>N9*3</f>
        <v>300000</v>
      </c>
    </row>
    <row r="53" spans="1:14" x14ac:dyDescent="0.25">
      <c r="B53" s="7">
        <f>(B51+B52)/2</f>
        <v>75</v>
      </c>
      <c r="E53" s="7">
        <f>(E51+E52)/2</f>
        <v>30</v>
      </c>
      <c r="H53" s="7">
        <f>(H51+H52)/2</f>
        <v>400</v>
      </c>
      <c r="K53" s="7">
        <f>(K51+K52)/2</f>
        <v>236.5</v>
      </c>
      <c r="N53" s="7">
        <f>(N51+N52)/2</f>
        <v>200000</v>
      </c>
    </row>
    <row r="54" spans="1:14" x14ac:dyDescent="0.25">
      <c r="B54" s="33">
        <f>B52/10000</f>
        <v>0.01</v>
      </c>
      <c r="C54" s="34"/>
      <c r="D54" s="34"/>
      <c r="E54" s="33">
        <f>E52/10000</f>
        <v>3.0000000000000001E-3</v>
      </c>
      <c r="F54" s="34"/>
      <c r="G54" s="34"/>
      <c r="H54" s="33">
        <f>H52/10000</f>
        <v>7.4999999999999997E-2</v>
      </c>
      <c r="I54" s="34"/>
      <c r="J54" s="34"/>
      <c r="K54" s="33">
        <f>K52/10000</f>
        <v>4.2999999999999997E-2</v>
      </c>
      <c r="L54" s="34"/>
      <c r="M54" s="34"/>
      <c r="N54" s="33">
        <f>N52/10000</f>
        <v>30</v>
      </c>
    </row>
    <row r="55" spans="1:14" ht="27.75" x14ac:dyDescent="0.4">
      <c r="A55" s="24" t="s">
        <v>28</v>
      </c>
      <c r="B55" s="32">
        <f>B10*7</f>
        <v>56</v>
      </c>
      <c r="D55" s="26" t="s">
        <v>48</v>
      </c>
      <c r="E55" s="32">
        <f>E10*1</f>
        <v>50</v>
      </c>
      <c r="G55" s="26" t="s">
        <v>68</v>
      </c>
      <c r="H55" s="32">
        <f>H10*1</f>
        <v>150</v>
      </c>
      <c r="J55" s="27" t="s">
        <v>88</v>
      </c>
      <c r="K55" s="32">
        <f>K10*1</f>
        <v>50</v>
      </c>
      <c r="M55" s="20" t="s">
        <v>108</v>
      </c>
      <c r="N55" s="32">
        <f>N10*1</f>
        <v>150000</v>
      </c>
    </row>
    <row r="56" spans="1:14" ht="27.75" x14ac:dyDescent="0.4">
      <c r="A56" s="24" t="s">
        <v>28</v>
      </c>
      <c r="B56" s="32">
        <f>B10*15</f>
        <v>120</v>
      </c>
      <c r="D56" s="26" t="s">
        <v>48</v>
      </c>
      <c r="E56" s="32">
        <f>E10*1</f>
        <v>50</v>
      </c>
      <c r="G56" s="26" t="s">
        <v>68</v>
      </c>
      <c r="H56" s="32">
        <f>H10*15</f>
        <v>2250</v>
      </c>
      <c r="J56" s="27" t="s">
        <v>88</v>
      </c>
      <c r="K56" s="32">
        <f>K10*10</f>
        <v>500</v>
      </c>
      <c r="M56" s="20" t="s">
        <v>108</v>
      </c>
      <c r="N56" s="32">
        <f>N10*3</f>
        <v>450000</v>
      </c>
    </row>
    <row r="57" spans="1:14" x14ac:dyDescent="0.25">
      <c r="B57" s="7">
        <f>(B55+B56)/2</f>
        <v>88</v>
      </c>
      <c r="E57" s="7">
        <f>(E55+E56)/2</f>
        <v>50</v>
      </c>
      <c r="H57" s="7">
        <f>(H55+H56)/2</f>
        <v>1200</v>
      </c>
      <c r="K57" s="7">
        <f>(K55+K56)/2</f>
        <v>275</v>
      </c>
      <c r="N57" s="7">
        <f>(N55+N56)/2</f>
        <v>300000</v>
      </c>
    </row>
    <row r="58" spans="1:14" x14ac:dyDescent="0.25">
      <c r="B58" s="33">
        <f>B56/10000</f>
        <v>1.2E-2</v>
      </c>
      <c r="C58" s="34"/>
      <c r="D58" s="34"/>
      <c r="E58" s="33">
        <f>E56/10000</f>
        <v>5.0000000000000001E-3</v>
      </c>
      <c r="F58" s="34"/>
      <c r="G58" s="34"/>
      <c r="H58" s="33">
        <f>H56/10000</f>
        <v>0.22500000000000001</v>
      </c>
      <c r="I58" s="34"/>
      <c r="J58" s="34"/>
      <c r="K58" s="33">
        <f>K56/10000</f>
        <v>0.05</v>
      </c>
      <c r="L58" s="34"/>
      <c r="M58" s="34"/>
      <c r="N58" s="33">
        <f>N56/10000</f>
        <v>45</v>
      </c>
    </row>
    <row r="59" spans="1:14" ht="27.75" x14ac:dyDescent="0.4">
      <c r="A59" s="27" t="s">
        <v>30</v>
      </c>
      <c r="B59" s="32">
        <f>B11*1</f>
        <v>1</v>
      </c>
      <c r="D59" s="26" t="s">
        <v>49</v>
      </c>
      <c r="E59" s="32">
        <f>E11*1</f>
        <v>75</v>
      </c>
      <c r="G59" s="26" t="s">
        <v>69</v>
      </c>
      <c r="H59" s="32">
        <f>H11*1</f>
        <v>200</v>
      </c>
      <c r="J59" s="27" t="s">
        <v>89</v>
      </c>
      <c r="K59" s="32">
        <f>K11*1</f>
        <v>53</v>
      </c>
      <c r="M59" s="20" t="s">
        <v>109</v>
      </c>
      <c r="N59" s="32">
        <f>N11*1</f>
        <v>250000</v>
      </c>
    </row>
    <row r="60" spans="1:14" ht="27.75" x14ac:dyDescent="0.4">
      <c r="A60" s="27" t="s">
        <v>30</v>
      </c>
      <c r="B60" s="32">
        <f>B11*1</f>
        <v>1</v>
      </c>
      <c r="D60" s="26" t="s">
        <v>49</v>
      </c>
      <c r="E60" s="32">
        <f>E11*1</f>
        <v>75</v>
      </c>
      <c r="G60" s="26" t="s">
        <v>69</v>
      </c>
      <c r="H60" s="32">
        <f>H11*15</f>
        <v>3000</v>
      </c>
      <c r="J60" s="27" t="s">
        <v>89</v>
      </c>
      <c r="K60" s="32">
        <f>K11*10</f>
        <v>530</v>
      </c>
      <c r="M60" s="20" t="s">
        <v>109</v>
      </c>
      <c r="N60" s="32">
        <f>N11*3</f>
        <v>750000</v>
      </c>
    </row>
    <row r="61" spans="1:14" x14ac:dyDescent="0.25">
      <c r="B61" s="7">
        <f>(B59+B60)/2</f>
        <v>1</v>
      </c>
      <c r="E61" s="7">
        <f>(E59+E60)/2</f>
        <v>75</v>
      </c>
      <c r="H61" s="7">
        <f>(H59+H60)/2</f>
        <v>1600</v>
      </c>
      <c r="K61" s="7">
        <f>(K59+K60)/2</f>
        <v>291.5</v>
      </c>
      <c r="N61" s="7">
        <f>(N59+N60)/2</f>
        <v>500000</v>
      </c>
    </row>
    <row r="62" spans="1:14" x14ac:dyDescent="0.25">
      <c r="B62" s="33">
        <f>B60/10000</f>
        <v>1E-4</v>
      </c>
      <c r="C62" s="34"/>
      <c r="D62" s="34"/>
      <c r="E62" s="33">
        <f>E60/10000</f>
        <v>7.4999999999999997E-3</v>
      </c>
      <c r="F62" s="34"/>
      <c r="G62" s="34"/>
      <c r="H62" s="33">
        <f>H60/10000</f>
        <v>0.3</v>
      </c>
      <c r="I62" s="34"/>
      <c r="J62" s="34"/>
      <c r="K62" s="33">
        <f>K60/10000</f>
        <v>5.2999999999999999E-2</v>
      </c>
      <c r="L62" s="34"/>
      <c r="M62" s="34"/>
      <c r="N62" s="33">
        <f>N60/10000</f>
        <v>75</v>
      </c>
    </row>
    <row r="63" spans="1:14" ht="27.75" x14ac:dyDescent="0.4">
      <c r="A63" s="27" t="s">
        <v>29</v>
      </c>
      <c r="B63" s="32">
        <f>B12*1</f>
        <v>1</v>
      </c>
      <c r="D63" s="26" t="s">
        <v>50</v>
      </c>
      <c r="E63" s="32">
        <f>E12*1</f>
        <v>90</v>
      </c>
      <c r="G63" s="26" t="s">
        <v>70</v>
      </c>
      <c r="H63" s="32">
        <f>H12*1</f>
        <v>230</v>
      </c>
      <c r="J63" s="27" t="s">
        <v>90</v>
      </c>
      <c r="K63" s="32">
        <f>K12*1</f>
        <v>60</v>
      </c>
      <c r="M63" s="20" t="s">
        <v>110</v>
      </c>
      <c r="N63" s="32">
        <f>N12*1</f>
        <v>500000</v>
      </c>
    </row>
    <row r="64" spans="1:14" ht="27.75" x14ac:dyDescent="0.4">
      <c r="A64" s="27" t="s">
        <v>29</v>
      </c>
      <c r="B64" s="32">
        <f>B12*5</f>
        <v>5</v>
      </c>
      <c r="D64" s="26" t="s">
        <v>50</v>
      </c>
      <c r="E64" s="32">
        <f>E12*1</f>
        <v>90</v>
      </c>
      <c r="G64" s="26" t="s">
        <v>70</v>
      </c>
      <c r="H64" s="32">
        <f>H12*15</f>
        <v>3450</v>
      </c>
      <c r="J64" s="27" t="s">
        <v>90</v>
      </c>
      <c r="K64" s="32">
        <f>K12*10</f>
        <v>600</v>
      </c>
      <c r="M64" s="20" t="s">
        <v>110</v>
      </c>
      <c r="N64" s="32">
        <f>N12*3</f>
        <v>1500000</v>
      </c>
    </row>
    <row r="65" spans="1:14" x14ac:dyDescent="0.25">
      <c r="B65" s="7">
        <f>(B63+B64)/2</f>
        <v>3</v>
      </c>
      <c r="E65" s="7">
        <f>(E63+E64)/2</f>
        <v>90</v>
      </c>
      <c r="H65" s="7">
        <f>(H63+H64)/2</f>
        <v>1840</v>
      </c>
      <c r="K65" s="7">
        <f>(K63+K64)/2</f>
        <v>330</v>
      </c>
      <c r="N65" s="7">
        <f>(N63+N64)/2</f>
        <v>1000000</v>
      </c>
    </row>
    <row r="66" spans="1:14" x14ac:dyDescent="0.25">
      <c r="B66" s="33">
        <f>B64/10000</f>
        <v>5.0000000000000001E-4</v>
      </c>
      <c r="C66" s="34"/>
      <c r="D66" s="34"/>
      <c r="E66" s="33">
        <f>E64/10000</f>
        <v>8.9999999999999993E-3</v>
      </c>
      <c r="F66" s="34"/>
      <c r="G66" s="34"/>
      <c r="H66" s="33">
        <f>H64/10000</f>
        <v>0.34499999999999997</v>
      </c>
      <c r="I66" s="34"/>
      <c r="J66" s="34"/>
      <c r="K66" s="33">
        <f>K64/10000</f>
        <v>0.06</v>
      </c>
      <c r="L66" s="34"/>
      <c r="M66" s="34"/>
      <c r="N66" s="33">
        <f>N64/10000</f>
        <v>150</v>
      </c>
    </row>
    <row r="67" spans="1:14" ht="27.75" x14ac:dyDescent="0.4">
      <c r="A67" s="27" t="s">
        <v>31</v>
      </c>
      <c r="B67" s="32">
        <f>B13*20</f>
        <v>60</v>
      </c>
      <c r="D67" s="28" t="s">
        <v>51</v>
      </c>
      <c r="E67" s="32">
        <f>E13*1</f>
        <v>500</v>
      </c>
      <c r="G67" s="28" t="s">
        <v>71</v>
      </c>
      <c r="H67" s="32">
        <f>H13*1</f>
        <v>1500</v>
      </c>
      <c r="J67" s="29" t="s">
        <v>91</v>
      </c>
      <c r="K67" s="32">
        <f>K13*1</f>
        <v>300</v>
      </c>
      <c r="M67" s="21" t="s">
        <v>111</v>
      </c>
      <c r="N67" s="32">
        <f>N13*1</f>
        <v>750000</v>
      </c>
    </row>
    <row r="68" spans="1:14" ht="27.75" x14ac:dyDescent="0.4">
      <c r="A68" s="27" t="s">
        <v>31</v>
      </c>
      <c r="B68" s="32">
        <f>B13*40</f>
        <v>120</v>
      </c>
      <c r="D68" s="28" t="s">
        <v>51</v>
      </c>
      <c r="E68" s="32">
        <f>E13*1</f>
        <v>500</v>
      </c>
      <c r="G68" s="28" t="s">
        <v>71</v>
      </c>
      <c r="H68" s="32">
        <f>H13*15</f>
        <v>22500</v>
      </c>
      <c r="J68" s="29" t="s">
        <v>91</v>
      </c>
      <c r="K68" s="32">
        <f>K13*10</f>
        <v>3000</v>
      </c>
      <c r="M68" s="21" t="s">
        <v>112</v>
      </c>
      <c r="N68" s="32">
        <f>N13*3</f>
        <v>2250000</v>
      </c>
    </row>
    <row r="69" spans="1:14" x14ac:dyDescent="0.25">
      <c r="B69" s="7">
        <f>(B67+B68)/2</f>
        <v>90</v>
      </c>
      <c r="E69" s="7">
        <f>(E67+E68)/2</f>
        <v>500</v>
      </c>
      <c r="H69" s="7">
        <f>(H67+H68)/2</f>
        <v>12000</v>
      </c>
      <c r="K69" s="7">
        <f>(K67+K68)/2</f>
        <v>1650</v>
      </c>
      <c r="N69" s="7">
        <f>(N67+N68)/2</f>
        <v>1500000</v>
      </c>
    </row>
    <row r="70" spans="1:14" x14ac:dyDescent="0.25">
      <c r="B70" s="33">
        <f>B68/10000</f>
        <v>1.2E-2</v>
      </c>
      <c r="C70" s="34"/>
      <c r="D70" s="34"/>
      <c r="E70" s="33">
        <f>E68/10000</f>
        <v>0.05</v>
      </c>
      <c r="F70" s="34"/>
      <c r="G70" s="34"/>
      <c r="H70" s="33">
        <f>H68/10000</f>
        <v>2.25</v>
      </c>
      <c r="I70" s="34"/>
      <c r="J70" s="34"/>
      <c r="K70" s="33">
        <f>K68/10000</f>
        <v>0.3</v>
      </c>
      <c r="L70" s="34"/>
      <c r="M70" s="34"/>
      <c r="N70" s="33">
        <f>N68/10000</f>
        <v>225</v>
      </c>
    </row>
    <row r="71" spans="1:14" ht="27.75" x14ac:dyDescent="0.4">
      <c r="A71" s="27" t="s">
        <v>32</v>
      </c>
      <c r="B71" s="32">
        <f>B14*15</f>
        <v>90</v>
      </c>
      <c r="D71" s="28" t="s">
        <v>52</v>
      </c>
      <c r="E71" s="32">
        <f>E14*1</f>
        <v>1000</v>
      </c>
      <c r="G71" s="28" t="s">
        <v>72</v>
      </c>
      <c r="H71" s="32">
        <f>H14*1</f>
        <v>7500</v>
      </c>
      <c r="J71" s="29" t="s">
        <v>92</v>
      </c>
      <c r="K71" s="32">
        <f>K14*1</f>
        <v>800</v>
      </c>
      <c r="M71" s="21" t="s">
        <v>112</v>
      </c>
      <c r="N71" s="32">
        <f>N14*1</f>
        <v>1000000</v>
      </c>
    </row>
    <row r="72" spans="1:14" ht="27.75" x14ac:dyDescent="0.4">
      <c r="A72" s="27" t="s">
        <v>32</v>
      </c>
      <c r="B72" s="32">
        <f>B14*30</f>
        <v>180</v>
      </c>
      <c r="D72" s="28" t="s">
        <v>52</v>
      </c>
      <c r="E72" s="32">
        <f>E14*1</f>
        <v>1000</v>
      </c>
      <c r="G72" s="28" t="s">
        <v>72</v>
      </c>
      <c r="H72" s="32">
        <f>H14*15</f>
        <v>112500</v>
      </c>
      <c r="J72" s="29" t="s">
        <v>92</v>
      </c>
      <c r="K72" s="32">
        <f>K14*10</f>
        <v>8000</v>
      </c>
      <c r="M72" s="21" t="s">
        <v>112</v>
      </c>
      <c r="N72" s="32">
        <f>N14*3</f>
        <v>3000000</v>
      </c>
    </row>
    <row r="73" spans="1:14" x14ac:dyDescent="0.25">
      <c r="B73" s="7">
        <f>(B71+B72)/2</f>
        <v>135</v>
      </c>
      <c r="E73" s="7">
        <f>(E71+E72)/2</f>
        <v>1000</v>
      </c>
      <c r="H73" s="7">
        <f>(H71+H72)/2</f>
        <v>60000</v>
      </c>
      <c r="K73" s="7">
        <f>(K71+K72)/2</f>
        <v>4400</v>
      </c>
      <c r="N73" s="7">
        <f>(N71+N72)/2</f>
        <v>2000000</v>
      </c>
    </row>
    <row r="74" spans="1:14" x14ac:dyDescent="0.25">
      <c r="B74" s="33">
        <f>B72/10000</f>
        <v>1.7999999999999999E-2</v>
      </c>
      <c r="C74" s="34"/>
      <c r="D74" s="34"/>
      <c r="E74" s="33">
        <f>E72/10000</f>
        <v>0.1</v>
      </c>
      <c r="F74" s="34"/>
      <c r="G74" s="34"/>
      <c r="H74" s="33">
        <f>H72/10000</f>
        <v>11.25</v>
      </c>
      <c r="I74" s="34"/>
      <c r="J74" s="34"/>
      <c r="K74" s="33">
        <f>K72/10000</f>
        <v>0.8</v>
      </c>
      <c r="L74" s="34"/>
      <c r="M74" s="34"/>
      <c r="N74" s="33">
        <f>N72/10000</f>
        <v>300</v>
      </c>
    </row>
    <row r="75" spans="1:14" ht="27.75" x14ac:dyDescent="0.4">
      <c r="A75" s="27" t="s">
        <v>33</v>
      </c>
      <c r="B75" s="32">
        <f>B15*30</f>
        <v>360</v>
      </c>
      <c r="D75" s="22" t="s">
        <v>53</v>
      </c>
      <c r="E75" s="32">
        <f>E15*1</f>
        <v>10000</v>
      </c>
      <c r="G75" s="22" t="s">
        <v>73</v>
      </c>
      <c r="H75" s="32">
        <f>H15*1</f>
        <v>75000</v>
      </c>
      <c r="J75" s="22" t="s">
        <v>93</v>
      </c>
      <c r="K75" s="32">
        <f>K15*1</f>
        <v>8000</v>
      </c>
      <c r="M75" s="22" t="s">
        <v>113</v>
      </c>
      <c r="N75" s="32">
        <f>N15*1</f>
        <v>10000000</v>
      </c>
    </row>
    <row r="76" spans="1:14" ht="27.75" x14ac:dyDescent="0.4">
      <c r="A76" s="27" t="s">
        <v>33</v>
      </c>
      <c r="B76" s="32">
        <f>B15*60</f>
        <v>720</v>
      </c>
      <c r="D76" s="22" t="s">
        <v>53</v>
      </c>
      <c r="E76" s="32">
        <f>E15*1</f>
        <v>10000</v>
      </c>
      <c r="G76" s="22" t="s">
        <v>73</v>
      </c>
      <c r="H76" s="32">
        <f>H15*15</f>
        <v>1125000</v>
      </c>
      <c r="J76" s="22" t="s">
        <v>93</v>
      </c>
      <c r="K76" s="32">
        <f>K15*10</f>
        <v>80000</v>
      </c>
      <c r="M76" s="22" t="s">
        <v>113</v>
      </c>
      <c r="N76" s="32">
        <f>N15*3</f>
        <v>30000000</v>
      </c>
    </row>
    <row r="77" spans="1:14" x14ac:dyDescent="0.25">
      <c r="B77" s="7">
        <f>(B75+B76)/2</f>
        <v>540</v>
      </c>
      <c r="E77" s="7">
        <f>(E75+E76)/2</f>
        <v>10000</v>
      </c>
      <c r="H77" s="7">
        <f>(H75+H76)/2</f>
        <v>600000</v>
      </c>
      <c r="K77" s="7">
        <f>(K75+K76)/2</f>
        <v>44000</v>
      </c>
      <c r="N77" s="7">
        <f>(N75+N76)/2</f>
        <v>20000000</v>
      </c>
    </row>
    <row r="78" spans="1:14" x14ac:dyDescent="0.25">
      <c r="B78" s="33">
        <f>B76/10000</f>
        <v>7.1999999999999995E-2</v>
      </c>
      <c r="C78" s="34"/>
      <c r="D78" s="34"/>
      <c r="E78" s="33">
        <f>E76/10000</f>
        <v>1</v>
      </c>
      <c r="F78" s="34"/>
      <c r="G78" s="34"/>
      <c r="H78" s="33">
        <f>H76/10000</f>
        <v>112.5</v>
      </c>
      <c r="I78" s="34"/>
      <c r="J78" s="34"/>
      <c r="K78" s="33">
        <f>K76/10000</f>
        <v>8</v>
      </c>
      <c r="L78" s="34"/>
      <c r="M78" s="34"/>
      <c r="N78" s="33">
        <f>N76/10000</f>
        <v>3000</v>
      </c>
    </row>
    <row r="79" spans="1:14" ht="27.75" x14ac:dyDescent="0.4">
      <c r="A79" s="27" t="s">
        <v>36</v>
      </c>
      <c r="B79" s="32">
        <f>B16*5</f>
        <v>600</v>
      </c>
      <c r="D79" s="22" t="s">
        <v>54</v>
      </c>
      <c r="E79" s="32">
        <f>E16*1</f>
        <v>20000</v>
      </c>
      <c r="G79" s="22" t="s">
        <v>74</v>
      </c>
      <c r="H79" s="32">
        <f>H16*1</f>
        <v>85000</v>
      </c>
      <c r="J79" s="22" t="s">
        <v>94</v>
      </c>
      <c r="K79" s="32">
        <f>K16*1</f>
        <v>15000</v>
      </c>
      <c r="M79" s="22" t="s">
        <v>114</v>
      </c>
      <c r="N79" s="32">
        <f>N16*1</f>
        <v>20000000</v>
      </c>
    </row>
    <row r="80" spans="1:14" ht="27.75" x14ac:dyDescent="0.4">
      <c r="A80" s="27" t="s">
        <v>36</v>
      </c>
      <c r="B80" s="32">
        <f>B16*8</f>
        <v>960</v>
      </c>
      <c r="D80" s="22" t="s">
        <v>54</v>
      </c>
      <c r="E80" s="32">
        <f>E16*1</f>
        <v>20000</v>
      </c>
      <c r="G80" s="22" t="s">
        <v>74</v>
      </c>
      <c r="H80" s="32">
        <f>H16*15</f>
        <v>1275000</v>
      </c>
      <c r="J80" s="22" t="s">
        <v>94</v>
      </c>
      <c r="K80" s="32">
        <f>K16*10</f>
        <v>150000</v>
      </c>
      <c r="M80" s="22" t="s">
        <v>114</v>
      </c>
      <c r="N80" s="32">
        <f>N16*3</f>
        <v>60000000</v>
      </c>
    </row>
    <row r="81" spans="1:14" x14ac:dyDescent="0.25">
      <c r="B81" s="7">
        <f>(B79+B80)/2</f>
        <v>780</v>
      </c>
      <c r="E81" s="7">
        <f>(E79+E80)/2</f>
        <v>20000</v>
      </c>
      <c r="H81" s="7">
        <f>(H79+H80)/2</f>
        <v>680000</v>
      </c>
      <c r="K81" s="7">
        <f>(K79+K80)/2</f>
        <v>82500</v>
      </c>
      <c r="N81" s="7">
        <f>(N79+N80)/2</f>
        <v>40000000</v>
      </c>
    </row>
    <row r="82" spans="1:14" x14ac:dyDescent="0.25">
      <c r="B82" s="33">
        <f>B80/10000</f>
        <v>9.6000000000000002E-2</v>
      </c>
      <c r="C82" s="34"/>
      <c r="D82" s="34"/>
      <c r="E82" s="33">
        <f>E80/10000</f>
        <v>2</v>
      </c>
      <c r="F82" s="34"/>
      <c r="G82" s="34"/>
      <c r="H82" s="33">
        <f>H80/10000</f>
        <v>127.5</v>
      </c>
      <c r="I82" s="34"/>
      <c r="J82" s="34"/>
      <c r="K82" s="33">
        <f>K80/10000</f>
        <v>15</v>
      </c>
      <c r="L82" s="34"/>
      <c r="M82" s="34"/>
      <c r="N82" s="33">
        <f>N80/10000</f>
        <v>6000</v>
      </c>
    </row>
    <row r="83" spans="1:14" ht="27.75" x14ac:dyDescent="0.4">
      <c r="A83" s="27" t="s">
        <v>35</v>
      </c>
      <c r="B83" s="32">
        <f>B17*5</f>
        <v>900</v>
      </c>
      <c r="D83" s="22" t="s">
        <v>55</v>
      </c>
      <c r="E83" s="32">
        <f>E17*1</f>
        <v>30000</v>
      </c>
      <c r="G83" s="22" t="s">
        <v>75</v>
      </c>
      <c r="H83" s="32">
        <f>H17*1</f>
        <v>95000</v>
      </c>
      <c r="J83" s="22" t="s">
        <v>95</v>
      </c>
      <c r="K83" s="32">
        <f>K17*1</f>
        <v>35000</v>
      </c>
      <c r="M83" s="22" t="s">
        <v>115</v>
      </c>
      <c r="N83" s="32">
        <f>N17*1</f>
        <v>30000000</v>
      </c>
    </row>
    <row r="84" spans="1:14" ht="27.75" x14ac:dyDescent="0.4">
      <c r="A84" s="27" t="s">
        <v>35</v>
      </c>
      <c r="B84" s="32">
        <f>B17*8</f>
        <v>1440</v>
      </c>
      <c r="D84" s="22" t="s">
        <v>55</v>
      </c>
      <c r="E84" s="32">
        <f>E17*1</f>
        <v>30000</v>
      </c>
      <c r="G84" s="22" t="s">
        <v>75</v>
      </c>
      <c r="H84" s="32">
        <f>H17*15</f>
        <v>1425000</v>
      </c>
      <c r="J84" s="22" t="s">
        <v>95</v>
      </c>
      <c r="K84" s="32">
        <f>K17*10</f>
        <v>350000</v>
      </c>
      <c r="M84" s="22" t="s">
        <v>115</v>
      </c>
      <c r="N84" s="32">
        <f>N17*3</f>
        <v>90000000</v>
      </c>
    </row>
    <row r="85" spans="1:14" x14ac:dyDescent="0.25">
      <c r="B85" s="7">
        <f>(B83+B84)/2</f>
        <v>1170</v>
      </c>
      <c r="E85" s="7">
        <f>(E83+E84)/2</f>
        <v>30000</v>
      </c>
      <c r="H85" s="7">
        <f>(H83+H84)/2</f>
        <v>760000</v>
      </c>
      <c r="K85" s="7">
        <f>(K83+K84)/2</f>
        <v>192500</v>
      </c>
      <c r="N85" s="7">
        <f>(N83+N84)/2</f>
        <v>60000000</v>
      </c>
    </row>
    <row r="86" spans="1:14" x14ac:dyDescent="0.25">
      <c r="B86" s="33">
        <f>B84/10000</f>
        <v>0.14399999999999999</v>
      </c>
      <c r="C86" s="34"/>
      <c r="D86" s="34"/>
      <c r="E86" s="33">
        <f>E84/10000</f>
        <v>3</v>
      </c>
      <c r="F86" s="34"/>
      <c r="G86" s="34"/>
      <c r="H86" s="33">
        <f>H84/10000</f>
        <v>142.5</v>
      </c>
      <c r="I86" s="34"/>
      <c r="J86" s="34"/>
      <c r="K86" s="33">
        <f>K84/10000</f>
        <v>35</v>
      </c>
      <c r="L86" s="34"/>
      <c r="M86" s="34"/>
      <c r="N86" s="33">
        <f>N84/10000</f>
        <v>9000</v>
      </c>
    </row>
    <row r="87" spans="1:14" ht="27.75" x14ac:dyDescent="0.4">
      <c r="A87" s="29" t="s">
        <v>37</v>
      </c>
      <c r="B87" s="32">
        <f>B18*7</f>
        <v>1470</v>
      </c>
      <c r="D87" s="22" t="s">
        <v>56</v>
      </c>
      <c r="E87" s="32">
        <f>E18*1</f>
        <v>40000</v>
      </c>
      <c r="G87" s="22" t="s">
        <v>76</v>
      </c>
      <c r="H87" s="32">
        <f>H18*1</f>
        <v>105000</v>
      </c>
      <c r="J87" s="22" t="s">
        <v>96</v>
      </c>
      <c r="K87" s="32">
        <f>K18*1</f>
        <v>75000</v>
      </c>
      <c r="M87" s="22" t="s">
        <v>115</v>
      </c>
      <c r="N87" s="32">
        <f>N18*1</f>
        <v>40000000</v>
      </c>
    </row>
    <row r="88" spans="1:14" ht="27.75" x14ac:dyDescent="0.4">
      <c r="A88" s="29" t="s">
        <v>37</v>
      </c>
      <c r="B88" s="32">
        <f>B18*10</f>
        <v>2100</v>
      </c>
      <c r="D88" s="22" t="s">
        <v>56</v>
      </c>
      <c r="E88" s="32">
        <f>E18*1</f>
        <v>40000</v>
      </c>
      <c r="G88" s="22" t="s">
        <v>76</v>
      </c>
      <c r="H88" s="32">
        <f>H18*15</f>
        <v>1575000</v>
      </c>
      <c r="J88" s="22" t="s">
        <v>96</v>
      </c>
      <c r="K88" s="32">
        <f>K18*10</f>
        <v>750000</v>
      </c>
      <c r="M88" s="22" t="s">
        <v>116</v>
      </c>
      <c r="N88" s="32">
        <f>N18*3</f>
        <v>120000000</v>
      </c>
    </row>
    <row r="89" spans="1:14" x14ac:dyDescent="0.25">
      <c r="B89" s="7">
        <f>(B87+B88)/2</f>
        <v>1785</v>
      </c>
      <c r="E89" s="7">
        <f>(E87+E88)/2</f>
        <v>40000</v>
      </c>
      <c r="H89" s="7">
        <f>(H87+H88)/2</f>
        <v>840000</v>
      </c>
      <c r="K89" s="7">
        <f>(K87+K88)/2</f>
        <v>412500</v>
      </c>
      <c r="N89" s="7">
        <f>(N87+N88)/2</f>
        <v>80000000</v>
      </c>
    </row>
    <row r="90" spans="1:14" x14ac:dyDescent="0.25">
      <c r="B90" s="33">
        <f>B88/10000</f>
        <v>0.21</v>
      </c>
      <c r="C90" s="34"/>
      <c r="D90" s="34"/>
      <c r="E90" s="33">
        <f>E88/10000</f>
        <v>4</v>
      </c>
      <c r="F90" s="34"/>
      <c r="G90" s="34"/>
      <c r="H90" s="33">
        <f>H88/10000</f>
        <v>157.5</v>
      </c>
      <c r="I90" s="34"/>
      <c r="J90" s="34"/>
      <c r="K90" s="33">
        <f>K88/10000</f>
        <v>75</v>
      </c>
      <c r="L90" s="34"/>
      <c r="M90" s="34"/>
      <c r="N90" s="33">
        <f>N88/10000</f>
        <v>12000</v>
      </c>
    </row>
    <row r="91" spans="1:14" ht="27.75" x14ac:dyDescent="0.4">
      <c r="A91" s="29" t="s">
        <v>34</v>
      </c>
      <c r="B91" s="32">
        <f>B19*4</f>
        <v>2000</v>
      </c>
      <c r="D91" s="22" t="s">
        <v>57</v>
      </c>
      <c r="E91" s="32">
        <f>E19*1</f>
        <v>50000</v>
      </c>
      <c r="G91" s="22" t="s">
        <v>77</v>
      </c>
      <c r="H91" s="32">
        <f>H19*1</f>
        <v>115000</v>
      </c>
      <c r="J91" s="22" t="s">
        <v>97</v>
      </c>
      <c r="K91" s="32">
        <f>K19*1</f>
        <v>150000</v>
      </c>
      <c r="M91" s="22" t="s">
        <v>117</v>
      </c>
      <c r="N91" s="32">
        <f>N19*1</f>
        <v>50000000</v>
      </c>
    </row>
    <row r="92" spans="1:14" ht="27.75" x14ac:dyDescent="0.4">
      <c r="A92" s="29" t="s">
        <v>34</v>
      </c>
      <c r="B92" s="32">
        <f>B19*7</f>
        <v>3500</v>
      </c>
      <c r="D92" s="22" t="s">
        <v>57</v>
      </c>
      <c r="E92" s="32">
        <f>E19*1</f>
        <v>50000</v>
      </c>
      <c r="G92" s="22" t="s">
        <v>77</v>
      </c>
      <c r="H92" s="32">
        <f>H19*15</f>
        <v>1725000</v>
      </c>
      <c r="J92" s="22" t="s">
        <v>97</v>
      </c>
      <c r="K92" s="32">
        <f>K19*10</f>
        <v>1500000</v>
      </c>
      <c r="M92" s="22" t="s">
        <v>117</v>
      </c>
      <c r="N92" s="32">
        <f>N19*3</f>
        <v>150000000</v>
      </c>
    </row>
    <row r="93" spans="1:14" x14ac:dyDescent="0.25">
      <c r="B93" s="7">
        <f>(B91+B92)/2</f>
        <v>2750</v>
      </c>
      <c r="E93" s="7">
        <f>(E91+E92)/2</f>
        <v>50000</v>
      </c>
      <c r="H93" s="7">
        <f>(H91+H92)/2</f>
        <v>920000</v>
      </c>
      <c r="K93" s="7">
        <f>(K91+K92)/2</f>
        <v>825000</v>
      </c>
      <c r="N93" s="7">
        <f>(N91+N92)/2</f>
        <v>100000000</v>
      </c>
    </row>
    <row r="94" spans="1:14" x14ac:dyDescent="0.25">
      <c r="B94" s="33">
        <f>B92/10000</f>
        <v>0.35</v>
      </c>
      <c r="C94" s="34"/>
      <c r="D94" s="34"/>
      <c r="E94" s="33">
        <f>E92/10000</f>
        <v>5</v>
      </c>
      <c r="F94" s="34"/>
      <c r="G94" s="34"/>
      <c r="H94" s="33">
        <f>H92/10000</f>
        <v>172.5</v>
      </c>
      <c r="I94" s="34"/>
      <c r="J94" s="34"/>
      <c r="K94" s="33">
        <f>K92/10000</f>
        <v>150</v>
      </c>
      <c r="L94" s="34"/>
      <c r="M94" s="34"/>
      <c r="N94" s="33">
        <f>N92/10000</f>
        <v>15000</v>
      </c>
    </row>
    <row r="95" spans="1:14" ht="27.75" x14ac:dyDescent="0.4">
      <c r="A95" s="22" t="s">
        <v>38</v>
      </c>
      <c r="B95" s="32">
        <f>B20*1</f>
        <v>2000000000</v>
      </c>
      <c r="D95" s="22" t="s">
        <v>58</v>
      </c>
      <c r="E95" s="32">
        <f>E20*1</f>
        <v>120000</v>
      </c>
      <c r="G95" s="22" t="s">
        <v>78</v>
      </c>
      <c r="H95" s="32">
        <f>H20*1</f>
        <v>250000</v>
      </c>
      <c r="J95" s="22" t="s">
        <v>98</v>
      </c>
      <c r="K95" s="32">
        <f>K20*1</f>
        <v>300000</v>
      </c>
      <c r="M95" s="22" t="s">
        <v>118</v>
      </c>
      <c r="N95" s="32">
        <f>N20*1</f>
        <v>100000000</v>
      </c>
    </row>
    <row r="96" spans="1:14" ht="27.75" x14ac:dyDescent="0.4">
      <c r="A96" s="22" t="s">
        <v>38</v>
      </c>
      <c r="B96" s="32">
        <f>B20*1</f>
        <v>2000000000</v>
      </c>
      <c r="D96" s="22" t="s">
        <v>58</v>
      </c>
      <c r="E96" s="32">
        <f>E20*1</f>
        <v>120000</v>
      </c>
      <c r="G96" s="22" t="s">
        <v>78</v>
      </c>
      <c r="H96" s="32">
        <f>H20*15</f>
        <v>3750000</v>
      </c>
      <c r="J96" s="22" t="s">
        <v>98</v>
      </c>
      <c r="K96" s="32">
        <f>K20*10</f>
        <v>3000000</v>
      </c>
      <c r="M96" s="22" t="s">
        <v>118</v>
      </c>
      <c r="N96" s="32">
        <f>N20*3</f>
        <v>300000000</v>
      </c>
    </row>
    <row r="97" spans="1:14" x14ac:dyDescent="0.25">
      <c r="B97" s="7">
        <f>(B95+B96)/2</f>
        <v>2000000000</v>
      </c>
      <c r="E97" s="7">
        <f>(E95+E96)/2</f>
        <v>120000</v>
      </c>
      <c r="H97" s="7">
        <f>(H95+H96)/2</f>
        <v>2000000</v>
      </c>
      <c r="K97" s="7">
        <f>(K95+K96)/2</f>
        <v>1650000</v>
      </c>
      <c r="N97" s="7">
        <f>(N95+N96)/2</f>
        <v>200000000</v>
      </c>
    </row>
    <row r="98" spans="1:14" x14ac:dyDescent="0.25">
      <c r="B98" s="33">
        <f>B96/10000</f>
        <v>200000</v>
      </c>
      <c r="C98" s="34"/>
      <c r="D98" s="34"/>
      <c r="E98" s="33">
        <f>E96/10000</f>
        <v>12</v>
      </c>
      <c r="F98" s="34"/>
      <c r="G98" s="34"/>
      <c r="H98" s="33">
        <f>H96/10000</f>
        <v>375</v>
      </c>
      <c r="I98" s="34"/>
      <c r="J98" s="34"/>
      <c r="K98" s="33">
        <f>K96/10000</f>
        <v>300</v>
      </c>
      <c r="L98" s="34"/>
      <c r="M98" s="34"/>
      <c r="N98" s="33">
        <f>N96/10000</f>
        <v>30000</v>
      </c>
    </row>
    <row r="99" spans="1:14" ht="27.75" x14ac:dyDescent="0.4">
      <c r="A99" s="31" t="s">
        <v>39</v>
      </c>
      <c r="B99" s="32">
        <f>B21*1</f>
        <v>5000000000</v>
      </c>
      <c r="D99" s="30" t="s">
        <v>59</v>
      </c>
      <c r="E99" s="32">
        <f>E21*1</f>
        <v>100000000</v>
      </c>
      <c r="G99" s="30" t="s">
        <v>79</v>
      </c>
      <c r="H99" s="32">
        <f>H21*1</f>
        <v>10000000</v>
      </c>
      <c r="J99" s="30" t="s">
        <v>99</v>
      </c>
      <c r="K99" s="32">
        <f>K21*1</f>
        <v>16000000</v>
      </c>
      <c r="M99" s="23" t="s">
        <v>119</v>
      </c>
      <c r="N99" s="32">
        <f>N21*3</f>
        <v>4500000000</v>
      </c>
    </row>
    <row r="100" spans="1:14" ht="27.75" x14ac:dyDescent="0.4">
      <c r="A100" s="31" t="s">
        <v>39</v>
      </c>
      <c r="B100" s="32">
        <f>B21*1</f>
        <v>5000000000</v>
      </c>
      <c r="D100" s="30" t="s">
        <v>59</v>
      </c>
      <c r="E100" s="32">
        <f>E21*1</f>
        <v>100000000</v>
      </c>
      <c r="G100" s="30" t="s">
        <v>79</v>
      </c>
      <c r="H100" s="32">
        <f>H21*15</f>
        <v>150000000</v>
      </c>
      <c r="J100" s="30" t="s">
        <v>99</v>
      </c>
      <c r="K100" s="32">
        <f>K21*10</f>
        <v>160000000</v>
      </c>
      <c r="M100" s="23" t="s">
        <v>119</v>
      </c>
      <c r="N100" s="32">
        <f>N21*1</f>
        <v>1500000000</v>
      </c>
    </row>
    <row r="101" spans="1:14" x14ac:dyDescent="0.25">
      <c r="B101" s="7">
        <f>(B99+B100)/2</f>
        <v>5000000000</v>
      </c>
      <c r="E101" s="7">
        <f>(E99+E100)/2</f>
        <v>100000000</v>
      </c>
      <c r="H101" s="7">
        <f>(H99+H100)/2</f>
        <v>80000000</v>
      </c>
      <c r="K101" s="7">
        <f>(K99+K100)/2</f>
        <v>88000000</v>
      </c>
      <c r="N101" s="7">
        <f>(N99+N100)/2</f>
        <v>3000000000</v>
      </c>
    </row>
    <row r="102" spans="1:14" ht="18" x14ac:dyDescent="0.25">
      <c r="A102" s="10"/>
      <c r="B102" s="33">
        <f>B100/10000</f>
        <v>500000</v>
      </c>
      <c r="C102" s="34"/>
      <c r="D102" s="34"/>
      <c r="E102" s="33">
        <f>E100/10000</f>
        <v>10000</v>
      </c>
      <c r="F102" s="34"/>
      <c r="G102" s="34"/>
      <c r="H102" s="33">
        <f>H100/10000</f>
        <v>15000</v>
      </c>
      <c r="I102" s="34"/>
      <c r="J102" s="34"/>
      <c r="K102" s="33">
        <f>K100/10000</f>
        <v>16000</v>
      </c>
      <c r="L102" s="34"/>
      <c r="M102" s="34"/>
      <c r="N102" s="33">
        <f>N100/10000</f>
        <v>150000</v>
      </c>
    </row>
    <row r="103" spans="1:14" ht="27.75" x14ac:dyDescent="0.4">
      <c r="A103" s="10"/>
      <c r="B103" s="11"/>
    </row>
    <row r="104" spans="1:14" ht="27.75" x14ac:dyDescent="0.4">
      <c r="A104" s="10"/>
      <c r="B104" s="11"/>
    </row>
    <row r="105" spans="1:14" ht="27.75" x14ac:dyDescent="0.4">
      <c r="A105" s="10"/>
      <c r="B105" s="11"/>
    </row>
    <row r="106" spans="1:14" ht="27.75" x14ac:dyDescent="0.4">
      <c r="A106" s="10"/>
      <c r="B106" s="11"/>
    </row>
    <row r="107" spans="1:14" ht="27.75" x14ac:dyDescent="0.4">
      <c r="B107" s="9"/>
    </row>
  </sheetData>
  <conditionalFormatting sqref="B25:N25">
    <cfRule type="top10" dxfId="39" priority="39" bottom="1" rank="1"/>
    <cfRule type="top10" dxfId="38" priority="40" rank="1"/>
  </conditionalFormatting>
  <conditionalFormatting sqref="B29:N29">
    <cfRule type="top10" dxfId="37" priority="37" bottom="1" rank="1"/>
    <cfRule type="top10" dxfId="36" priority="38" rank="1"/>
  </conditionalFormatting>
  <conditionalFormatting sqref="B33:N33">
    <cfRule type="top10" dxfId="35" priority="35" bottom="1" rank="1"/>
    <cfRule type="top10" dxfId="34" priority="36" rank="1"/>
  </conditionalFormatting>
  <conditionalFormatting sqref="B37:N37">
    <cfRule type="top10" dxfId="33" priority="33" bottom="1" rank="1"/>
    <cfRule type="top10" dxfId="32" priority="34" rank="1"/>
  </conditionalFormatting>
  <conditionalFormatting sqref="B41:N41">
    <cfRule type="top10" dxfId="31" priority="31" bottom="1" rank="1"/>
    <cfRule type="top10" dxfId="30" priority="32" rank="1"/>
  </conditionalFormatting>
  <conditionalFormatting sqref="B45:N45">
    <cfRule type="top10" dxfId="29" priority="29" bottom="1" rank="1"/>
    <cfRule type="top10" dxfId="28" priority="30" rank="1"/>
  </conditionalFormatting>
  <conditionalFormatting sqref="B49:N49">
    <cfRule type="top10" dxfId="27" priority="27" bottom="1" rank="1"/>
    <cfRule type="top10" dxfId="26" priority="28" rank="1"/>
  </conditionalFormatting>
  <conditionalFormatting sqref="B53:N53">
    <cfRule type="top10" dxfId="25" priority="25" bottom="1" rank="1"/>
    <cfRule type="top10" dxfId="24" priority="26" rank="1"/>
  </conditionalFormatting>
  <conditionalFormatting sqref="B57:N57">
    <cfRule type="top10" dxfId="23" priority="23" bottom="1" rank="1"/>
    <cfRule type="top10" dxfId="22" priority="24" rank="1"/>
  </conditionalFormatting>
  <conditionalFormatting sqref="B61:N61">
    <cfRule type="top10" dxfId="21" priority="21" bottom="1" rank="1"/>
    <cfRule type="top10" dxfId="20" priority="22" rank="1"/>
  </conditionalFormatting>
  <conditionalFormatting sqref="B65:N65">
    <cfRule type="top10" dxfId="19" priority="19" bottom="1" rank="1"/>
    <cfRule type="top10" dxfId="18" priority="20" rank="1"/>
  </conditionalFormatting>
  <conditionalFormatting sqref="B69:N69">
    <cfRule type="top10" dxfId="17" priority="17" bottom="1" rank="1"/>
    <cfRule type="top10" dxfId="16" priority="18" rank="1"/>
  </conditionalFormatting>
  <conditionalFormatting sqref="B73:N73">
    <cfRule type="top10" dxfId="15" priority="15" bottom="1" rank="1"/>
    <cfRule type="top10" dxfId="14" priority="16" rank="1"/>
  </conditionalFormatting>
  <conditionalFormatting sqref="B77:N77">
    <cfRule type="top10" dxfId="13" priority="13" bottom="1" rank="1"/>
    <cfRule type="top10" dxfId="12" priority="14" rank="1"/>
  </conditionalFormatting>
  <conditionalFormatting sqref="B81:N81">
    <cfRule type="top10" dxfId="11" priority="11" bottom="1" rank="1"/>
    <cfRule type="top10" dxfId="10" priority="12" rank="1"/>
  </conditionalFormatting>
  <conditionalFormatting sqref="B85:N85">
    <cfRule type="top10" dxfId="9" priority="9" bottom="1" rank="1"/>
    <cfRule type="top10" dxfId="8" priority="10" rank="1"/>
  </conditionalFormatting>
  <conditionalFormatting sqref="B89:N89">
    <cfRule type="top10" dxfId="7" priority="7" bottom="1" rank="1"/>
    <cfRule type="top10" dxfId="6" priority="8" rank="1"/>
  </conditionalFormatting>
  <conditionalFormatting sqref="B93:N93">
    <cfRule type="top10" dxfId="5" priority="5" bottom="1" rank="1"/>
    <cfRule type="top10" dxfId="4" priority="6" rank="1"/>
  </conditionalFormatting>
  <conditionalFormatting sqref="B97:N97">
    <cfRule type="top10" dxfId="3" priority="3" bottom="1" rank="1"/>
    <cfRule type="top10" dxfId="2" priority="4" rank="1"/>
  </conditionalFormatting>
  <conditionalFormatting sqref="B101:N101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4"/>
  <sheetViews>
    <sheetView zoomScale="130" zoomScaleNormal="130" workbookViewId="0">
      <pane ySplit="1" topLeftCell="A2" activePane="bottomLeft" state="frozen"/>
      <selection pane="bottomLeft" activeCell="A19" sqref="A19"/>
    </sheetView>
  </sheetViews>
  <sheetFormatPr baseColWidth="10" defaultRowHeight="15" x14ac:dyDescent="0.25"/>
  <cols>
    <col min="1" max="1" width="10.42578125" style="37" customWidth="1"/>
    <col min="2" max="2" width="12.28515625" style="51" bestFit="1" customWidth="1"/>
    <col min="3" max="3" width="6.42578125" style="51" bestFit="1" customWidth="1"/>
    <col min="4" max="4" width="10" style="37" customWidth="1"/>
    <col min="5" max="5" width="14.85546875" style="51" bestFit="1" customWidth="1"/>
    <col min="6" max="6" width="6.42578125" style="51" bestFit="1" customWidth="1"/>
    <col min="7" max="7" width="10.28515625" style="37" customWidth="1"/>
    <col min="8" max="8" width="14.85546875" style="51" bestFit="1" customWidth="1"/>
    <col min="9" max="9" width="6.42578125" style="51" bestFit="1" customWidth="1"/>
    <col min="10" max="10" width="5.28515625" style="37" customWidth="1"/>
    <col min="11" max="11" width="4.28515625" style="51" customWidth="1"/>
    <col min="12" max="12" width="4" style="51" customWidth="1"/>
    <col min="13" max="13" width="5.85546875" style="37" customWidth="1"/>
    <col min="14" max="14" width="4.5703125" style="51" customWidth="1"/>
    <col min="15" max="15" width="4.140625" style="51" customWidth="1"/>
    <col min="16" max="17" width="17" style="51" bestFit="1" customWidth="1"/>
    <col min="18" max="18" width="34.7109375" style="70" bestFit="1" customWidth="1"/>
    <col min="19" max="16384" width="11.42578125" style="37"/>
  </cols>
  <sheetData>
    <row r="1" spans="1:19" x14ac:dyDescent="0.25">
      <c r="A1" s="36" t="s">
        <v>236</v>
      </c>
      <c r="B1" s="50" t="s">
        <v>237</v>
      </c>
      <c r="C1" s="50" t="s">
        <v>245</v>
      </c>
      <c r="D1" s="36" t="s">
        <v>238</v>
      </c>
      <c r="E1" s="50" t="s">
        <v>239</v>
      </c>
      <c r="F1" s="50" t="s">
        <v>245</v>
      </c>
      <c r="G1" s="36" t="s">
        <v>240</v>
      </c>
      <c r="H1" s="50" t="s">
        <v>241</v>
      </c>
      <c r="I1" s="50" t="s">
        <v>245</v>
      </c>
      <c r="J1" s="36" t="s">
        <v>242</v>
      </c>
      <c r="K1" s="50" t="s">
        <v>243</v>
      </c>
      <c r="L1" s="50" t="s">
        <v>245</v>
      </c>
      <c r="M1" s="36" t="s">
        <v>244</v>
      </c>
      <c r="N1" s="50" t="s">
        <v>246</v>
      </c>
      <c r="O1" s="50" t="s">
        <v>245</v>
      </c>
      <c r="P1" s="50" t="s">
        <v>247</v>
      </c>
      <c r="Q1" s="50" t="s">
        <v>248</v>
      </c>
      <c r="R1" s="36" t="s">
        <v>249</v>
      </c>
      <c r="S1" s="36" t="s">
        <v>250</v>
      </c>
    </row>
    <row r="2" spans="1:19" ht="30" x14ac:dyDescent="0.25">
      <c r="A2" s="35" t="str">
        <f>'PRIX Materiaux'!$M$2</f>
        <v>Pierre</v>
      </c>
      <c r="B2" s="51">
        <f>'PRIX Materiaux'!$N$2</f>
        <v>1</v>
      </c>
      <c r="C2" s="51">
        <v>10</v>
      </c>
      <c r="D2" s="36"/>
      <c r="E2" s="50"/>
      <c r="F2" s="50"/>
      <c r="G2" s="36"/>
      <c r="H2" s="50"/>
      <c r="I2" s="50"/>
      <c r="J2" s="36"/>
      <c r="K2" s="50"/>
      <c r="L2" s="50"/>
      <c r="M2" s="36"/>
      <c r="N2" s="50"/>
      <c r="O2" s="50"/>
      <c r="P2" s="51">
        <v>20</v>
      </c>
      <c r="Q2" s="51">
        <f>(B2*C2)+(E2*F2)+(H2*I2)+(K2*L2)+(N2*O2)+P2</f>
        <v>30</v>
      </c>
      <c r="R2" s="70" t="s">
        <v>391</v>
      </c>
      <c r="S2" s="38" t="s">
        <v>298</v>
      </c>
    </row>
    <row r="3" spans="1:19" ht="30" x14ac:dyDescent="0.25">
      <c r="A3" s="35" t="str">
        <f>'PRIX Materiaux'!$M$2</f>
        <v>Pierre</v>
      </c>
      <c r="B3" s="51">
        <f>'PRIX Materiaux'!$N$2</f>
        <v>1</v>
      </c>
      <c r="C3" s="51">
        <v>30</v>
      </c>
      <c r="D3" s="35" t="str">
        <f>'PRIX Materiaux'!$J$2</f>
        <v>bois de Peuplier</v>
      </c>
      <c r="E3" s="51">
        <f>'PRIX Materiaux'!$K$2</f>
        <v>3</v>
      </c>
      <c r="F3" s="51">
        <v>1</v>
      </c>
      <c r="G3" s="65"/>
      <c r="M3" s="36"/>
      <c r="P3" s="51">
        <v>57</v>
      </c>
      <c r="Q3" s="51">
        <f>(B3*C3)+(E3*F3)+(H3*I3)+(K3*L3)+(N3*O3)+P3</f>
        <v>90</v>
      </c>
      <c r="R3" s="69" t="s">
        <v>314</v>
      </c>
      <c r="S3" s="38" t="s">
        <v>298</v>
      </c>
    </row>
    <row r="4" spans="1:19" ht="30" x14ac:dyDescent="0.25">
      <c r="A4" s="35" t="str">
        <f>'PRIX Materiaux'!$M$2</f>
        <v>Pierre</v>
      </c>
      <c r="B4" s="51">
        <f>'PRIX Materiaux'!$N$2</f>
        <v>1</v>
      </c>
      <c r="C4" s="51">
        <v>30</v>
      </c>
      <c r="D4" s="35" t="str">
        <f>'PRIX Materiaux'!$J$2</f>
        <v>bois de Peuplier</v>
      </c>
      <c r="E4" s="51">
        <f>'PRIX Materiaux'!$K$2</f>
        <v>3</v>
      </c>
      <c r="F4" s="51">
        <v>1</v>
      </c>
      <c r="G4" s="65"/>
      <c r="M4" s="36"/>
      <c r="P4" s="51">
        <v>107</v>
      </c>
      <c r="Q4" s="51">
        <f>(B4*C4)+(E4*F4)+(H4*I4)+(K4*L4)+(N4*O4)+P4</f>
        <v>140</v>
      </c>
      <c r="R4" s="69" t="s">
        <v>612</v>
      </c>
      <c r="S4" s="38" t="s">
        <v>298</v>
      </c>
    </row>
    <row r="5" spans="1:19" ht="30" x14ac:dyDescent="0.25">
      <c r="A5" s="35" t="str">
        <f>'PRIX Materiaux'!$M$2</f>
        <v>Pierre</v>
      </c>
      <c r="B5" s="51">
        <f>'PRIX Materiaux'!$N$2</f>
        <v>1</v>
      </c>
      <c r="C5" s="51">
        <v>60</v>
      </c>
      <c r="D5" s="35" t="str">
        <f>'PRIX Materiaux'!$J$2</f>
        <v>bois de Peuplier</v>
      </c>
      <c r="E5" s="51">
        <f>'PRIX Materiaux'!$K$2</f>
        <v>3</v>
      </c>
      <c r="F5" s="51">
        <v>5</v>
      </c>
      <c r="G5" s="65"/>
      <c r="M5" s="36"/>
      <c r="P5" s="51">
        <v>105</v>
      </c>
      <c r="Q5" s="51">
        <f>(B5*C5)+(E5*F5)+(H5*I5)+(K5*L5)+(N5*O5)+P5</f>
        <v>180</v>
      </c>
      <c r="R5" s="69" t="s">
        <v>402</v>
      </c>
      <c r="S5" s="38" t="s">
        <v>298</v>
      </c>
    </row>
    <row r="6" spans="1:19" ht="30" x14ac:dyDescent="0.25">
      <c r="A6" s="35" t="str">
        <f>'PRIX Materiaux'!$J$2</f>
        <v>bois de Peuplier</v>
      </c>
      <c r="B6" s="51">
        <f>'PRIX Materiaux'!$K$2</f>
        <v>3</v>
      </c>
      <c r="C6" s="51">
        <v>5</v>
      </c>
      <c r="D6" s="71"/>
      <c r="G6" s="65"/>
      <c r="M6" s="36"/>
      <c r="P6" s="51">
        <v>50</v>
      </c>
      <c r="Q6" s="51">
        <f>(B6*C6)+(E6*F6)+(H6*I6)+(K6*L6)+(N6*O6)+P6</f>
        <v>65</v>
      </c>
      <c r="R6" s="70" t="s">
        <v>389</v>
      </c>
      <c r="S6" s="38" t="s">
        <v>298</v>
      </c>
    </row>
    <row r="7" spans="1:19" ht="30" x14ac:dyDescent="0.25">
      <c r="A7" s="35" t="str">
        <f>'PRIX Materiaux'!$J$2</f>
        <v>bois de Peuplier</v>
      </c>
      <c r="B7" s="51">
        <f>'PRIX Materiaux'!$K$2</f>
        <v>3</v>
      </c>
      <c r="C7" s="51">
        <v>15</v>
      </c>
      <c r="D7" s="51"/>
      <c r="G7" s="65"/>
      <c r="M7" s="36"/>
      <c r="P7" s="51">
        <v>50</v>
      </c>
      <c r="Q7" s="51">
        <f>(B7*C7)+(E7*F7)+(H7*I7)+(K7*L7)+(N7*O7)+P7</f>
        <v>95</v>
      </c>
      <c r="R7" s="70" t="s">
        <v>427</v>
      </c>
      <c r="S7" s="38" t="s">
        <v>298</v>
      </c>
    </row>
    <row r="8" spans="1:19" ht="30" x14ac:dyDescent="0.25">
      <c r="A8" s="35" t="str">
        <f>'PRIX Materiaux'!$M$3</f>
        <v>Minerai de Charbon</v>
      </c>
      <c r="B8" s="51">
        <f>'PRIX Materiaux'!$N$3</f>
        <v>5</v>
      </c>
      <c r="C8" s="51">
        <v>8</v>
      </c>
      <c r="D8" s="35" t="str">
        <f>'PRIX Materiaux'!$M$4</f>
        <v>Minerai de Cuivre</v>
      </c>
      <c r="E8" s="51">
        <f>'PRIX Materiaux'!$N$4</f>
        <v>25</v>
      </c>
      <c r="F8" s="51">
        <v>6</v>
      </c>
      <c r="G8" s="65"/>
      <c r="P8" s="51">
        <v>110</v>
      </c>
      <c r="Q8" s="51">
        <f>(B8*C8)+(E8*F8)+(H8*I8)+(K8*L8)+(N8*O8)+P8</f>
        <v>300</v>
      </c>
      <c r="R8" s="70" t="s">
        <v>163</v>
      </c>
      <c r="S8" s="38" t="s">
        <v>253</v>
      </c>
    </row>
    <row r="9" spans="1:19" ht="30" x14ac:dyDescent="0.25">
      <c r="A9" s="35" t="str">
        <f>'PRIX Materiaux'!$M$3</f>
        <v>Minerai de Charbon</v>
      </c>
      <c r="B9" s="51">
        <f>'PRIX Materiaux'!$N$3</f>
        <v>5</v>
      </c>
      <c r="C9" s="51">
        <v>8</v>
      </c>
      <c r="D9" s="35" t="str">
        <f>'PRIX Materiaux'!$M$5</f>
        <v>Minerai d'Étain</v>
      </c>
      <c r="E9" s="51">
        <f>'PRIX Materiaux'!$N$5</f>
        <v>100</v>
      </c>
      <c r="F9" s="51">
        <v>2</v>
      </c>
      <c r="G9" s="35" t="str">
        <f>'PRIX Materiaux'!$J$2</f>
        <v>bois de Peuplier</v>
      </c>
      <c r="H9" s="51">
        <f>'PRIX Materiaux'!$K$2</f>
        <v>3</v>
      </c>
      <c r="I9" s="51">
        <v>15</v>
      </c>
      <c r="P9" s="51">
        <v>135</v>
      </c>
      <c r="Q9" s="51">
        <f>(B9*C9)+(E9*F9)+(H9*I9)+(K9*L9)+(N9*O9)+P9</f>
        <v>420</v>
      </c>
      <c r="R9" s="70" t="s">
        <v>157</v>
      </c>
      <c r="S9" s="38" t="s">
        <v>253</v>
      </c>
    </row>
    <row r="10" spans="1:19" ht="30" x14ac:dyDescent="0.25">
      <c r="A10" s="35" t="str">
        <f>'PRIX Materiaux'!$M$3</f>
        <v>Minerai de Charbon</v>
      </c>
      <c r="B10" s="51">
        <f>'PRIX Materiaux'!$N$3</f>
        <v>5</v>
      </c>
      <c r="C10" s="51">
        <v>8</v>
      </c>
      <c r="D10" s="35" t="str">
        <f>'PRIX Materiaux'!$M$7</f>
        <v>Minerai de Fer</v>
      </c>
      <c r="E10" s="51">
        <f>'PRIX Materiaux'!$N$7</f>
        <v>300</v>
      </c>
      <c r="F10" s="51">
        <v>1</v>
      </c>
      <c r="G10" s="35" t="str">
        <f>'PRIX Materiaux'!$J$3</f>
        <v>bois de Sapin</v>
      </c>
      <c r="H10" s="51">
        <f>'PRIX Materiaux'!$K$3</f>
        <v>8</v>
      </c>
      <c r="I10" s="51">
        <v>10</v>
      </c>
      <c r="P10" s="51">
        <v>80</v>
      </c>
      <c r="Q10" s="51">
        <f>(B10*C10)+(E10*F10)+(H10*I10)+(K10*L10)+(N10*O10)+P10</f>
        <v>500</v>
      </c>
      <c r="R10" s="70" t="s">
        <v>252</v>
      </c>
      <c r="S10" s="38" t="s">
        <v>253</v>
      </c>
    </row>
    <row r="11" spans="1:19" ht="30" x14ac:dyDescent="0.25">
      <c r="A11" s="35" t="str">
        <f>'PRIX Materiaux'!$M$3</f>
        <v>Minerai de Charbon</v>
      </c>
      <c r="B11" s="51">
        <f>'PRIX Materiaux'!$N$3</f>
        <v>5</v>
      </c>
      <c r="C11" s="51">
        <v>8</v>
      </c>
      <c r="D11" s="35" t="str">
        <f>'PRIX Materiaux'!$M$7</f>
        <v>Minerai de Fer</v>
      </c>
      <c r="E11" s="51">
        <f>'PRIX Materiaux'!$N$7</f>
        <v>300</v>
      </c>
      <c r="F11" s="51">
        <v>1</v>
      </c>
      <c r="G11" s="35" t="str">
        <f>'PRIX Materiaux'!$J$3</f>
        <v>bois de Sapin</v>
      </c>
      <c r="H11" s="51">
        <f>'PRIX Materiaux'!$K$3</f>
        <v>8</v>
      </c>
      <c r="I11" s="51">
        <v>10</v>
      </c>
      <c r="M11" s="36"/>
      <c r="P11" s="51">
        <v>80</v>
      </c>
      <c r="Q11" s="51">
        <f>(B11*C11)+(E11*F11)+(H11*I11)+(K11*L11)+(N11*O11)+P11</f>
        <v>500</v>
      </c>
      <c r="R11" s="70" t="s">
        <v>349</v>
      </c>
      <c r="S11" s="38" t="s">
        <v>253</v>
      </c>
    </row>
    <row r="12" spans="1:19" ht="30" x14ac:dyDescent="0.25">
      <c r="A12" s="35" t="str">
        <f>'PRIX Materiaux'!$M$3</f>
        <v>Minerai de Charbon</v>
      </c>
      <c r="B12" s="51">
        <f>'PRIX Materiaux'!$N$3</f>
        <v>5</v>
      </c>
      <c r="C12" s="51">
        <v>8</v>
      </c>
      <c r="D12" s="35" t="str">
        <f>'PRIX Materiaux'!$M$7</f>
        <v>Minerai de Fer</v>
      </c>
      <c r="E12" s="51">
        <f>'PRIX Materiaux'!$N$7</f>
        <v>300</v>
      </c>
      <c r="F12" s="51">
        <v>1</v>
      </c>
      <c r="G12" s="35" t="str">
        <f>'PRIX Materiaux'!$J$3</f>
        <v>bois de Sapin</v>
      </c>
      <c r="H12" s="51">
        <f>'PRIX Materiaux'!$K$3</f>
        <v>8</v>
      </c>
      <c r="I12" s="51">
        <v>10</v>
      </c>
      <c r="P12" s="51">
        <v>80</v>
      </c>
      <c r="Q12" s="51">
        <f>(B12*C12)+(E12*F12)+(H12*I12)+(K12*L12)+(N12*O12)+P12</f>
        <v>500</v>
      </c>
      <c r="R12" s="70" t="s">
        <v>251</v>
      </c>
      <c r="S12" s="38" t="s">
        <v>253</v>
      </c>
    </row>
    <row r="13" spans="1:19" ht="30" x14ac:dyDescent="0.25">
      <c r="A13" s="35" t="str">
        <f>'PRIX Materiaux'!$M$3</f>
        <v>Minerai de Charbon</v>
      </c>
      <c r="B13" s="51">
        <f>'PRIX Materiaux'!$N$3</f>
        <v>5</v>
      </c>
      <c r="C13" s="51">
        <v>8</v>
      </c>
      <c r="D13" s="35" t="str">
        <f>'PRIX Materiaux'!$M$7</f>
        <v>Minerai de Fer</v>
      </c>
      <c r="E13" s="51">
        <f>'PRIX Materiaux'!$N$7</f>
        <v>300</v>
      </c>
      <c r="F13" s="51">
        <v>1</v>
      </c>
      <c r="G13" s="35" t="str">
        <f>'PRIX Materiaux'!$J$3</f>
        <v>bois de Sapin</v>
      </c>
      <c r="H13" s="51">
        <f>'PRIX Materiaux'!$K$3</f>
        <v>8</v>
      </c>
      <c r="I13" s="51">
        <v>10</v>
      </c>
      <c r="P13" s="51">
        <v>80</v>
      </c>
      <c r="Q13" s="51">
        <f>(B13*C13)+(E13*F13)+(H13*I13)+(K13*L13)+(N13*O13)+P13</f>
        <v>500</v>
      </c>
      <c r="R13" s="70" t="s">
        <v>161</v>
      </c>
      <c r="S13" s="38" t="s">
        <v>253</v>
      </c>
    </row>
    <row r="14" spans="1:19" ht="30" x14ac:dyDescent="0.25">
      <c r="A14" s="35" t="str">
        <f>'PRIX Materiaux'!$J$2</f>
        <v>bois de Peuplier</v>
      </c>
      <c r="B14" s="51">
        <f>'PRIX Materiaux'!$K$2</f>
        <v>3</v>
      </c>
      <c r="C14" s="51">
        <v>10</v>
      </c>
      <c r="D14" s="65"/>
      <c r="G14" s="65"/>
      <c r="P14" s="51">
        <v>30</v>
      </c>
      <c r="Q14" s="51">
        <f>(B14*C14)+(E14*F14)+(H14*I14)+(K14*L14)+(N14*O14)+P14</f>
        <v>60</v>
      </c>
      <c r="R14" s="70" t="s">
        <v>297</v>
      </c>
      <c r="S14" s="38" t="s">
        <v>298</v>
      </c>
    </row>
    <row r="15" spans="1:19" ht="30" x14ac:dyDescent="0.25">
      <c r="A15" s="35" t="str">
        <f>'PRIX Materiaux'!$J$2</f>
        <v>bois de Peuplier</v>
      </c>
      <c r="B15" s="51">
        <f>'PRIX Materiaux'!$K$2</f>
        <v>3</v>
      </c>
      <c r="C15" s="51">
        <v>10</v>
      </c>
      <c r="D15" s="65"/>
      <c r="G15" s="65"/>
      <c r="P15" s="51">
        <v>60</v>
      </c>
      <c r="Q15" s="51">
        <f>(B15*C15)+(E15*F15)+(H15*I15)+(K15*L15)+(N15*O15)+P15</f>
        <v>90</v>
      </c>
      <c r="R15" s="70" t="s">
        <v>593</v>
      </c>
      <c r="S15" s="38" t="s">
        <v>298</v>
      </c>
    </row>
    <row r="16" spans="1:19" ht="30" x14ac:dyDescent="0.25">
      <c r="A16" s="35" t="str">
        <f>'PRIX Materiaux'!$J$7</f>
        <v>bois d'Erable</v>
      </c>
      <c r="B16" s="51">
        <f>'PRIX Materiaux'!$K$7</f>
        <v>38</v>
      </c>
      <c r="C16" s="51">
        <v>3</v>
      </c>
      <c r="D16" s="65"/>
      <c r="G16" s="65"/>
      <c r="P16" s="51">
        <v>56</v>
      </c>
      <c r="Q16" s="51">
        <f>(B16*C16)+(E16*F16)+(H16*I16)+(K16*L16)+(N16*O16)+P16</f>
        <v>170</v>
      </c>
      <c r="R16" s="70" t="s">
        <v>300</v>
      </c>
      <c r="S16" s="38" t="s">
        <v>298</v>
      </c>
    </row>
    <row r="17" spans="1:19" ht="30" x14ac:dyDescent="0.25">
      <c r="A17" s="35" t="str">
        <f>'PRIX Materiaux'!$J$4</f>
        <v>bois de Charme</v>
      </c>
      <c r="B17" s="51">
        <f>'PRIX Materiaux'!$K$4</f>
        <v>24</v>
      </c>
      <c r="C17" s="51">
        <v>6</v>
      </c>
      <c r="D17" s="52" t="str">
        <f>'PRIX Materiaux'!$A$18</f>
        <v>Fil</v>
      </c>
      <c r="E17" s="51">
        <f>'PRIX Materiaux'!$B$18</f>
        <v>210</v>
      </c>
      <c r="F17" s="51">
        <v>1</v>
      </c>
      <c r="G17" s="65"/>
      <c r="P17" s="51">
        <v>56</v>
      </c>
      <c r="Q17" s="51">
        <f>(B17*C17)+(E17*F17)+(H17*I17)+(K17*L17)+(N17*O17)+P17</f>
        <v>410</v>
      </c>
      <c r="R17" s="70" t="s">
        <v>426</v>
      </c>
      <c r="S17" s="38" t="s">
        <v>298</v>
      </c>
    </row>
    <row r="18" spans="1:19" ht="30" x14ac:dyDescent="0.25">
      <c r="A18" s="35" t="str">
        <f>'PRIX Materiaux'!$J$4</f>
        <v>bois de Charme</v>
      </c>
      <c r="B18" s="51">
        <f>'PRIX Materiaux'!$K$4</f>
        <v>24</v>
      </c>
      <c r="C18" s="51">
        <v>15</v>
      </c>
      <c r="D18" s="71"/>
      <c r="G18" s="65"/>
      <c r="M18" s="36"/>
      <c r="P18" s="51">
        <v>50</v>
      </c>
      <c r="Q18" s="51">
        <f>(B18*C18)+(E18*F18)+(H18*I18)+(K18*L18)+(N18*O18)+P18</f>
        <v>410</v>
      </c>
      <c r="R18" s="70" t="s">
        <v>395</v>
      </c>
      <c r="S18" s="38" t="s">
        <v>298</v>
      </c>
    </row>
    <row r="19" spans="1:19" ht="30" x14ac:dyDescent="0.25">
      <c r="A19" s="35" t="str">
        <f>'PRIX Materiaux'!$M$3</f>
        <v>Minerai de Charbon</v>
      </c>
      <c r="B19" s="51">
        <f>'PRIX Materiaux'!$N$3</f>
        <v>5</v>
      </c>
      <c r="C19" s="51">
        <v>8</v>
      </c>
      <c r="D19" s="35" t="str">
        <f>'PRIX Materiaux'!$M$4</f>
        <v>Minerai de Cuivre</v>
      </c>
      <c r="E19" s="51">
        <f>'PRIX Materiaux'!$N$4</f>
        <v>25</v>
      </c>
      <c r="F19" s="51">
        <v>5</v>
      </c>
      <c r="G19" s="49" t="str">
        <f>'PRIX Materiaux'!$A$17</f>
        <v>Cuir</v>
      </c>
      <c r="H19" s="51">
        <f>'PRIX Materiaux'!$B$17</f>
        <v>180</v>
      </c>
      <c r="I19" s="51">
        <v>5</v>
      </c>
      <c r="P19" s="51">
        <v>65</v>
      </c>
      <c r="Q19" s="51">
        <f>(B19*C19)+(E19*F19)+(H19*I19)+(K19*L19)+(N19*O19)+P19</f>
        <v>1130</v>
      </c>
      <c r="R19" s="70" t="s">
        <v>619</v>
      </c>
      <c r="S19" s="38" t="s">
        <v>253</v>
      </c>
    </row>
    <row r="20" spans="1:19" ht="30" x14ac:dyDescent="0.25">
      <c r="A20" s="35" t="str">
        <f>'PRIX Materiaux'!$M$3</f>
        <v>Minerai de Charbon</v>
      </c>
      <c r="B20" s="51">
        <f>'PRIX Materiaux'!$N$3</f>
        <v>5</v>
      </c>
      <c r="C20" s="51">
        <v>8</v>
      </c>
      <c r="D20" s="35" t="str">
        <f>'PRIX Materiaux'!$M$4</f>
        <v>Minerai de Cuivre</v>
      </c>
      <c r="E20" s="51">
        <f>'PRIX Materiaux'!$N$4</f>
        <v>25</v>
      </c>
      <c r="F20" s="51">
        <v>5</v>
      </c>
      <c r="G20" s="35" t="str">
        <f>'PRIX Materiaux'!$J$4</f>
        <v>bois de Charme</v>
      </c>
      <c r="H20" s="51">
        <f>'PRIX Materiaux'!$K$4</f>
        <v>24</v>
      </c>
      <c r="I20" s="51">
        <v>10</v>
      </c>
      <c r="P20" s="51">
        <v>58</v>
      </c>
      <c r="Q20" s="51">
        <f>(B20*C20)+(E20*F20)+(H20*I20)+(K20*L20)+(N20*O20)+P20</f>
        <v>463</v>
      </c>
      <c r="R20" s="70" t="s">
        <v>661</v>
      </c>
      <c r="S20" s="38" t="s">
        <v>253</v>
      </c>
    </row>
    <row r="21" spans="1:19" ht="30" x14ac:dyDescent="0.25">
      <c r="A21" s="35" t="str">
        <f>'PRIX Materiaux'!$M$3</f>
        <v>Minerai de Charbon</v>
      </c>
      <c r="B21" s="51">
        <f>'PRIX Materiaux'!$N$3</f>
        <v>5</v>
      </c>
      <c r="C21" s="51">
        <v>8</v>
      </c>
      <c r="D21" s="35" t="str">
        <f>'PRIX Materiaux'!$M$4</f>
        <v>Minerai de Cuivre</v>
      </c>
      <c r="E21" s="51">
        <f>'PRIX Materiaux'!$N$4</f>
        <v>25</v>
      </c>
      <c r="F21" s="51">
        <v>5</v>
      </c>
      <c r="G21" s="35" t="str">
        <f>'PRIX Materiaux'!$J$4</f>
        <v>bois de Charme</v>
      </c>
      <c r="H21" s="51">
        <f>'PRIX Materiaux'!$K$4</f>
        <v>24</v>
      </c>
      <c r="I21" s="51">
        <v>2</v>
      </c>
      <c r="P21" s="51">
        <v>57</v>
      </c>
      <c r="Q21" s="51">
        <f>(B21*C21)+(E21*F21)+(H21*I21)+(K21*L21)+(N21*O21)+P21</f>
        <v>270</v>
      </c>
      <c r="R21" s="70" t="s">
        <v>518</v>
      </c>
      <c r="S21" s="38" t="s">
        <v>253</v>
      </c>
    </row>
    <row r="22" spans="1:19" ht="30" x14ac:dyDescent="0.25">
      <c r="A22" s="35" t="str">
        <f>'PRIX Materiaux'!$M$3</f>
        <v>Minerai de Charbon</v>
      </c>
      <c r="B22" s="51">
        <f>'PRIX Materiaux'!$N$3</f>
        <v>5</v>
      </c>
      <c r="C22" s="51">
        <v>8</v>
      </c>
      <c r="D22" s="35" t="str">
        <f>'PRIX Materiaux'!$M$4</f>
        <v>Minerai de Cuivre</v>
      </c>
      <c r="E22" s="51">
        <f>'PRIX Materiaux'!$N$4</f>
        <v>25</v>
      </c>
      <c r="F22" s="51">
        <v>10</v>
      </c>
      <c r="G22" s="35" t="str">
        <f>'PRIX Materiaux'!$J$4</f>
        <v>bois de Charme</v>
      </c>
      <c r="H22" s="51">
        <f>'PRIX Materiaux'!$K$4</f>
        <v>24</v>
      </c>
      <c r="I22" s="51">
        <v>3</v>
      </c>
      <c r="P22" s="51">
        <v>58</v>
      </c>
      <c r="Q22" s="51">
        <f>(B22*C22)+(E22*F22)+(H22*I22)+(K22*L22)+(N22*O22)+P22</f>
        <v>420</v>
      </c>
      <c r="R22" s="70" t="s">
        <v>309</v>
      </c>
      <c r="S22" s="38" t="s">
        <v>253</v>
      </c>
    </row>
    <row r="23" spans="1:19" ht="30" x14ac:dyDescent="0.25">
      <c r="A23" s="35" t="str">
        <f>'PRIX Materiaux'!$M$3</f>
        <v>Minerai de Charbon</v>
      </c>
      <c r="B23" s="51">
        <f>'PRIX Materiaux'!$N$3</f>
        <v>5</v>
      </c>
      <c r="C23" s="51">
        <v>8</v>
      </c>
      <c r="D23" s="35" t="str">
        <f>'PRIX Materiaux'!$M$4</f>
        <v>Minerai de Cuivre</v>
      </c>
      <c r="E23" s="51">
        <f>'PRIX Materiaux'!$N$4</f>
        <v>25</v>
      </c>
      <c r="F23" s="51">
        <v>10</v>
      </c>
      <c r="G23" s="35" t="str">
        <f>'PRIX Materiaux'!$J$4</f>
        <v>bois de Charme</v>
      </c>
      <c r="H23" s="51">
        <f>'PRIX Materiaux'!$K$4</f>
        <v>24</v>
      </c>
      <c r="I23" s="51">
        <v>3</v>
      </c>
      <c r="P23" s="51">
        <v>108</v>
      </c>
      <c r="Q23" s="51">
        <f>(B23*C23)+(E23*F23)+(H23*I23)+(K23*L23)+(N23*O23)+P23</f>
        <v>470</v>
      </c>
      <c r="R23" s="70" t="s">
        <v>594</v>
      </c>
      <c r="S23" s="38" t="s">
        <v>253</v>
      </c>
    </row>
    <row r="24" spans="1:19" ht="30" x14ac:dyDescent="0.25">
      <c r="A24" s="35" t="str">
        <f>'PRIX Materiaux'!$M$3</f>
        <v>Minerai de Charbon</v>
      </c>
      <c r="B24" s="51">
        <f>'PRIX Materiaux'!$N$3</f>
        <v>5</v>
      </c>
      <c r="C24" s="51">
        <v>8</v>
      </c>
      <c r="D24" s="35" t="str">
        <f>'PRIX Materiaux'!$J$2</f>
        <v>bois de Peuplier</v>
      </c>
      <c r="E24" s="51">
        <f>'PRIX Materiaux'!$K$2</f>
        <v>3</v>
      </c>
      <c r="F24" s="51">
        <v>12</v>
      </c>
      <c r="G24" s="35" t="str">
        <f>'PRIX Materiaux'!$M$4</f>
        <v>Minerai de Cuivre</v>
      </c>
      <c r="H24" s="51">
        <f>'PRIX Materiaux'!$N$4</f>
        <v>25</v>
      </c>
      <c r="I24" s="51">
        <v>5</v>
      </c>
      <c r="M24" s="36"/>
      <c r="P24" s="51">
        <v>99</v>
      </c>
      <c r="Q24" s="51">
        <f>(B24*C24)+(E24*F24)+(H24*I24)+(K24*L24)+(N24*O24)+P24</f>
        <v>300</v>
      </c>
      <c r="R24" s="70" t="s">
        <v>442</v>
      </c>
      <c r="S24" s="38" t="s">
        <v>253</v>
      </c>
    </row>
    <row r="25" spans="1:19" ht="30" x14ac:dyDescent="0.25">
      <c r="A25" s="35" t="str">
        <f>'PRIX Materiaux'!$M$3</f>
        <v>Minerai de Charbon</v>
      </c>
      <c r="B25" s="51">
        <f>'PRIX Materiaux'!$N$3</f>
        <v>5</v>
      </c>
      <c r="C25" s="51">
        <v>16</v>
      </c>
      <c r="D25" s="35" t="str">
        <f>'PRIX Materiaux'!$M$4</f>
        <v>Minerai de Cuivre</v>
      </c>
      <c r="E25" s="51">
        <f>'PRIX Materiaux'!$N$4</f>
        <v>25</v>
      </c>
      <c r="F25" s="51">
        <v>20</v>
      </c>
      <c r="G25" s="35" t="str">
        <f>'PRIX Materiaux'!$J$4</f>
        <v>bois de Charme</v>
      </c>
      <c r="H25" s="51">
        <f>'PRIX Materiaux'!$K$4</f>
        <v>24</v>
      </c>
      <c r="I25" s="51">
        <v>8</v>
      </c>
      <c r="P25" s="51">
        <v>118</v>
      </c>
      <c r="Q25" s="51">
        <f>(B25*C25)+(E25*F25)+(H25*I25)+(K25*L25)+(N25*O25)+P25</f>
        <v>890</v>
      </c>
      <c r="R25" s="70" t="s">
        <v>319</v>
      </c>
      <c r="S25" s="38" t="s">
        <v>253</v>
      </c>
    </row>
    <row r="26" spans="1:19" ht="30" x14ac:dyDescent="0.25">
      <c r="A26" s="35" t="str">
        <f>'PRIX Materiaux'!$J$5</f>
        <v>bois de Cerisier</v>
      </c>
      <c r="B26" s="51">
        <f>'PRIX Materiaux'!$K$5</f>
        <v>28</v>
      </c>
      <c r="C26" s="51">
        <v>23</v>
      </c>
      <c r="D26" s="52" t="str">
        <f>'PRIX Materiaux'!$A$18</f>
        <v>Fil</v>
      </c>
      <c r="E26" s="51">
        <f>'PRIX Materiaux'!$B$18</f>
        <v>210</v>
      </c>
      <c r="F26" s="51">
        <v>1</v>
      </c>
      <c r="G26" s="65"/>
      <c r="P26" s="51">
        <v>106</v>
      </c>
      <c r="Q26" s="51">
        <f>(B26*C26)+(E26*F26)+(H26*I26)+(K26*L26)+(N26*O26)+P26</f>
        <v>960</v>
      </c>
      <c r="R26" s="70" t="s">
        <v>403</v>
      </c>
      <c r="S26" s="38" t="s">
        <v>298</v>
      </c>
    </row>
    <row r="27" spans="1:19" ht="30" x14ac:dyDescent="0.25">
      <c r="A27" s="35" t="str">
        <f>'PRIX Materiaux'!$J$5</f>
        <v>bois de Cerisier</v>
      </c>
      <c r="B27" s="51">
        <f>'PRIX Materiaux'!$K$5</f>
        <v>28</v>
      </c>
      <c r="C27" s="51">
        <v>30</v>
      </c>
      <c r="D27" s="71"/>
      <c r="G27" s="65"/>
      <c r="M27" s="36"/>
      <c r="P27" s="51">
        <v>120</v>
      </c>
      <c r="Q27" s="51">
        <f>(B27*C27)+(E27*F27)+(H27*I27)+(K27*L27)+(N27*O27)+P27</f>
        <v>960</v>
      </c>
      <c r="R27" s="70" t="s">
        <v>394</v>
      </c>
      <c r="S27" s="38" t="s">
        <v>298</v>
      </c>
    </row>
    <row r="28" spans="1:19" ht="30" x14ac:dyDescent="0.25">
      <c r="A28" s="35" t="str">
        <f>'PRIX Materiaux'!$M$3</f>
        <v>Minerai de Charbon</v>
      </c>
      <c r="B28" s="51">
        <f>'PRIX Materiaux'!$N$3</f>
        <v>5</v>
      </c>
      <c r="C28" s="51">
        <v>8</v>
      </c>
      <c r="D28" s="35" t="str">
        <f>'PRIX Materiaux'!$M$5</f>
        <v>Minerai d'Étain</v>
      </c>
      <c r="E28" s="51">
        <f>'PRIX Materiaux'!$N$5</f>
        <v>100</v>
      </c>
      <c r="F28" s="51">
        <v>5</v>
      </c>
      <c r="G28" s="49" t="str">
        <f>'PRIX Materiaux'!$A$17</f>
        <v>Cuir</v>
      </c>
      <c r="H28" s="51">
        <f>'PRIX Materiaux'!$B$17</f>
        <v>180</v>
      </c>
      <c r="I28" s="51">
        <v>10</v>
      </c>
      <c r="P28" s="51">
        <v>140</v>
      </c>
      <c r="Q28" s="51">
        <f>(B28*C28)+(E28*F28)+(H28*I28)+(K28*L28)+(N28*O28)+P28</f>
        <v>2480</v>
      </c>
      <c r="R28" s="70" t="s">
        <v>620</v>
      </c>
      <c r="S28" s="38" t="s">
        <v>253</v>
      </c>
    </row>
    <row r="29" spans="1:19" ht="30" x14ac:dyDescent="0.25">
      <c r="A29" s="35" t="str">
        <f>'PRIX Materiaux'!$M$3</f>
        <v>Minerai de Charbon</v>
      </c>
      <c r="B29" s="51">
        <f>'PRIX Materiaux'!$N$3</f>
        <v>5</v>
      </c>
      <c r="C29" s="51">
        <v>8</v>
      </c>
      <c r="D29" s="35" t="str">
        <f>'PRIX Materiaux'!$M$5</f>
        <v>Minerai d'Étain</v>
      </c>
      <c r="E29" s="51">
        <f>'PRIX Materiaux'!$N$5</f>
        <v>100</v>
      </c>
      <c r="F29" s="51">
        <v>5</v>
      </c>
      <c r="G29" s="35" t="str">
        <f>'PRIX Materiaux'!$J$5</f>
        <v>bois de Cerisier</v>
      </c>
      <c r="H29" s="51">
        <f>'PRIX Materiaux'!$K$5</f>
        <v>28</v>
      </c>
      <c r="I29" s="51">
        <v>10</v>
      </c>
      <c r="P29" s="51">
        <v>58</v>
      </c>
      <c r="Q29" s="51">
        <f>(B29*C29)+(E29*F29)+(H29*I29)+(K29*L29)+(N29*O29)+P29</f>
        <v>878</v>
      </c>
      <c r="R29" s="70" t="s">
        <v>662</v>
      </c>
      <c r="S29" s="38" t="s">
        <v>253</v>
      </c>
    </row>
    <row r="30" spans="1:19" ht="30" x14ac:dyDescent="0.25">
      <c r="A30" s="35" t="str">
        <f>'PRIX Materiaux'!$M$3</f>
        <v>Minerai de Charbon</v>
      </c>
      <c r="B30" s="51">
        <f>'PRIX Materiaux'!$N$3</f>
        <v>5</v>
      </c>
      <c r="C30" s="51">
        <v>8</v>
      </c>
      <c r="D30" s="35" t="str">
        <f>'PRIX Materiaux'!$M$5</f>
        <v>Minerai d'Étain</v>
      </c>
      <c r="E30" s="51">
        <f>'PRIX Materiaux'!$N$5</f>
        <v>100</v>
      </c>
      <c r="F30" s="51">
        <v>5</v>
      </c>
      <c r="G30" s="35" t="str">
        <f>'PRIX Materiaux'!$J$5</f>
        <v>bois de Cerisier</v>
      </c>
      <c r="H30" s="51">
        <f>'PRIX Materiaux'!$K$5</f>
        <v>28</v>
      </c>
      <c r="I30" s="51">
        <v>2</v>
      </c>
      <c r="P30" s="51">
        <v>124</v>
      </c>
      <c r="Q30" s="51">
        <f>(B30*C30)+(E30*F30)+(H30*I30)+(K30*L30)+(N30*O30)+P30</f>
        <v>720</v>
      </c>
      <c r="R30" s="70" t="s">
        <v>519</v>
      </c>
      <c r="S30" s="38" t="s">
        <v>253</v>
      </c>
    </row>
    <row r="31" spans="1:19" ht="30" x14ac:dyDescent="0.25">
      <c r="A31" s="35" t="str">
        <f>'PRIX Materiaux'!$M$3</f>
        <v>Minerai de Charbon</v>
      </c>
      <c r="B31" s="51">
        <f>'PRIX Materiaux'!$N$3</f>
        <v>5</v>
      </c>
      <c r="C31" s="51">
        <v>8</v>
      </c>
      <c r="D31" s="35" t="str">
        <f>'PRIX Materiaux'!$M$5</f>
        <v>Minerai d'Étain</v>
      </c>
      <c r="E31" s="51">
        <f>'PRIX Materiaux'!$N$5</f>
        <v>100</v>
      </c>
      <c r="F31" s="51">
        <v>10</v>
      </c>
      <c r="G31" s="35" t="str">
        <f>'PRIX Materiaux'!$J$5</f>
        <v>bois de Cerisier</v>
      </c>
      <c r="H31" s="51">
        <f>'PRIX Materiaux'!$K$5</f>
        <v>28</v>
      </c>
      <c r="I31" s="51">
        <v>3</v>
      </c>
      <c r="P31" s="51">
        <v>126</v>
      </c>
      <c r="Q31" s="51">
        <f>(B31*C31)+(E31*F31)+(H31*I31)+(K31*L31)+(N31*O31)+P31</f>
        <v>1250</v>
      </c>
      <c r="R31" s="70" t="s">
        <v>316</v>
      </c>
      <c r="S31" s="38" t="s">
        <v>253</v>
      </c>
    </row>
    <row r="32" spans="1:19" ht="30" x14ac:dyDescent="0.25">
      <c r="A32" s="35" t="str">
        <f>'PRIX Materiaux'!$M$3</f>
        <v>Minerai de Charbon</v>
      </c>
      <c r="B32" s="51">
        <f>'PRIX Materiaux'!$N$3</f>
        <v>5</v>
      </c>
      <c r="C32" s="51">
        <v>8</v>
      </c>
      <c r="D32" s="35" t="str">
        <f>'PRIX Materiaux'!$M$5</f>
        <v>Minerai d'Étain</v>
      </c>
      <c r="E32" s="51">
        <f>'PRIX Materiaux'!$N$5</f>
        <v>100</v>
      </c>
      <c r="F32" s="51">
        <v>10</v>
      </c>
      <c r="G32" s="35" t="str">
        <f>'PRIX Materiaux'!$J$5</f>
        <v>bois de Cerisier</v>
      </c>
      <c r="H32" s="51">
        <f>'PRIX Materiaux'!$K$5</f>
        <v>28</v>
      </c>
      <c r="I32" s="51">
        <v>3</v>
      </c>
      <c r="P32" s="51">
        <v>256</v>
      </c>
      <c r="Q32" s="51">
        <f>(B32*C32)+(E32*F32)+(H32*I32)+(K32*L32)+(N32*O32)+P32</f>
        <v>1380</v>
      </c>
      <c r="R32" s="70" t="s">
        <v>595</v>
      </c>
      <c r="S32" s="38" t="s">
        <v>253</v>
      </c>
    </row>
    <row r="33" spans="1:19" ht="30" x14ac:dyDescent="0.25">
      <c r="A33" s="35" t="str">
        <f>'PRIX Materiaux'!$M$3</f>
        <v>Minerai de Charbon</v>
      </c>
      <c r="B33" s="51">
        <f>'PRIX Materiaux'!$N$3</f>
        <v>5</v>
      </c>
      <c r="C33" s="51">
        <v>8</v>
      </c>
      <c r="D33" s="35" t="str">
        <f>'PRIX Materiaux'!$J$3</f>
        <v>bois de Sapin</v>
      </c>
      <c r="E33" s="51">
        <f>'PRIX Materiaux'!$K$3</f>
        <v>8</v>
      </c>
      <c r="F33" s="51">
        <v>12</v>
      </c>
      <c r="G33" s="35" t="str">
        <f>'PRIX Materiaux'!$M$5</f>
        <v>Minerai d'Étain</v>
      </c>
      <c r="H33" s="51">
        <f>'PRIX Materiaux'!$N$5</f>
        <v>100</v>
      </c>
      <c r="I33" s="51">
        <v>5</v>
      </c>
      <c r="M33" s="36"/>
      <c r="P33" s="51">
        <v>164</v>
      </c>
      <c r="Q33" s="51">
        <f>(B33*C33)+(E33*F33)+(H33*I33)+(K33*L33)+(N33*O33)+P33</f>
        <v>800</v>
      </c>
      <c r="R33" s="70" t="s">
        <v>350</v>
      </c>
      <c r="S33" s="38" t="s">
        <v>253</v>
      </c>
    </row>
    <row r="34" spans="1:19" ht="30" x14ac:dyDescent="0.25">
      <c r="A34" s="35" t="str">
        <f>'PRIX Materiaux'!$M$3</f>
        <v>Minerai de Charbon</v>
      </c>
      <c r="B34" s="51">
        <f>'PRIX Materiaux'!$N$3</f>
        <v>5</v>
      </c>
      <c r="C34" s="51">
        <v>16</v>
      </c>
      <c r="D34" s="35" t="str">
        <f>'PRIX Materiaux'!$M$5</f>
        <v>Minerai d'Étain</v>
      </c>
      <c r="E34" s="51">
        <f>'PRIX Materiaux'!$N$5</f>
        <v>100</v>
      </c>
      <c r="F34" s="51">
        <v>20</v>
      </c>
      <c r="G34" s="35" t="str">
        <f>'PRIX Materiaux'!$J$5</f>
        <v>bois de Cerisier</v>
      </c>
      <c r="H34" s="51">
        <f>'PRIX Materiaux'!$K$5</f>
        <v>28</v>
      </c>
      <c r="I34" s="51">
        <v>8</v>
      </c>
      <c r="P34" s="51">
        <v>256</v>
      </c>
      <c r="Q34" s="51">
        <f>(B34*C34)+(E34*F34)+(H34*I34)+(K34*L34)+(N34*O34)+P34</f>
        <v>2560</v>
      </c>
      <c r="R34" s="70" t="s">
        <v>320</v>
      </c>
      <c r="S34" s="38" t="s">
        <v>253</v>
      </c>
    </row>
    <row r="35" spans="1:19" ht="30" x14ac:dyDescent="0.25">
      <c r="A35" s="35" t="str">
        <f>'PRIX Materiaux'!$J$6</f>
        <v>bois de Noisetier</v>
      </c>
      <c r="B35" s="51">
        <f>'PRIX Materiaux'!$K$6</f>
        <v>32</v>
      </c>
      <c r="C35" s="51">
        <v>25</v>
      </c>
      <c r="D35" s="52" t="str">
        <f>'PRIX Materiaux'!$A$18</f>
        <v>Fil</v>
      </c>
      <c r="E35" s="51">
        <f>'PRIX Materiaux'!$B$18</f>
        <v>210</v>
      </c>
      <c r="F35" s="51">
        <v>2</v>
      </c>
      <c r="G35" s="65"/>
      <c r="P35" s="51">
        <v>280</v>
      </c>
      <c r="Q35" s="51">
        <f>(B35*C35)+(E35*F35)+(H35*I35)+(K35*L35)+(N35*O35)+P35</f>
        <v>1500</v>
      </c>
      <c r="R35" s="70" t="s">
        <v>404</v>
      </c>
      <c r="S35" s="38" t="s">
        <v>298</v>
      </c>
    </row>
    <row r="36" spans="1:19" ht="30" x14ac:dyDescent="0.25">
      <c r="A36" s="35" t="str">
        <f>'PRIX Materiaux'!$J$6</f>
        <v>bois de Noisetier</v>
      </c>
      <c r="B36" s="51">
        <f>'PRIX Materiaux'!$K$6</f>
        <v>32</v>
      </c>
      <c r="C36" s="51">
        <v>40</v>
      </c>
      <c r="D36" s="71"/>
      <c r="G36" s="65"/>
      <c r="M36" s="36"/>
      <c r="P36" s="51">
        <v>220</v>
      </c>
      <c r="Q36" s="51">
        <f>(B36*C36)+(E36*F36)+(H36*I36)+(K36*L36)+(N36*O36)+P36</f>
        <v>1500</v>
      </c>
      <c r="R36" s="70" t="s">
        <v>405</v>
      </c>
      <c r="S36" s="38" t="s">
        <v>298</v>
      </c>
    </row>
    <row r="37" spans="1:19" ht="30" x14ac:dyDescent="0.25">
      <c r="A37" s="35" t="str">
        <f>'PRIX Materiaux'!$M$3</f>
        <v>Minerai de Charbon</v>
      </c>
      <c r="B37" s="51">
        <f>'PRIX Materiaux'!$N$3</f>
        <v>5</v>
      </c>
      <c r="C37" s="51">
        <v>8</v>
      </c>
      <c r="D37" s="35" t="str">
        <f>'PRIX Materiaux'!$M$6</f>
        <v>Minerai de Bronze</v>
      </c>
      <c r="E37" s="51">
        <f>'PRIX Materiaux'!$N$6</f>
        <v>150</v>
      </c>
      <c r="F37" s="51">
        <v>5</v>
      </c>
      <c r="G37" s="49" t="str">
        <f>'PRIX Materiaux'!$A$17</f>
        <v>Cuir</v>
      </c>
      <c r="H37" s="51">
        <f>'PRIX Materiaux'!$B$17</f>
        <v>180</v>
      </c>
      <c r="I37" s="51">
        <v>15</v>
      </c>
      <c r="P37" s="51">
        <v>280</v>
      </c>
      <c r="Q37" s="51">
        <f>(B37*C37)+(E37*F37)+(H37*I37)+(K37*L37)+(N37*O37)+P37</f>
        <v>3770</v>
      </c>
      <c r="R37" s="70" t="s">
        <v>621</v>
      </c>
      <c r="S37" s="38" t="s">
        <v>253</v>
      </c>
    </row>
    <row r="38" spans="1:19" ht="30" x14ac:dyDescent="0.25">
      <c r="A38" s="35" t="str">
        <f>'PRIX Materiaux'!$M$3</f>
        <v>Minerai de Charbon</v>
      </c>
      <c r="B38" s="51">
        <f>'PRIX Materiaux'!$N$3</f>
        <v>5</v>
      </c>
      <c r="C38" s="51">
        <v>8</v>
      </c>
      <c r="D38" s="35" t="str">
        <f>'PRIX Materiaux'!$M$6</f>
        <v>Minerai de Bronze</v>
      </c>
      <c r="E38" s="51">
        <f>'PRIX Materiaux'!$N$6</f>
        <v>150</v>
      </c>
      <c r="F38" s="51">
        <v>5</v>
      </c>
      <c r="G38" s="35" t="str">
        <f>'PRIX Materiaux'!$J$6</f>
        <v>bois de Noisetier</v>
      </c>
      <c r="H38" s="51">
        <f>'PRIX Materiaux'!$K$6</f>
        <v>32</v>
      </c>
      <c r="I38" s="51">
        <v>10</v>
      </c>
      <c r="P38" s="51">
        <v>58</v>
      </c>
      <c r="Q38" s="51">
        <f>(B38*C38)+(E38*F38)+(H38*I38)+(K38*L38)+(N38*O38)+P38</f>
        <v>1168</v>
      </c>
      <c r="R38" s="70" t="s">
        <v>663</v>
      </c>
      <c r="S38" s="38" t="s">
        <v>253</v>
      </c>
    </row>
    <row r="39" spans="1:19" ht="30" x14ac:dyDescent="0.25">
      <c r="A39" s="35" t="str">
        <f>'PRIX Materiaux'!$M$3</f>
        <v>Minerai de Charbon</v>
      </c>
      <c r="B39" s="51">
        <f>'PRIX Materiaux'!$N$3</f>
        <v>5</v>
      </c>
      <c r="C39" s="51">
        <v>8</v>
      </c>
      <c r="D39" s="35" t="str">
        <f>'PRIX Materiaux'!$M$6</f>
        <v>Minerai de Bronze</v>
      </c>
      <c r="E39" s="51">
        <f>'PRIX Materiaux'!$N$6</f>
        <v>150</v>
      </c>
      <c r="F39" s="51">
        <v>5</v>
      </c>
      <c r="G39" s="35" t="str">
        <f>'PRIX Materiaux'!$J$6</f>
        <v>bois de Noisetier</v>
      </c>
      <c r="H39" s="51">
        <f>'PRIX Materiaux'!$K$6</f>
        <v>32</v>
      </c>
      <c r="I39" s="51">
        <v>2</v>
      </c>
      <c r="P39" s="51">
        <v>266</v>
      </c>
      <c r="Q39" s="51">
        <f>(B39*C39)+(E39*F39)+(H39*I39)+(K39*L39)+(N39*O39)+P39</f>
        <v>1120</v>
      </c>
      <c r="R39" s="70" t="s">
        <v>522</v>
      </c>
      <c r="S39" s="38" t="s">
        <v>253</v>
      </c>
    </row>
    <row r="40" spans="1:19" ht="30" x14ac:dyDescent="0.25">
      <c r="A40" s="35" t="str">
        <f>'PRIX Materiaux'!$M$3</f>
        <v>Minerai de Charbon</v>
      </c>
      <c r="B40" s="51">
        <f>'PRIX Materiaux'!$N$3</f>
        <v>5</v>
      </c>
      <c r="C40" s="51">
        <v>8</v>
      </c>
      <c r="D40" s="35" t="str">
        <f>'PRIX Materiaux'!$M$6</f>
        <v>Minerai de Bronze</v>
      </c>
      <c r="E40" s="51">
        <f>'PRIX Materiaux'!$N$6</f>
        <v>150</v>
      </c>
      <c r="F40" s="51">
        <v>10</v>
      </c>
      <c r="G40" s="35" t="str">
        <f>'PRIX Materiaux'!$J$6</f>
        <v>bois de Noisetier</v>
      </c>
      <c r="H40" s="51">
        <f>'PRIX Materiaux'!$K$6</f>
        <v>32</v>
      </c>
      <c r="I40" s="51">
        <v>3</v>
      </c>
      <c r="P40" s="51">
        <v>264</v>
      </c>
      <c r="Q40" s="51">
        <f>(B40*C40)+(E40*F40)+(H40*I40)+(K40*L40)+(N40*O40)+P40</f>
        <v>1900</v>
      </c>
      <c r="R40" s="70" t="s">
        <v>318</v>
      </c>
      <c r="S40" s="38" t="s">
        <v>253</v>
      </c>
    </row>
    <row r="41" spans="1:19" ht="30" x14ac:dyDescent="0.25">
      <c r="A41" s="35" t="str">
        <f>'PRIX Materiaux'!$M$3</f>
        <v>Minerai de Charbon</v>
      </c>
      <c r="B41" s="51">
        <f>'PRIX Materiaux'!$N$3</f>
        <v>5</v>
      </c>
      <c r="C41" s="51">
        <v>8</v>
      </c>
      <c r="D41" s="35" t="str">
        <f>'PRIX Materiaux'!$M$6</f>
        <v>Minerai de Bronze</v>
      </c>
      <c r="E41" s="51">
        <f>'PRIX Materiaux'!$N$6</f>
        <v>150</v>
      </c>
      <c r="F41" s="51">
        <v>10</v>
      </c>
      <c r="G41" s="35" t="str">
        <f>'PRIX Materiaux'!$J$6</f>
        <v>bois de Noisetier</v>
      </c>
      <c r="H41" s="51">
        <f>'PRIX Materiaux'!$K$6</f>
        <v>32</v>
      </c>
      <c r="I41" s="51">
        <v>3</v>
      </c>
      <c r="P41" s="51">
        <v>524</v>
      </c>
      <c r="Q41" s="51">
        <f>(B41*C41)+(E41*F41)+(H41*I41)+(K41*L41)+(N41*O41)+P41</f>
        <v>2160</v>
      </c>
      <c r="R41" s="70" t="s">
        <v>596</v>
      </c>
      <c r="S41" s="38" t="s">
        <v>253</v>
      </c>
    </row>
    <row r="42" spans="1:19" ht="30" x14ac:dyDescent="0.25">
      <c r="A42" s="35" t="str">
        <f>'PRIX Materiaux'!$M$3</f>
        <v>Minerai de Charbon</v>
      </c>
      <c r="B42" s="51">
        <f>'PRIX Materiaux'!$N$3</f>
        <v>5</v>
      </c>
      <c r="C42" s="51">
        <v>8</v>
      </c>
      <c r="D42" s="35" t="str">
        <f>'PRIX Materiaux'!$J$4</f>
        <v>bois de Charme</v>
      </c>
      <c r="E42" s="51">
        <f>'PRIX Materiaux'!$K$4</f>
        <v>24</v>
      </c>
      <c r="F42" s="51">
        <v>12</v>
      </c>
      <c r="G42" s="35" t="str">
        <f>'PRIX Materiaux'!$M$6</f>
        <v>Minerai de Bronze</v>
      </c>
      <c r="H42" s="51">
        <f>'PRIX Materiaux'!$N$6</f>
        <v>150</v>
      </c>
      <c r="I42" s="51">
        <v>5</v>
      </c>
      <c r="M42" s="36"/>
      <c r="P42" s="51">
        <v>322</v>
      </c>
      <c r="Q42" s="51">
        <f>(B42*C42)+(E42*F42)+(H42*I42)+(K42*L42)+(N42*O42)+P42</f>
        <v>1400</v>
      </c>
      <c r="R42" s="70" t="s">
        <v>351</v>
      </c>
      <c r="S42" s="38" t="s">
        <v>253</v>
      </c>
    </row>
    <row r="43" spans="1:19" ht="30" x14ac:dyDescent="0.25">
      <c r="A43" s="35" t="str">
        <f>'PRIX Materiaux'!$M$3</f>
        <v>Minerai de Charbon</v>
      </c>
      <c r="B43" s="51">
        <f>'PRIX Materiaux'!$N$3</f>
        <v>5</v>
      </c>
      <c r="C43" s="51">
        <v>16</v>
      </c>
      <c r="D43" s="35" t="str">
        <f>'PRIX Materiaux'!$M$6</f>
        <v>Minerai de Bronze</v>
      </c>
      <c r="E43" s="51">
        <f>'PRIX Materiaux'!$N$6</f>
        <v>150</v>
      </c>
      <c r="F43" s="51">
        <v>20</v>
      </c>
      <c r="G43" s="35" t="str">
        <f>'PRIX Materiaux'!$J$6</f>
        <v>bois de Noisetier</v>
      </c>
      <c r="H43" s="51">
        <f>'PRIX Materiaux'!$K$6</f>
        <v>32</v>
      </c>
      <c r="I43" s="51">
        <v>8</v>
      </c>
      <c r="P43" s="51">
        <v>334</v>
      </c>
      <c r="Q43" s="51">
        <f>(B43*C43)+(E43*F43)+(H43*I43)+(K43*L43)+(N43*O43)+P43</f>
        <v>3670</v>
      </c>
      <c r="R43" s="70" t="s">
        <v>321</v>
      </c>
      <c r="S43" s="38" t="s">
        <v>253</v>
      </c>
    </row>
    <row r="44" spans="1:19" ht="30" x14ac:dyDescent="0.25">
      <c r="A44" s="35" t="str">
        <f>'PRIX Materiaux'!$J$7</f>
        <v>bois d'Erable</v>
      </c>
      <c r="B44" s="51">
        <f>'PRIX Materiaux'!$K$7</f>
        <v>38</v>
      </c>
      <c r="C44" s="51">
        <v>35</v>
      </c>
      <c r="D44" s="52" t="str">
        <f>'PRIX Materiaux'!$A$18</f>
        <v>Fil</v>
      </c>
      <c r="E44" s="51">
        <f>'PRIX Materiaux'!$B$18</f>
        <v>210</v>
      </c>
      <c r="F44" s="51">
        <v>3</v>
      </c>
      <c r="G44" s="65"/>
      <c r="P44" s="51">
        <v>470</v>
      </c>
      <c r="Q44" s="51">
        <f>(B44*C44)+(E44*F44)+(H44*I44)+(K44*L44)+(N44*O44)+P44</f>
        <v>2430</v>
      </c>
      <c r="R44" s="70" t="s">
        <v>428</v>
      </c>
      <c r="S44" s="38" t="s">
        <v>298</v>
      </c>
    </row>
    <row r="45" spans="1:19" ht="30" x14ac:dyDescent="0.25">
      <c r="A45" s="35" t="str">
        <f>'PRIX Materiaux'!$J$7</f>
        <v>bois d'Erable</v>
      </c>
      <c r="B45" s="51">
        <f>'PRIX Materiaux'!$K$7</f>
        <v>38</v>
      </c>
      <c r="C45" s="51">
        <v>50</v>
      </c>
      <c r="D45" s="71"/>
      <c r="G45" s="65"/>
      <c r="H45" s="65"/>
      <c r="M45" s="36"/>
      <c r="P45" s="51">
        <v>530</v>
      </c>
      <c r="Q45" s="51">
        <f>(B45*C45)+(E45*F45)+(H45*I45)+(K45*L45)+(N45*O45)+P45</f>
        <v>2430</v>
      </c>
      <c r="R45" s="70" t="s">
        <v>429</v>
      </c>
      <c r="S45" s="38" t="s">
        <v>298</v>
      </c>
    </row>
    <row r="46" spans="1:19" ht="30" x14ac:dyDescent="0.25">
      <c r="A46" s="35" t="str">
        <f>'PRIX Materiaux'!$M$3</f>
        <v>Minerai de Charbon</v>
      </c>
      <c r="B46" s="51">
        <f>'PRIX Materiaux'!$N$3</f>
        <v>5</v>
      </c>
      <c r="C46" s="51">
        <v>8</v>
      </c>
      <c r="D46" s="35" t="str">
        <f>'PRIX Materiaux'!$M$7</f>
        <v>Minerai de Fer</v>
      </c>
      <c r="E46" s="51">
        <f>'PRIX Materiaux'!$N$7</f>
        <v>300</v>
      </c>
      <c r="F46" s="51">
        <v>5</v>
      </c>
      <c r="G46" s="49" t="str">
        <f>'PRIX Materiaux'!$A$17</f>
        <v>Cuir</v>
      </c>
      <c r="H46" s="51">
        <f>'PRIX Materiaux'!$B$17</f>
        <v>180</v>
      </c>
      <c r="I46" s="51">
        <v>20</v>
      </c>
      <c r="P46" s="51">
        <v>490</v>
      </c>
      <c r="Q46" s="51">
        <f>(B46*C46)+(E46*F46)+(H46*I46)+(K46*L46)+(N46*O46)+P46</f>
        <v>5630</v>
      </c>
      <c r="R46" s="70" t="s">
        <v>622</v>
      </c>
      <c r="S46" s="38" t="s">
        <v>253</v>
      </c>
    </row>
    <row r="47" spans="1:19" ht="30" x14ac:dyDescent="0.25">
      <c r="A47" s="35" t="str">
        <f>'PRIX Materiaux'!$M$3</f>
        <v>Minerai de Charbon</v>
      </c>
      <c r="B47" s="51">
        <f>'PRIX Materiaux'!$N$3</f>
        <v>5</v>
      </c>
      <c r="C47" s="51">
        <v>8</v>
      </c>
      <c r="D47" s="35" t="str">
        <f>'PRIX Materiaux'!$M$7</f>
        <v>Minerai de Fer</v>
      </c>
      <c r="E47" s="51">
        <f>'PRIX Materiaux'!$N$7</f>
        <v>300</v>
      </c>
      <c r="F47" s="51">
        <v>5</v>
      </c>
      <c r="G47" s="35" t="str">
        <f>'PRIX Materiaux'!$J$7</f>
        <v>bois d'Erable</v>
      </c>
      <c r="H47" s="51">
        <f>'PRIX Materiaux'!$K$7</f>
        <v>38</v>
      </c>
      <c r="I47" s="51">
        <v>10</v>
      </c>
      <c r="P47" s="51">
        <v>58</v>
      </c>
      <c r="Q47" s="51">
        <f>(B47*C47)+(E47*F47)+(H47*I47)+(K47*L47)+(N47*O47)+P47</f>
        <v>1978</v>
      </c>
      <c r="R47" s="70" t="s">
        <v>664</v>
      </c>
      <c r="S47" s="38" t="s">
        <v>253</v>
      </c>
    </row>
    <row r="48" spans="1:19" ht="30" x14ac:dyDescent="0.25">
      <c r="A48" s="35" t="str">
        <f>'PRIX Materiaux'!$M$3</f>
        <v>Minerai de Charbon</v>
      </c>
      <c r="B48" s="51">
        <f>'PRIX Materiaux'!$N$3</f>
        <v>5</v>
      </c>
      <c r="C48" s="51">
        <v>8</v>
      </c>
      <c r="D48" s="35" t="str">
        <f>'PRIX Materiaux'!$M$7</f>
        <v>Minerai de Fer</v>
      </c>
      <c r="E48" s="51">
        <f>'PRIX Materiaux'!$N$7</f>
        <v>300</v>
      </c>
      <c r="F48" s="51">
        <v>5</v>
      </c>
      <c r="G48" s="35" t="str">
        <f>'PRIX Materiaux'!$J$7</f>
        <v>bois d'Erable</v>
      </c>
      <c r="H48" s="51">
        <f>'PRIX Materiaux'!$K$7</f>
        <v>38</v>
      </c>
      <c r="I48" s="51">
        <v>2</v>
      </c>
      <c r="P48" s="51">
        <v>474</v>
      </c>
      <c r="Q48" s="51">
        <f>(B48*C48)+(E48*F48)+(H48*I48)+(K48*L48)+(N48*O48)+P48</f>
        <v>2090</v>
      </c>
      <c r="R48" s="70" t="s">
        <v>523</v>
      </c>
      <c r="S48" s="38" t="s">
        <v>253</v>
      </c>
    </row>
    <row r="49" spans="1:19" ht="30" x14ac:dyDescent="0.25">
      <c r="A49" s="35" t="str">
        <f>'PRIX Materiaux'!$M$3</f>
        <v>Minerai de Charbon</v>
      </c>
      <c r="B49" s="51">
        <f>'PRIX Materiaux'!$N$3</f>
        <v>5</v>
      </c>
      <c r="C49" s="51">
        <v>8</v>
      </c>
      <c r="D49" s="35" t="str">
        <f>'PRIX Materiaux'!$M$7</f>
        <v>Minerai de Fer</v>
      </c>
      <c r="E49" s="51">
        <f>'PRIX Materiaux'!$N$7</f>
        <v>300</v>
      </c>
      <c r="F49" s="51">
        <v>10</v>
      </c>
      <c r="G49" s="35" t="str">
        <f>'PRIX Materiaux'!$J$7</f>
        <v>bois d'Erable</v>
      </c>
      <c r="H49" s="51">
        <f>'PRIX Materiaux'!$K$7</f>
        <v>38</v>
      </c>
      <c r="I49" s="51">
        <v>3</v>
      </c>
      <c r="P49" s="51">
        <v>476</v>
      </c>
      <c r="Q49" s="51">
        <f>(B49*C49)+(E49*F49)+(H49*I49)+(K49*L49)+(N49*O49)+P49</f>
        <v>3630</v>
      </c>
      <c r="R49" s="70" t="s">
        <v>310</v>
      </c>
      <c r="S49" s="38" t="s">
        <v>253</v>
      </c>
    </row>
    <row r="50" spans="1:19" ht="30" x14ac:dyDescent="0.25">
      <c r="A50" s="35" t="str">
        <f>'PRIX Materiaux'!$M$3</f>
        <v>Minerai de Charbon</v>
      </c>
      <c r="B50" s="51">
        <f>'PRIX Materiaux'!$N$3</f>
        <v>5</v>
      </c>
      <c r="C50" s="51">
        <v>8</v>
      </c>
      <c r="D50" s="35" t="str">
        <f>'PRIX Materiaux'!$M$7</f>
        <v>Minerai de Fer</v>
      </c>
      <c r="E50" s="51">
        <f>'PRIX Materiaux'!$N$7</f>
        <v>300</v>
      </c>
      <c r="F50" s="51">
        <v>10</v>
      </c>
      <c r="G50" s="35" t="str">
        <f>'PRIX Materiaux'!$J$7</f>
        <v>bois d'Erable</v>
      </c>
      <c r="H50" s="51">
        <f>'PRIX Materiaux'!$K$7</f>
        <v>38</v>
      </c>
      <c r="I50" s="51">
        <v>3</v>
      </c>
      <c r="P50" s="51">
        <v>946</v>
      </c>
      <c r="Q50" s="51">
        <f>(B50*C50)+(E50*F50)+(H50*I50)+(K50*L50)+(N50*O50)+P50</f>
        <v>4100</v>
      </c>
      <c r="R50" s="70" t="s">
        <v>597</v>
      </c>
      <c r="S50" s="38" t="s">
        <v>253</v>
      </c>
    </row>
    <row r="51" spans="1:19" ht="30" x14ac:dyDescent="0.25">
      <c r="A51" s="35" t="str">
        <f>'PRIX Materiaux'!$M$3</f>
        <v>Minerai de Charbon</v>
      </c>
      <c r="B51" s="51">
        <f>'PRIX Materiaux'!$N$3</f>
        <v>5</v>
      </c>
      <c r="C51" s="51">
        <v>8</v>
      </c>
      <c r="D51" s="35" t="str">
        <f>'PRIX Materiaux'!$J$5</f>
        <v>bois de Cerisier</v>
      </c>
      <c r="E51" s="51">
        <f>'PRIX Materiaux'!$K$5</f>
        <v>28</v>
      </c>
      <c r="F51" s="51">
        <v>12</v>
      </c>
      <c r="G51" s="35" t="str">
        <f>'PRIX Materiaux'!$M$7</f>
        <v>Minerai de Fer</v>
      </c>
      <c r="H51" s="51">
        <f>'PRIX Materiaux'!$N$7</f>
        <v>300</v>
      </c>
      <c r="I51" s="51">
        <v>5</v>
      </c>
      <c r="M51" s="36"/>
      <c r="P51" s="51">
        <v>524</v>
      </c>
      <c r="Q51" s="51">
        <f>(B51*C51)+(E51*F51)+(H51*I51)+(K51*L51)+(N51*O51)+P51</f>
        <v>2400</v>
      </c>
      <c r="R51" s="70" t="s">
        <v>352</v>
      </c>
      <c r="S51" s="38" t="s">
        <v>253</v>
      </c>
    </row>
    <row r="52" spans="1:19" ht="30" x14ac:dyDescent="0.25">
      <c r="A52" s="35" t="str">
        <f>'PRIX Materiaux'!$M$3</f>
        <v>Minerai de Charbon</v>
      </c>
      <c r="B52" s="51">
        <f>'PRIX Materiaux'!$N$3</f>
        <v>5</v>
      </c>
      <c r="C52" s="51">
        <v>16</v>
      </c>
      <c r="D52" s="35" t="str">
        <f>'PRIX Materiaux'!$M$7</f>
        <v>Minerai de Fer</v>
      </c>
      <c r="E52" s="51">
        <f>'PRIX Materiaux'!$N$7</f>
        <v>300</v>
      </c>
      <c r="F52" s="51">
        <v>20</v>
      </c>
      <c r="G52" s="35" t="str">
        <f>'PRIX Materiaux'!$J$7</f>
        <v>bois d'Erable</v>
      </c>
      <c r="H52" s="51">
        <f>'PRIX Materiaux'!$K$7</f>
        <v>38</v>
      </c>
      <c r="I52" s="51">
        <v>8</v>
      </c>
      <c r="P52" s="51">
        <v>556</v>
      </c>
      <c r="Q52" s="51">
        <f>(B52*C52)+(E52*F52)+(H52*I52)+(K52*L52)+(N52*O52)+P52</f>
        <v>6940</v>
      </c>
      <c r="R52" s="70" t="s">
        <v>311</v>
      </c>
      <c r="S52" s="38" t="s">
        <v>253</v>
      </c>
    </row>
    <row r="53" spans="1:19" ht="30" x14ac:dyDescent="0.25">
      <c r="A53" s="49" t="str">
        <f>'PRIX Materiaux'!$J$8</f>
        <v>bois de Chataignier</v>
      </c>
      <c r="B53" s="51">
        <f>'PRIX Materiaux'!$K$8</f>
        <v>40</v>
      </c>
      <c r="C53" s="51">
        <v>40</v>
      </c>
      <c r="D53" s="52" t="str">
        <f>'PRIX Materiaux'!$A$18</f>
        <v>Fil</v>
      </c>
      <c r="E53" s="51">
        <f>'PRIX Materiaux'!$B$18</f>
        <v>210</v>
      </c>
      <c r="F53" s="51">
        <v>5</v>
      </c>
      <c r="G53" s="65"/>
      <c r="Q53" s="51">
        <f>(B53*C53)+(E53*F53)+(H53*I53)+(K53*L53)+(N53*O53)+P53</f>
        <v>2650</v>
      </c>
      <c r="R53" s="70" t="s">
        <v>430</v>
      </c>
      <c r="S53" s="38" t="s">
        <v>298</v>
      </c>
    </row>
    <row r="54" spans="1:19" ht="30" x14ac:dyDescent="0.25">
      <c r="A54" s="49" t="str">
        <f>'PRIX Materiaux'!$J$8</f>
        <v>bois de Chataignier</v>
      </c>
      <c r="B54" s="51">
        <f>'PRIX Materiaux'!$K$8</f>
        <v>40</v>
      </c>
      <c r="C54" s="51">
        <v>60</v>
      </c>
      <c r="D54" s="71"/>
      <c r="G54" s="65"/>
      <c r="H54" s="65"/>
      <c r="M54" s="36"/>
      <c r="Q54" s="51">
        <f>(B54*C54)+(E54*F54)+(H54*I54)+(K54*L54)+(N54*O54)+P54</f>
        <v>2400</v>
      </c>
      <c r="R54" s="70" t="s">
        <v>431</v>
      </c>
      <c r="S54" s="38" t="s">
        <v>298</v>
      </c>
    </row>
    <row r="55" spans="1:19" ht="30" x14ac:dyDescent="0.25">
      <c r="A55" s="35" t="str">
        <f>'PRIX Materiaux'!$M$3</f>
        <v>Minerai de Charbon</v>
      </c>
      <c r="B55" s="51">
        <f>'PRIX Materiaux'!$N$3</f>
        <v>5</v>
      </c>
      <c r="C55" s="51">
        <v>8</v>
      </c>
      <c r="D55" s="49" t="str">
        <f>'PRIX Materiaux'!$M$8</f>
        <v>Minerai d'Argent</v>
      </c>
      <c r="E55" s="51">
        <f>'PRIX Materiaux'!$N$8</f>
        <v>1000</v>
      </c>
      <c r="F55" s="51">
        <v>5</v>
      </c>
      <c r="G55" s="49" t="str">
        <f>'PRIX Materiaux'!$A$17</f>
        <v>Cuir</v>
      </c>
      <c r="H55" s="51">
        <f>'PRIX Materiaux'!$B$17</f>
        <v>180</v>
      </c>
      <c r="I55" s="51">
        <v>25</v>
      </c>
      <c r="Q55" s="51">
        <f>(B55*C55)+(E55*F55)+(H55*I55)+(K55*L55)+(N55*O55)+P55</f>
        <v>9540</v>
      </c>
      <c r="R55" s="70" t="s">
        <v>623</v>
      </c>
      <c r="S55" s="38" t="s">
        <v>253</v>
      </c>
    </row>
    <row r="56" spans="1:19" ht="30" x14ac:dyDescent="0.25">
      <c r="A56" s="35" t="str">
        <f>'PRIX Materiaux'!$M$3</f>
        <v>Minerai de Charbon</v>
      </c>
      <c r="B56" s="51">
        <f>'PRIX Materiaux'!$N$3</f>
        <v>5</v>
      </c>
      <c r="C56" s="51">
        <v>8</v>
      </c>
      <c r="D56" s="49" t="str">
        <f>'PRIX Materiaux'!$M$8</f>
        <v>Minerai d'Argent</v>
      </c>
      <c r="E56" s="51">
        <f>'PRIX Materiaux'!$N$8</f>
        <v>1000</v>
      </c>
      <c r="F56" s="51">
        <v>10</v>
      </c>
      <c r="G56" s="49" t="str">
        <f>'PRIX Materiaux'!$J$8</f>
        <v>bois de Chataignier</v>
      </c>
      <c r="H56" s="51">
        <f>'PRIX Materiaux'!$K$8</f>
        <v>40</v>
      </c>
      <c r="I56" s="51">
        <v>10</v>
      </c>
      <c r="Q56" s="51">
        <f>(B56*C56)+(E56*F56)+(H56*I56)+(K56*L56)+(N56*O56)+P56</f>
        <v>10440</v>
      </c>
      <c r="R56" s="70" t="s">
        <v>665</v>
      </c>
      <c r="S56" s="38" t="s">
        <v>253</v>
      </c>
    </row>
    <row r="57" spans="1:19" ht="30" x14ac:dyDescent="0.25">
      <c r="A57" s="35" t="str">
        <f>'PRIX Materiaux'!$M$3</f>
        <v>Minerai de Charbon</v>
      </c>
      <c r="B57" s="51">
        <f>'PRIX Materiaux'!$N$3</f>
        <v>5</v>
      </c>
      <c r="C57" s="51">
        <v>8</v>
      </c>
      <c r="D57" s="49" t="str">
        <f>'PRIX Materiaux'!$M$8</f>
        <v>Minerai d'Argent</v>
      </c>
      <c r="E57" s="51">
        <f>'PRIX Materiaux'!$N$8</f>
        <v>1000</v>
      </c>
      <c r="F57" s="51">
        <v>10</v>
      </c>
      <c r="G57" s="49" t="str">
        <f>'PRIX Materiaux'!$J$8</f>
        <v>bois de Chataignier</v>
      </c>
      <c r="H57" s="51">
        <f>'PRIX Materiaux'!$K$8</f>
        <v>40</v>
      </c>
      <c r="I57" s="51">
        <v>3</v>
      </c>
      <c r="Q57" s="51">
        <f>(B57*C57)+(E57*F57)+(H57*I57)+(K57*L57)+(N57*O57)+P57</f>
        <v>10160</v>
      </c>
      <c r="R57" s="70" t="s">
        <v>524</v>
      </c>
      <c r="S57" s="38" t="s">
        <v>253</v>
      </c>
    </row>
    <row r="58" spans="1:19" ht="30" x14ac:dyDescent="0.25">
      <c r="A58" s="35" t="str">
        <f>'PRIX Materiaux'!$M$3</f>
        <v>Minerai de Charbon</v>
      </c>
      <c r="B58" s="51">
        <f>'PRIX Materiaux'!$N$3</f>
        <v>5</v>
      </c>
      <c r="C58" s="51">
        <v>8</v>
      </c>
      <c r="D58" s="49" t="str">
        <f>'PRIX Materiaux'!$M$8</f>
        <v>Minerai d'Argent</v>
      </c>
      <c r="E58" s="51">
        <f>'PRIX Materiaux'!$N$8</f>
        <v>1000</v>
      </c>
      <c r="F58" s="51">
        <v>10</v>
      </c>
      <c r="G58" s="49" t="str">
        <f>'PRIX Materiaux'!$J$8</f>
        <v>bois de Chataignier</v>
      </c>
      <c r="H58" s="51">
        <f>'PRIX Materiaux'!$K$8</f>
        <v>40</v>
      </c>
      <c r="I58" s="51">
        <v>3</v>
      </c>
      <c r="Q58" s="51">
        <f>(B58*C58)+(E58*F58)+(H58*I58)+(K58*L58)+(N58*O58)+P58</f>
        <v>10160</v>
      </c>
      <c r="R58" s="70" t="s">
        <v>322</v>
      </c>
      <c r="S58" s="38" t="s">
        <v>253</v>
      </c>
    </row>
    <row r="59" spans="1:19" ht="30" x14ac:dyDescent="0.25">
      <c r="A59" s="35" t="str">
        <f>'PRIX Materiaux'!$M$3</f>
        <v>Minerai de Charbon</v>
      </c>
      <c r="B59" s="51">
        <f>'PRIX Materiaux'!$N$3</f>
        <v>5</v>
      </c>
      <c r="C59" s="51">
        <v>8</v>
      </c>
      <c r="D59" s="49" t="str">
        <f>'PRIX Materiaux'!$M$8</f>
        <v>Minerai d'Argent</v>
      </c>
      <c r="E59" s="51">
        <f>'PRIX Materiaux'!$N$8</f>
        <v>1000</v>
      </c>
      <c r="F59" s="51">
        <v>10</v>
      </c>
      <c r="G59" s="49" t="str">
        <f>'PRIX Materiaux'!$J$8</f>
        <v>bois de Chataignier</v>
      </c>
      <c r="H59" s="51">
        <f>'PRIX Materiaux'!$K$8</f>
        <v>40</v>
      </c>
      <c r="I59" s="51">
        <v>3</v>
      </c>
      <c r="Q59" s="51">
        <f>(B59*C59)+(E59*F59)+(H59*I59)+(K59*L59)+(N59*O59)+P59</f>
        <v>10160</v>
      </c>
      <c r="R59" s="70" t="s">
        <v>598</v>
      </c>
      <c r="S59" s="38" t="s">
        <v>253</v>
      </c>
    </row>
    <row r="60" spans="1:19" ht="30" x14ac:dyDescent="0.25">
      <c r="A60" s="35" t="str">
        <f>'PRIX Materiaux'!$M$3</f>
        <v>Minerai de Charbon</v>
      </c>
      <c r="B60" s="51">
        <f>'PRIX Materiaux'!$N$3</f>
        <v>5</v>
      </c>
      <c r="C60" s="51">
        <v>8</v>
      </c>
      <c r="D60" s="35" t="str">
        <f>'PRIX Materiaux'!$J$6</f>
        <v>bois de Noisetier</v>
      </c>
      <c r="E60" s="51">
        <f>'PRIX Materiaux'!$K$6</f>
        <v>32</v>
      </c>
      <c r="F60" s="51">
        <v>12</v>
      </c>
      <c r="G60" s="49" t="str">
        <f>'PRIX Materiaux'!$M$8</f>
        <v>Minerai d'Argent</v>
      </c>
      <c r="H60" s="51">
        <f>'PRIX Materiaux'!$N$8</f>
        <v>1000</v>
      </c>
      <c r="I60" s="51">
        <v>5</v>
      </c>
      <c r="M60" s="36"/>
      <c r="Q60" s="51">
        <f>(B60*C60)+(E60*F60)+(H60*I60)+(K60*L60)+(N60*O60)+P60</f>
        <v>5424</v>
      </c>
      <c r="R60" s="70" t="s">
        <v>360</v>
      </c>
      <c r="S60" s="38" t="s">
        <v>253</v>
      </c>
    </row>
    <row r="61" spans="1:19" ht="30" x14ac:dyDescent="0.25">
      <c r="A61" s="35" t="str">
        <f>'PRIX Materiaux'!$M$3</f>
        <v>Minerai de Charbon</v>
      </c>
      <c r="B61" s="51">
        <f>'PRIX Materiaux'!$N$3</f>
        <v>5</v>
      </c>
      <c r="C61" s="51">
        <v>16</v>
      </c>
      <c r="D61" s="49" t="str">
        <f>'PRIX Materiaux'!$M$8</f>
        <v>Minerai d'Argent</v>
      </c>
      <c r="E61" s="51">
        <f>'PRIX Materiaux'!$N$8</f>
        <v>1000</v>
      </c>
      <c r="F61" s="51">
        <v>20</v>
      </c>
      <c r="G61" s="49" t="str">
        <f>'PRIX Materiaux'!$J$8</f>
        <v>bois de Chataignier</v>
      </c>
      <c r="H61" s="51">
        <f>'PRIX Materiaux'!$K$8</f>
        <v>40</v>
      </c>
      <c r="I61" s="51">
        <v>8</v>
      </c>
      <c r="Q61" s="51">
        <f>(B61*C61)+(E61*F61)+(H61*I61)+(K61*L61)+(N61*O61)+P61</f>
        <v>20400</v>
      </c>
      <c r="R61" s="70" t="s">
        <v>323</v>
      </c>
      <c r="S61" s="38" t="s">
        <v>253</v>
      </c>
    </row>
    <row r="62" spans="1:19" ht="30" x14ac:dyDescent="0.25">
      <c r="A62" s="49" t="str">
        <f>'PRIX Materiaux'!$J$9</f>
        <v>bois de Orme</v>
      </c>
      <c r="B62" s="51">
        <f>'PRIX Materiaux'!$K$9</f>
        <v>43</v>
      </c>
      <c r="C62" s="51">
        <v>40</v>
      </c>
      <c r="D62" s="52" t="str">
        <f>'PRIX Materiaux'!$A$18</f>
        <v>Fil</v>
      </c>
      <c r="E62" s="51">
        <f>'PRIX Materiaux'!$B$18</f>
        <v>210</v>
      </c>
      <c r="F62" s="51">
        <v>5</v>
      </c>
      <c r="G62" s="65"/>
      <c r="Q62" s="51">
        <f>(B62*C62)+(E62*F62)+(H62*I62)+(K62*L62)+(N62*O62)+P62</f>
        <v>2770</v>
      </c>
      <c r="R62" s="70" t="s">
        <v>432</v>
      </c>
      <c r="S62" s="38" t="s">
        <v>298</v>
      </c>
    </row>
    <row r="63" spans="1:19" ht="30" x14ac:dyDescent="0.25">
      <c r="A63" s="49" t="str">
        <f>'PRIX Materiaux'!$J$9</f>
        <v>bois de Orme</v>
      </c>
      <c r="B63" s="51">
        <f>'PRIX Materiaux'!$K$9</f>
        <v>43</v>
      </c>
      <c r="C63" s="51">
        <v>60</v>
      </c>
      <c r="D63" s="71"/>
      <c r="G63" s="65"/>
      <c r="H63" s="65"/>
      <c r="M63" s="36"/>
      <c r="Q63" s="51">
        <f>(B63*C63)+(E63*F63)+(H63*I63)+(K63*L63)+(N63*O63)+P63</f>
        <v>2580</v>
      </c>
      <c r="R63" s="70" t="s">
        <v>433</v>
      </c>
      <c r="S63" s="38" t="s">
        <v>298</v>
      </c>
    </row>
    <row r="64" spans="1:19" ht="30" x14ac:dyDescent="0.25">
      <c r="A64" s="35" t="str">
        <f>'PRIX Materiaux'!$M$3</f>
        <v>Minerai de Charbon</v>
      </c>
      <c r="B64" s="51">
        <f>'PRIX Materiaux'!$N$3</f>
        <v>5</v>
      </c>
      <c r="C64" s="51">
        <v>8</v>
      </c>
      <c r="D64" s="49" t="str">
        <f>'PRIX Materiaux'!$M$9</f>
        <v>Minerai d'Or</v>
      </c>
      <c r="E64" s="51">
        <f>'PRIX Materiaux'!$N$9</f>
        <v>100000</v>
      </c>
      <c r="F64" s="51">
        <v>5</v>
      </c>
      <c r="G64" s="49" t="str">
        <f>'PRIX Materiaux'!$A$17</f>
        <v>Cuir</v>
      </c>
      <c r="H64" s="51">
        <f>'PRIX Materiaux'!$B$17</f>
        <v>180</v>
      </c>
      <c r="I64" s="51">
        <v>30</v>
      </c>
      <c r="Q64" s="51">
        <f>(B64*C64)+(E64*F64)+(H64*I64)+(K64*L64)+(N64*O64)+P64</f>
        <v>505440</v>
      </c>
      <c r="R64" s="70" t="s">
        <v>624</v>
      </c>
      <c r="S64" s="38" t="s">
        <v>253</v>
      </c>
    </row>
    <row r="65" spans="1:19" ht="30" x14ac:dyDescent="0.25">
      <c r="A65" s="35" t="str">
        <f>'PRIX Materiaux'!$M$3</f>
        <v>Minerai de Charbon</v>
      </c>
      <c r="B65" s="51">
        <f>'PRIX Materiaux'!$N$3</f>
        <v>5</v>
      </c>
      <c r="C65" s="51">
        <v>8</v>
      </c>
      <c r="D65" s="49" t="str">
        <f>'PRIX Materiaux'!$M$9</f>
        <v>Minerai d'Or</v>
      </c>
      <c r="E65" s="51">
        <f>'PRIX Materiaux'!$N$9</f>
        <v>100000</v>
      </c>
      <c r="F65" s="51">
        <v>5</v>
      </c>
      <c r="G65" s="49" t="str">
        <f>'PRIX Materiaux'!$J$9</f>
        <v>bois de Orme</v>
      </c>
      <c r="H65" s="51">
        <f>'PRIX Materiaux'!$K$9</f>
        <v>43</v>
      </c>
      <c r="I65" s="51">
        <v>10</v>
      </c>
      <c r="Q65" s="51">
        <f>(B65*C65)+(E65*F65)+(H65*I65)+(K65*L65)+(N65*O65)+P65</f>
        <v>500470</v>
      </c>
      <c r="R65" s="70" t="s">
        <v>666</v>
      </c>
      <c r="S65" s="38" t="s">
        <v>253</v>
      </c>
    </row>
    <row r="66" spans="1:19" ht="30" x14ac:dyDescent="0.25">
      <c r="A66" s="35" t="str">
        <f>'PRIX Materiaux'!$M$3</f>
        <v>Minerai de Charbon</v>
      </c>
      <c r="B66" s="51">
        <f>'PRIX Materiaux'!$N$3</f>
        <v>5</v>
      </c>
      <c r="C66" s="51">
        <v>8</v>
      </c>
      <c r="D66" s="49" t="str">
        <f>'PRIX Materiaux'!$M$9</f>
        <v>Minerai d'Or</v>
      </c>
      <c r="E66" s="51">
        <f>'PRIX Materiaux'!$N$9</f>
        <v>100000</v>
      </c>
      <c r="F66" s="51">
        <v>5</v>
      </c>
      <c r="G66" s="49" t="str">
        <f>'PRIX Materiaux'!$J$9</f>
        <v>bois de Orme</v>
      </c>
      <c r="H66" s="51">
        <f>'PRIX Materiaux'!$K$9</f>
        <v>43</v>
      </c>
      <c r="I66" s="51">
        <v>2</v>
      </c>
      <c r="Q66" s="51">
        <f>(B66*C66)+(E66*F66)+(H66*I66)+(K66*L66)+(N66*O66)+P66</f>
        <v>500126</v>
      </c>
      <c r="R66" s="70" t="s">
        <v>525</v>
      </c>
      <c r="S66" s="38" t="s">
        <v>253</v>
      </c>
    </row>
    <row r="67" spans="1:19" ht="30" x14ac:dyDescent="0.25">
      <c r="A67" s="35" t="str">
        <f>'PRIX Materiaux'!$M$3</f>
        <v>Minerai de Charbon</v>
      </c>
      <c r="B67" s="51">
        <f>'PRIX Materiaux'!$N$3</f>
        <v>5</v>
      </c>
      <c r="C67" s="51">
        <v>8</v>
      </c>
      <c r="D67" s="49" t="str">
        <f>'PRIX Materiaux'!$M$9</f>
        <v>Minerai d'Or</v>
      </c>
      <c r="E67" s="51">
        <f>'PRIX Materiaux'!$N$9</f>
        <v>100000</v>
      </c>
      <c r="F67" s="51">
        <v>10</v>
      </c>
      <c r="G67" s="49" t="str">
        <f>'PRIX Materiaux'!$J$9</f>
        <v>bois de Orme</v>
      </c>
      <c r="H67" s="51">
        <f>'PRIX Materiaux'!$K$9</f>
        <v>43</v>
      </c>
      <c r="I67" s="51">
        <v>3</v>
      </c>
      <c r="Q67" s="51">
        <f>(B67*C67)+(E67*F67)+(H67*I67)+(K67*L67)+(N67*O67)+P67</f>
        <v>1000169</v>
      </c>
      <c r="R67" s="70" t="s">
        <v>324</v>
      </c>
      <c r="S67" s="38" t="s">
        <v>253</v>
      </c>
    </row>
    <row r="68" spans="1:19" ht="30" x14ac:dyDescent="0.25">
      <c r="A68" s="35" t="str">
        <f>'PRIX Materiaux'!$M$3</f>
        <v>Minerai de Charbon</v>
      </c>
      <c r="B68" s="51">
        <f>'PRIX Materiaux'!$N$3</f>
        <v>5</v>
      </c>
      <c r="C68" s="51">
        <v>8</v>
      </c>
      <c r="D68" s="49" t="str">
        <f>'PRIX Materiaux'!$M$9</f>
        <v>Minerai d'Or</v>
      </c>
      <c r="E68" s="51">
        <f>'PRIX Materiaux'!$N$9</f>
        <v>100000</v>
      </c>
      <c r="F68" s="51">
        <v>10</v>
      </c>
      <c r="G68" s="49" t="str">
        <f>'PRIX Materiaux'!$J$9</f>
        <v>bois de Orme</v>
      </c>
      <c r="H68" s="51">
        <f>'PRIX Materiaux'!$K$9</f>
        <v>43</v>
      </c>
      <c r="I68" s="51">
        <v>3</v>
      </c>
      <c r="Q68" s="51">
        <f>(B68*C68)+(E68*F68)+(H68*I68)+(K68*L68)+(N68*O68)+P68</f>
        <v>1000169</v>
      </c>
      <c r="R68" s="70" t="s">
        <v>599</v>
      </c>
      <c r="S68" s="38" t="s">
        <v>253</v>
      </c>
    </row>
    <row r="69" spans="1:19" ht="30" x14ac:dyDescent="0.25">
      <c r="A69" s="35" t="str">
        <f>'PRIX Materiaux'!$M$3</f>
        <v>Minerai de Charbon</v>
      </c>
      <c r="B69" s="51">
        <f>'PRIX Materiaux'!$N$3</f>
        <v>5</v>
      </c>
      <c r="C69" s="51">
        <v>8</v>
      </c>
      <c r="D69" s="35" t="str">
        <f>'PRIX Materiaux'!$J$7</f>
        <v>bois d'Erable</v>
      </c>
      <c r="E69" s="51">
        <f>'PRIX Materiaux'!$K$7</f>
        <v>38</v>
      </c>
      <c r="F69" s="51">
        <v>12</v>
      </c>
      <c r="G69" s="49" t="str">
        <f>'PRIX Materiaux'!$M$9</f>
        <v>Minerai d'Or</v>
      </c>
      <c r="H69" s="51">
        <f>'PRIX Materiaux'!$N$9</f>
        <v>100000</v>
      </c>
      <c r="I69" s="51">
        <v>5</v>
      </c>
      <c r="M69" s="36"/>
      <c r="Q69" s="51">
        <f>(B69*C69)+(E69*F69)+(H69*I69)+(K69*L69)+(N69*O69)+P69</f>
        <v>500496</v>
      </c>
      <c r="R69" s="70" t="s">
        <v>434</v>
      </c>
      <c r="S69" s="38" t="s">
        <v>253</v>
      </c>
    </row>
    <row r="70" spans="1:19" ht="30" x14ac:dyDescent="0.25">
      <c r="A70" s="35" t="str">
        <f>'PRIX Materiaux'!$M$3</f>
        <v>Minerai de Charbon</v>
      </c>
      <c r="B70" s="51">
        <f>'PRIX Materiaux'!$N$3</f>
        <v>5</v>
      </c>
      <c r="C70" s="51">
        <v>16</v>
      </c>
      <c r="D70" s="49" t="str">
        <f>'PRIX Materiaux'!$M$9</f>
        <v>Minerai d'Or</v>
      </c>
      <c r="E70" s="51">
        <f>'PRIX Materiaux'!$N$9</f>
        <v>100000</v>
      </c>
      <c r="F70" s="51">
        <v>20</v>
      </c>
      <c r="G70" s="49" t="str">
        <f>'PRIX Materiaux'!$J$9</f>
        <v>bois de Orme</v>
      </c>
      <c r="H70" s="51">
        <f>'PRIX Materiaux'!$K$9</f>
        <v>43</v>
      </c>
      <c r="I70" s="51">
        <v>8</v>
      </c>
      <c r="Q70" s="51">
        <f>(B70*C70)+(E70*F70)+(H70*I70)+(K70*L70)+(N70*O70)+P70</f>
        <v>2000424</v>
      </c>
      <c r="R70" s="70" t="s">
        <v>325</v>
      </c>
      <c r="S70" s="38" t="s">
        <v>253</v>
      </c>
    </row>
    <row r="71" spans="1:19" ht="30" x14ac:dyDescent="0.25">
      <c r="A71" s="49" t="str">
        <f>'PRIX Materiaux'!$J$10</f>
        <v>bois de Bouleau</v>
      </c>
      <c r="B71" s="51">
        <f>'PRIX Materiaux'!$K$10</f>
        <v>50</v>
      </c>
      <c r="C71" s="51">
        <v>40</v>
      </c>
      <c r="D71" s="52" t="str">
        <f>'PRIX Materiaux'!$A$18</f>
        <v>Fil</v>
      </c>
      <c r="E71" s="51">
        <f>'PRIX Materiaux'!$B$18</f>
        <v>210</v>
      </c>
      <c r="F71" s="51">
        <v>5</v>
      </c>
      <c r="G71" s="65"/>
      <c r="Q71" s="51">
        <f>(B71*C71)+(E71*F71)+(H71*I71)+(K71*L71)+(N71*O71)+P71</f>
        <v>3050</v>
      </c>
      <c r="R71" s="70" t="s">
        <v>448</v>
      </c>
      <c r="S71" s="38" t="s">
        <v>298</v>
      </c>
    </row>
    <row r="72" spans="1:19" ht="30" x14ac:dyDescent="0.25">
      <c r="A72" s="49" t="str">
        <f>'PRIX Materiaux'!$J$10</f>
        <v>bois de Bouleau</v>
      </c>
      <c r="B72" s="51">
        <f>'PRIX Materiaux'!$K$10</f>
        <v>50</v>
      </c>
      <c r="C72" s="51">
        <v>60</v>
      </c>
      <c r="D72" s="71"/>
      <c r="G72" s="65"/>
      <c r="H72" s="65"/>
      <c r="M72" s="36"/>
      <c r="Q72" s="51">
        <f>(B72*C72)+(E72*F72)+(H72*I72)+(K72*L72)+(N72*O72)+P72</f>
        <v>3000</v>
      </c>
      <c r="R72" s="70" t="s">
        <v>449</v>
      </c>
      <c r="S72" s="38" t="s">
        <v>298</v>
      </c>
    </row>
    <row r="73" spans="1:19" ht="30" x14ac:dyDescent="0.25">
      <c r="A73" s="35" t="str">
        <f>'PRIX Materiaux'!$M$3</f>
        <v>Minerai de Charbon</v>
      </c>
      <c r="B73" s="51">
        <f>'PRIX Materiaux'!$N$3</f>
        <v>5</v>
      </c>
      <c r="C73" s="51">
        <v>8</v>
      </c>
      <c r="D73" s="49" t="str">
        <f>'PRIX Materiaux'!$M$10</f>
        <v>Minerai Noir</v>
      </c>
      <c r="E73" s="51">
        <f>'PRIX Materiaux'!$N$10</f>
        <v>150000</v>
      </c>
      <c r="F73" s="51">
        <v>5</v>
      </c>
      <c r="G73" s="49" t="str">
        <f>'PRIX Materiaux'!$A$17</f>
        <v>Cuir</v>
      </c>
      <c r="H73" s="51">
        <f>'PRIX Materiaux'!$B$17</f>
        <v>180</v>
      </c>
      <c r="I73" s="51">
        <v>35</v>
      </c>
      <c r="Q73" s="51">
        <f>(B73*C73)+(E73*F73)+(H73*I73)+(K73*L73)+(N73*O73)+P73</f>
        <v>756340</v>
      </c>
      <c r="R73" s="70" t="s">
        <v>625</v>
      </c>
      <c r="S73" s="38" t="s">
        <v>253</v>
      </c>
    </row>
    <row r="74" spans="1:19" ht="30" x14ac:dyDescent="0.25">
      <c r="A74" s="35" t="str">
        <f>'PRIX Materiaux'!$M$3</f>
        <v>Minerai de Charbon</v>
      </c>
      <c r="B74" s="51">
        <f>'PRIX Materiaux'!$N$3</f>
        <v>5</v>
      </c>
      <c r="C74" s="51">
        <v>8</v>
      </c>
      <c r="D74" s="49" t="str">
        <f>'PRIX Materiaux'!$M$10</f>
        <v>Minerai Noir</v>
      </c>
      <c r="E74" s="51">
        <f>'PRIX Materiaux'!$N$10</f>
        <v>150000</v>
      </c>
      <c r="F74" s="51">
        <v>5</v>
      </c>
      <c r="G74" s="49" t="str">
        <f>'PRIX Materiaux'!$J$10</f>
        <v>bois de Bouleau</v>
      </c>
      <c r="H74" s="51">
        <f>'PRIX Materiaux'!$K$10</f>
        <v>50</v>
      </c>
      <c r="I74" s="51">
        <v>10</v>
      </c>
      <c r="Q74" s="51">
        <f>(B74*C74)+(E74*F74)+(H74*I74)+(K74*L74)+(N74*O74)+P74</f>
        <v>750540</v>
      </c>
      <c r="R74" s="70" t="s">
        <v>667</v>
      </c>
      <c r="S74" s="38" t="s">
        <v>253</v>
      </c>
    </row>
    <row r="75" spans="1:19" ht="30" x14ac:dyDescent="0.25">
      <c r="A75" s="35" t="str">
        <f>'PRIX Materiaux'!$M$3</f>
        <v>Minerai de Charbon</v>
      </c>
      <c r="B75" s="51">
        <f>'PRIX Materiaux'!$N$3</f>
        <v>5</v>
      </c>
      <c r="C75" s="51">
        <v>8</v>
      </c>
      <c r="D75" s="49" t="str">
        <f>'PRIX Materiaux'!$M$10</f>
        <v>Minerai Noir</v>
      </c>
      <c r="E75" s="51">
        <f>'PRIX Materiaux'!$N$10</f>
        <v>150000</v>
      </c>
      <c r="F75" s="51">
        <v>5</v>
      </c>
      <c r="G75" s="49" t="str">
        <f>'PRIX Materiaux'!$J$10</f>
        <v>bois de Bouleau</v>
      </c>
      <c r="H75" s="51">
        <f>'PRIX Materiaux'!$K$10</f>
        <v>50</v>
      </c>
      <c r="I75" s="51">
        <v>2</v>
      </c>
      <c r="Q75" s="51">
        <f>(B75*C75)+(E75*F75)+(H75*I75)+(K75*L75)+(N75*O75)+P75</f>
        <v>750140</v>
      </c>
      <c r="R75" s="70" t="s">
        <v>526</v>
      </c>
      <c r="S75" s="38" t="s">
        <v>253</v>
      </c>
    </row>
    <row r="76" spans="1:19" ht="30" x14ac:dyDescent="0.25">
      <c r="A76" s="35" t="str">
        <f>'PRIX Materiaux'!$M$3</f>
        <v>Minerai de Charbon</v>
      </c>
      <c r="B76" s="51">
        <f>'PRIX Materiaux'!$N$3</f>
        <v>5</v>
      </c>
      <c r="C76" s="51">
        <v>8</v>
      </c>
      <c r="D76" s="49" t="str">
        <f>'PRIX Materiaux'!$M$10</f>
        <v>Minerai Noir</v>
      </c>
      <c r="E76" s="51">
        <f>'PRIX Materiaux'!$N$10</f>
        <v>150000</v>
      </c>
      <c r="F76" s="51">
        <v>10</v>
      </c>
      <c r="G76" s="49" t="str">
        <f>'PRIX Materiaux'!$J$10</f>
        <v>bois de Bouleau</v>
      </c>
      <c r="H76" s="51">
        <f>'PRIX Materiaux'!$K$10</f>
        <v>50</v>
      </c>
      <c r="I76" s="51">
        <v>3</v>
      </c>
      <c r="Q76" s="51">
        <f>(B76*C76)+(E76*F76)+(H76*I76)+(K76*L76)+(N76*O76)+P76</f>
        <v>1500190</v>
      </c>
      <c r="R76" s="70" t="s">
        <v>326</v>
      </c>
      <c r="S76" s="38" t="s">
        <v>253</v>
      </c>
    </row>
    <row r="77" spans="1:19" ht="30" x14ac:dyDescent="0.25">
      <c r="A77" s="35" t="str">
        <f>'PRIX Materiaux'!$M$3</f>
        <v>Minerai de Charbon</v>
      </c>
      <c r="B77" s="51">
        <f>'PRIX Materiaux'!$N$3</f>
        <v>5</v>
      </c>
      <c r="C77" s="51">
        <v>8</v>
      </c>
      <c r="D77" s="49" t="str">
        <f>'PRIX Materiaux'!$M$10</f>
        <v>Minerai Noir</v>
      </c>
      <c r="E77" s="51">
        <f>'PRIX Materiaux'!$N$10</f>
        <v>150000</v>
      </c>
      <c r="F77" s="51">
        <v>10</v>
      </c>
      <c r="G77" s="49" t="str">
        <f>'PRIX Materiaux'!$J$10</f>
        <v>bois de Bouleau</v>
      </c>
      <c r="H77" s="51">
        <f>'PRIX Materiaux'!$K$10</f>
        <v>50</v>
      </c>
      <c r="I77" s="51">
        <v>3</v>
      </c>
      <c r="Q77" s="51">
        <f>(B77*C77)+(E77*F77)+(H77*I77)+(K77*L77)+(N77*O77)+P77</f>
        <v>1500190</v>
      </c>
      <c r="R77" s="70" t="s">
        <v>600</v>
      </c>
      <c r="S77" s="38" t="s">
        <v>253</v>
      </c>
    </row>
    <row r="78" spans="1:19" ht="30" x14ac:dyDescent="0.25">
      <c r="A78" s="35" t="str">
        <f>'PRIX Materiaux'!$M$3</f>
        <v>Minerai de Charbon</v>
      </c>
      <c r="B78" s="51">
        <f>'PRIX Materiaux'!$N$3</f>
        <v>5</v>
      </c>
      <c r="C78" s="51">
        <v>8</v>
      </c>
      <c r="D78" s="49" t="str">
        <f>'PRIX Materiaux'!$J$8</f>
        <v>bois de Chataignier</v>
      </c>
      <c r="E78" s="51">
        <f>'PRIX Materiaux'!$K$8</f>
        <v>40</v>
      </c>
      <c r="F78" s="51">
        <v>12</v>
      </c>
      <c r="G78" s="49" t="str">
        <f>'PRIX Materiaux'!$M$10</f>
        <v>Minerai Noir</v>
      </c>
      <c r="H78" s="51">
        <f>'PRIX Materiaux'!$N$10</f>
        <v>150000</v>
      </c>
      <c r="I78" s="51">
        <v>5</v>
      </c>
      <c r="M78" s="36"/>
      <c r="Q78" s="51">
        <f>(B78*C78)+(E78*F78)+(H78*I78)+(K78*L78)+(N78*O78)+P78</f>
        <v>750520</v>
      </c>
      <c r="R78" s="70" t="s">
        <v>435</v>
      </c>
      <c r="S78" s="38" t="s">
        <v>253</v>
      </c>
    </row>
    <row r="79" spans="1:19" ht="30" x14ac:dyDescent="0.25">
      <c r="A79" s="35" t="str">
        <f>'PRIX Materiaux'!$M$3</f>
        <v>Minerai de Charbon</v>
      </c>
      <c r="B79" s="51">
        <f>'PRIX Materiaux'!$N$3</f>
        <v>5</v>
      </c>
      <c r="C79" s="51">
        <v>16</v>
      </c>
      <c r="D79" s="49" t="str">
        <f>'PRIX Materiaux'!$M$10</f>
        <v>Minerai Noir</v>
      </c>
      <c r="E79" s="51">
        <f>'PRIX Materiaux'!$N$10</f>
        <v>150000</v>
      </c>
      <c r="F79" s="51">
        <v>20</v>
      </c>
      <c r="G79" s="49" t="str">
        <f>'PRIX Materiaux'!$J$10</f>
        <v>bois de Bouleau</v>
      </c>
      <c r="H79" s="51">
        <f>'PRIX Materiaux'!$K$10</f>
        <v>50</v>
      </c>
      <c r="I79" s="51">
        <v>8</v>
      </c>
      <c r="Q79" s="51">
        <f>(B79*C79)+(E79*F79)+(H79*I79)+(K79*L79)+(N79*O79)+P79</f>
        <v>3000480</v>
      </c>
      <c r="R79" s="70" t="s">
        <v>327</v>
      </c>
      <c r="S79" s="38" t="s">
        <v>253</v>
      </c>
    </row>
    <row r="80" spans="1:19" ht="30" x14ac:dyDescent="0.25">
      <c r="A80" s="49" t="str">
        <f>'PRIX Materiaux'!$J$11</f>
        <v>bois de Noyer</v>
      </c>
      <c r="B80" s="51">
        <f>'PRIX Materiaux'!$K$11</f>
        <v>53</v>
      </c>
      <c r="C80" s="51">
        <v>40</v>
      </c>
      <c r="D80" s="52" t="str">
        <f>'PRIX Materiaux'!$A$18</f>
        <v>Fil</v>
      </c>
      <c r="E80" s="51">
        <f>'PRIX Materiaux'!$B$18</f>
        <v>210</v>
      </c>
      <c r="F80" s="51">
        <v>5</v>
      </c>
      <c r="G80" s="65"/>
      <c r="Q80" s="51">
        <f>(B80*C80)+(E80*F80)+(H80*I80)+(K80*L80)+(N80*O80)+P80</f>
        <v>3170</v>
      </c>
      <c r="R80" s="70" t="s">
        <v>450</v>
      </c>
      <c r="S80" s="38" t="s">
        <v>298</v>
      </c>
    </row>
    <row r="81" spans="1:19" ht="30" x14ac:dyDescent="0.25">
      <c r="A81" s="49" t="str">
        <f>'PRIX Materiaux'!$J$11</f>
        <v>bois de Noyer</v>
      </c>
      <c r="B81" s="51">
        <f>'PRIX Materiaux'!$K$11</f>
        <v>53</v>
      </c>
      <c r="C81" s="51">
        <v>60</v>
      </c>
      <c r="D81" s="71"/>
      <c r="G81" s="65"/>
      <c r="H81" s="65"/>
      <c r="M81" s="36"/>
      <c r="Q81" s="51">
        <f>(B81*C81)+(E81*F81)+(H81*I81)+(K81*L81)+(N81*O81)+P81</f>
        <v>3180</v>
      </c>
      <c r="R81" s="70" t="s">
        <v>451</v>
      </c>
      <c r="S81" s="38" t="s">
        <v>298</v>
      </c>
    </row>
    <row r="82" spans="1:19" ht="30" x14ac:dyDescent="0.25">
      <c r="A82" s="35" t="str">
        <f>'PRIX Materiaux'!$M$3</f>
        <v>Minerai de Charbon</v>
      </c>
      <c r="B82" s="51">
        <f>'PRIX Materiaux'!$N$3</f>
        <v>5</v>
      </c>
      <c r="C82" s="51">
        <v>8</v>
      </c>
      <c r="D82" s="49" t="str">
        <f>'PRIX Materiaux'!$M$11</f>
        <v>Minerai de platine</v>
      </c>
      <c r="E82" s="51">
        <f>'PRIX Materiaux'!$N$11</f>
        <v>250000</v>
      </c>
      <c r="F82" s="51">
        <v>5</v>
      </c>
      <c r="G82" s="49" t="str">
        <f>'PRIX Materiaux'!$A$17</f>
        <v>Cuir</v>
      </c>
      <c r="H82" s="51">
        <f>'PRIX Materiaux'!$B$17</f>
        <v>180</v>
      </c>
      <c r="I82" s="51">
        <v>40</v>
      </c>
      <c r="Q82" s="51">
        <f>(B82*C82)+(E82*F82)+(H82*I82)+(K82*L82)+(N82*O82)+P82</f>
        <v>1257240</v>
      </c>
      <c r="R82" s="70" t="s">
        <v>626</v>
      </c>
      <c r="S82" s="38" t="s">
        <v>253</v>
      </c>
    </row>
    <row r="83" spans="1:19" ht="30" x14ac:dyDescent="0.25">
      <c r="A83" s="35" t="str">
        <f>'PRIX Materiaux'!$M$3</f>
        <v>Minerai de Charbon</v>
      </c>
      <c r="B83" s="51">
        <f>'PRIX Materiaux'!$N$3</f>
        <v>5</v>
      </c>
      <c r="C83" s="51">
        <v>8</v>
      </c>
      <c r="D83" s="49" t="str">
        <f>'PRIX Materiaux'!$M$11</f>
        <v>Minerai de platine</v>
      </c>
      <c r="E83" s="51">
        <f>'PRIX Materiaux'!$N$11</f>
        <v>250000</v>
      </c>
      <c r="F83" s="51">
        <v>5</v>
      </c>
      <c r="G83" s="49" t="str">
        <f>'PRIX Materiaux'!$J$11</f>
        <v>bois de Noyer</v>
      </c>
      <c r="H83" s="51">
        <f>'PRIX Materiaux'!$K$11</f>
        <v>53</v>
      </c>
      <c r="I83" s="51">
        <v>10</v>
      </c>
      <c r="Q83" s="51">
        <f>(B83*C83)+(E83*F83)+(H83*I83)+(K83*L83)+(N83*O83)+P83</f>
        <v>1250570</v>
      </c>
      <c r="R83" s="70" t="s">
        <v>668</v>
      </c>
      <c r="S83" s="38" t="s">
        <v>253</v>
      </c>
    </row>
    <row r="84" spans="1:19" ht="30" x14ac:dyDescent="0.25">
      <c r="A84" s="35" t="str">
        <f>'PRIX Materiaux'!$M$3</f>
        <v>Minerai de Charbon</v>
      </c>
      <c r="B84" s="51">
        <f>'PRIX Materiaux'!$N$3</f>
        <v>5</v>
      </c>
      <c r="C84" s="51">
        <v>8</v>
      </c>
      <c r="D84" s="49" t="str">
        <f>'PRIX Materiaux'!$M$11</f>
        <v>Minerai de platine</v>
      </c>
      <c r="E84" s="51">
        <f>'PRIX Materiaux'!$N$11</f>
        <v>250000</v>
      </c>
      <c r="F84" s="51">
        <v>5</v>
      </c>
      <c r="G84" s="49" t="str">
        <f>'PRIX Materiaux'!$J$11</f>
        <v>bois de Noyer</v>
      </c>
      <c r="H84" s="51">
        <f>'PRIX Materiaux'!$K$11</f>
        <v>53</v>
      </c>
      <c r="I84" s="51">
        <v>2</v>
      </c>
      <c r="Q84" s="51">
        <f>(B84*C84)+(E84*F84)+(H84*I84)+(K84*L84)+(N84*O84)+P84</f>
        <v>1250146</v>
      </c>
      <c r="R84" s="70" t="s">
        <v>527</v>
      </c>
      <c r="S84" s="38" t="s">
        <v>253</v>
      </c>
    </row>
    <row r="85" spans="1:19" ht="30" x14ac:dyDescent="0.25">
      <c r="A85" s="35" t="str">
        <f>'PRIX Materiaux'!$M$3</f>
        <v>Minerai de Charbon</v>
      </c>
      <c r="B85" s="51">
        <f>'PRIX Materiaux'!$N$3</f>
        <v>5</v>
      </c>
      <c r="C85" s="51">
        <v>8</v>
      </c>
      <c r="D85" s="49" t="str">
        <f>'PRIX Materiaux'!$M$11</f>
        <v>Minerai de platine</v>
      </c>
      <c r="E85" s="51">
        <f>'PRIX Materiaux'!$N$11</f>
        <v>250000</v>
      </c>
      <c r="F85" s="51">
        <v>10</v>
      </c>
      <c r="G85" s="49" t="str">
        <f>'PRIX Materiaux'!$J$11</f>
        <v>bois de Noyer</v>
      </c>
      <c r="H85" s="51">
        <f>'PRIX Materiaux'!$K$11</f>
        <v>53</v>
      </c>
      <c r="I85" s="51">
        <v>3</v>
      </c>
      <c r="Q85" s="51">
        <f>(B85*C85)+(E85*F85)+(H85*I85)+(K85*L85)+(N85*O85)+P85</f>
        <v>2500199</v>
      </c>
      <c r="R85" s="70" t="s">
        <v>328</v>
      </c>
      <c r="S85" s="38" t="s">
        <v>253</v>
      </c>
    </row>
    <row r="86" spans="1:19" ht="30" x14ac:dyDescent="0.25">
      <c r="A86" s="35" t="str">
        <f>'PRIX Materiaux'!$M$3</f>
        <v>Minerai de Charbon</v>
      </c>
      <c r="B86" s="51">
        <f>'PRIX Materiaux'!$N$3</f>
        <v>5</v>
      </c>
      <c r="C86" s="51">
        <v>8</v>
      </c>
      <c r="D86" s="49" t="str">
        <f>'PRIX Materiaux'!$M$11</f>
        <v>Minerai de platine</v>
      </c>
      <c r="E86" s="51">
        <f>'PRIX Materiaux'!$N$11</f>
        <v>250000</v>
      </c>
      <c r="F86" s="51">
        <v>10</v>
      </c>
      <c r="G86" s="49" t="str">
        <f>'PRIX Materiaux'!$J$11</f>
        <v>bois de Noyer</v>
      </c>
      <c r="H86" s="51">
        <f>'PRIX Materiaux'!$K$11</f>
        <v>53</v>
      </c>
      <c r="I86" s="51">
        <v>3</v>
      </c>
      <c r="Q86" s="51">
        <f>(B86*C86)+(E86*F86)+(H86*I86)+(K86*L86)+(N86*O86)+P86</f>
        <v>2500199</v>
      </c>
      <c r="R86" s="70" t="s">
        <v>601</v>
      </c>
      <c r="S86" s="38" t="s">
        <v>253</v>
      </c>
    </row>
    <row r="87" spans="1:19" ht="30" x14ac:dyDescent="0.25">
      <c r="A87" s="35" t="str">
        <f>'PRIX Materiaux'!$M$3</f>
        <v>Minerai de Charbon</v>
      </c>
      <c r="B87" s="51">
        <f>'PRIX Materiaux'!$N$3</f>
        <v>5</v>
      </c>
      <c r="C87" s="51">
        <v>8</v>
      </c>
      <c r="D87" s="49" t="str">
        <f>'PRIX Materiaux'!$J$9</f>
        <v>bois de Orme</v>
      </c>
      <c r="E87" s="51">
        <f>'PRIX Materiaux'!$K$9</f>
        <v>43</v>
      </c>
      <c r="F87" s="51">
        <v>12</v>
      </c>
      <c r="G87" s="49" t="str">
        <f>'PRIX Materiaux'!$M$11</f>
        <v>Minerai de platine</v>
      </c>
      <c r="H87" s="51">
        <f>'PRIX Materiaux'!$N$11</f>
        <v>250000</v>
      </c>
      <c r="I87" s="51">
        <v>5</v>
      </c>
      <c r="M87" s="36"/>
      <c r="Q87" s="51">
        <f>(B87*C87)+(E87*F87)+(H87*I87)+(K87*L87)+(N87*O87)+P87</f>
        <v>1250556</v>
      </c>
      <c r="R87" s="70" t="s">
        <v>361</v>
      </c>
      <c r="S87" s="38" t="s">
        <v>253</v>
      </c>
    </row>
    <row r="88" spans="1:19" ht="30" x14ac:dyDescent="0.25">
      <c r="A88" s="35" t="str">
        <f>'PRIX Materiaux'!$M$3</f>
        <v>Minerai de Charbon</v>
      </c>
      <c r="B88" s="51">
        <f>'PRIX Materiaux'!$N$3</f>
        <v>5</v>
      </c>
      <c r="C88" s="51">
        <v>16</v>
      </c>
      <c r="D88" s="49" t="str">
        <f>'PRIX Materiaux'!$M$11</f>
        <v>Minerai de platine</v>
      </c>
      <c r="E88" s="51">
        <f>'PRIX Materiaux'!$N$11</f>
        <v>250000</v>
      </c>
      <c r="F88" s="51">
        <v>20</v>
      </c>
      <c r="G88" s="49" t="str">
        <f>'PRIX Materiaux'!$J$11</f>
        <v>bois de Noyer</v>
      </c>
      <c r="H88" s="51">
        <f>'PRIX Materiaux'!$K$11</f>
        <v>53</v>
      </c>
      <c r="I88" s="51">
        <v>8</v>
      </c>
      <c r="Q88" s="51">
        <f>(B88*C88)+(E88*F88)+(H88*I88)+(K88*L88)+(N88*O88)+P88</f>
        <v>5000504</v>
      </c>
      <c r="R88" s="70" t="s">
        <v>329</v>
      </c>
      <c r="S88" s="38" t="s">
        <v>253</v>
      </c>
    </row>
    <row r="89" spans="1:19" ht="30" x14ac:dyDescent="0.25">
      <c r="A89" s="49" t="str">
        <f>'PRIX Materiaux'!$J$12</f>
        <v>bois d'Acacia</v>
      </c>
      <c r="B89" s="51">
        <f>'PRIX Materiaux'!$K$12</f>
        <v>60</v>
      </c>
      <c r="C89" s="51">
        <v>40</v>
      </c>
      <c r="D89" s="52" t="str">
        <f>'PRIX Materiaux'!$A$18</f>
        <v>Fil</v>
      </c>
      <c r="E89" s="51">
        <f>'PRIX Materiaux'!$B$18</f>
        <v>210</v>
      </c>
      <c r="F89" s="51">
        <v>5</v>
      </c>
      <c r="G89" s="65"/>
      <c r="Q89" s="51">
        <f>(B89*C89)+(E89*F89)+(H89*I89)+(K89*L89)+(N89*O89)+P89</f>
        <v>3450</v>
      </c>
      <c r="R89" s="70" t="s">
        <v>452</v>
      </c>
      <c r="S89" s="38" t="s">
        <v>298</v>
      </c>
    </row>
    <row r="90" spans="1:19" ht="30" x14ac:dyDescent="0.25">
      <c r="A90" s="49" t="str">
        <f>'PRIX Materiaux'!$J$12</f>
        <v>bois d'Acacia</v>
      </c>
      <c r="B90" s="51">
        <f>'PRIX Materiaux'!$K$12</f>
        <v>60</v>
      </c>
      <c r="C90" s="51">
        <v>60</v>
      </c>
      <c r="D90" s="71"/>
      <c r="G90" s="65"/>
      <c r="H90" s="65"/>
      <c r="M90" s="36"/>
      <c r="Q90" s="51">
        <f>(B90*C90)+(E90*F90)+(H90*I90)+(K90*L90)+(N90*O90)+P90</f>
        <v>3600</v>
      </c>
      <c r="R90" s="70" t="s">
        <v>453</v>
      </c>
      <c r="S90" s="38" t="s">
        <v>298</v>
      </c>
    </row>
    <row r="91" spans="1:19" ht="30" x14ac:dyDescent="0.25">
      <c r="A91" s="35" t="str">
        <f>'PRIX Materiaux'!$M$3</f>
        <v>Minerai de Charbon</v>
      </c>
      <c r="B91" s="51">
        <f>'PRIX Materiaux'!$N$3</f>
        <v>5</v>
      </c>
      <c r="C91" s="51">
        <v>8</v>
      </c>
      <c r="D91" s="49" t="str">
        <f>'PRIX Materiaux'!$M$12</f>
        <v>Minerai de Mithril</v>
      </c>
      <c r="E91" s="51">
        <f>'PRIX Materiaux'!$N$12</f>
        <v>500000</v>
      </c>
      <c r="F91" s="51">
        <v>5</v>
      </c>
      <c r="G91" s="49" t="str">
        <f>'PRIX Materiaux'!$A$17</f>
        <v>Cuir</v>
      </c>
      <c r="H91" s="51">
        <f>'PRIX Materiaux'!$B$17</f>
        <v>180</v>
      </c>
      <c r="I91" s="51">
        <v>45</v>
      </c>
      <c r="Q91" s="51">
        <f>(B91*C91)+(E91*F91)+(H91*I91)+(K91*L91)+(N91*O91)+P91</f>
        <v>2508140</v>
      </c>
      <c r="R91" s="70" t="s">
        <v>627</v>
      </c>
      <c r="S91" s="38" t="s">
        <v>253</v>
      </c>
    </row>
    <row r="92" spans="1:19" ht="30" x14ac:dyDescent="0.25">
      <c r="A92" s="35" t="str">
        <f>'PRIX Materiaux'!$M$3</f>
        <v>Minerai de Charbon</v>
      </c>
      <c r="B92" s="51">
        <f>'PRIX Materiaux'!$N$3</f>
        <v>5</v>
      </c>
      <c r="C92" s="51">
        <v>8</v>
      </c>
      <c r="D92" s="49" t="str">
        <f>'PRIX Materiaux'!$M$12</f>
        <v>Minerai de Mithril</v>
      </c>
      <c r="E92" s="51">
        <f>'PRIX Materiaux'!$N$12</f>
        <v>500000</v>
      </c>
      <c r="F92" s="51">
        <v>5</v>
      </c>
      <c r="G92" s="49" t="str">
        <f>'PRIX Materiaux'!$J$12</f>
        <v>bois d'Acacia</v>
      </c>
      <c r="H92" s="51">
        <f>'PRIX Materiaux'!$K$12</f>
        <v>60</v>
      </c>
      <c r="I92" s="51">
        <v>10</v>
      </c>
      <c r="Q92" s="51">
        <f>(B92*C92)+(E92*F92)+(H92*I92)+(K92*L92)+(N92*O92)+P92</f>
        <v>2500640</v>
      </c>
      <c r="R92" s="70" t="s">
        <v>669</v>
      </c>
      <c r="S92" s="38" t="s">
        <v>253</v>
      </c>
    </row>
    <row r="93" spans="1:19" ht="30" x14ac:dyDescent="0.25">
      <c r="A93" s="35" t="str">
        <f>'PRIX Materiaux'!$M$3</f>
        <v>Minerai de Charbon</v>
      </c>
      <c r="B93" s="51">
        <f>'PRIX Materiaux'!$N$3</f>
        <v>5</v>
      </c>
      <c r="C93" s="51">
        <v>8</v>
      </c>
      <c r="D93" s="49" t="str">
        <f>'PRIX Materiaux'!$M$12</f>
        <v>Minerai de Mithril</v>
      </c>
      <c r="E93" s="51">
        <f>'PRIX Materiaux'!$N$12</f>
        <v>500000</v>
      </c>
      <c r="F93" s="51">
        <v>5</v>
      </c>
      <c r="G93" s="49" t="str">
        <f>'PRIX Materiaux'!$J$12</f>
        <v>bois d'Acacia</v>
      </c>
      <c r="H93" s="51">
        <f>'PRIX Materiaux'!$K$12</f>
        <v>60</v>
      </c>
      <c r="I93" s="51">
        <v>2</v>
      </c>
      <c r="Q93" s="51">
        <f>(B93*C93)+(E93*F93)+(H93*I93)+(K93*L93)+(N93*O93)+P93</f>
        <v>2500160</v>
      </c>
      <c r="R93" s="70" t="s">
        <v>528</v>
      </c>
      <c r="S93" s="38" t="s">
        <v>253</v>
      </c>
    </row>
    <row r="94" spans="1:19" ht="30" x14ac:dyDescent="0.25">
      <c r="A94" s="35" t="str">
        <f>'PRIX Materiaux'!$M$3</f>
        <v>Minerai de Charbon</v>
      </c>
      <c r="B94" s="51">
        <f>'PRIX Materiaux'!$N$3</f>
        <v>5</v>
      </c>
      <c r="C94" s="51">
        <v>8</v>
      </c>
      <c r="D94" s="49" t="str">
        <f>'PRIX Materiaux'!$M$12</f>
        <v>Minerai de Mithril</v>
      </c>
      <c r="E94" s="51">
        <f>'PRIX Materiaux'!$N$12</f>
        <v>500000</v>
      </c>
      <c r="F94" s="51">
        <v>10</v>
      </c>
      <c r="G94" s="49" t="str">
        <f>'PRIX Materiaux'!$J$12</f>
        <v>bois d'Acacia</v>
      </c>
      <c r="H94" s="51">
        <f>'PRIX Materiaux'!$K$12</f>
        <v>60</v>
      </c>
      <c r="I94" s="51">
        <v>3</v>
      </c>
      <c r="Q94" s="51">
        <f>(B94*C94)+(E94*F94)+(H94*I94)+(K94*L94)+(N94*O94)+P94</f>
        <v>5000220</v>
      </c>
      <c r="R94" s="70" t="s">
        <v>330</v>
      </c>
      <c r="S94" s="38" t="s">
        <v>253</v>
      </c>
    </row>
    <row r="95" spans="1:19" ht="30" x14ac:dyDescent="0.25">
      <c r="A95" s="35" t="str">
        <f>'PRIX Materiaux'!$M$3</f>
        <v>Minerai de Charbon</v>
      </c>
      <c r="B95" s="51">
        <f>'PRIX Materiaux'!$N$3</f>
        <v>5</v>
      </c>
      <c r="C95" s="51">
        <v>8</v>
      </c>
      <c r="D95" s="49" t="str">
        <f>'PRIX Materiaux'!$M$12</f>
        <v>Minerai de Mithril</v>
      </c>
      <c r="E95" s="51">
        <f>'PRIX Materiaux'!$N$12</f>
        <v>500000</v>
      </c>
      <c r="F95" s="51">
        <v>10</v>
      </c>
      <c r="G95" s="49" t="str">
        <f>'PRIX Materiaux'!$J$12</f>
        <v>bois d'Acacia</v>
      </c>
      <c r="H95" s="51">
        <f>'PRIX Materiaux'!$K$12</f>
        <v>60</v>
      </c>
      <c r="I95" s="51">
        <v>3</v>
      </c>
      <c r="Q95" s="51">
        <f>(B95*C95)+(E95*F95)+(H95*I95)+(K95*L95)+(N95*O95)+P95</f>
        <v>5000220</v>
      </c>
      <c r="R95" s="70" t="s">
        <v>602</v>
      </c>
      <c r="S95" s="38" t="s">
        <v>253</v>
      </c>
    </row>
    <row r="96" spans="1:19" ht="30" x14ac:dyDescent="0.25">
      <c r="A96" s="35" t="str">
        <f>'PRIX Materiaux'!$M$3</f>
        <v>Minerai de Charbon</v>
      </c>
      <c r="B96" s="51">
        <f>'PRIX Materiaux'!$N$3</f>
        <v>5</v>
      </c>
      <c r="C96" s="51">
        <v>8</v>
      </c>
      <c r="D96" s="49" t="str">
        <f>'PRIX Materiaux'!$J$10</f>
        <v>bois de Bouleau</v>
      </c>
      <c r="E96" s="51">
        <f>'PRIX Materiaux'!$K$9</f>
        <v>43</v>
      </c>
      <c r="F96" s="51">
        <v>12</v>
      </c>
      <c r="G96" s="49" t="str">
        <f>'PRIX Materiaux'!$M$12</f>
        <v>Minerai de Mithril</v>
      </c>
      <c r="H96" s="51">
        <f>'PRIX Materiaux'!$N$12</f>
        <v>500000</v>
      </c>
      <c r="I96" s="51">
        <v>5</v>
      </c>
      <c r="M96" s="36"/>
      <c r="Q96" s="51">
        <f>(B96*C96)+(E96*F96)+(H96*I96)+(K96*L96)+(N96*O96)+P96</f>
        <v>2500556</v>
      </c>
      <c r="R96" s="70" t="s">
        <v>362</v>
      </c>
      <c r="S96" s="38" t="s">
        <v>253</v>
      </c>
    </row>
    <row r="97" spans="1:19" ht="30" x14ac:dyDescent="0.25">
      <c r="A97" s="35" t="str">
        <f>'PRIX Materiaux'!$M$3</f>
        <v>Minerai de Charbon</v>
      </c>
      <c r="B97" s="51">
        <f>'PRIX Materiaux'!$N$3</f>
        <v>5</v>
      </c>
      <c r="C97" s="51">
        <v>16</v>
      </c>
      <c r="D97" s="49" t="str">
        <f>'PRIX Materiaux'!$M$12</f>
        <v>Minerai de Mithril</v>
      </c>
      <c r="E97" s="51">
        <f>'PRIX Materiaux'!$N$12</f>
        <v>500000</v>
      </c>
      <c r="F97" s="51">
        <v>20</v>
      </c>
      <c r="G97" s="49" t="str">
        <f>'PRIX Materiaux'!$J$12</f>
        <v>bois d'Acacia</v>
      </c>
      <c r="H97" s="51">
        <f>'PRIX Materiaux'!$K$12</f>
        <v>60</v>
      </c>
      <c r="I97" s="51">
        <v>8</v>
      </c>
      <c r="Q97" s="51">
        <f>(B97*C97)+(E97*F97)+(H97*I97)+(K97*L97)+(N97*O97)+P97</f>
        <v>10000560</v>
      </c>
      <c r="R97" s="70" t="s">
        <v>331</v>
      </c>
      <c r="S97" s="38" t="s">
        <v>253</v>
      </c>
    </row>
    <row r="98" spans="1:19" ht="30" x14ac:dyDescent="0.25">
      <c r="A98" s="52" t="str">
        <f>'PRIX Materiaux'!$J$13</f>
        <v>bois de Pin</v>
      </c>
      <c r="B98" s="51">
        <f>'PRIX Materiaux'!$K$13</f>
        <v>300</v>
      </c>
      <c r="C98" s="51">
        <v>40</v>
      </c>
      <c r="D98" s="52" t="str">
        <f>'PRIX Materiaux'!$A$18</f>
        <v>Fil</v>
      </c>
      <c r="E98" s="51">
        <f>'PRIX Materiaux'!$B$18</f>
        <v>210</v>
      </c>
      <c r="F98" s="51">
        <v>5</v>
      </c>
      <c r="G98" s="65"/>
      <c r="Q98" s="51">
        <f>(B98*C98)+(E98*F98)+(H98*I98)+(K98*L98)+(N98*O98)+P98</f>
        <v>13050</v>
      </c>
      <c r="R98" s="70" t="s">
        <v>454</v>
      </c>
      <c r="S98" s="38" t="s">
        <v>298</v>
      </c>
    </row>
    <row r="99" spans="1:19" ht="30" x14ac:dyDescent="0.25">
      <c r="A99" s="52" t="str">
        <f>'PRIX Materiaux'!$J$13</f>
        <v>bois de Pin</v>
      </c>
      <c r="B99" s="51">
        <f>'PRIX Materiaux'!$K$13</f>
        <v>300</v>
      </c>
      <c r="C99" s="51">
        <v>60</v>
      </c>
      <c r="D99" s="71"/>
      <c r="G99" s="65"/>
      <c r="H99" s="65"/>
      <c r="M99" s="36"/>
      <c r="Q99" s="51">
        <f>(B99*C99)+(E99*F99)+(H99*I99)+(K99*L99)+(N99*O99)+P99</f>
        <v>18000</v>
      </c>
      <c r="R99" s="70" t="s">
        <v>455</v>
      </c>
      <c r="S99" s="38" t="s">
        <v>298</v>
      </c>
    </row>
    <row r="100" spans="1:19" ht="30" x14ac:dyDescent="0.25">
      <c r="A100" s="35" t="str">
        <f>'PRIX Materiaux'!$M$3</f>
        <v>Minerai de Charbon</v>
      </c>
      <c r="B100" s="51">
        <f>'PRIX Materiaux'!$N$3</f>
        <v>5</v>
      </c>
      <c r="C100" s="51">
        <v>8</v>
      </c>
      <c r="D100" s="52" t="str">
        <f>'PRIX Materiaux'!$M$13</f>
        <v>Minerai d'Orichalque</v>
      </c>
      <c r="E100" s="51">
        <f>'PRIX Materiaux'!$N$13</f>
        <v>750000</v>
      </c>
      <c r="F100" s="51">
        <v>5</v>
      </c>
      <c r="G100" s="49" t="str">
        <f>'PRIX Materiaux'!$A$17</f>
        <v>Cuir</v>
      </c>
      <c r="H100" s="51">
        <f>'PRIX Materiaux'!$B$17</f>
        <v>180</v>
      </c>
      <c r="I100" s="51">
        <v>50</v>
      </c>
      <c r="Q100" s="51">
        <f>(B100*C100)+(E100*F100)+(H100*I100)+(K100*L100)+(N100*O100)+P100</f>
        <v>3759040</v>
      </c>
      <c r="R100" s="70" t="s">
        <v>628</v>
      </c>
      <c r="S100" s="38" t="s">
        <v>253</v>
      </c>
    </row>
    <row r="101" spans="1:19" ht="30" x14ac:dyDescent="0.25">
      <c r="A101" s="35" t="str">
        <f>'PRIX Materiaux'!$M$3</f>
        <v>Minerai de Charbon</v>
      </c>
      <c r="B101" s="51">
        <f>'PRIX Materiaux'!$N$3</f>
        <v>5</v>
      </c>
      <c r="C101" s="51">
        <v>8</v>
      </c>
      <c r="D101" s="52" t="str">
        <f>'PRIX Materiaux'!$M$13</f>
        <v>Minerai d'Orichalque</v>
      </c>
      <c r="E101" s="51">
        <f>'PRIX Materiaux'!$N$13</f>
        <v>750000</v>
      </c>
      <c r="F101" s="51">
        <v>5</v>
      </c>
      <c r="G101" s="52" t="str">
        <f>'PRIX Materiaux'!$J$13</f>
        <v>bois de Pin</v>
      </c>
      <c r="H101" s="51">
        <f>'PRIX Materiaux'!$K$13</f>
        <v>300</v>
      </c>
      <c r="I101" s="51">
        <v>10</v>
      </c>
      <c r="Q101" s="51">
        <f>(B101*C101)+(E101*F101)+(H101*I101)+(K101*L101)+(N101*O101)+P101</f>
        <v>3753040</v>
      </c>
      <c r="R101" s="70" t="s">
        <v>670</v>
      </c>
      <c r="S101" s="38" t="s">
        <v>253</v>
      </c>
    </row>
    <row r="102" spans="1:19" ht="30" x14ac:dyDescent="0.25">
      <c r="A102" s="35" t="str">
        <f>'PRIX Materiaux'!$M$3</f>
        <v>Minerai de Charbon</v>
      </c>
      <c r="B102" s="51">
        <f>'PRIX Materiaux'!$N$3</f>
        <v>5</v>
      </c>
      <c r="C102" s="51">
        <v>8</v>
      </c>
      <c r="D102" s="52" t="str">
        <f>'PRIX Materiaux'!$M$13</f>
        <v>Minerai d'Orichalque</v>
      </c>
      <c r="E102" s="51">
        <f>'PRIX Materiaux'!$N$13</f>
        <v>750000</v>
      </c>
      <c r="F102" s="51">
        <v>5</v>
      </c>
      <c r="G102" s="52" t="str">
        <f>'PRIX Materiaux'!$J$13</f>
        <v>bois de Pin</v>
      </c>
      <c r="H102" s="51">
        <f>'PRIX Materiaux'!$K$13</f>
        <v>300</v>
      </c>
      <c r="I102" s="51">
        <v>2</v>
      </c>
      <c r="Q102" s="51">
        <f>(B102*C102)+(E102*F102)+(H102*I102)+(K102*L102)+(N102*O102)+P102</f>
        <v>3750640</v>
      </c>
      <c r="R102" s="70" t="s">
        <v>529</v>
      </c>
      <c r="S102" s="38" t="s">
        <v>253</v>
      </c>
    </row>
    <row r="103" spans="1:19" ht="30" x14ac:dyDescent="0.25">
      <c r="A103" s="35" t="str">
        <f>'PRIX Materiaux'!$M$3</f>
        <v>Minerai de Charbon</v>
      </c>
      <c r="B103" s="51">
        <f>'PRIX Materiaux'!$N$3</f>
        <v>5</v>
      </c>
      <c r="C103" s="51">
        <v>8</v>
      </c>
      <c r="D103" s="52" t="str">
        <f>'PRIX Materiaux'!$M$13</f>
        <v>Minerai d'Orichalque</v>
      </c>
      <c r="E103" s="51">
        <f>'PRIX Materiaux'!$N$13</f>
        <v>750000</v>
      </c>
      <c r="F103" s="51">
        <v>10</v>
      </c>
      <c r="G103" s="52" t="str">
        <f>'PRIX Materiaux'!$J$13</f>
        <v>bois de Pin</v>
      </c>
      <c r="H103" s="51">
        <f>'PRIX Materiaux'!$K$13</f>
        <v>300</v>
      </c>
      <c r="I103" s="51">
        <v>3</v>
      </c>
      <c r="Q103" s="51">
        <f>(B103*C103)+(E103*F103)+(H103*I103)+(K103*L103)+(N103*O103)+P103</f>
        <v>7500940</v>
      </c>
      <c r="R103" s="70" t="s">
        <v>332</v>
      </c>
      <c r="S103" s="38" t="s">
        <v>253</v>
      </c>
    </row>
    <row r="104" spans="1:19" ht="30" x14ac:dyDescent="0.25">
      <c r="A104" s="35" t="str">
        <f>'PRIX Materiaux'!$M$3</f>
        <v>Minerai de Charbon</v>
      </c>
      <c r="B104" s="51">
        <f>'PRIX Materiaux'!$N$3</f>
        <v>5</v>
      </c>
      <c r="C104" s="51">
        <v>8</v>
      </c>
      <c r="D104" s="52" t="str">
        <f>'PRIX Materiaux'!$M$13</f>
        <v>Minerai d'Orichalque</v>
      </c>
      <c r="E104" s="51">
        <f>'PRIX Materiaux'!$N$13</f>
        <v>750000</v>
      </c>
      <c r="F104" s="51">
        <v>10</v>
      </c>
      <c r="G104" s="52" t="str">
        <f>'PRIX Materiaux'!$J$13</f>
        <v>bois de Pin</v>
      </c>
      <c r="H104" s="51">
        <f>'PRIX Materiaux'!$K$13</f>
        <v>300</v>
      </c>
      <c r="I104" s="51">
        <v>3</v>
      </c>
      <c r="Q104" s="51">
        <f>(B104*C104)+(E104*F104)+(H104*I104)+(K104*L104)+(N104*O104)+P104</f>
        <v>7500940</v>
      </c>
      <c r="R104" s="70" t="s">
        <v>603</v>
      </c>
      <c r="S104" s="38" t="s">
        <v>253</v>
      </c>
    </row>
    <row r="105" spans="1:19" ht="30" x14ac:dyDescent="0.25">
      <c r="A105" s="35" t="str">
        <f>'PRIX Materiaux'!$M$3</f>
        <v>Minerai de Charbon</v>
      </c>
      <c r="B105" s="51">
        <f>'PRIX Materiaux'!$N$3</f>
        <v>5</v>
      </c>
      <c r="C105" s="51">
        <v>8</v>
      </c>
      <c r="D105" s="49" t="str">
        <f>'PRIX Materiaux'!$J$11</f>
        <v>bois de Noyer</v>
      </c>
      <c r="E105" s="51">
        <f>'PRIX Materiaux'!$K$11</f>
        <v>53</v>
      </c>
      <c r="F105" s="51">
        <v>12</v>
      </c>
      <c r="G105" s="52" t="str">
        <f>'PRIX Materiaux'!$M$13</f>
        <v>Minerai d'Orichalque</v>
      </c>
      <c r="H105" s="51">
        <f>'PRIX Materiaux'!$N$13</f>
        <v>750000</v>
      </c>
      <c r="I105" s="51">
        <v>5</v>
      </c>
      <c r="M105" s="36"/>
      <c r="Q105" s="51">
        <f>(B105*C105)+(E105*F105)+(H105*I105)+(K105*L105)+(N105*O105)+P105</f>
        <v>3750676</v>
      </c>
      <c r="R105" s="70" t="s">
        <v>436</v>
      </c>
      <c r="S105" s="38" t="s">
        <v>253</v>
      </c>
    </row>
    <row r="106" spans="1:19" ht="30" x14ac:dyDescent="0.25">
      <c r="A106" s="35" t="str">
        <f>'PRIX Materiaux'!$M$3</f>
        <v>Minerai de Charbon</v>
      </c>
      <c r="B106" s="51">
        <f>'PRIX Materiaux'!$N$3</f>
        <v>5</v>
      </c>
      <c r="C106" s="51">
        <v>16</v>
      </c>
      <c r="D106" s="52" t="str">
        <f>'PRIX Materiaux'!$M$13</f>
        <v>Minerai d'Orichalque</v>
      </c>
      <c r="E106" s="51">
        <f>'PRIX Materiaux'!$N$13</f>
        <v>750000</v>
      </c>
      <c r="F106" s="51">
        <v>20</v>
      </c>
      <c r="G106" s="52" t="str">
        <f>'PRIX Materiaux'!$J$13</f>
        <v>bois de Pin</v>
      </c>
      <c r="H106" s="51">
        <f>'PRIX Materiaux'!$K$13</f>
        <v>300</v>
      </c>
      <c r="I106" s="51">
        <v>8</v>
      </c>
      <c r="Q106" s="51">
        <f>(B106*C106)+(E106*F106)+(H106*I106)+(K106*L106)+(N106*O106)+P106</f>
        <v>15002480</v>
      </c>
      <c r="R106" s="70" t="s">
        <v>333</v>
      </c>
      <c r="S106" s="38" t="s">
        <v>253</v>
      </c>
    </row>
    <row r="107" spans="1:19" ht="30" x14ac:dyDescent="0.25">
      <c r="A107" s="52" t="str">
        <f>'PRIX Materiaux'!$J$14</f>
        <v>bois de Frêne</v>
      </c>
      <c r="B107" s="51">
        <f>'PRIX Materiaux'!$K$14</f>
        <v>800</v>
      </c>
      <c r="C107" s="51">
        <v>40</v>
      </c>
      <c r="D107" s="52" t="str">
        <f>'PRIX Materiaux'!$A$18</f>
        <v>Fil</v>
      </c>
      <c r="E107" s="51">
        <f>'PRIX Materiaux'!$B$18</f>
        <v>210</v>
      </c>
      <c r="F107" s="51">
        <v>5</v>
      </c>
      <c r="G107" s="65"/>
      <c r="Q107" s="51">
        <f>(B107*C107)+(E107*F107)+(H107*I107)+(K107*L107)+(N107*O107)+P107</f>
        <v>33050</v>
      </c>
      <c r="R107" s="70" t="s">
        <v>456</v>
      </c>
      <c r="S107" s="38" t="s">
        <v>298</v>
      </c>
    </row>
    <row r="108" spans="1:19" ht="30" x14ac:dyDescent="0.25">
      <c r="A108" s="52" t="str">
        <f>'PRIX Materiaux'!$J$14</f>
        <v>bois de Frêne</v>
      </c>
      <c r="B108" s="51">
        <f>'PRIX Materiaux'!$K$14</f>
        <v>800</v>
      </c>
      <c r="C108" s="51">
        <v>60</v>
      </c>
      <c r="D108" s="71"/>
      <c r="G108" s="65"/>
      <c r="H108" s="65"/>
      <c r="M108" s="36"/>
      <c r="Q108" s="51">
        <f>(B108*C108)+(E108*F108)+(H108*I108)+(K108*L108)+(N108*O108)+P108</f>
        <v>48000</v>
      </c>
      <c r="R108" s="70" t="s">
        <v>457</v>
      </c>
      <c r="S108" s="38" t="s">
        <v>298</v>
      </c>
    </row>
    <row r="109" spans="1:19" ht="30" x14ac:dyDescent="0.25">
      <c r="A109" s="35" t="str">
        <f>'PRIX Materiaux'!$M$3</f>
        <v>Minerai de Charbon</v>
      </c>
      <c r="B109" s="51">
        <f>'PRIX Materiaux'!$N$3</f>
        <v>5</v>
      </c>
      <c r="C109" s="51">
        <v>8</v>
      </c>
      <c r="D109" s="52" t="str">
        <f>'PRIX Materiaux'!$M$14</f>
        <v>Minerai d'Adamantite</v>
      </c>
      <c r="E109" s="51">
        <f>'PRIX Materiaux'!$N$14</f>
        <v>1000000</v>
      </c>
      <c r="F109" s="51">
        <v>5</v>
      </c>
      <c r="G109" s="49" t="str">
        <f>'PRIX Materiaux'!$A$17</f>
        <v>Cuir</v>
      </c>
      <c r="H109" s="51">
        <f>'PRIX Materiaux'!$B$17</f>
        <v>180</v>
      </c>
      <c r="I109" s="51">
        <v>80</v>
      </c>
      <c r="Q109" s="51">
        <f>(B109*C109)+(E109*F109)+(H109*I109)+(K109*L109)+(N109*O109)+P109</f>
        <v>5014440</v>
      </c>
      <c r="R109" s="70" t="s">
        <v>629</v>
      </c>
      <c r="S109" s="38" t="s">
        <v>253</v>
      </c>
    </row>
    <row r="110" spans="1:19" ht="30" x14ac:dyDescent="0.25">
      <c r="A110" s="35" t="str">
        <f>'PRIX Materiaux'!$M$3</f>
        <v>Minerai de Charbon</v>
      </c>
      <c r="B110" s="51">
        <f>'PRIX Materiaux'!$N$3</f>
        <v>5</v>
      </c>
      <c r="C110" s="51">
        <v>8</v>
      </c>
      <c r="D110" s="52" t="str">
        <f>'PRIX Materiaux'!$M$14</f>
        <v>Minerai d'Adamantite</v>
      </c>
      <c r="E110" s="51">
        <f>'PRIX Materiaux'!$N$14</f>
        <v>1000000</v>
      </c>
      <c r="F110" s="51">
        <v>5</v>
      </c>
      <c r="G110" s="52" t="str">
        <f>'PRIX Materiaux'!$J$14</f>
        <v>bois de Frêne</v>
      </c>
      <c r="H110" s="51">
        <f>'PRIX Materiaux'!$K$14</f>
        <v>800</v>
      </c>
      <c r="I110" s="51">
        <v>10</v>
      </c>
      <c r="Q110" s="51">
        <f>(B110*C110)+(E110*F110)+(H110*I110)+(K110*L110)+(N110*O110)+P110</f>
        <v>5008040</v>
      </c>
      <c r="R110" s="70" t="s">
        <v>670</v>
      </c>
      <c r="S110" s="38" t="s">
        <v>253</v>
      </c>
    </row>
    <row r="111" spans="1:19" ht="30" x14ac:dyDescent="0.25">
      <c r="A111" s="35" t="str">
        <f>'PRIX Materiaux'!$M$3</f>
        <v>Minerai de Charbon</v>
      </c>
      <c r="B111" s="51">
        <f>'PRIX Materiaux'!$N$3</f>
        <v>5</v>
      </c>
      <c r="C111" s="51">
        <v>8</v>
      </c>
      <c r="D111" s="52" t="str">
        <f>'PRIX Materiaux'!$M$14</f>
        <v>Minerai d'Adamantite</v>
      </c>
      <c r="E111" s="51">
        <f>'PRIX Materiaux'!$N$14</f>
        <v>1000000</v>
      </c>
      <c r="F111" s="51">
        <v>5</v>
      </c>
      <c r="G111" s="52" t="str">
        <f>'PRIX Materiaux'!$J$14</f>
        <v>bois de Frêne</v>
      </c>
      <c r="H111" s="51">
        <f>'PRIX Materiaux'!$K$14</f>
        <v>800</v>
      </c>
      <c r="I111" s="51">
        <v>2</v>
      </c>
      <c r="Q111" s="51">
        <f>(B111*C111)+(E111*F111)+(H111*I111)+(K111*L111)+(N111*O111)+P111</f>
        <v>5001640</v>
      </c>
      <c r="R111" s="70" t="s">
        <v>530</v>
      </c>
      <c r="S111" s="38" t="s">
        <v>253</v>
      </c>
    </row>
    <row r="112" spans="1:19" ht="30" x14ac:dyDescent="0.25">
      <c r="A112" s="35" t="str">
        <f>'PRIX Materiaux'!$M$3</f>
        <v>Minerai de Charbon</v>
      </c>
      <c r="B112" s="51">
        <f>'PRIX Materiaux'!$N$3</f>
        <v>5</v>
      </c>
      <c r="C112" s="51">
        <v>8</v>
      </c>
      <c r="D112" s="52" t="str">
        <f>'PRIX Materiaux'!$M$14</f>
        <v>Minerai d'Adamantite</v>
      </c>
      <c r="E112" s="51">
        <f>'PRIX Materiaux'!$N$14</f>
        <v>1000000</v>
      </c>
      <c r="F112" s="51">
        <v>10</v>
      </c>
      <c r="G112" s="52" t="str">
        <f>'PRIX Materiaux'!$J$14</f>
        <v>bois de Frêne</v>
      </c>
      <c r="H112" s="51">
        <f>'PRIX Materiaux'!$K$14</f>
        <v>800</v>
      </c>
      <c r="I112" s="51">
        <v>3</v>
      </c>
      <c r="Q112" s="51">
        <f>(B112*C112)+(E112*F112)+(H112*I112)+(K112*L112)+(N112*O112)+P112</f>
        <v>10002440</v>
      </c>
      <c r="R112" s="70" t="s">
        <v>334</v>
      </c>
      <c r="S112" s="38" t="s">
        <v>253</v>
      </c>
    </row>
    <row r="113" spans="1:19" ht="30" x14ac:dyDescent="0.25">
      <c r="A113" s="35" t="str">
        <f>'PRIX Materiaux'!$M$3</f>
        <v>Minerai de Charbon</v>
      </c>
      <c r="B113" s="51">
        <f>'PRIX Materiaux'!$N$3</f>
        <v>5</v>
      </c>
      <c r="C113" s="51">
        <v>8</v>
      </c>
      <c r="D113" s="52" t="str">
        <f>'PRIX Materiaux'!$M$14</f>
        <v>Minerai d'Adamantite</v>
      </c>
      <c r="E113" s="51">
        <f>'PRIX Materiaux'!$N$14</f>
        <v>1000000</v>
      </c>
      <c r="F113" s="51">
        <v>10</v>
      </c>
      <c r="G113" s="52" t="str">
        <f>'PRIX Materiaux'!$J$14</f>
        <v>bois de Frêne</v>
      </c>
      <c r="H113" s="51">
        <f>'PRIX Materiaux'!$K$14</f>
        <v>800</v>
      </c>
      <c r="I113" s="51">
        <v>3</v>
      </c>
      <c r="Q113" s="51">
        <f>(B113*C113)+(E113*F113)+(H113*I113)+(K113*L113)+(N113*O113)+P113</f>
        <v>10002440</v>
      </c>
      <c r="R113" s="70" t="s">
        <v>604</v>
      </c>
      <c r="S113" s="38" t="s">
        <v>253</v>
      </c>
    </row>
    <row r="114" spans="1:19" ht="30" x14ac:dyDescent="0.25">
      <c r="A114" s="35" t="str">
        <f>'PRIX Materiaux'!$M$3</f>
        <v>Minerai de Charbon</v>
      </c>
      <c r="B114" s="51">
        <f>'PRIX Materiaux'!$N$3</f>
        <v>5</v>
      </c>
      <c r="C114" s="51">
        <v>8</v>
      </c>
      <c r="D114" s="49" t="str">
        <f>'PRIX Materiaux'!$J$12</f>
        <v>bois d'Acacia</v>
      </c>
      <c r="E114" s="51">
        <f>'PRIX Materiaux'!$K$12</f>
        <v>60</v>
      </c>
      <c r="F114" s="51">
        <v>12</v>
      </c>
      <c r="G114" s="52" t="str">
        <f>'PRIX Materiaux'!$M$14</f>
        <v>Minerai d'Adamantite</v>
      </c>
      <c r="H114" s="51">
        <f>'PRIX Materiaux'!$N$14</f>
        <v>1000000</v>
      </c>
      <c r="I114" s="51">
        <v>5</v>
      </c>
      <c r="M114" s="36"/>
      <c r="Q114" s="51">
        <f>(B114*C114)+(E114*F114)+(H114*I114)+(K114*L114)+(N114*O114)+P114</f>
        <v>5000760</v>
      </c>
      <c r="R114" s="70" t="s">
        <v>363</v>
      </c>
      <c r="S114" s="38" t="s">
        <v>253</v>
      </c>
    </row>
    <row r="115" spans="1:19" ht="30" x14ac:dyDescent="0.25">
      <c r="A115" s="35" t="str">
        <f>'PRIX Materiaux'!$M$3</f>
        <v>Minerai de Charbon</v>
      </c>
      <c r="B115" s="51">
        <f>'PRIX Materiaux'!$N$3</f>
        <v>5</v>
      </c>
      <c r="C115" s="51">
        <v>16</v>
      </c>
      <c r="D115" s="52" t="str">
        <f>'PRIX Materiaux'!$M$14</f>
        <v>Minerai d'Adamantite</v>
      </c>
      <c r="E115" s="51">
        <f>'PRIX Materiaux'!$N$14</f>
        <v>1000000</v>
      </c>
      <c r="F115" s="51">
        <v>20</v>
      </c>
      <c r="G115" s="52" t="str">
        <f>'PRIX Materiaux'!$J$14</f>
        <v>bois de Frêne</v>
      </c>
      <c r="H115" s="51">
        <f>'PRIX Materiaux'!$K$14</f>
        <v>800</v>
      </c>
      <c r="I115" s="51">
        <v>8</v>
      </c>
      <c r="Q115" s="51">
        <f>(B115*C115)+(E115*F115)+(H115*I115)+(K115*L115)+(N115*O115)+P115</f>
        <v>20006480</v>
      </c>
      <c r="R115" s="70" t="s">
        <v>335</v>
      </c>
      <c r="S115" s="38" t="s">
        <v>253</v>
      </c>
    </row>
    <row r="116" spans="1:19" ht="30" x14ac:dyDescent="0.25">
      <c r="A116" s="22" t="str">
        <f>'PRIX Materiaux'!$J$15</f>
        <v>bois de Meleze</v>
      </c>
      <c r="B116" s="51">
        <f>'PRIX Materiaux'!$K$15</f>
        <v>8000</v>
      </c>
      <c r="C116" s="51">
        <v>40</v>
      </c>
      <c r="D116" s="52" t="str">
        <f>'PRIX Materiaux'!$A$18</f>
        <v>Fil</v>
      </c>
      <c r="E116" s="51">
        <f>'PRIX Materiaux'!$B$18</f>
        <v>210</v>
      </c>
      <c r="F116" s="51">
        <v>5</v>
      </c>
      <c r="G116" s="65"/>
      <c r="Q116" s="51">
        <f>(B116*C116)+(E116*F116)+(H116*I116)+(K116*L116)+(N116*O116)+P116</f>
        <v>321050</v>
      </c>
      <c r="R116" s="70" t="s">
        <v>458</v>
      </c>
      <c r="S116" s="38" t="s">
        <v>298</v>
      </c>
    </row>
    <row r="117" spans="1:19" ht="30" x14ac:dyDescent="0.25">
      <c r="A117" s="22" t="str">
        <f>'PRIX Materiaux'!$J$15</f>
        <v>bois de Meleze</v>
      </c>
      <c r="B117" s="51">
        <f>'PRIX Materiaux'!$K$15</f>
        <v>8000</v>
      </c>
      <c r="C117" s="51">
        <v>60</v>
      </c>
      <c r="D117" s="71"/>
      <c r="G117" s="65"/>
      <c r="H117" s="65"/>
      <c r="M117" s="36"/>
      <c r="Q117" s="51">
        <f>(B117*C117)+(E117*F117)+(H117*I117)+(K117*L117)+(N117*O117)+P117</f>
        <v>480000</v>
      </c>
      <c r="R117" s="70" t="s">
        <v>459</v>
      </c>
      <c r="S117" s="38" t="s">
        <v>298</v>
      </c>
    </row>
    <row r="118" spans="1:19" ht="30" x14ac:dyDescent="0.25">
      <c r="A118" s="35" t="str">
        <f>'PRIX Materiaux'!$M$3</f>
        <v>Minerai de Charbon</v>
      </c>
      <c r="B118" s="51">
        <f>'PRIX Materiaux'!$N$3</f>
        <v>5</v>
      </c>
      <c r="C118" s="51">
        <v>8</v>
      </c>
      <c r="D118" s="22" t="str">
        <f>'PRIX Materiaux'!$M$15</f>
        <v>Minerai d'Apoithakarah</v>
      </c>
      <c r="E118" s="51">
        <f>'PRIX Materiaux'!$N$15</f>
        <v>10000000</v>
      </c>
      <c r="F118" s="51">
        <v>5</v>
      </c>
      <c r="G118" s="49" t="str">
        <f>'PRIX Materiaux'!$A$17</f>
        <v>Cuir</v>
      </c>
      <c r="H118" s="51">
        <f>'PRIX Materiaux'!$B$17</f>
        <v>180</v>
      </c>
      <c r="I118" s="51">
        <v>90</v>
      </c>
      <c r="Q118" s="51">
        <f>(B118*C118)+(E118*F118)+(H118*I118)+(K118*L118)+(N118*O118)+P118</f>
        <v>50016240</v>
      </c>
      <c r="R118" s="70" t="s">
        <v>630</v>
      </c>
      <c r="S118" s="38" t="s">
        <v>253</v>
      </c>
    </row>
    <row r="119" spans="1:19" ht="30" x14ac:dyDescent="0.25">
      <c r="A119" s="35" t="str">
        <f>'PRIX Materiaux'!$M$3</f>
        <v>Minerai de Charbon</v>
      </c>
      <c r="B119" s="51">
        <f>'PRIX Materiaux'!$N$3</f>
        <v>5</v>
      </c>
      <c r="C119" s="51">
        <v>8</v>
      </c>
      <c r="D119" s="22" t="str">
        <f>'PRIX Materiaux'!$M$15</f>
        <v>Minerai d'Apoithakarah</v>
      </c>
      <c r="E119" s="51">
        <f>'PRIX Materiaux'!$N$15</f>
        <v>10000000</v>
      </c>
      <c r="F119" s="51">
        <v>5</v>
      </c>
      <c r="G119" s="22" t="str">
        <f>'PRIX Materiaux'!$J$15</f>
        <v>bois de Meleze</v>
      </c>
      <c r="H119" s="51">
        <f>'PRIX Materiaux'!$K$15</f>
        <v>8000</v>
      </c>
      <c r="I119" s="51">
        <v>10</v>
      </c>
      <c r="Q119" s="51">
        <f>(B119*C119)+(E119*F119)+(H119*I119)+(K119*L119)+(N119*O119)+P119</f>
        <v>50080040</v>
      </c>
      <c r="R119" s="70" t="s">
        <v>671</v>
      </c>
      <c r="S119" s="38" t="s">
        <v>253</v>
      </c>
    </row>
    <row r="120" spans="1:19" ht="30" x14ac:dyDescent="0.25">
      <c r="A120" s="35" t="str">
        <f>'PRIX Materiaux'!$M$3</f>
        <v>Minerai de Charbon</v>
      </c>
      <c r="B120" s="51">
        <f>'PRIX Materiaux'!$N$3</f>
        <v>5</v>
      </c>
      <c r="C120" s="51">
        <v>8</v>
      </c>
      <c r="D120" s="22" t="str">
        <f>'PRIX Materiaux'!$M$15</f>
        <v>Minerai d'Apoithakarah</v>
      </c>
      <c r="E120" s="51">
        <f>'PRIX Materiaux'!$N$15</f>
        <v>10000000</v>
      </c>
      <c r="F120" s="51">
        <v>5</v>
      </c>
      <c r="G120" s="22" t="str">
        <f>'PRIX Materiaux'!$J$15</f>
        <v>bois de Meleze</v>
      </c>
      <c r="H120" s="51">
        <f>'PRIX Materiaux'!$K$15</f>
        <v>8000</v>
      </c>
      <c r="I120" s="51">
        <v>2</v>
      </c>
      <c r="Q120" s="51">
        <f>(B120*C120)+(E120*F120)+(H120*I120)+(K120*L120)+(N120*O120)+P120</f>
        <v>50016040</v>
      </c>
      <c r="R120" s="70" t="s">
        <v>531</v>
      </c>
      <c r="S120" s="38" t="s">
        <v>253</v>
      </c>
    </row>
    <row r="121" spans="1:19" ht="30" x14ac:dyDescent="0.25">
      <c r="A121" s="35" t="str">
        <f>'PRIX Materiaux'!$M$3</f>
        <v>Minerai de Charbon</v>
      </c>
      <c r="B121" s="51">
        <f>'PRIX Materiaux'!$N$3</f>
        <v>5</v>
      </c>
      <c r="C121" s="51">
        <v>8</v>
      </c>
      <c r="D121" s="22" t="str">
        <f>'PRIX Materiaux'!$M$15</f>
        <v>Minerai d'Apoithakarah</v>
      </c>
      <c r="E121" s="51">
        <f>'PRIX Materiaux'!$N$15</f>
        <v>10000000</v>
      </c>
      <c r="F121" s="51">
        <v>10</v>
      </c>
      <c r="G121" s="22" t="str">
        <f>'PRIX Materiaux'!$J$15</f>
        <v>bois de Meleze</v>
      </c>
      <c r="H121" s="51">
        <f>'PRIX Materiaux'!$K$15</f>
        <v>8000</v>
      </c>
      <c r="I121" s="51">
        <v>3</v>
      </c>
      <c r="Q121" s="51">
        <f>(B121*C121)+(E121*F121)+(H121*I121)+(K121*L121)+(N121*O121)+P121</f>
        <v>100024040</v>
      </c>
      <c r="R121" s="70" t="s">
        <v>437</v>
      </c>
      <c r="S121" s="38" t="s">
        <v>253</v>
      </c>
    </row>
    <row r="122" spans="1:19" ht="30" x14ac:dyDescent="0.25">
      <c r="A122" s="35" t="str">
        <f>'PRIX Materiaux'!$M$3</f>
        <v>Minerai de Charbon</v>
      </c>
      <c r="B122" s="51">
        <f>'PRIX Materiaux'!$N$3</f>
        <v>5</v>
      </c>
      <c r="C122" s="51">
        <v>8</v>
      </c>
      <c r="D122" s="22" t="str">
        <f>'PRIX Materiaux'!$M$15</f>
        <v>Minerai d'Apoithakarah</v>
      </c>
      <c r="E122" s="51">
        <f>'PRIX Materiaux'!$N$15</f>
        <v>10000000</v>
      </c>
      <c r="F122" s="51">
        <v>10</v>
      </c>
      <c r="G122" s="22" t="str">
        <f>'PRIX Materiaux'!$J$15</f>
        <v>bois de Meleze</v>
      </c>
      <c r="H122" s="51">
        <f>'PRIX Materiaux'!$K$15</f>
        <v>8000</v>
      </c>
      <c r="I122" s="51">
        <v>3</v>
      </c>
      <c r="Q122" s="51">
        <f>(B122*C122)+(E122*F122)+(H122*I122)+(K122*L122)+(N122*O122)+P122</f>
        <v>100024040</v>
      </c>
      <c r="R122" s="70" t="s">
        <v>605</v>
      </c>
      <c r="S122" s="38" t="s">
        <v>253</v>
      </c>
    </row>
    <row r="123" spans="1:19" ht="30" x14ac:dyDescent="0.25">
      <c r="A123" s="35" t="str">
        <f>'PRIX Materiaux'!$M$3</f>
        <v>Minerai de Charbon</v>
      </c>
      <c r="B123" s="51">
        <f>'PRIX Materiaux'!$N$3</f>
        <v>5</v>
      </c>
      <c r="C123" s="51">
        <v>8</v>
      </c>
      <c r="D123" s="52" t="str">
        <f>'PRIX Materiaux'!$J$13</f>
        <v>bois de Pin</v>
      </c>
      <c r="E123" s="51">
        <f>'PRIX Materiaux'!$K$13</f>
        <v>300</v>
      </c>
      <c r="F123" s="51">
        <v>12</v>
      </c>
      <c r="G123" s="22" t="str">
        <f>'PRIX Materiaux'!$M$15</f>
        <v>Minerai d'Apoithakarah</v>
      </c>
      <c r="H123" s="51">
        <f>'PRIX Materiaux'!$N$15</f>
        <v>10000000</v>
      </c>
      <c r="I123" s="51">
        <v>5</v>
      </c>
      <c r="M123" s="36"/>
      <c r="Q123" s="51">
        <f>(B123*C123)+(E123*F123)+(H123*I123)+(K123*L123)+(N123*O123)+P123</f>
        <v>50003640</v>
      </c>
      <c r="R123" s="70" t="s">
        <v>438</v>
      </c>
      <c r="S123" s="38" t="s">
        <v>253</v>
      </c>
    </row>
    <row r="124" spans="1:19" ht="30" x14ac:dyDescent="0.25">
      <c r="A124" s="35" t="str">
        <f>'PRIX Materiaux'!$M$3</f>
        <v>Minerai de Charbon</v>
      </c>
      <c r="B124" s="51">
        <f>'PRIX Materiaux'!$N$3</f>
        <v>5</v>
      </c>
      <c r="C124" s="51">
        <v>16</v>
      </c>
      <c r="D124" s="22" t="str">
        <f>'PRIX Materiaux'!$M$15</f>
        <v>Minerai d'Apoithakarah</v>
      </c>
      <c r="E124" s="51">
        <f>'PRIX Materiaux'!$N$15</f>
        <v>10000000</v>
      </c>
      <c r="F124" s="51">
        <v>20</v>
      </c>
      <c r="G124" s="22" t="str">
        <f>'PRIX Materiaux'!$J$15</f>
        <v>bois de Meleze</v>
      </c>
      <c r="H124" s="51">
        <f>'PRIX Materiaux'!$K$15</f>
        <v>8000</v>
      </c>
      <c r="I124" s="51">
        <v>8</v>
      </c>
      <c r="Q124" s="51">
        <f>(B124*C124)+(E124*F124)+(H124*I124)+(K124*L124)+(N124*O124)+P124</f>
        <v>200064080</v>
      </c>
      <c r="R124" s="70" t="s">
        <v>439</v>
      </c>
      <c r="S124" s="38" t="s">
        <v>253</v>
      </c>
    </row>
    <row r="125" spans="1:19" ht="30" x14ac:dyDescent="0.25">
      <c r="A125" s="22" t="str">
        <f>'PRIX Materiaux'!$J$16</f>
        <v>bois d'Olivier</v>
      </c>
      <c r="B125" s="51">
        <f>'PRIX Materiaux'!$K$16</f>
        <v>15000</v>
      </c>
      <c r="C125" s="51">
        <v>40</v>
      </c>
      <c r="D125" s="52" t="str">
        <f>'PRIX Materiaux'!$A$18</f>
        <v>Fil</v>
      </c>
      <c r="E125" s="51">
        <f>'PRIX Materiaux'!$B$18</f>
        <v>210</v>
      </c>
      <c r="F125" s="51">
        <v>5</v>
      </c>
      <c r="G125" s="65"/>
      <c r="Q125" s="51">
        <f>(B125*C125)+(E125*F125)+(H125*I125)+(K125*L125)+(N125*O125)+P125</f>
        <v>601050</v>
      </c>
      <c r="R125" s="70" t="s">
        <v>460</v>
      </c>
      <c r="S125" s="38" t="s">
        <v>298</v>
      </c>
    </row>
    <row r="126" spans="1:19" ht="30" x14ac:dyDescent="0.25">
      <c r="A126" s="22" t="str">
        <f>'PRIX Materiaux'!$J$16</f>
        <v>bois d'Olivier</v>
      </c>
      <c r="B126" s="51">
        <f>'PRIX Materiaux'!$K$16</f>
        <v>15000</v>
      </c>
      <c r="C126" s="51">
        <v>60</v>
      </c>
      <c r="D126" s="71"/>
      <c r="G126" s="65"/>
      <c r="H126" s="65"/>
      <c r="M126" s="36"/>
      <c r="Q126" s="51">
        <f>(B126*C126)+(E126*F126)+(H126*I126)+(K126*L126)+(N126*O126)+P126</f>
        <v>900000</v>
      </c>
      <c r="R126" s="70" t="s">
        <v>461</v>
      </c>
      <c r="S126" s="38" t="s">
        <v>298</v>
      </c>
    </row>
    <row r="127" spans="1:19" ht="30" x14ac:dyDescent="0.25">
      <c r="A127" s="35" t="str">
        <f>'PRIX Materiaux'!$M$3</f>
        <v>Minerai de Charbon</v>
      </c>
      <c r="B127" s="51">
        <f>'PRIX Materiaux'!$N$3</f>
        <v>5</v>
      </c>
      <c r="C127" s="51">
        <v>8</v>
      </c>
      <c r="D127" s="22" t="str">
        <f>'PRIX Materiaux'!$M$16</f>
        <v>Minerai de Scarletite</v>
      </c>
      <c r="E127" s="51">
        <f>'PRIX Materiaux'!$N$16</f>
        <v>20000000</v>
      </c>
      <c r="F127" s="51">
        <v>5</v>
      </c>
      <c r="G127" s="49" t="str">
        <f>'PRIX Materiaux'!$A$17</f>
        <v>Cuir</v>
      </c>
      <c r="H127" s="51">
        <f>'PRIX Materiaux'!$B$17</f>
        <v>180</v>
      </c>
      <c r="I127" s="51">
        <v>100</v>
      </c>
      <c r="Q127" s="51">
        <f>(B127*C127)+(E127*F127)+(H127*I127)+(K127*L127)+(N127*O127)+P127</f>
        <v>100018040</v>
      </c>
      <c r="R127" s="70" t="s">
        <v>631</v>
      </c>
      <c r="S127" s="38" t="s">
        <v>253</v>
      </c>
    </row>
    <row r="128" spans="1:19" ht="30" x14ac:dyDescent="0.25">
      <c r="A128" s="35" t="str">
        <f>'PRIX Materiaux'!$M$3</f>
        <v>Minerai de Charbon</v>
      </c>
      <c r="B128" s="51">
        <f>'PRIX Materiaux'!$N$3</f>
        <v>5</v>
      </c>
      <c r="C128" s="51">
        <v>8</v>
      </c>
      <c r="D128" s="22" t="str">
        <f>'PRIX Materiaux'!$M$16</f>
        <v>Minerai de Scarletite</v>
      </c>
      <c r="E128" s="51">
        <f>'PRIX Materiaux'!$N$16</f>
        <v>20000000</v>
      </c>
      <c r="F128" s="51">
        <v>5</v>
      </c>
      <c r="G128" s="22" t="str">
        <f>'PRIX Materiaux'!$J$16</f>
        <v>bois d'Olivier</v>
      </c>
      <c r="H128" s="51">
        <f>'PRIX Materiaux'!$K$16</f>
        <v>15000</v>
      </c>
      <c r="I128" s="51">
        <v>2</v>
      </c>
      <c r="Q128" s="51">
        <f>(B128*C128)+(E128*F128)+(H128*I128)+(K128*L128)+(N128*O128)+P128</f>
        <v>100030040</v>
      </c>
      <c r="R128" s="70" t="s">
        <v>532</v>
      </c>
      <c r="S128" s="38" t="s">
        <v>253</v>
      </c>
    </row>
    <row r="129" spans="1:19" ht="30" x14ac:dyDescent="0.25">
      <c r="A129" s="35" t="str">
        <f>'PRIX Materiaux'!$M$3</f>
        <v>Minerai de Charbon</v>
      </c>
      <c r="B129" s="51">
        <f>'PRIX Materiaux'!$N$3</f>
        <v>5</v>
      </c>
      <c r="C129" s="51">
        <v>8</v>
      </c>
      <c r="D129" s="22" t="str">
        <f>'PRIX Materiaux'!$M$16</f>
        <v>Minerai de Scarletite</v>
      </c>
      <c r="E129" s="51">
        <f>'PRIX Materiaux'!$N$16</f>
        <v>20000000</v>
      </c>
      <c r="F129" s="51">
        <v>5</v>
      </c>
      <c r="G129" s="22" t="str">
        <f>'PRIX Materiaux'!$J$16</f>
        <v>bois d'Olivier</v>
      </c>
      <c r="H129" s="51">
        <f>'PRIX Materiaux'!$K$16</f>
        <v>15000</v>
      </c>
      <c r="I129" s="51">
        <v>10</v>
      </c>
      <c r="Q129" s="51">
        <f>(B129*C129)+(E129*F129)+(H129*I129)+(K129*L129)+(N129*O129)+P129</f>
        <v>100150040</v>
      </c>
      <c r="R129" s="70" t="s">
        <v>672</v>
      </c>
      <c r="S129" s="38" t="s">
        <v>253</v>
      </c>
    </row>
    <row r="130" spans="1:19" ht="30" x14ac:dyDescent="0.25">
      <c r="A130" s="35" t="str">
        <f>'PRIX Materiaux'!$M$3</f>
        <v>Minerai de Charbon</v>
      </c>
      <c r="B130" s="51">
        <f>'PRIX Materiaux'!$N$3</f>
        <v>5</v>
      </c>
      <c r="C130" s="51">
        <v>8</v>
      </c>
      <c r="D130" s="22" t="str">
        <f>'PRIX Materiaux'!$M$16</f>
        <v>Minerai de Scarletite</v>
      </c>
      <c r="E130" s="51">
        <f>'PRIX Materiaux'!$N$16</f>
        <v>20000000</v>
      </c>
      <c r="F130" s="51">
        <v>10</v>
      </c>
      <c r="G130" s="22" t="str">
        <f>'PRIX Materiaux'!$J$16</f>
        <v>bois d'Olivier</v>
      </c>
      <c r="H130" s="51">
        <f>'PRIX Materiaux'!$K$16</f>
        <v>15000</v>
      </c>
      <c r="I130" s="51">
        <v>3</v>
      </c>
      <c r="Q130" s="51">
        <f>(B130*C130)+(E130*F130)+(H130*I130)+(K130*L130)+(N130*O130)+P130</f>
        <v>200045040</v>
      </c>
      <c r="R130" s="70" t="s">
        <v>337</v>
      </c>
      <c r="S130" s="38" t="s">
        <v>253</v>
      </c>
    </row>
    <row r="131" spans="1:19" ht="30" x14ac:dyDescent="0.25">
      <c r="A131" s="35" t="str">
        <f>'PRIX Materiaux'!$M$3</f>
        <v>Minerai de Charbon</v>
      </c>
      <c r="B131" s="51">
        <f>'PRIX Materiaux'!$N$3</f>
        <v>5</v>
      </c>
      <c r="C131" s="51">
        <v>8</v>
      </c>
      <c r="D131" s="22" t="str">
        <f>'PRIX Materiaux'!$M$16</f>
        <v>Minerai de Scarletite</v>
      </c>
      <c r="E131" s="51">
        <f>'PRIX Materiaux'!$N$16</f>
        <v>20000000</v>
      </c>
      <c r="F131" s="51">
        <v>10</v>
      </c>
      <c r="G131" s="22" t="str">
        <f>'PRIX Materiaux'!$J$16</f>
        <v>bois d'Olivier</v>
      </c>
      <c r="H131" s="51">
        <f>'PRIX Materiaux'!$K$16</f>
        <v>15000</v>
      </c>
      <c r="I131" s="51">
        <v>3</v>
      </c>
      <c r="Q131" s="51">
        <f>(B131*C131)+(E131*F131)+(H131*I131)+(K131*L131)+(N131*O131)+P131</f>
        <v>200045040</v>
      </c>
      <c r="R131" s="70" t="s">
        <v>606</v>
      </c>
      <c r="S131" s="38" t="s">
        <v>253</v>
      </c>
    </row>
    <row r="132" spans="1:19" ht="30" x14ac:dyDescent="0.25">
      <c r="A132" s="35" t="str">
        <f>'PRIX Materiaux'!$M$3</f>
        <v>Minerai de Charbon</v>
      </c>
      <c r="B132" s="51">
        <f>'PRIX Materiaux'!$N$3</f>
        <v>5</v>
      </c>
      <c r="C132" s="51">
        <v>8</v>
      </c>
      <c r="D132" s="52" t="str">
        <f>'PRIX Materiaux'!$J$14</f>
        <v>bois de Frêne</v>
      </c>
      <c r="E132" s="51">
        <f>'PRIX Materiaux'!$K$14</f>
        <v>800</v>
      </c>
      <c r="F132" s="51">
        <v>12</v>
      </c>
      <c r="G132" s="22" t="str">
        <f>'PRIX Materiaux'!$M$16</f>
        <v>Minerai de Scarletite</v>
      </c>
      <c r="H132" s="51">
        <f>'PRIX Materiaux'!$N$16</f>
        <v>20000000</v>
      </c>
      <c r="I132" s="51">
        <v>5</v>
      </c>
      <c r="M132" s="36"/>
      <c r="Q132" s="51">
        <f>(B132*C132)+(E132*F132)+(H132*I132)+(K132*L132)+(N132*O132)+P132</f>
        <v>100009640</v>
      </c>
      <c r="R132" s="70" t="s">
        <v>365</v>
      </c>
      <c r="S132" s="38" t="s">
        <v>253</v>
      </c>
    </row>
    <row r="133" spans="1:19" ht="30" x14ac:dyDescent="0.25">
      <c r="A133" s="35" t="str">
        <f>'PRIX Materiaux'!$M$3</f>
        <v>Minerai de Charbon</v>
      </c>
      <c r="B133" s="51">
        <f>'PRIX Materiaux'!$N$3</f>
        <v>5</v>
      </c>
      <c r="C133" s="51">
        <v>16</v>
      </c>
      <c r="D133" s="22" t="str">
        <f>'PRIX Materiaux'!$M$16</f>
        <v>Minerai de Scarletite</v>
      </c>
      <c r="E133" s="51">
        <f>'PRIX Materiaux'!$N$16</f>
        <v>20000000</v>
      </c>
      <c r="F133" s="51">
        <v>20</v>
      </c>
      <c r="G133" s="22" t="str">
        <f>'PRIX Materiaux'!$J$16</f>
        <v>bois d'Olivier</v>
      </c>
      <c r="H133" s="51">
        <f>'PRIX Materiaux'!$K$16</f>
        <v>15000</v>
      </c>
      <c r="I133" s="51">
        <v>8</v>
      </c>
      <c r="Q133" s="51">
        <f>(B133*C133)+(E133*F133)+(H133*I133)+(K133*L133)+(N133*O133)+P133</f>
        <v>400120080</v>
      </c>
      <c r="R133" s="70" t="s">
        <v>338</v>
      </c>
      <c r="S133" s="38" t="s">
        <v>253</v>
      </c>
    </row>
    <row r="134" spans="1:19" ht="30" x14ac:dyDescent="0.25">
      <c r="A134" s="22" t="str">
        <f>'PRIX Materiaux'!$J$17</f>
        <v>bois de Chène</v>
      </c>
      <c r="B134" s="51">
        <f>'PRIX Materiaux'!$K$17</f>
        <v>35000</v>
      </c>
      <c r="C134" s="51">
        <v>40</v>
      </c>
      <c r="D134" s="52" t="str">
        <f>'PRIX Materiaux'!$A$18</f>
        <v>Fil</v>
      </c>
      <c r="E134" s="51">
        <f>'PRIX Materiaux'!$B$18</f>
        <v>210</v>
      </c>
      <c r="F134" s="51">
        <v>5</v>
      </c>
      <c r="G134" s="65"/>
      <c r="Q134" s="51">
        <f>(B134*C134)+(E134*F134)+(H134*I134)+(K134*L134)+(N134*O134)+P134</f>
        <v>1401050</v>
      </c>
      <c r="R134" s="70" t="s">
        <v>462</v>
      </c>
      <c r="S134" s="38" t="s">
        <v>298</v>
      </c>
    </row>
    <row r="135" spans="1:19" ht="30" x14ac:dyDescent="0.25">
      <c r="A135" s="22" t="str">
        <f>'PRIX Materiaux'!$J$17</f>
        <v>bois de Chène</v>
      </c>
      <c r="B135" s="51">
        <f>'PRIX Materiaux'!$K$17</f>
        <v>35000</v>
      </c>
      <c r="C135" s="51">
        <v>60</v>
      </c>
      <c r="D135" s="71"/>
      <c r="G135" s="65"/>
      <c r="H135" s="65"/>
      <c r="M135" s="36"/>
      <c r="Q135" s="51">
        <f>(B135*C135)+(E135*F135)+(H135*I135)+(K135*L135)+(N135*O135)+P135</f>
        <v>2100000</v>
      </c>
      <c r="R135" s="70" t="s">
        <v>463</v>
      </c>
      <c r="S135" s="38" t="s">
        <v>298</v>
      </c>
    </row>
    <row r="136" spans="1:19" ht="30" x14ac:dyDescent="0.25">
      <c r="A136" s="35" t="str">
        <f>'PRIX Materiaux'!$M$3</f>
        <v>Minerai de Charbon</v>
      </c>
      <c r="B136" s="51">
        <f>'PRIX Materiaux'!$N$3</f>
        <v>5</v>
      </c>
      <c r="C136" s="51">
        <v>8</v>
      </c>
      <c r="D136" s="22" t="str">
        <f>'PRIX Materiaux'!$M$17</f>
        <v>Minerai d'Uranium Céleste</v>
      </c>
      <c r="E136" s="51">
        <f>'PRIX Materiaux'!$N$17</f>
        <v>30000000</v>
      </c>
      <c r="F136" s="51">
        <v>5</v>
      </c>
      <c r="G136" s="49" t="str">
        <f>'PRIX Materiaux'!$A$17</f>
        <v>Cuir</v>
      </c>
      <c r="H136" s="51">
        <f>'PRIX Materiaux'!$B$17</f>
        <v>180</v>
      </c>
      <c r="I136" s="51">
        <v>125</v>
      </c>
      <c r="Q136" s="51">
        <f>(B136*C136)+(E136*F136)+(H136*I136)+(K136*L136)+(N136*O136)+P136</f>
        <v>150022540</v>
      </c>
      <c r="R136" s="70" t="s">
        <v>632</v>
      </c>
      <c r="S136" s="38" t="s">
        <v>253</v>
      </c>
    </row>
    <row r="137" spans="1:19" ht="30" x14ac:dyDescent="0.25">
      <c r="A137" s="35" t="str">
        <f>'PRIX Materiaux'!$M$3</f>
        <v>Minerai de Charbon</v>
      </c>
      <c r="B137" s="51">
        <f>'PRIX Materiaux'!$N$3</f>
        <v>5</v>
      </c>
      <c r="C137" s="51">
        <v>8</v>
      </c>
      <c r="D137" s="22" t="str">
        <f>'PRIX Materiaux'!$M$17</f>
        <v>Minerai d'Uranium Céleste</v>
      </c>
      <c r="E137" s="51">
        <f>'PRIX Materiaux'!$N$17</f>
        <v>30000000</v>
      </c>
      <c r="F137" s="51">
        <v>5</v>
      </c>
      <c r="G137" s="22" t="str">
        <f>'PRIX Materiaux'!$J$17</f>
        <v>bois de Chène</v>
      </c>
      <c r="H137" s="51">
        <f>'PRIX Materiaux'!$K$17</f>
        <v>35000</v>
      </c>
      <c r="I137" s="51">
        <v>10</v>
      </c>
      <c r="Q137" s="51">
        <f>(B137*C137)+(E137*F137)+(H137*I137)+(K137*L137)+(N137*O137)+P137</f>
        <v>150350040</v>
      </c>
      <c r="R137" s="70" t="s">
        <v>673</v>
      </c>
      <c r="S137" s="38" t="s">
        <v>253</v>
      </c>
    </row>
    <row r="138" spans="1:19" ht="30" x14ac:dyDescent="0.25">
      <c r="A138" s="35" t="str">
        <f>'PRIX Materiaux'!$M$3</f>
        <v>Minerai de Charbon</v>
      </c>
      <c r="B138" s="51">
        <f>'PRIX Materiaux'!$N$3</f>
        <v>5</v>
      </c>
      <c r="C138" s="51">
        <v>8</v>
      </c>
      <c r="D138" s="22" t="str">
        <f>'PRIX Materiaux'!$M$17</f>
        <v>Minerai d'Uranium Céleste</v>
      </c>
      <c r="E138" s="51">
        <f>'PRIX Materiaux'!$N$17</f>
        <v>30000000</v>
      </c>
      <c r="F138" s="51">
        <v>5</v>
      </c>
      <c r="G138" s="22" t="str">
        <f>'PRIX Materiaux'!$J$17</f>
        <v>bois de Chène</v>
      </c>
      <c r="H138" s="51">
        <f>'PRIX Materiaux'!$K$17</f>
        <v>35000</v>
      </c>
      <c r="I138" s="51">
        <v>2</v>
      </c>
      <c r="Q138" s="51">
        <f>(B138*C138)+(E138*F138)+(H138*I138)+(K138*L138)+(N138*O138)+P138</f>
        <v>150070040</v>
      </c>
      <c r="R138" s="70" t="s">
        <v>533</v>
      </c>
      <c r="S138" s="38" t="s">
        <v>253</v>
      </c>
    </row>
    <row r="139" spans="1:19" ht="30" x14ac:dyDescent="0.25">
      <c r="A139" s="35" t="str">
        <f>'PRIX Materiaux'!$M$3</f>
        <v>Minerai de Charbon</v>
      </c>
      <c r="B139" s="51">
        <f>'PRIX Materiaux'!$N$3</f>
        <v>5</v>
      </c>
      <c r="C139" s="51">
        <v>8</v>
      </c>
      <c r="D139" s="22" t="str">
        <f>'PRIX Materiaux'!$M$17</f>
        <v>Minerai d'Uranium Céleste</v>
      </c>
      <c r="E139" s="51">
        <f>'PRIX Materiaux'!$N$17</f>
        <v>30000000</v>
      </c>
      <c r="F139" s="51">
        <v>10</v>
      </c>
      <c r="G139" s="22" t="str">
        <f>'PRIX Materiaux'!$J$17</f>
        <v>bois de Chène</v>
      </c>
      <c r="H139" s="51">
        <f>'PRIX Materiaux'!$K$17</f>
        <v>35000</v>
      </c>
      <c r="I139" s="51">
        <v>3</v>
      </c>
      <c r="Q139" s="51">
        <f>(B139*C139)+(E139*F139)+(H139*I139)+(K139*L139)+(N139*O139)+P139</f>
        <v>300105040</v>
      </c>
      <c r="R139" s="70" t="s">
        <v>339</v>
      </c>
      <c r="S139" s="38" t="s">
        <v>253</v>
      </c>
    </row>
    <row r="140" spans="1:19" ht="30" x14ac:dyDescent="0.25">
      <c r="A140" s="35" t="str">
        <f>'PRIX Materiaux'!$M$3</f>
        <v>Minerai de Charbon</v>
      </c>
      <c r="B140" s="51">
        <f>'PRIX Materiaux'!$N$3</f>
        <v>5</v>
      </c>
      <c r="C140" s="51">
        <v>8</v>
      </c>
      <c r="D140" s="22" t="str">
        <f>'PRIX Materiaux'!$M$17</f>
        <v>Minerai d'Uranium Céleste</v>
      </c>
      <c r="E140" s="51">
        <f>'PRIX Materiaux'!$N$17</f>
        <v>30000000</v>
      </c>
      <c r="F140" s="51">
        <v>10</v>
      </c>
      <c r="G140" s="22" t="str">
        <f>'PRIX Materiaux'!$J$17</f>
        <v>bois de Chène</v>
      </c>
      <c r="H140" s="51">
        <f>'PRIX Materiaux'!$K$17</f>
        <v>35000</v>
      </c>
      <c r="I140" s="51">
        <v>3</v>
      </c>
      <c r="Q140" s="51">
        <f>(B140*C140)+(E140*F140)+(H140*I140)+(K140*L140)+(N140*O140)+P140</f>
        <v>300105040</v>
      </c>
      <c r="R140" s="70" t="s">
        <v>607</v>
      </c>
      <c r="S140" s="38" t="s">
        <v>253</v>
      </c>
    </row>
    <row r="141" spans="1:19" ht="30" x14ac:dyDescent="0.25">
      <c r="A141" s="35" t="str">
        <f>'PRIX Materiaux'!$M$3</f>
        <v>Minerai de Charbon</v>
      </c>
      <c r="B141" s="51">
        <f>'PRIX Materiaux'!$N$3</f>
        <v>5</v>
      </c>
      <c r="C141" s="51">
        <v>8</v>
      </c>
      <c r="D141" s="22" t="str">
        <f>'PRIX Materiaux'!$J$15</f>
        <v>bois de Meleze</v>
      </c>
      <c r="E141" s="51">
        <f>'PRIX Materiaux'!$K$15</f>
        <v>8000</v>
      </c>
      <c r="F141" s="51">
        <v>12</v>
      </c>
      <c r="G141" s="22" t="str">
        <f>'PRIX Materiaux'!$M$17</f>
        <v>Minerai d'Uranium Céleste</v>
      </c>
      <c r="H141" s="51">
        <f>'PRIX Materiaux'!$N$17</f>
        <v>30000000</v>
      </c>
      <c r="I141" s="51">
        <v>5</v>
      </c>
      <c r="M141" s="36"/>
      <c r="Q141" s="51">
        <f>(B141*C141)+(E141*F141)+(H141*I141)+(K141*L141)+(N141*O141)+P141</f>
        <v>150096040</v>
      </c>
      <c r="R141" s="70" t="s">
        <v>440</v>
      </c>
      <c r="S141" s="38" t="s">
        <v>253</v>
      </c>
    </row>
    <row r="142" spans="1:19" ht="30" x14ac:dyDescent="0.25">
      <c r="A142" s="35" t="str">
        <f>'PRIX Materiaux'!$M$3</f>
        <v>Minerai de Charbon</v>
      </c>
      <c r="B142" s="51">
        <f>'PRIX Materiaux'!$N$3</f>
        <v>5</v>
      </c>
      <c r="C142" s="51">
        <v>16</v>
      </c>
      <c r="D142" s="22" t="str">
        <f>'PRIX Materiaux'!$M$17</f>
        <v>Minerai d'Uranium Céleste</v>
      </c>
      <c r="E142" s="51">
        <f>'PRIX Materiaux'!$N$17</f>
        <v>30000000</v>
      </c>
      <c r="F142" s="51">
        <v>20</v>
      </c>
      <c r="G142" s="22" t="str">
        <f>'PRIX Materiaux'!$J$17</f>
        <v>bois de Chène</v>
      </c>
      <c r="H142" s="51">
        <f>'PRIX Materiaux'!$K$17</f>
        <v>35000</v>
      </c>
      <c r="I142" s="51">
        <v>8</v>
      </c>
      <c r="Q142" s="51">
        <f>(B142*C142)+(E142*F142)+(H142*I142)+(K142*L142)+(N142*O142)+P142</f>
        <v>600280080</v>
      </c>
      <c r="R142" s="70" t="s">
        <v>340</v>
      </c>
      <c r="S142" s="38" t="s">
        <v>253</v>
      </c>
    </row>
    <row r="143" spans="1:19" ht="30" x14ac:dyDescent="0.25">
      <c r="A143" s="22" t="str">
        <f>'PRIX Materiaux'!$J$18</f>
        <v>Bois de If</v>
      </c>
      <c r="B143" s="51">
        <f>'PRIX Materiaux'!$K$18</f>
        <v>75000</v>
      </c>
      <c r="C143" s="51">
        <v>40</v>
      </c>
      <c r="D143" s="52" t="str">
        <f>'PRIX Materiaux'!$A$18</f>
        <v>Fil</v>
      </c>
      <c r="E143" s="51">
        <f>'PRIX Materiaux'!$B$18</f>
        <v>210</v>
      </c>
      <c r="F143" s="51">
        <v>5</v>
      </c>
      <c r="G143" s="65"/>
      <c r="Q143" s="51">
        <f>(B143*C143)+(E143*F143)+(H143*I143)+(K143*L143)+(N143*O143)+P143</f>
        <v>3001050</v>
      </c>
      <c r="R143" s="70" t="s">
        <v>465</v>
      </c>
      <c r="S143" s="38" t="s">
        <v>298</v>
      </c>
    </row>
    <row r="144" spans="1:19" ht="30" x14ac:dyDescent="0.25">
      <c r="A144" s="22" t="str">
        <f>'PRIX Materiaux'!$J$18</f>
        <v>Bois de If</v>
      </c>
      <c r="B144" s="51">
        <f>'PRIX Materiaux'!$K$18</f>
        <v>75000</v>
      </c>
      <c r="C144" s="51">
        <v>60</v>
      </c>
      <c r="D144" s="71"/>
      <c r="G144" s="65"/>
      <c r="H144" s="65"/>
      <c r="M144" s="36"/>
      <c r="Q144" s="51">
        <f>(B144*C144)+(E144*F144)+(H144*I144)+(K144*L144)+(N144*O144)+P144</f>
        <v>4500000</v>
      </c>
      <c r="R144" s="70" t="s">
        <v>464</v>
      </c>
      <c r="S144" s="38" t="s">
        <v>298</v>
      </c>
    </row>
    <row r="145" spans="1:19" ht="30" x14ac:dyDescent="0.25">
      <c r="A145" s="35" t="str">
        <f>'PRIX Materiaux'!$M$3</f>
        <v>Minerai de Charbon</v>
      </c>
      <c r="B145" s="51">
        <f>'PRIX Materiaux'!$N$3</f>
        <v>5</v>
      </c>
      <c r="C145" s="51">
        <v>8</v>
      </c>
      <c r="D145" s="22" t="str">
        <f>'PRIX Materiaux'!$M$18</f>
        <v>Minerai d'Argent d'étoile</v>
      </c>
      <c r="E145" s="51">
        <f>'PRIX Materiaux'!$N$18</f>
        <v>40000000</v>
      </c>
      <c r="F145" s="51">
        <v>5</v>
      </c>
      <c r="G145" s="49" t="str">
        <f>'PRIX Materiaux'!$A$17</f>
        <v>Cuir</v>
      </c>
      <c r="H145" s="51">
        <f>'PRIX Materiaux'!$B$17</f>
        <v>180</v>
      </c>
      <c r="I145" s="51">
        <v>150</v>
      </c>
      <c r="Q145" s="51">
        <f>(B145*C145)+(E145*F145)+(H145*I145)+(K145*L145)+(N145*O145)+P145</f>
        <v>200027040</v>
      </c>
      <c r="R145" s="70" t="s">
        <v>633</v>
      </c>
      <c r="S145" s="38" t="s">
        <v>253</v>
      </c>
    </row>
    <row r="146" spans="1:19" ht="30" x14ac:dyDescent="0.25">
      <c r="A146" s="35" t="str">
        <f>'PRIX Materiaux'!$M$3</f>
        <v>Minerai de Charbon</v>
      </c>
      <c r="B146" s="51">
        <f>'PRIX Materiaux'!$N$3</f>
        <v>5</v>
      </c>
      <c r="C146" s="51">
        <v>8</v>
      </c>
      <c r="D146" s="22" t="str">
        <f>'PRIX Materiaux'!$M$18</f>
        <v>Minerai d'Argent d'étoile</v>
      </c>
      <c r="E146" s="51">
        <f>'PRIX Materiaux'!$N$18</f>
        <v>40000000</v>
      </c>
      <c r="F146" s="51">
        <v>5</v>
      </c>
      <c r="G146" s="22" t="str">
        <f>'PRIX Materiaux'!$J$18</f>
        <v>Bois de If</v>
      </c>
      <c r="H146" s="51">
        <f>'PRIX Materiaux'!$K$18</f>
        <v>75000</v>
      </c>
      <c r="I146" s="51">
        <v>10</v>
      </c>
      <c r="Q146" s="51">
        <f>(B146*C146)+(E146*F146)+(H146*I146)+(K146*L146)+(N146*O146)+P146</f>
        <v>200750040</v>
      </c>
      <c r="R146" s="70" t="s">
        <v>674</v>
      </c>
      <c r="S146" s="38" t="s">
        <v>253</v>
      </c>
    </row>
    <row r="147" spans="1:19" ht="30" x14ac:dyDescent="0.25">
      <c r="A147" s="35" t="str">
        <f>'PRIX Materiaux'!$M$3</f>
        <v>Minerai de Charbon</v>
      </c>
      <c r="B147" s="51">
        <f>'PRIX Materiaux'!$N$3</f>
        <v>5</v>
      </c>
      <c r="C147" s="51">
        <v>8</v>
      </c>
      <c r="D147" s="22" t="str">
        <f>'PRIX Materiaux'!$M$18</f>
        <v>Minerai d'Argent d'étoile</v>
      </c>
      <c r="E147" s="51">
        <f>'PRIX Materiaux'!$N$18</f>
        <v>40000000</v>
      </c>
      <c r="F147" s="51">
        <v>5</v>
      </c>
      <c r="G147" s="22" t="str">
        <f>'PRIX Materiaux'!$J$18</f>
        <v>Bois de If</v>
      </c>
      <c r="H147" s="51">
        <f>'PRIX Materiaux'!$K$18</f>
        <v>75000</v>
      </c>
      <c r="I147" s="51">
        <v>2</v>
      </c>
      <c r="Q147" s="51">
        <f>(B147*C147)+(E147*F147)+(H147*I147)+(K147*L147)+(N147*O147)+P147</f>
        <v>200150040</v>
      </c>
      <c r="R147" s="70" t="s">
        <v>534</v>
      </c>
      <c r="S147" s="38" t="s">
        <v>253</v>
      </c>
    </row>
    <row r="148" spans="1:19" ht="30" x14ac:dyDescent="0.25">
      <c r="A148" s="35" t="str">
        <f>'PRIX Materiaux'!$M$3</f>
        <v>Minerai de Charbon</v>
      </c>
      <c r="B148" s="51">
        <f>'PRIX Materiaux'!$N$3</f>
        <v>5</v>
      </c>
      <c r="C148" s="51">
        <v>8</v>
      </c>
      <c r="D148" s="22" t="str">
        <f>'PRIX Materiaux'!$M$18</f>
        <v>Minerai d'Argent d'étoile</v>
      </c>
      <c r="E148" s="51">
        <f>'PRIX Materiaux'!$N$18</f>
        <v>40000000</v>
      </c>
      <c r="F148" s="51">
        <v>10</v>
      </c>
      <c r="G148" s="22" t="str">
        <f>'PRIX Materiaux'!$J$18</f>
        <v>Bois de If</v>
      </c>
      <c r="H148" s="51">
        <f>'PRIX Materiaux'!$K$18</f>
        <v>75000</v>
      </c>
      <c r="I148" s="51">
        <v>3</v>
      </c>
      <c r="Q148" s="51">
        <f>(B148*C148)+(E148*F148)+(H148*I148)+(K148*L148)+(N148*O148)+P148</f>
        <v>400225040</v>
      </c>
      <c r="R148" s="70" t="s">
        <v>341</v>
      </c>
      <c r="S148" s="38" t="s">
        <v>253</v>
      </c>
    </row>
    <row r="149" spans="1:19" ht="30" x14ac:dyDescent="0.25">
      <c r="A149" s="35" t="str">
        <f>'PRIX Materiaux'!$M$3</f>
        <v>Minerai de Charbon</v>
      </c>
      <c r="B149" s="51">
        <f>'PRIX Materiaux'!$N$3</f>
        <v>5</v>
      </c>
      <c r="C149" s="51">
        <v>8</v>
      </c>
      <c r="D149" s="22" t="str">
        <f>'PRIX Materiaux'!$M$18</f>
        <v>Minerai d'Argent d'étoile</v>
      </c>
      <c r="E149" s="51">
        <f>'PRIX Materiaux'!$N$18</f>
        <v>40000000</v>
      </c>
      <c r="F149" s="51">
        <v>10</v>
      </c>
      <c r="G149" s="22" t="str">
        <f>'PRIX Materiaux'!$J$18</f>
        <v>Bois de If</v>
      </c>
      <c r="H149" s="51">
        <f>'PRIX Materiaux'!$K$18</f>
        <v>75000</v>
      </c>
      <c r="I149" s="51">
        <v>3</v>
      </c>
      <c r="Q149" s="51">
        <f>(B149*C149)+(E149*F149)+(H149*I149)+(K149*L149)+(N149*O149)+P149</f>
        <v>400225040</v>
      </c>
      <c r="R149" s="70" t="s">
        <v>608</v>
      </c>
      <c r="S149" s="38" t="s">
        <v>253</v>
      </c>
    </row>
    <row r="150" spans="1:19" ht="30" x14ac:dyDescent="0.25">
      <c r="A150" s="35" t="str">
        <f>'PRIX Materiaux'!$M$3</f>
        <v>Minerai de Charbon</v>
      </c>
      <c r="B150" s="51">
        <f>'PRIX Materiaux'!$N$3</f>
        <v>5</v>
      </c>
      <c r="C150" s="51">
        <v>8</v>
      </c>
      <c r="D150" s="22" t="str">
        <f>'PRIX Materiaux'!$J$16</f>
        <v>bois d'Olivier</v>
      </c>
      <c r="E150" s="51">
        <f>'PRIX Materiaux'!$K$16</f>
        <v>15000</v>
      </c>
      <c r="F150" s="51">
        <v>12</v>
      </c>
      <c r="G150" s="22" t="str">
        <f>'PRIX Materiaux'!$M$18</f>
        <v>Minerai d'Argent d'étoile</v>
      </c>
      <c r="H150" s="51">
        <f>'PRIX Materiaux'!$N$18</f>
        <v>40000000</v>
      </c>
      <c r="I150" s="51">
        <v>5</v>
      </c>
      <c r="M150" s="36"/>
      <c r="Q150" s="51">
        <f>(B150*C150)+(E150*F150)+(H150*I150)+(K150*L150)+(N150*O150)+P150</f>
        <v>200180040</v>
      </c>
      <c r="R150" s="70" t="s">
        <v>366</v>
      </c>
      <c r="S150" s="38" t="s">
        <v>253</v>
      </c>
    </row>
    <row r="151" spans="1:19" ht="30" x14ac:dyDescent="0.25">
      <c r="A151" s="35" t="str">
        <f>'PRIX Materiaux'!$M$3</f>
        <v>Minerai de Charbon</v>
      </c>
      <c r="B151" s="51">
        <f>'PRIX Materiaux'!$N$3</f>
        <v>5</v>
      </c>
      <c r="C151" s="51">
        <v>16</v>
      </c>
      <c r="D151" s="22" t="str">
        <f>'PRIX Materiaux'!$M$18</f>
        <v>Minerai d'Argent d'étoile</v>
      </c>
      <c r="E151" s="51">
        <f>'PRIX Materiaux'!$N$18</f>
        <v>40000000</v>
      </c>
      <c r="F151" s="51">
        <v>20</v>
      </c>
      <c r="G151" s="22" t="str">
        <f>'PRIX Materiaux'!$J$18</f>
        <v>Bois de If</v>
      </c>
      <c r="H151" s="51">
        <f>'PRIX Materiaux'!$K$18</f>
        <v>75000</v>
      </c>
      <c r="I151" s="51">
        <v>8</v>
      </c>
      <c r="Q151" s="51">
        <f>(B151*C151)+(E151*F151)+(H151*I151)+(K151*L151)+(N151*O151)+P151</f>
        <v>800600080</v>
      </c>
      <c r="R151" s="70" t="s">
        <v>342</v>
      </c>
      <c r="S151" s="38" t="s">
        <v>253</v>
      </c>
    </row>
    <row r="152" spans="1:19" ht="30" x14ac:dyDescent="0.25">
      <c r="A152" s="22" t="str">
        <f>'PRIX Materiaux'!$J$19</f>
        <v>Bois d'Ébène</v>
      </c>
      <c r="B152" s="51">
        <f>'PRIX Materiaux'!$K$19</f>
        <v>150000</v>
      </c>
      <c r="C152" s="51">
        <v>40</v>
      </c>
      <c r="D152" s="52" t="str">
        <f>'PRIX Materiaux'!$A$18</f>
        <v>Fil</v>
      </c>
      <c r="E152" s="51">
        <f>'PRIX Materiaux'!$B$18</f>
        <v>210</v>
      </c>
      <c r="F152" s="51">
        <v>5</v>
      </c>
      <c r="G152" s="65"/>
      <c r="Q152" s="51">
        <f>(B152*C152)+(E152*F152)+(H152*I152)+(K152*L152)+(N152*O152)+P152</f>
        <v>6001050</v>
      </c>
      <c r="R152" s="70" t="s">
        <v>476</v>
      </c>
      <c r="S152" s="38" t="s">
        <v>298</v>
      </c>
    </row>
    <row r="153" spans="1:19" ht="30" x14ac:dyDescent="0.25">
      <c r="A153" s="22" t="str">
        <f>'PRIX Materiaux'!$J$19</f>
        <v>Bois d'Ébène</v>
      </c>
      <c r="B153" s="51">
        <f>'PRIX Materiaux'!$K$19</f>
        <v>150000</v>
      </c>
      <c r="C153" s="51">
        <v>60</v>
      </c>
      <c r="D153" s="71"/>
      <c r="G153" s="65"/>
      <c r="H153" s="65"/>
      <c r="M153" s="36"/>
      <c r="Q153" s="51">
        <f>(B153*C153)+(E153*F153)+(H153*I153)+(K153*L153)+(N153*O153)+P153</f>
        <v>9000000</v>
      </c>
      <c r="R153" s="70" t="s">
        <v>477</v>
      </c>
      <c r="S153" s="38" t="s">
        <v>298</v>
      </c>
    </row>
    <row r="154" spans="1:19" ht="30" x14ac:dyDescent="0.25">
      <c r="A154" s="35" t="str">
        <f>'PRIX Materiaux'!$M$3</f>
        <v>Minerai de Charbon</v>
      </c>
      <c r="B154" s="51">
        <f>'PRIX Materiaux'!$N$3</f>
        <v>5</v>
      </c>
      <c r="C154" s="51">
        <v>8</v>
      </c>
      <c r="D154" s="22" t="str">
        <f>'PRIX Materiaux'!$M$19</f>
        <v>Minerai de Cristal Prismatique</v>
      </c>
      <c r="E154" s="51">
        <f>'PRIX Materiaux'!$N$19</f>
        <v>50000000</v>
      </c>
      <c r="F154" s="51">
        <v>5</v>
      </c>
      <c r="G154" s="49" t="str">
        <f>'PRIX Materiaux'!$A$17</f>
        <v>Cuir</v>
      </c>
      <c r="H154" s="51">
        <f>'PRIX Materiaux'!$B$17</f>
        <v>180</v>
      </c>
      <c r="I154" s="51">
        <v>175</v>
      </c>
      <c r="Q154" s="51">
        <f>(B154*C154)+(E154*F154)+(H154*I154)+(K154*L154)+(N154*O154)+P154</f>
        <v>250031540</v>
      </c>
      <c r="R154" s="70" t="s">
        <v>634</v>
      </c>
      <c r="S154" s="38" t="s">
        <v>253</v>
      </c>
    </row>
    <row r="155" spans="1:19" ht="30" x14ac:dyDescent="0.25">
      <c r="A155" s="35" t="str">
        <f>'PRIX Materiaux'!$M$3</f>
        <v>Minerai de Charbon</v>
      </c>
      <c r="B155" s="51">
        <f>'PRIX Materiaux'!$N$3</f>
        <v>5</v>
      </c>
      <c r="C155" s="51">
        <v>8</v>
      </c>
      <c r="D155" s="22" t="str">
        <f>'PRIX Materiaux'!$M$19</f>
        <v>Minerai de Cristal Prismatique</v>
      </c>
      <c r="E155" s="51">
        <f>'PRIX Materiaux'!$N$19</f>
        <v>50000000</v>
      </c>
      <c r="F155" s="51">
        <v>5</v>
      </c>
      <c r="G155" s="22" t="str">
        <f>'PRIX Materiaux'!$J$19</f>
        <v>Bois d'Ébène</v>
      </c>
      <c r="H155" s="51">
        <f>'PRIX Materiaux'!$K$19</f>
        <v>150000</v>
      </c>
      <c r="I155" s="51">
        <v>10</v>
      </c>
      <c r="Q155" s="51">
        <f>(B155*C155)+(E155*F155)+(H155*I155)+(K155*L155)+(N155*O155)+P155</f>
        <v>251500040</v>
      </c>
      <c r="R155" s="70" t="s">
        <v>683</v>
      </c>
      <c r="S155" s="38" t="s">
        <v>253</v>
      </c>
    </row>
    <row r="156" spans="1:19" ht="30" x14ac:dyDescent="0.25">
      <c r="A156" s="35" t="str">
        <f>'PRIX Materiaux'!$M$3</f>
        <v>Minerai de Charbon</v>
      </c>
      <c r="B156" s="51">
        <f>'PRIX Materiaux'!$N$3</f>
        <v>5</v>
      </c>
      <c r="C156" s="51">
        <v>8</v>
      </c>
      <c r="D156" s="22" t="str">
        <f>'PRIX Materiaux'!$M$19</f>
        <v>Minerai de Cristal Prismatique</v>
      </c>
      <c r="E156" s="51">
        <f>'PRIX Materiaux'!$N$19</f>
        <v>50000000</v>
      </c>
      <c r="F156" s="51">
        <v>5</v>
      </c>
      <c r="G156" s="22" t="str">
        <f>'PRIX Materiaux'!$J$19</f>
        <v>Bois d'Ébène</v>
      </c>
      <c r="H156" s="51">
        <f>'PRIX Materiaux'!$K$19</f>
        <v>150000</v>
      </c>
      <c r="I156" s="51">
        <v>2</v>
      </c>
      <c r="Q156" s="51">
        <f>(B156*C156)+(E156*F156)+(H156*I156)+(K156*L156)+(N156*O156)+P156</f>
        <v>250300040</v>
      </c>
      <c r="R156" s="70" t="s">
        <v>535</v>
      </c>
      <c r="S156" s="38" t="s">
        <v>253</v>
      </c>
    </row>
    <row r="157" spans="1:19" ht="30" x14ac:dyDescent="0.25">
      <c r="A157" s="35" t="str">
        <f>'PRIX Materiaux'!$M$3</f>
        <v>Minerai de Charbon</v>
      </c>
      <c r="B157" s="51">
        <f>'PRIX Materiaux'!$N$3</f>
        <v>5</v>
      </c>
      <c r="C157" s="51">
        <v>8</v>
      </c>
      <c r="D157" s="22" t="str">
        <f>'PRIX Materiaux'!$M$19</f>
        <v>Minerai de Cristal Prismatique</v>
      </c>
      <c r="E157" s="51">
        <f>'PRIX Materiaux'!$N$19</f>
        <v>50000000</v>
      </c>
      <c r="F157" s="51">
        <v>10</v>
      </c>
      <c r="G157" s="22" t="str">
        <f>'PRIX Materiaux'!$J$19</f>
        <v>Bois d'Ébène</v>
      </c>
      <c r="H157" s="51">
        <f>'PRIX Materiaux'!$K$19</f>
        <v>150000</v>
      </c>
      <c r="I157" s="51">
        <v>3</v>
      </c>
      <c r="Q157" s="51">
        <f>(B157*C157)+(E157*F157)+(H157*I157)+(K157*L157)+(N157*O157)+P157</f>
        <v>500450040</v>
      </c>
      <c r="R157" s="70" t="s">
        <v>343</v>
      </c>
      <c r="S157" s="38" t="s">
        <v>253</v>
      </c>
    </row>
    <row r="158" spans="1:19" ht="30" x14ac:dyDescent="0.25">
      <c r="A158" s="35" t="str">
        <f>'PRIX Materiaux'!$M$3</f>
        <v>Minerai de Charbon</v>
      </c>
      <c r="B158" s="51">
        <f>'PRIX Materiaux'!$N$3</f>
        <v>5</v>
      </c>
      <c r="C158" s="51">
        <v>8</v>
      </c>
      <c r="D158" s="22" t="str">
        <f>'PRIX Materiaux'!$M$19</f>
        <v>Minerai de Cristal Prismatique</v>
      </c>
      <c r="E158" s="51">
        <f>'PRIX Materiaux'!$N$19</f>
        <v>50000000</v>
      </c>
      <c r="F158" s="51">
        <v>10</v>
      </c>
      <c r="G158" s="22" t="str">
        <f>'PRIX Materiaux'!$J$19</f>
        <v>Bois d'Ébène</v>
      </c>
      <c r="H158" s="51">
        <f>'PRIX Materiaux'!$K$19</f>
        <v>150000</v>
      </c>
      <c r="I158" s="51">
        <v>3</v>
      </c>
      <c r="Q158" s="51">
        <f>(B158*C158)+(E158*F158)+(H158*I158)+(K158*L158)+(N158*O158)+P158</f>
        <v>500450040</v>
      </c>
      <c r="R158" s="70" t="s">
        <v>609</v>
      </c>
      <c r="S158" s="38" t="s">
        <v>253</v>
      </c>
    </row>
    <row r="159" spans="1:19" ht="30" x14ac:dyDescent="0.25">
      <c r="A159" s="35" t="str">
        <f>'PRIX Materiaux'!$M$3</f>
        <v>Minerai de Charbon</v>
      </c>
      <c r="B159" s="51">
        <f>'PRIX Materiaux'!$N$3</f>
        <v>5</v>
      </c>
      <c r="C159" s="51">
        <v>8</v>
      </c>
      <c r="D159" s="22" t="str">
        <f>'PRIX Materiaux'!$J$17</f>
        <v>bois de Chène</v>
      </c>
      <c r="E159" s="51">
        <f>'PRIX Materiaux'!$K$17</f>
        <v>35000</v>
      </c>
      <c r="F159" s="51">
        <v>12</v>
      </c>
      <c r="G159" s="22" t="str">
        <f>'PRIX Materiaux'!$M$19</f>
        <v>Minerai de Cristal Prismatique</v>
      </c>
      <c r="H159" s="51">
        <f>'PRIX Materiaux'!$N$19</f>
        <v>50000000</v>
      </c>
      <c r="I159" s="51">
        <v>5</v>
      </c>
      <c r="M159" s="36"/>
      <c r="Q159" s="51">
        <f>(B159*C159)+(E159*F159)+(H159*I159)+(K159*L159)+(N159*O159)+P159</f>
        <v>250420040</v>
      </c>
      <c r="R159" s="70" t="s">
        <v>441</v>
      </c>
      <c r="S159" s="38" t="s">
        <v>253</v>
      </c>
    </row>
    <row r="160" spans="1:19" ht="30" x14ac:dyDescent="0.25">
      <c r="A160" s="35" t="str">
        <f>'PRIX Materiaux'!$M$3</f>
        <v>Minerai de Charbon</v>
      </c>
      <c r="B160" s="51">
        <f>'PRIX Materiaux'!$N$3</f>
        <v>5</v>
      </c>
      <c r="C160" s="51">
        <v>16</v>
      </c>
      <c r="D160" s="22" t="str">
        <f>'PRIX Materiaux'!$M$19</f>
        <v>Minerai de Cristal Prismatique</v>
      </c>
      <c r="E160" s="51">
        <f>'PRIX Materiaux'!$N$19</f>
        <v>50000000</v>
      </c>
      <c r="F160" s="51">
        <v>20</v>
      </c>
      <c r="G160" s="22" t="str">
        <f>'PRIX Materiaux'!$J$19</f>
        <v>Bois d'Ébène</v>
      </c>
      <c r="H160" s="51">
        <f>'PRIX Materiaux'!$K$19</f>
        <v>150000</v>
      </c>
      <c r="I160" s="51">
        <v>8</v>
      </c>
      <c r="Q160" s="51">
        <f>(B160*C160)+(E160*F160)+(H160*I160)+(K160*L160)+(N160*O160)+P160</f>
        <v>1001200080</v>
      </c>
      <c r="R160" s="70" t="s">
        <v>344</v>
      </c>
      <c r="S160" s="38" t="s">
        <v>253</v>
      </c>
    </row>
    <row r="161" spans="1:19" ht="30" x14ac:dyDescent="0.25">
      <c r="A161" s="22" t="str">
        <f>'PRIX Materiaux'!$J$20</f>
        <v>Bois d'Eucalyptus</v>
      </c>
      <c r="B161" s="51">
        <f>'PRIX Materiaux'!$K$20</f>
        <v>300000</v>
      </c>
      <c r="C161" s="51">
        <v>40</v>
      </c>
      <c r="D161" s="52" t="str">
        <f>'PRIX Materiaux'!$A$18</f>
        <v>Fil</v>
      </c>
      <c r="E161" s="51">
        <f>'PRIX Materiaux'!$B$18</f>
        <v>210</v>
      </c>
      <c r="F161" s="51">
        <v>5</v>
      </c>
      <c r="G161" s="65"/>
      <c r="Q161" s="51">
        <f>(B161*C161)+(E161*F161)+(H161*I161)+(K161*L161)+(N161*O161)+P161</f>
        <v>12001050</v>
      </c>
      <c r="R161" s="70" t="s">
        <v>466</v>
      </c>
      <c r="S161" s="38" t="s">
        <v>298</v>
      </c>
    </row>
    <row r="162" spans="1:19" ht="30" x14ac:dyDescent="0.25">
      <c r="A162" s="22" t="str">
        <f>'PRIX Materiaux'!$J$20</f>
        <v>Bois d'Eucalyptus</v>
      </c>
      <c r="B162" s="51">
        <f>'PRIX Materiaux'!$K$20</f>
        <v>300000</v>
      </c>
      <c r="C162" s="51">
        <v>60</v>
      </c>
      <c r="D162" s="71"/>
      <c r="G162" s="65"/>
      <c r="H162" s="65"/>
      <c r="M162" s="36"/>
      <c r="Q162" s="51">
        <f>(B162*C162)+(E162*F162)+(H162*I162)+(K162*L162)+(N162*O162)+P162</f>
        <v>18000000</v>
      </c>
      <c r="R162" s="70" t="s">
        <v>467</v>
      </c>
      <c r="S162" s="38" t="s">
        <v>298</v>
      </c>
    </row>
    <row r="163" spans="1:19" ht="30" x14ac:dyDescent="0.25">
      <c r="A163" s="35" t="str">
        <f>'PRIX Materiaux'!$M$3</f>
        <v>Minerai de Charbon</v>
      </c>
      <c r="B163" s="51">
        <f>'PRIX Materiaux'!$N$3</f>
        <v>5</v>
      </c>
      <c r="C163" s="51">
        <v>8</v>
      </c>
      <c r="D163" s="22" t="str">
        <f>'PRIX Materiaux'!$M$20</f>
        <v>Minerai de démonite</v>
      </c>
      <c r="E163" s="51">
        <f>'PRIX Materiaux'!$N$20</f>
        <v>100000000</v>
      </c>
      <c r="F163" s="51">
        <v>5</v>
      </c>
      <c r="G163" s="49" t="str">
        <f>'PRIX Materiaux'!$A$17</f>
        <v>Cuir</v>
      </c>
      <c r="H163" s="51">
        <f>'PRIX Materiaux'!$B$17</f>
        <v>180</v>
      </c>
      <c r="I163" s="51">
        <v>180</v>
      </c>
      <c r="Q163" s="51">
        <f>(B163*C163)+(E163*F163)+(H163*I163)+(K163*L163)+(N163*O163)+P163</f>
        <v>500032440</v>
      </c>
      <c r="R163" s="70" t="s">
        <v>635</v>
      </c>
      <c r="S163" s="38" t="s">
        <v>253</v>
      </c>
    </row>
    <row r="164" spans="1:19" ht="30" x14ac:dyDescent="0.25">
      <c r="A164" s="35" t="str">
        <f>'PRIX Materiaux'!$M$3</f>
        <v>Minerai de Charbon</v>
      </c>
      <c r="B164" s="51">
        <f>'PRIX Materiaux'!$N$3</f>
        <v>5</v>
      </c>
      <c r="C164" s="51">
        <v>8</v>
      </c>
      <c r="D164" s="22" t="str">
        <f>'PRIX Materiaux'!$M$20</f>
        <v>Minerai de démonite</v>
      </c>
      <c r="E164" s="51">
        <f>'PRIX Materiaux'!$N$20</f>
        <v>100000000</v>
      </c>
      <c r="F164" s="51">
        <v>5</v>
      </c>
      <c r="G164" s="22" t="str">
        <f>'PRIX Materiaux'!$J$20</f>
        <v>Bois d'Eucalyptus</v>
      </c>
      <c r="H164" s="51">
        <f>'PRIX Materiaux'!$K$20</f>
        <v>300000</v>
      </c>
      <c r="I164" s="51">
        <v>10</v>
      </c>
      <c r="Q164" s="51">
        <f>(B164*C164)+(E164*F164)+(H164*I164)+(K164*L164)+(N164*O164)+P164</f>
        <v>503000040</v>
      </c>
      <c r="R164" s="70" t="s">
        <v>675</v>
      </c>
      <c r="S164" s="38" t="s">
        <v>253</v>
      </c>
    </row>
    <row r="165" spans="1:19" ht="30" x14ac:dyDescent="0.25">
      <c r="A165" s="35" t="str">
        <f>'PRIX Materiaux'!$M$3</f>
        <v>Minerai de Charbon</v>
      </c>
      <c r="B165" s="51">
        <f>'PRIX Materiaux'!$N$3</f>
        <v>5</v>
      </c>
      <c r="C165" s="51">
        <v>8</v>
      </c>
      <c r="D165" s="22" t="str">
        <f>'PRIX Materiaux'!$M$20</f>
        <v>Minerai de démonite</v>
      </c>
      <c r="E165" s="51">
        <f>'PRIX Materiaux'!$N$20</f>
        <v>100000000</v>
      </c>
      <c r="F165" s="51">
        <v>5</v>
      </c>
      <c r="G165" s="22" t="str">
        <f>'PRIX Materiaux'!$J$20</f>
        <v>Bois d'Eucalyptus</v>
      </c>
      <c r="H165" s="51">
        <f>'PRIX Materiaux'!$K$20</f>
        <v>300000</v>
      </c>
      <c r="I165" s="51">
        <v>2</v>
      </c>
      <c r="Q165" s="51">
        <f>(B165*C165)+(E165*F165)+(H165*I165)+(K165*L165)+(N165*O165)+P165</f>
        <v>500600040</v>
      </c>
      <c r="R165" s="70" t="s">
        <v>536</v>
      </c>
      <c r="S165" s="38" t="s">
        <v>253</v>
      </c>
    </row>
    <row r="166" spans="1:19" ht="30" x14ac:dyDescent="0.25">
      <c r="A166" s="35" t="str">
        <f>'PRIX Materiaux'!$M$3</f>
        <v>Minerai de Charbon</v>
      </c>
      <c r="B166" s="51">
        <f>'PRIX Materiaux'!$N$3</f>
        <v>5</v>
      </c>
      <c r="C166" s="51">
        <v>8</v>
      </c>
      <c r="D166" s="22" t="str">
        <f>'PRIX Materiaux'!$M$20</f>
        <v>Minerai de démonite</v>
      </c>
      <c r="E166" s="51">
        <f>'PRIX Materiaux'!$N$20</f>
        <v>100000000</v>
      </c>
      <c r="F166" s="51">
        <v>10</v>
      </c>
      <c r="G166" s="22" t="str">
        <f>'PRIX Materiaux'!$J$20</f>
        <v>Bois d'Eucalyptus</v>
      </c>
      <c r="H166" s="51">
        <f>'PRIX Materiaux'!$K$20</f>
        <v>300000</v>
      </c>
      <c r="I166" s="51">
        <v>3</v>
      </c>
      <c r="Q166" s="51">
        <f>(B166*C166)+(E166*F166)+(H166*I166)+(K166*L166)+(N166*O166)+P166</f>
        <v>1000900040</v>
      </c>
      <c r="R166" s="70" t="s">
        <v>345</v>
      </c>
      <c r="S166" s="38" t="s">
        <v>253</v>
      </c>
    </row>
    <row r="167" spans="1:19" ht="30" x14ac:dyDescent="0.25">
      <c r="A167" s="35" t="str">
        <f>'PRIX Materiaux'!$M$3</f>
        <v>Minerai de Charbon</v>
      </c>
      <c r="B167" s="51">
        <f>'PRIX Materiaux'!$N$3</f>
        <v>5</v>
      </c>
      <c r="C167" s="51">
        <v>8</v>
      </c>
      <c r="D167" s="22" t="str">
        <f>'PRIX Materiaux'!$M$20</f>
        <v>Minerai de démonite</v>
      </c>
      <c r="E167" s="51">
        <f>'PRIX Materiaux'!$N$20</f>
        <v>100000000</v>
      </c>
      <c r="F167" s="51">
        <v>10</v>
      </c>
      <c r="G167" s="22" t="str">
        <f>'PRIX Materiaux'!$J$20</f>
        <v>Bois d'Eucalyptus</v>
      </c>
      <c r="H167" s="51">
        <f>'PRIX Materiaux'!$K$20</f>
        <v>300000</v>
      </c>
      <c r="I167" s="51">
        <v>3</v>
      </c>
      <c r="Q167" s="51">
        <f>(B167*C167)+(E167*F167)+(H167*I167)+(K167*L167)+(N167*O167)+P167</f>
        <v>1000900040</v>
      </c>
      <c r="R167" s="70" t="s">
        <v>610</v>
      </c>
      <c r="S167" s="38" t="s">
        <v>253</v>
      </c>
    </row>
    <row r="168" spans="1:19" ht="30" x14ac:dyDescent="0.25">
      <c r="A168" s="35" t="str">
        <f>'PRIX Materiaux'!$M$3</f>
        <v>Minerai de Charbon</v>
      </c>
      <c r="B168" s="51">
        <f>'PRIX Materiaux'!$N$3</f>
        <v>5</v>
      </c>
      <c r="C168" s="51">
        <v>8</v>
      </c>
      <c r="D168" s="22" t="str">
        <f>'PRIX Materiaux'!$J$20</f>
        <v>Bois d'Eucalyptus</v>
      </c>
      <c r="E168" s="51">
        <f>'PRIX Materiaux'!$K$20</f>
        <v>300000</v>
      </c>
      <c r="F168" s="51">
        <v>12</v>
      </c>
      <c r="G168" s="22" t="str">
        <f>'PRIX Materiaux'!$M$20</f>
        <v>Minerai de démonite</v>
      </c>
      <c r="H168" s="51">
        <f>'PRIX Materiaux'!$N$20</f>
        <v>100000000</v>
      </c>
      <c r="I168" s="51">
        <v>5</v>
      </c>
      <c r="M168" s="36"/>
      <c r="Q168" s="51">
        <f>(B168*C168)+(E168*F168)+(H168*I168)+(K168*L168)+(N168*O168)+P168</f>
        <v>503600040</v>
      </c>
      <c r="R168" s="70" t="s">
        <v>443</v>
      </c>
      <c r="S168" s="38" t="s">
        <v>253</v>
      </c>
    </row>
    <row r="169" spans="1:19" ht="30" x14ac:dyDescent="0.25">
      <c r="A169" s="35" t="str">
        <f>'PRIX Materiaux'!$M$3</f>
        <v>Minerai de Charbon</v>
      </c>
      <c r="B169" s="51">
        <f>'PRIX Materiaux'!$N$3</f>
        <v>5</v>
      </c>
      <c r="C169" s="51">
        <v>16</v>
      </c>
      <c r="D169" s="22" t="str">
        <f>'PRIX Materiaux'!$M$20</f>
        <v>Minerai de démonite</v>
      </c>
      <c r="E169" s="51">
        <f>'PRIX Materiaux'!$N$20</f>
        <v>100000000</v>
      </c>
      <c r="F169" s="51">
        <v>20</v>
      </c>
      <c r="G169" s="22" t="str">
        <f>'PRIX Materiaux'!$J$20</f>
        <v>Bois d'Eucalyptus</v>
      </c>
      <c r="H169" s="51">
        <f>'PRIX Materiaux'!$K$20</f>
        <v>300000</v>
      </c>
      <c r="I169" s="51">
        <v>8</v>
      </c>
      <c r="Q169" s="51">
        <f>(B169*C169)+(E169*F169)+(H169*I169)+(K169*L169)+(N169*O169)+P169</f>
        <v>2002400080</v>
      </c>
      <c r="R169" s="70" t="s">
        <v>346</v>
      </c>
      <c r="S169" s="38" t="s">
        <v>253</v>
      </c>
    </row>
    <row r="170" spans="1:19" ht="30" x14ac:dyDescent="0.25">
      <c r="A170" s="22" t="str">
        <f>'PRIX Materiaux'!$J$21</f>
        <v>Bois Elfique</v>
      </c>
      <c r="B170" s="51">
        <f>'PRIX Materiaux'!$K$21</f>
        <v>16000000</v>
      </c>
      <c r="C170" s="51">
        <v>40</v>
      </c>
      <c r="D170" s="52" t="str">
        <f>'PRIX Materiaux'!$A$18</f>
        <v>Fil</v>
      </c>
      <c r="E170" s="51">
        <f>'PRIX Materiaux'!$B$18</f>
        <v>210</v>
      </c>
      <c r="F170" s="51">
        <v>5</v>
      </c>
      <c r="G170" s="65"/>
      <c r="Q170" s="51">
        <f>(B170*C170)+(E170*F170)+(H170*I170)+(K170*L170)+(N170*O170)+P170</f>
        <v>640001050</v>
      </c>
      <c r="R170" s="70" t="s">
        <v>468</v>
      </c>
      <c r="S170" s="38" t="s">
        <v>298</v>
      </c>
    </row>
    <row r="171" spans="1:19" ht="30" x14ac:dyDescent="0.25">
      <c r="A171" s="22" t="str">
        <f>'PRIX Materiaux'!$J$21</f>
        <v>Bois Elfique</v>
      </c>
      <c r="B171" s="51">
        <f>'PRIX Materiaux'!$K$21</f>
        <v>16000000</v>
      </c>
      <c r="C171" s="51">
        <v>60</v>
      </c>
      <c r="D171" s="71"/>
      <c r="G171" s="65"/>
      <c r="H171" s="65"/>
      <c r="M171" s="36"/>
      <c r="Q171" s="51">
        <f>(B171*C171)+(E171*F171)+(H171*I171)+(K171*L171)+(N171*O171)+P171</f>
        <v>960000000</v>
      </c>
      <c r="R171" s="70" t="s">
        <v>469</v>
      </c>
      <c r="S171" s="38" t="s">
        <v>298</v>
      </c>
    </row>
    <row r="172" spans="1:19" ht="30" x14ac:dyDescent="0.25">
      <c r="A172" s="35" t="str">
        <f>'PRIX Materiaux'!$M$3</f>
        <v>Minerai de Charbon</v>
      </c>
      <c r="B172" s="51">
        <f>'PRIX Materiaux'!$N$3</f>
        <v>5</v>
      </c>
      <c r="C172" s="51">
        <v>8</v>
      </c>
      <c r="D172" s="22" t="str">
        <f>'PRIX Materiaux'!$M$21</f>
        <v>Minerai d'Ultimathium</v>
      </c>
      <c r="E172" s="51">
        <f>'PRIX Materiaux'!$N$21</f>
        <v>1500000000</v>
      </c>
      <c r="F172" s="51">
        <v>5</v>
      </c>
      <c r="G172" s="49" t="str">
        <f>'PRIX Materiaux'!$A$17</f>
        <v>Cuir</v>
      </c>
      <c r="H172" s="51">
        <f>'PRIX Materiaux'!$B$17</f>
        <v>180</v>
      </c>
      <c r="I172" s="51">
        <v>200</v>
      </c>
      <c r="Q172" s="51">
        <f>(B172*C172)+(E172*F172)+(H172*I172)+(K172*L172)+(N172*O172)+P172</f>
        <v>7500036040</v>
      </c>
      <c r="R172" s="70" t="s">
        <v>636</v>
      </c>
      <c r="S172" s="38" t="s">
        <v>253</v>
      </c>
    </row>
    <row r="173" spans="1:19" ht="30" x14ac:dyDescent="0.25">
      <c r="A173" s="35" t="str">
        <f>'PRIX Materiaux'!$M$3</f>
        <v>Minerai de Charbon</v>
      </c>
      <c r="B173" s="51">
        <f>'PRIX Materiaux'!$N$3</f>
        <v>5</v>
      </c>
      <c r="C173" s="51">
        <v>8</v>
      </c>
      <c r="D173" s="22" t="str">
        <f>'PRIX Materiaux'!$M$21</f>
        <v>Minerai d'Ultimathium</v>
      </c>
      <c r="E173" s="51">
        <f>'PRIX Materiaux'!$N$21</f>
        <v>1500000000</v>
      </c>
      <c r="F173" s="51">
        <v>5</v>
      </c>
      <c r="G173" s="22" t="str">
        <f>'PRIX Materiaux'!$J$21</f>
        <v>Bois Elfique</v>
      </c>
      <c r="H173" s="51">
        <f>'PRIX Materiaux'!$K$21</f>
        <v>16000000</v>
      </c>
      <c r="I173" s="51">
        <v>10</v>
      </c>
      <c r="Q173" s="51">
        <f>(B173*C173)+(E173*F173)+(H173*I173)+(K173*L173)+(N173*O173)+P173</f>
        <v>7660000040</v>
      </c>
      <c r="R173" s="70" t="s">
        <v>676</v>
      </c>
      <c r="S173" s="38" t="s">
        <v>253</v>
      </c>
    </row>
    <row r="174" spans="1:19" ht="30" x14ac:dyDescent="0.25">
      <c r="A174" s="35" t="str">
        <f>'PRIX Materiaux'!$M$3</f>
        <v>Minerai de Charbon</v>
      </c>
      <c r="B174" s="51">
        <f>'PRIX Materiaux'!$N$3</f>
        <v>5</v>
      </c>
      <c r="C174" s="51">
        <v>8</v>
      </c>
      <c r="D174" s="22" t="str">
        <f>'PRIX Materiaux'!$M$21</f>
        <v>Minerai d'Ultimathium</v>
      </c>
      <c r="E174" s="51">
        <f>'PRIX Materiaux'!$N$21</f>
        <v>1500000000</v>
      </c>
      <c r="F174" s="51">
        <v>5</v>
      </c>
      <c r="G174" s="22" t="str">
        <f>'PRIX Materiaux'!$J$21</f>
        <v>Bois Elfique</v>
      </c>
      <c r="H174" s="51">
        <f>'PRIX Materiaux'!$K$21</f>
        <v>16000000</v>
      </c>
      <c r="I174" s="51">
        <v>2</v>
      </c>
      <c r="Q174" s="51">
        <f>(B174*C174)+(E174*F174)+(H174*I174)+(K174*L174)+(N174*O174)+P174</f>
        <v>7532000040</v>
      </c>
      <c r="R174" s="70" t="s">
        <v>537</v>
      </c>
      <c r="S174" s="38" t="s">
        <v>253</v>
      </c>
    </row>
    <row r="175" spans="1:19" ht="30" x14ac:dyDescent="0.25">
      <c r="A175" s="35" t="str">
        <f>'PRIX Materiaux'!$M$3</f>
        <v>Minerai de Charbon</v>
      </c>
      <c r="B175" s="51">
        <f>'PRIX Materiaux'!$N$3</f>
        <v>5</v>
      </c>
      <c r="C175" s="51">
        <v>8</v>
      </c>
      <c r="D175" s="22" t="str">
        <f>'PRIX Materiaux'!$M$21</f>
        <v>Minerai d'Ultimathium</v>
      </c>
      <c r="E175" s="51">
        <f>'PRIX Materiaux'!$N$21</f>
        <v>1500000000</v>
      </c>
      <c r="F175" s="51">
        <v>10</v>
      </c>
      <c r="G175" s="22" t="str">
        <f>'PRIX Materiaux'!$J$21</f>
        <v>Bois Elfique</v>
      </c>
      <c r="H175" s="51">
        <f>'PRIX Materiaux'!$K$21</f>
        <v>16000000</v>
      </c>
      <c r="I175" s="51">
        <v>3</v>
      </c>
      <c r="Q175" s="51">
        <f>(B175*C175)+(E175*F175)+(H175*I175)+(K175*L175)+(N175*O175)+P175</f>
        <v>15048000040</v>
      </c>
      <c r="R175" s="70" t="s">
        <v>446</v>
      </c>
      <c r="S175" s="38" t="s">
        <v>253</v>
      </c>
    </row>
    <row r="176" spans="1:19" ht="30" x14ac:dyDescent="0.25">
      <c r="A176" s="35" t="str">
        <f>'PRIX Materiaux'!$M$3</f>
        <v>Minerai de Charbon</v>
      </c>
      <c r="B176" s="51">
        <f>'PRIX Materiaux'!$N$3</f>
        <v>5</v>
      </c>
      <c r="C176" s="51">
        <v>8</v>
      </c>
      <c r="D176" s="22" t="str">
        <f>'PRIX Materiaux'!$M$21</f>
        <v>Minerai d'Ultimathium</v>
      </c>
      <c r="E176" s="51">
        <f>'PRIX Materiaux'!$N$21</f>
        <v>1500000000</v>
      </c>
      <c r="F176" s="51">
        <v>10</v>
      </c>
      <c r="G176" s="22" t="str">
        <f>'PRIX Materiaux'!$J$21</f>
        <v>Bois Elfique</v>
      </c>
      <c r="H176" s="51">
        <f>'PRIX Materiaux'!$K$21</f>
        <v>16000000</v>
      </c>
      <c r="I176" s="51">
        <v>3</v>
      </c>
      <c r="Q176" s="51">
        <f>(B176*C176)+(E176*F176)+(H176*I176)+(K176*L176)+(N176*O176)+P176</f>
        <v>15048000040</v>
      </c>
      <c r="R176" s="70" t="s">
        <v>611</v>
      </c>
      <c r="S176" s="38" t="s">
        <v>253</v>
      </c>
    </row>
    <row r="177" spans="1:19" ht="30" x14ac:dyDescent="0.25">
      <c r="A177" s="35" t="str">
        <f>'PRIX Materiaux'!$M$3</f>
        <v>Minerai de Charbon</v>
      </c>
      <c r="B177" s="51">
        <f>'PRIX Materiaux'!$N$3</f>
        <v>5</v>
      </c>
      <c r="C177" s="51">
        <v>8</v>
      </c>
      <c r="D177" s="22" t="str">
        <f>'PRIX Materiaux'!$J$21</f>
        <v>Bois Elfique</v>
      </c>
      <c r="E177" s="51">
        <f>'PRIX Materiaux'!$K$21</f>
        <v>16000000</v>
      </c>
      <c r="F177" s="51">
        <v>12</v>
      </c>
      <c r="G177" s="22" t="str">
        <f>'PRIX Materiaux'!$M$21</f>
        <v>Minerai d'Ultimathium</v>
      </c>
      <c r="H177" s="51">
        <f>'PRIX Materiaux'!$N$21</f>
        <v>1500000000</v>
      </c>
      <c r="I177" s="51">
        <v>5</v>
      </c>
      <c r="M177" s="36"/>
      <c r="Q177" s="51">
        <f>(B177*C177)+(E177*F177)+(H177*I177)+(K177*L177)+(N177*O177)+P177</f>
        <v>7692000040</v>
      </c>
      <c r="R177" s="70" t="s">
        <v>444</v>
      </c>
      <c r="S177" s="38" t="s">
        <v>253</v>
      </c>
    </row>
    <row r="178" spans="1:19" ht="30" x14ac:dyDescent="0.25">
      <c r="A178" s="35" t="str">
        <f>'PRIX Materiaux'!$M$3</f>
        <v>Minerai de Charbon</v>
      </c>
      <c r="B178" s="51">
        <f>'PRIX Materiaux'!$N$3</f>
        <v>5</v>
      </c>
      <c r="C178" s="51">
        <v>16</v>
      </c>
      <c r="D178" s="22" t="str">
        <f>'PRIX Materiaux'!$M$21</f>
        <v>Minerai d'Ultimathium</v>
      </c>
      <c r="E178" s="51">
        <f>'PRIX Materiaux'!$N$21</f>
        <v>1500000000</v>
      </c>
      <c r="F178" s="51">
        <v>20</v>
      </c>
      <c r="G178" s="22" t="str">
        <f>'PRIX Materiaux'!$J$21</f>
        <v>Bois Elfique</v>
      </c>
      <c r="H178" s="51">
        <f>'PRIX Materiaux'!$K$21</f>
        <v>16000000</v>
      </c>
      <c r="I178" s="51">
        <v>8</v>
      </c>
      <c r="Q178" s="51">
        <f>(B178*C178)+(E178*F178)+(H178*I178)+(K178*L178)+(N178*O178)+P178</f>
        <v>30128000080</v>
      </c>
      <c r="R178" s="70" t="s">
        <v>445</v>
      </c>
      <c r="S178" s="38" t="s">
        <v>253</v>
      </c>
    </row>
    <row r="179" spans="1:19" x14ac:dyDescent="0.25">
      <c r="A179" s="65"/>
      <c r="D179" s="65"/>
      <c r="Q179" s="51">
        <f>(B179*C179)+(E179*F179)+(H179*I179)+(K179*L179)+(N179*O179)+P179</f>
        <v>0</v>
      </c>
    </row>
    <row r="180" spans="1:19" x14ac:dyDescent="0.25">
      <c r="A180" s="65"/>
      <c r="D180" s="65"/>
      <c r="Q180" s="51">
        <f>(B180*C180)+(E180*F180)+(H180*I180)+(K180*L180)+(N180*O180)+P180</f>
        <v>0</v>
      </c>
    </row>
    <row r="181" spans="1:19" x14ac:dyDescent="0.25">
      <c r="A181" s="65"/>
      <c r="D181" s="65"/>
      <c r="G181" s="65"/>
      <c r="Q181" s="51">
        <f>(B181*C181)+(E181*F181)+(H181*I181)+(K181*L181)+(N181*O181)+P181</f>
        <v>0</v>
      </c>
    </row>
    <row r="182" spans="1:19" x14ac:dyDescent="0.25">
      <c r="Q182" s="51">
        <f>(B182*C182)+(E182*F182)+(H182*I182)+(K182*L182)+(N182*O182)+P182</f>
        <v>0</v>
      </c>
    </row>
    <row r="183" spans="1:19" x14ac:dyDescent="0.25">
      <c r="Q183" s="51">
        <f>(B183*C183)+(E183*F183)+(H183*I183)+(K183*L183)+(N183*O183)+P183</f>
        <v>0</v>
      </c>
    </row>
    <row r="184" spans="1:19" x14ac:dyDescent="0.25">
      <c r="Q184" s="51">
        <f>(B184*C184)+(E184*F184)+(H184*I184)+(K184*L184)+(N184*O184)+P184</f>
        <v>0</v>
      </c>
    </row>
    <row r="185" spans="1:19" x14ac:dyDescent="0.25">
      <c r="Q185" s="51">
        <f>(B185*C185)+(E185*F185)+(H185*I185)+(K185*L185)+(N185*O185)+P185</f>
        <v>0</v>
      </c>
    </row>
    <row r="186" spans="1:19" x14ac:dyDescent="0.25">
      <c r="Q186" s="51">
        <f>(B186*C186)+(E186*F186)+(H186*I186)+(K186*L186)+(N186*O186)+P186</f>
        <v>0</v>
      </c>
    </row>
    <row r="187" spans="1:19" x14ac:dyDescent="0.25">
      <c r="Q187" s="51">
        <f>(B187*C187)+(E187*F187)+(H187*I187)+(K187*L187)+(N187*O187)+P187</f>
        <v>0</v>
      </c>
    </row>
    <row r="188" spans="1:19" x14ac:dyDescent="0.25">
      <c r="Q188" s="51">
        <f>(B188*C188)+(E188*F188)+(H188*I188)+(K188*L188)+(N188*O188)+P188</f>
        <v>0</v>
      </c>
    </row>
    <row r="189" spans="1:19" x14ac:dyDescent="0.25">
      <c r="Q189" s="51">
        <f>(B189*C189)+(E189*F189)+(H189*I189)+(K189*L189)+(N189*O189)+P189</f>
        <v>0</v>
      </c>
    </row>
    <row r="190" spans="1:19" x14ac:dyDescent="0.25">
      <c r="Q190" s="51">
        <f>(B190*C190)+(E190*F190)+(H190*I190)+(K190*L190)+(N190*O190)+P190</f>
        <v>0</v>
      </c>
    </row>
    <row r="191" spans="1:19" x14ac:dyDescent="0.25">
      <c r="Q191" s="51">
        <f>(B191*C191)+(E191*F191)+(H191*I191)+(K191*L191)+(N191*O191)+P191</f>
        <v>0</v>
      </c>
    </row>
    <row r="192" spans="1:19" x14ac:dyDescent="0.25">
      <c r="Q192" s="51">
        <f>(B192*C192)+(E192*F192)+(H192*I192)+(K192*L192)+(N192*O192)+P192</f>
        <v>0</v>
      </c>
    </row>
    <row r="193" spans="17:17" x14ac:dyDescent="0.25">
      <c r="Q193" s="51">
        <f>(B193*C193)+(E193*F193)+(H193*I193)+(K193*L193)+(N193*O193)+P193</f>
        <v>0</v>
      </c>
    </row>
    <row r="194" spans="17:17" x14ac:dyDescent="0.25">
      <c r="Q194" s="51">
        <f>(B194*C194)+(E194*F194)+(H194*I194)+(K194*L194)+(N194*O194)+P194</f>
        <v>0</v>
      </c>
    </row>
    <row r="195" spans="17:17" x14ac:dyDescent="0.25">
      <c r="Q195" s="51">
        <f>(B195*C195)+(E195*F195)+(H195*I195)+(K195*L195)+(N195*O195)+P195</f>
        <v>0</v>
      </c>
    </row>
    <row r="196" spans="17:17" x14ac:dyDescent="0.25">
      <c r="Q196" s="51">
        <f>(B196*C196)+(E196*F196)+(H196*I196)+(K196*L196)+(N196*O196)+P196</f>
        <v>0</v>
      </c>
    </row>
    <row r="197" spans="17:17" x14ac:dyDescent="0.25">
      <c r="Q197" s="51">
        <f>(B197*C197)+(E197*F197)+(H197*I197)+(K197*L197)+(N197*O197)+P197</f>
        <v>0</v>
      </c>
    </row>
    <row r="198" spans="17:17" x14ac:dyDescent="0.25">
      <c r="Q198" s="51">
        <f>(B198*C198)+(E198*F198)+(H198*I198)+(K198*L198)+(N198*O198)+P198</f>
        <v>0</v>
      </c>
    </row>
    <row r="199" spans="17:17" x14ac:dyDescent="0.25">
      <c r="Q199" s="51">
        <f>(B199*C199)+(E199*F199)+(H199*I199)+(K199*L199)+(N199*O199)+P199</f>
        <v>0</v>
      </c>
    </row>
    <row r="200" spans="17:17" x14ac:dyDescent="0.25">
      <c r="Q200" s="51">
        <f>(B200*C200)+(E200*F200)+(H200*I200)+(K200*L200)+(N200*O200)+P200</f>
        <v>0</v>
      </c>
    </row>
    <row r="201" spans="17:17" x14ac:dyDescent="0.25">
      <c r="Q201" s="51">
        <f>(B201*C201)+(E201*F201)+(H201*I201)+(K201*L201)+(N201*O201)+P201</f>
        <v>0</v>
      </c>
    </row>
    <row r="202" spans="17:17" x14ac:dyDescent="0.25">
      <c r="Q202" s="51">
        <f>(B202*C202)+(E202*F202)+(H202*I202)+(K202*L202)+(N202*O202)+P202</f>
        <v>0</v>
      </c>
    </row>
    <row r="203" spans="17:17" x14ac:dyDescent="0.25">
      <c r="Q203" s="51">
        <f>(B203*C203)+(E203*F203)+(H203*I203)+(K203*L203)+(N203*O203)+P203</f>
        <v>0</v>
      </c>
    </row>
    <row r="204" spans="17:17" x14ac:dyDescent="0.25">
      <c r="Q204" s="51">
        <f>(B204*C204)+(E204*F204)+(H204*I204)+(K204*L204)+(N204*O204)+P204</f>
        <v>0</v>
      </c>
    </row>
    <row r="205" spans="17:17" x14ac:dyDescent="0.25">
      <c r="Q205" s="51">
        <f>(B205*C205)+(E205*F205)+(H205*I205)+(K205*L205)+(N205*O205)+P205</f>
        <v>0</v>
      </c>
    </row>
    <row r="206" spans="17:17" x14ac:dyDescent="0.25">
      <c r="Q206" s="51">
        <f>(B206*C206)+(E206*F206)+(H206*I206)+(K206*L206)+(N206*O206)+P206</f>
        <v>0</v>
      </c>
    </row>
    <row r="207" spans="17:17" x14ac:dyDescent="0.25">
      <c r="Q207" s="51">
        <f>(B207*C207)+(E207*F207)+(H207*I207)+(K207*L207)+(N207*O207)+P207</f>
        <v>0</v>
      </c>
    </row>
    <row r="208" spans="17:17" x14ac:dyDescent="0.25">
      <c r="Q208" s="51">
        <f>(B208*C208)+(E208*F208)+(H208*I208)+(K208*L208)+(N208*O208)+P208</f>
        <v>0</v>
      </c>
    </row>
    <row r="209" spans="17:17" x14ac:dyDescent="0.25">
      <c r="Q209" s="51">
        <f>(B209*C209)+(E209*F209)+(H209*I209)+(K209*L209)+(N209*O209)+P209</f>
        <v>0</v>
      </c>
    </row>
    <row r="210" spans="17:17" x14ac:dyDescent="0.25">
      <c r="Q210" s="51">
        <f>(B210*C210)+(E210*F210)+(H210*I210)+(K210*L210)+(N210*O210)+P210</f>
        <v>0</v>
      </c>
    </row>
    <row r="211" spans="17:17" x14ac:dyDescent="0.25">
      <c r="Q211" s="51">
        <f>(B211*C211)+(E211*F211)+(H211*I211)+(K211*L211)+(N211*O211)+P211</f>
        <v>0</v>
      </c>
    </row>
    <row r="212" spans="17:17" x14ac:dyDescent="0.25">
      <c r="Q212" s="51">
        <f>(B212*C212)+(E212*F212)+(H212*I212)+(K212*L212)+(N212*O212)+P212</f>
        <v>0</v>
      </c>
    </row>
    <row r="213" spans="17:17" x14ac:dyDescent="0.25">
      <c r="Q213" s="51">
        <f>(B213*C213)+(E213*F213)+(H213*I213)+(K213*L213)+(N213*O213)+P213</f>
        <v>0</v>
      </c>
    </row>
    <row r="214" spans="17:17" x14ac:dyDescent="0.25">
      <c r="Q214" s="51">
        <f>(B214*C214)+(E214*F214)+(H214*I214)+(K214*L214)+(N214*O214)+P214</f>
        <v>0</v>
      </c>
    </row>
    <row r="215" spans="17:17" x14ac:dyDescent="0.25">
      <c r="Q215" s="51">
        <f>(B215*C215)+(E215*F215)+(H215*I215)+(K215*L215)+(N215*O215)+P215</f>
        <v>0</v>
      </c>
    </row>
    <row r="216" spans="17:17" x14ac:dyDescent="0.25">
      <c r="Q216" s="51">
        <f>(B216*C216)+(E216*F216)+(H216*I216)+(K216*L216)+(N216*O216)+P216</f>
        <v>0</v>
      </c>
    </row>
    <row r="217" spans="17:17" x14ac:dyDescent="0.25">
      <c r="Q217" s="51">
        <f>(B217*C217)+(E217*F217)+(H217*I217)+(K217*L217)+(N217*O217)+P217</f>
        <v>0</v>
      </c>
    </row>
    <row r="218" spans="17:17" x14ac:dyDescent="0.25">
      <c r="Q218" s="51">
        <f>(B218*C218)+(E218*F218)+(H218*I218)+(K218*L218)+(N218*O218)+P218</f>
        <v>0</v>
      </c>
    </row>
    <row r="219" spans="17:17" x14ac:dyDescent="0.25">
      <c r="Q219" s="51">
        <f>(B219*C219)+(E219*F219)+(H219*I219)+(K219*L219)+(N219*O219)+P219</f>
        <v>0</v>
      </c>
    </row>
    <row r="220" spans="17:17" x14ac:dyDescent="0.25">
      <c r="Q220" s="51">
        <f>(B220*C220)+(E220*F220)+(H220*I220)+(K220*L220)+(N220*O220)+P220</f>
        <v>0</v>
      </c>
    </row>
    <row r="221" spans="17:17" x14ac:dyDescent="0.25">
      <c r="Q221" s="51">
        <f>(B221*C221)+(E221*F221)+(H221*I221)+(K221*L221)+(N221*O221)+P221</f>
        <v>0</v>
      </c>
    </row>
    <row r="222" spans="17:17" x14ac:dyDescent="0.25">
      <c r="Q222" s="51">
        <f>(B222*C222)+(E222*F222)+(H222*I222)+(K222*L222)+(N222*O222)+P222</f>
        <v>0</v>
      </c>
    </row>
    <row r="223" spans="17:17" x14ac:dyDescent="0.25">
      <c r="Q223" s="51">
        <f>(B223*C223)+(E223*F223)+(H223*I223)+(K223*L223)+(N223*O223)+P223</f>
        <v>0</v>
      </c>
    </row>
    <row r="224" spans="17:17" x14ac:dyDescent="0.25">
      <c r="Q224" s="51">
        <f>(B224*C224)+(E224*F224)+(H224*I224)+(K224*L224)+(N224*O224)+P224</f>
        <v>0</v>
      </c>
    </row>
    <row r="225" spans="17:17" x14ac:dyDescent="0.25">
      <c r="Q225" s="51">
        <f>(B225*C225)+(E225*F225)+(H225*I225)+(K225*L225)+(N225*O225)+P225</f>
        <v>0</v>
      </c>
    </row>
    <row r="226" spans="17:17" x14ac:dyDescent="0.25">
      <c r="Q226" s="51">
        <f>(B226*C226)+(E226*F226)+(H226*I226)+(K226*L226)+(N226*O226)+P226</f>
        <v>0</v>
      </c>
    </row>
    <row r="227" spans="17:17" x14ac:dyDescent="0.25">
      <c r="Q227" s="51">
        <f>(B227*C227)+(E227*F227)+(H227*I227)+(K227*L227)+(N227*O227)+P227</f>
        <v>0</v>
      </c>
    </row>
    <row r="228" spans="17:17" x14ac:dyDescent="0.25">
      <c r="Q228" s="51">
        <f>(B228*C228)+(E228*F228)+(H228*I228)+(K228*L228)+(N228*O228)+P228</f>
        <v>0</v>
      </c>
    </row>
    <row r="229" spans="17:17" x14ac:dyDescent="0.25">
      <c r="Q229" s="51">
        <f>(B229*C229)+(E229*F229)+(H229*I229)+(K229*L229)+(N229*O229)+P229</f>
        <v>0</v>
      </c>
    </row>
    <row r="230" spans="17:17" x14ac:dyDescent="0.25">
      <c r="Q230" s="51">
        <f>(B230*C230)+(E230*F230)+(H230*I230)+(K230*L230)+(N230*O230)+P230</f>
        <v>0</v>
      </c>
    </row>
    <row r="231" spans="17:17" x14ac:dyDescent="0.25">
      <c r="Q231" s="51">
        <f>(B231*C231)+(E231*F231)+(H231*I231)+(K231*L231)+(N231*O231)+P231</f>
        <v>0</v>
      </c>
    </row>
    <row r="232" spans="17:17" x14ac:dyDescent="0.25">
      <c r="Q232" s="51">
        <f>(B232*C232)+(E232*F232)+(H232*I232)+(K232*L232)+(N232*O232)+P232</f>
        <v>0</v>
      </c>
    </row>
    <row r="233" spans="17:17" x14ac:dyDescent="0.25">
      <c r="Q233" s="51">
        <f>(B233*C233)+(E233*F233)+(H233*I233)+(K233*L233)+(N233*O233)+P233</f>
        <v>0</v>
      </c>
    </row>
    <row r="234" spans="17:17" x14ac:dyDescent="0.25">
      <c r="Q234" s="51">
        <f>(B234*C234)+(E234*F234)+(H234*I234)+(K234*L234)+(N234*O234)+P234</f>
        <v>0</v>
      </c>
    </row>
    <row r="235" spans="17:17" x14ac:dyDescent="0.25">
      <c r="Q235" s="51">
        <f>(B235*C235)+(E235*F235)+(H235*I235)+(K235*L235)+(N235*O235)+P235</f>
        <v>0</v>
      </c>
    </row>
    <row r="236" spans="17:17" x14ac:dyDescent="0.25">
      <c r="Q236" s="51">
        <f>(B236*C236)+(E236*F236)+(H236*I236)+(K236*L236)+(N236*O236)+P236</f>
        <v>0</v>
      </c>
    </row>
    <row r="237" spans="17:17" x14ac:dyDescent="0.25">
      <c r="Q237" s="51">
        <f>(B237*C237)+(E237*F237)+(H237*I237)+(K237*L237)+(N237*O237)+P237</f>
        <v>0</v>
      </c>
    </row>
    <row r="238" spans="17:17" x14ac:dyDescent="0.25">
      <c r="Q238" s="51">
        <f>(B238*C238)+(E238*F238)+(H238*I238)+(K238*L238)+(N238*O238)+P238</f>
        <v>0</v>
      </c>
    </row>
    <row r="239" spans="17:17" x14ac:dyDescent="0.25">
      <c r="Q239" s="51">
        <f>(B239*C239)+(E239*F239)+(H239*I239)+(K239*L239)+(N239*O239)+P239</f>
        <v>0</v>
      </c>
    </row>
    <row r="240" spans="17:17" x14ac:dyDescent="0.25">
      <c r="Q240" s="51">
        <f>(B240*C240)+(E240*F240)+(H240*I240)+(K240*L240)+(N240*O240)+P240</f>
        <v>0</v>
      </c>
    </row>
    <row r="241" spans="17:17" x14ac:dyDescent="0.25">
      <c r="Q241" s="51">
        <f>(B241*C241)+(E241*F241)+(H241*I241)+(K241*L241)+(N241*O241)+P241</f>
        <v>0</v>
      </c>
    </row>
    <row r="242" spans="17:17" x14ac:dyDescent="0.25">
      <c r="Q242" s="51">
        <f>(B242*C242)+(E242*F242)+(H242*I242)+(K242*L242)+(N242*O242)+P242</f>
        <v>0</v>
      </c>
    </row>
    <row r="243" spans="17:17" x14ac:dyDescent="0.25">
      <c r="Q243" s="51">
        <f>(B243*C243)+(E243*F243)+(H243*I243)+(K243*L243)+(N243*O243)+P243</f>
        <v>0</v>
      </c>
    </row>
    <row r="244" spans="17:17" x14ac:dyDescent="0.25">
      <c r="Q244" s="51">
        <f>(B244*C244)+(E244*F244)+(H244*I244)+(K244*L244)+(N244*O244)+P244</f>
        <v>0</v>
      </c>
    </row>
    <row r="245" spans="17:17" x14ac:dyDescent="0.25">
      <c r="Q245" s="51">
        <f>(B245*C245)+(E245*F245)+(H245*I245)+(K245*L245)+(N245*O245)+P245</f>
        <v>0</v>
      </c>
    </row>
    <row r="246" spans="17:17" x14ac:dyDescent="0.25">
      <c r="Q246" s="51">
        <f>(B246*C246)+(E246*F246)+(H246*I246)+(K246*L246)+(N246*O246)+P246</f>
        <v>0</v>
      </c>
    </row>
    <row r="247" spans="17:17" x14ac:dyDescent="0.25">
      <c r="Q247" s="51">
        <f>(B247*C247)+(E247*F247)+(H247*I247)+(K247*L247)+(N247*O247)+P247</f>
        <v>0</v>
      </c>
    </row>
    <row r="248" spans="17:17" x14ac:dyDescent="0.25">
      <c r="Q248" s="51">
        <f>(B248*C248)+(E248*F248)+(H248*I248)+(K248*L248)+(N248*O248)+P248</f>
        <v>0</v>
      </c>
    </row>
    <row r="249" spans="17:17" x14ac:dyDescent="0.25">
      <c r="Q249" s="51">
        <f>(B249*C249)+(E249*F249)+(H249*I249)+(K249*L249)+(N249*O249)+P249</f>
        <v>0</v>
      </c>
    </row>
    <row r="250" spans="17:17" x14ac:dyDescent="0.25">
      <c r="Q250" s="51">
        <f>(B250*C250)+(E250*F250)+(H250*I250)+(K250*L250)+(N250*O250)+P250</f>
        <v>0</v>
      </c>
    </row>
    <row r="251" spans="17:17" x14ac:dyDescent="0.25">
      <c r="Q251" s="51">
        <f>(B251*C251)+(E251*F251)+(H251*I251)+(K251*L251)+(N251*O251)+P251</f>
        <v>0</v>
      </c>
    </row>
    <row r="252" spans="17:17" x14ac:dyDescent="0.25">
      <c r="Q252" s="51">
        <f>(B252*C252)+(E252*F252)+(H252*I252)+(K252*L252)+(N252*O252)+P252</f>
        <v>0</v>
      </c>
    </row>
    <row r="253" spans="17:17" x14ac:dyDescent="0.25">
      <c r="Q253" s="51">
        <f>(B253*C253)+(E253*F253)+(H253*I253)+(K253*L253)+(N253*O253)+P253</f>
        <v>0</v>
      </c>
    </row>
    <row r="254" spans="17:17" x14ac:dyDescent="0.25">
      <c r="Q254" s="51">
        <f>(B254*C254)+(E254*F254)+(H254*I254)+(K254*L254)+(N254*O254)+P254</f>
        <v>0</v>
      </c>
    </row>
    <row r="255" spans="17:17" x14ac:dyDescent="0.25">
      <c r="Q255" s="51">
        <f>(B255*C255)+(E255*F255)+(H255*I255)+(K255*L255)+(N255*O255)+P255</f>
        <v>0</v>
      </c>
    </row>
    <row r="256" spans="17:17" x14ac:dyDescent="0.25">
      <c r="Q256" s="51">
        <f>(B256*C256)+(E256*F256)+(H256*I256)+(K256*L256)+(N256*O256)+P256</f>
        <v>0</v>
      </c>
    </row>
    <row r="257" spans="17:17" x14ac:dyDescent="0.25">
      <c r="Q257" s="51">
        <f>(B257*C257)+(E257*F257)+(H257*I257)+(K257*L257)+(N257*O257)+P257</f>
        <v>0</v>
      </c>
    </row>
    <row r="258" spans="17:17" x14ac:dyDescent="0.25">
      <c r="Q258" s="51">
        <f>(B258*C258)+(E258*F258)+(H258*I258)+(K258*L258)+(N258*O258)+P258</f>
        <v>0</v>
      </c>
    </row>
    <row r="259" spans="17:17" x14ac:dyDescent="0.25">
      <c r="Q259" s="51">
        <f>(B259*C259)+(E259*F259)+(H259*I259)+(K259*L259)+(N259*O259)+P259</f>
        <v>0</v>
      </c>
    </row>
    <row r="260" spans="17:17" x14ac:dyDescent="0.25">
      <c r="Q260" s="51">
        <f>(B260*C260)+(E260*F260)+(H260*I260)+(K260*L260)+(N260*O260)+P260</f>
        <v>0</v>
      </c>
    </row>
    <row r="261" spans="17:17" x14ac:dyDescent="0.25">
      <c r="Q261" s="51">
        <f>(B261*C261)+(E261*F261)+(H261*I261)+(K261*L261)+(N261*O261)+P261</f>
        <v>0</v>
      </c>
    </row>
    <row r="262" spans="17:17" x14ac:dyDescent="0.25">
      <c r="Q262" s="51">
        <f>(B262*C262)+(E262*F262)+(H262*I262)+(K262*L262)+(N262*O262)+P262</f>
        <v>0</v>
      </c>
    </row>
    <row r="263" spans="17:17" x14ac:dyDescent="0.25">
      <c r="Q263" s="51">
        <f>(B263*C263)+(E263*F263)+(H263*I263)+(K263*L263)+(N263*O263)+P263</f>
        <v>0</v>
      </c>
    </row>
    <row r="264" spans="17:17" x14ac:dyDescent="0.25">
      <c r="Q264" s="51">
        <f>(B264*C264)+(E264*F264)+(H264*I264)+(K264*L264)+(N264*O264)+P264</f>
        <v>0</v>
      </c>
    </row>
    <row r="265" spans="17:17" x14ac:dyDescent="0.25">
      <c r="Q265" s="51">
        <f>(B265*C265)+(E265*F265)+(H265*I265)+(K265*L265)+(N265*O265)+P265</f>
        <v>0</v>
      </c>
    </row>
    <row r="266" spans="17:17" x14ac:dyDescent="0.25">
      <c r="Q266" s="51">
        <f>(B266*C266)+(E266*F266)+(H266*I266)+(K266*L266)+(N266*O266)+P266</f>
        <v>0</v>
      </c>
    </row>
    <row r="267" spans="17:17" x14ac:dyDescent="0.25">
      <c r="Q267" s="51">
        <f>(B267*C267)+(E267*F267)+(H267*I267)+(K267*L267)+(N267*O267)+P267</f>
        <v>0</v>
      </c>
    </row>
    <row r="268" spans="17:17" x14ac:dyDescent="0.25">
      <c r="Q268" s="51">
        <f>(B268*C268)+(E268*F268)+(H268*I268)+(K268*L268)+(N268*O268)+P268</f>
        <v>0</v>
      </c>
    </row>
    <row r="269" spans="17:17" x14ac:dyDescent="0.25">
      <c r="Q269" s="51">
        <f>(B269*C269)+(E269*F269)+(H269*I269)+(K269*L269)+(N269*O269)+P269</f>
        <v>0</v>
      </c>
    </row>
    <row r="270" spans="17:17" x14ac:dyDescent="0.25">
      <c r="Q270" s="51">
        <f>(B270*C270)+(E270*F270)+(H270*I270)+(K270*L270)+(N270*O270)+P270</f>
        <v>0</v>
      </c>
    </row>
    <row r="271" spans="17:17" x14ac:dyDescent="0.25">
      <c r="Q271" s="51">
        <f>(B271*C271)+(E271*F271)+(H271*I271)+(K271*L271)+(N271*O271)+P271</f>
        <v>0</v>
      </c>
    </row>
    <row r="272" spans="17:17" x14ac:dyDescent="0.25">
      <c r="Q272" s="51">
        <f>(B272*C272)+(E272*F272)+(H272*I272)+(K272*L272)+(N272*O272)+P272</f>
        <v>0</v>
      </c>
    </row>
    <row r="273" spans="17:17" x14ac:dyDescent="0.25">
      <c r="Q273" s="51">
        <f>(B273*C273)+(E273*F273)+(H273*I273)+(K273*L273)+(N273*O273)+P273</f>
        <v>0</v>
      </c>
    </row>
    <row r="274" spans="17:17" x14ac:dyDescent="0.25">
      <c r="Q274" s="51">
        <f>(B274*C274)+(E274*F274)+(H274*I274)+(K274*L274)+(N274*O274)+P274</f>
        <v>0</v>
      </c>
    </row>
    <row r="275" spans="17:17" x14ac:dyDescent="0.25">
      <c r="Q275" s="51">
        <f>(B275*C275)+(E275*F275)+(H275*I275)+(K275*L275)+(N275*O275)+P275</f>
        <v>0</v>
      </c>
    </row>
    <row r="276" spans="17:17" x14ac:dyDescent="0.25">
      <c r="Q276" s="51">
        <f>(B276*C276)+(E276*F276)+(H276*I276)+(K276*L276)+(N276*O276)+P276</f>
        <v>0</v>
      </c>
    </row>
    <row r="277" spans="17:17" x14ac:dyDescent="0.25">
      <c r="Q277" s="51">
        <f>(B277*C277)+(E277*F277)+(H277*I277)+(K277*L277)+(N277*O277)+P277</f>
        <v>0</v>
      </c>
    </row>
    <row r="278" spans="17:17" x14ac:dyDescent="0.25">
      <c r="Q278" s="51">
        <f>(B278*C278)+(E278*F278)+(H278*I278)+(K278*L278)+(N278*O278)+P278</f>
        <v>0</v>
      </c>
    </row>
    <row r="279" spans="17:17" x14ac:dyDescent="0.25">
      <c r="Q279" s="51">
        <f>(B279*C279)+(E279*F279)+(H279*I279)+(K279*L279)+(N279*O279)+P279</f>
        <v>0</v>
      </c>
    </row>
    <row r="280" spans="17:17" x14ac:dyDescent="0.25">
      <c r="Q280" s="51">
        <f>(B280*C280)+(E280*F280)+(H280*I280)+(K280*L280)+(N280*O280)+P280</f>
        <v>0</v>
      </c>
    </row>
    <row r="281" spans="17:17" x14ac:dyDescent="0.25">
      <c r="Q281" s="51">
        <f>(B281*C281)+(E281*F281)+(H281*I281)+(K281*L281)+(N281*O281)+P281</f>
        <v>0</v>
      </c>
    </row>
    <row r="282" spans="17:17" x14ac:dyDescent="0.25">
      <c r="Q282" s="51">
        <f>(B282*C282)+(E282*F282)+(H282*I282)+(K282*L282)+(N282*O282)+P282</f>
        <v>0</v>
      </c>
    </row>
    <row r="283" spans="17:17" x14ac:dyDescent="0.25">
      <c r="Q283" s="51">
        <f>(B283*C283)+(E283*F283)+(H283*I283)+(K283*L283)+(N283*O283)+P283</f>
        <v>0</v>
      </c>
    </row>
    <row r="284" spans="17:17" x14ac:dyDescent="0.25">
      <c r="Q284" s="51">
        <f>(B284*C284)+(E284*F284)+(H284*I284)+(K284*L284)+(N284*O284)+P284</f>
        <v>0</v>
      </c>
    </row>
    <row r="285" spans="17:17" x14ac:dyDescent="0.25">
      <c r="Q285" s="51">
        <f>(B285*C285)+(E285*F285)+(H285*I285)+(K285*L285)+(N285*O285)+P285</f>
        <v>0</v>
      </c>
    </row>
    <row r="286" spans="17:17" x14ac:dyDescent="0.25">
      <c r="Q286" s="51">
        <f>(B286*C286)+(E286*F286)+(H286*I286)+(K286*L286)+(N286*O286)+P286</f>
        <v>0</v>
      </c>
    </row>
    <row r="287" spans="17:17" x14ac:dyDescent="0.25">
      <c r="Q287" s="51">
        <f>(B287*C287)+(E287*F287)+(H287*I287)+(K287*L287)+(N287*O287)+P287</f>
        <v>0</v>
      </c>
    </row>
    <row r="288" spans="17:17" x14ac:dyDescent="0.25">
      <c r="Q288" s="51">
        <f>(B288*C288)+(E288*F288)+(H288*I288)+(K288*L288)+(N288*O288)+P288</f>
        <v>0</v>
      </c>
    </row>
    <row r="289" spans="17:17" x14ac:dyDescent="0.25">
      <c r="Q289" s="51">
        <f>(B289*C289)+(E289*F289)+(H289*I289)+(K289*L289)+(N289*O289)+P289</f>
        <v>0</v>
      </c>
    </row>
    <row r="290" spans="17:17" x14ac:dyDescent="0.25">
      <c r="Q290" s="51">
        <f>(B290*C290)+(E290*F290)+(H290*I290)+(K290*L290)+(N290*O290)+P290</f>
        <v>0</v>
      </c>
    </row>
    <row r="291" spans="17:17" x14ac:dyDescent="0.25">
      <c r="Q291" s="51">
        <f>(B291*C291)+(E291*F291)+(H291*I291)+(K291*L291)+(N291*O291)+P291</f>
        <v>0</v>
      </c>
    </row>
    <row r="292" spans="17:17" x14ac:dyDescent="0.25">
      <c r="Q292" s="51">
        <f>(B292*C292)+(E292*F292)+(H292*I292)+(K292*L292)+(N292*O292)+P292</f>
        <v>0</v>
      </c>
    </row>
    <row r="293" spans="17:17" x14ac:dyDescent="0.25">
      <c r="Q293" s="51">
        <f>(B293*C293)+(E293*F293)+(H293*I293)+(K293*L293)+(N293*O293)+P293</f>
        <v>0</v>
      </c>
    </row>
    <row r="294" spans="17:17" x14ac:dyDescent="0.25">
      <c r="Q294" s="51">
        <f>(B294*C294)+(E294*F294)+(H294*I294)+(K294*L294)+(N294*O294)+P294</f>
        <v>0</v>
      </c>
    </row>
    <row r="295" spans="17:17" x14ac:dyDescent="0.25">
      <c r="Q295" s="51">
        <f>(B295*C295)+(E295*F295)+(H295*I295)+(K295*L295)+(N295*O295)+P295</f>
        <v>0</v>
      </c>
    </row>
    <row r="296" spans="17:17" x14ac:dyDescent="0.25">
      <c r="Q296" s="51">
        <f>(B296*C296)+(E296*F296)+(H296*I296)+(K296*L296)+(N296*O296)+P296</f>
        <v>0</v>
      </c>
    </row>
    <row r="297" spans="17:17" x14ac:dyDescent="0.25">
      <c r="Q297" s="51">
        <f>(B297*C297)+(E297*F297)+(H297*I297)+(K297*L297)+(N297*O297)+P297</f>
        <v>0</v>
      </c>
    </row>
    <row r="298" spans="17:17" x14ac:dyDescent="0.25">
      <c r="Q298" s="51">
        <f>(B298*C298)+(E298*F298)+(H298*I298)+(K298*L298)+(N298*O298)+P298</f>
        <v>0</v>
      </c>
    </row>
    <row r="299" spans="17:17" x14ac:dyDescent="0.25">
      <c r="Q299" s="51">
        <f>(B299*C299)+(E299*F299)+(H299*I299)+(K299*L299)+(N299*O299)+P299</f>
        <v>0</v>
      </c>
    </row>
    <row r="300" spans="17:17" x14ac:dyDescent="0.25">
      <c r="Q300" s="51">
        <f>(B300*C300)+(E300*F300)+(H300*I300)+(K300*L300)+(N300*O300)+P300</f>
        <v>0</v>
      </c>
    </row>
    <row r="301" spans="17:17" x14ac:dyDescent="0.25">
      <c r="Q301" s="51">
        <f>(B301*C301)+(E301*F301)+(H301*I301)+(K301*L301)+(N301*O301)+P301</f>
        <v>0</v>
      </c>
    </row>
    <row r="302" spans="17:17" x14ac:dyDescent="0.25">
      <c r="Q302" s="51">
        <f>(B302*C302)+(E302*F302)+(H302*I302)+(K302*L302)+(N302*O302)+P302</f>
        <v>0</v>
      </c>
    </row>
    <row r="303" spans="17:17" x14ac:dyDescent="0.25">
      <c r="Q303" s="51">
        <f>(B303*C303)+(E303*F303)+(H303*I303)+(K303*L303)+(N303*O303)+P303</f>
        <v>0</v>
      </c>
    </row>
    <row r="304" spans="17:17" x14ac:dyDescent="0.25">
      <c r="Q304" s="51">
        <f>(B304*C304)+(E304*F304)+(H304*I304)+(K304*L304)+(N304*O304)+P304</f>
        <v>0</v>
      </c>
    </row>
    <row r="305" spans="17:17" x14ac:dyDescent="0.25">
      <c r="Q305" s="51">
        <f>(B305*C305)+(E305*F305)+(H305*I305)+(K305*L305)+(N305*O305)+P305</f>
        <v>0</v>
      </c>
    </row>
    <row r="306" spans="17:17" x14ac:dyDescent="0.25">
      <c r="Q306" s="51">
        <f>(B306*C306)+(E306*F306)+(H306*I306)+(K306*L306)+(N306*O306)+P306</f>
        <v>0</v>
      </c>
    </row>
    <row r="307" spans="17:17" x14ac:dyDescent="0.25">
      <c r="Q307" s="51">
        <f>(B307*C307)+(E307*F307)+(H307*I307)+(K307*L307)+(N307*O307)+P307</f>
        <v>0</v>
      </c>
    </row>
    <row r="308" spans="17:17" x14ac:dyDescent="0.25">
      <c r="Q308" s="51">
        <f>(B308*C308)+(E308*F308)+(H308*I308)+(K308*L308)+(N308*O308)+P308</f>
        <v>0</v>
      </c>
    </row>
    <row r="309" spans="17:17" x14ac:dyDescent="0.25">
      <c r="Q309" s="51">
        <f>(B309*C309)+(E309*F309)+(H309*I309)+(K309*L309)+(N309*O309)+P309</f>
        <v>0</v>
      </c>
    </row>
    <row r="310" spans="17:17" x14ac:dyDescent="0.25">
      <c r="Q310" s="51">
        <f>(B310*C310)+(E310*F310)+(H310*I310)+(K310*L310)+(N310*O310)+P310</f>
        <v>0</v>
      </c>
    </row>
    <row r="311" spans="17:17" x14ac:dyDescent="0.25">
      <c r="Q311" s="51">
        <f>(B311*C311)+(E311*F311)+(H311*I311)+(K311*L311)+(N311*O311)+P311</f>
        <v>0</v>
      </c>
    </row>
    <row r="312" spans="17:17" x14ac:dyDescent="0.25">
      <c r="Q312" s="51">
        <f>(B312*C312)+(E312*F312)+(H312*I312)+(K312*L312)+(N312*O312)+P312</f>
        <v>0</v>
      </c>
    </row>
    <row r="313" spans="17:17" x14ac:dyDescent="0.25">
      <c r="Q313" s="51">
        <f>(B313*C313)+(E313*F313)+(H313*I313)+(K313*L313)+(N313*O313)+P313</f>
        <v>0</v>
      </c>
    </row>
    <row r="314" spans="17:17" x14ac:dyDescent="0.25">
      <c r="Q314" s="51">
        <f>(B314*C314)+(E314*F314)+(H314*I314)+(K314*L314)+(N314*O314)+P314</f>
        <v>0</v>
      </c>
    </row>
    <row r="315" spans="17:17" x14ac:dyDescent="0.25">
      <c r="Q315" s="51">
        <f>(B315*C315)+(E315*F315)+(H315*I315)+(K315*L315)+(N315*O315)+P315</f>
        <v>0</v>
      </c>
    </row>
    <row r="316" spans="17:17" x14ac:dyDescent="0.25">
      <c r="Q316" s="51">
        <f>(B316*C316)+(E316*F316)+(H316*I316)+(K316*L316)+(N316*O316)+P316</f>
        <v>0</v>
      </c>
    </row>
    <row r="317" spans="17:17" x14ac:dyDescent="0.25">
      <c r="Q317" s="51">
        <f>(B317*C317)+(E317*F317)+(H317*I317)+(K317*L317)+(N317*O317)+P317</f>
        <v>0</v>
      </c>
    </row>
    <row r="318" spans="17:17" x14ac:dyDescent="0.25">
      <c r="Q318" s="51">
        <f>(B318*C318)+(E318*F318)+(H318*I318)+(K318*L318)+(N318*O318)+P318</f>
        <v>0</v>
      </c>
    </row>
    <row r="319" spans="17:17" x14ac:dyDescent="0.25">
      <c r="Q319" s="51">
        <f>(B319*C319)+(E319*F319)+(H319*I319)+(K319*L319)+(N319*O319)+P319</f>
        <v>0</v>
      </c>
    </row>
    <row r="320" spans="17:17" x14ac:dyDescent="0.25">
      <c r="Q320" s="51">
        <f>(B320*C320)+(E320*F320)+(H320*I320)+(K320*L320)+(N320*O320)+P320</f>
        <v>0</v>
      </c>
    </row>
    <row r="321" spans="17:17" x14ac:dyDescent="0.25">
      <c r="Q321" s="51">
        <f>(B321*C321)+(E321*F321)+(H321*I321)+(K321*L321)+(N321*O321)+P321</f>
        <v>0</v>
      </c>
    </row>
    <row r="322" spans="17:17" x14ac:dyDescent="0.25">
      <c r="Q322" s="51">
        <f>(B322*C322)+(E322*F322)+(H322*I322)+(K322*L322)+(N322*O322)+P322</f>
        <v>0</v>
      </c>
    </row>
    <row r="323" spans="17:17" x14ac:dyDescent="0.25">
      <c r="Q323" s="51">
        <f>(B323*C323)+(E323*F323)+(H323*I323)+(K323*L323)+(N323*O323)+P323</f>
        <v>0</v>
      </c>
    </row>
    <row r="324" spans="17:17" x14ac:dyDescent="0.25">
      <c r="Q324" s="51">
        <f>(B324*C324)+(E324*F324)+(H324*I324)+(K324*L324)+(N324*O324)+P324</f>
        <v>0</v>
      </c>
    </row>
    <row r="325" spans="17:17" x14ac:dyDescent="0.25">
      <c r="Q325" s="51">
        <f>(B325*C325)+(E325*F325)+(H325*I325)+(K325*L325)+(N325*O325)+P325</f>
        <v>0</v>
      </c>
    </row>
    <row r="326" spans="17:17" x14ac:dyDescent="0.25">
      <c r="Q326" s="51">
        <f>(B326*C326)+(E326*F326)+(H326*I326)+(K326*L326)+(N326*O326)+P326</f>
        <v>0</v>
      </c>
    </row>
    <row r="327" spans="17:17" x14ac:dyDescent="0.25">
      <c r="Q327" s="51">
        <f>(B327*C327)+(E327*F327)+(H327*I327)+(K327*L327)+(N327*O327)+P327</f>
        <v>0</v>
      </c>
    </row>
    <row r="328" spans="17:17" x14ac:dyDescent="0.25">
      <c r="Q328" s="51">
        <f>(B328*C328)+(E328*F328)+(H328*I328)+(K328*L328)+(N328*O328)+P328</f>
        <v>0</v>
      </c>
    </row>
    <row r="329" spans="17:17" x14ac:dyDescent="0.25">
      <c r="Q329" s="51">
        <f>(B329*C329)+(E329*F329)+(H329*I329)+(K329*L329)+(N329*O329)+P329</f>
        <v>0</v>
      </c>
    </row>
    <row r="330" spans="17:17" x14ac:dyDescent="0.25">
      <c r="Q330" s="51">
        <f>(B330*C330)+(E330*F330)+(H330*I330)+(K330*L330)+(N330*O330)+P330</f>
        <v>0</v>
      </c>
    </row>
    <row r="331" spans="17:17" x14ac:dyDescent="0.25">
      <c r="Q331" s="51">
        <f>(B331*C331)+(E331*F331)+(H331*I331)+(K331*L331)+(N331*O331)+P331</f>
        <v>0</v>
      </c>
    </row>
    <row r="332" spans="17:17" x14ac:dyDescent="0.25">
      <c r="Q332" s="51">
        <f>(B332*C332)+(E332*F332)+(H332*I332)+(K332*L332)+(N332*O332)+P332</f>
        <v>0</v>
      </c>
    </row>
    <row r="333" spans="17:17" x14ac:dyDescent="0.25">
      <c r="Q333" s="51">
        <f>(B333*C333)+(E333*F333)+(H333*I333)+(K333*L333)+(N333*O333)+P333</f>
        <v>0</v>
      </c>
    </row>
    <row r="334" spans="17:17" x14ac:dyDescent="0.25">
      <c r="Q334" s="51">
        <f>(B334*C334)+(E334*F334)+(H334*I334)+(K334*L334)+(N334*O334)+P334</f>
        <v>0</v>
      </c>
    </row>
    <row r="335" spans="17:17" x14ac:dyDescent="0.25">
      <c r="Q335" s="51">
        <f>(B335*C335)+(E335*F335)+(H335*I335)+(K335*L335)+(N335*O335)+P335</f>
        <v>0</v>
      </c>
    </row>
    <row r="336" spans="17:17" x14ac:dyDescent="0.25">
      <c r="Q336" s="51">
        <f>(B336*C336)+(E336*F336)+(H336*I336)+(K336*L336)+(N336*O336)+P336</f>
        <v>0</v>
      </c>
    </row>
    <row r="337" spans="17:17" x14ac:dyDescent="0.25">
      <c r="Q337" s="51">
        <f>(B337*C337)+(E337*F337)+(H337*I337)+(K337*L337)+(N337*O337)+P337</f>
        <v>0</v>
      </c>
    </row>
    <row r="338" spans="17:17" x14ac:dyDescent="0.25">
      <c r="Q338" s="51">
        <f>(B338*C338)+(E338*F338)+(H338*I338)+(K338*L338)+(N338*O338)+P338</f>
        <v>0</v>
      </c>
    </row>
    <row r="339" spans="17:17" x14ac:dyDescent="0.25">
      <c r="Q339" s="51">
        <f>(B339*C339)+(E339*F339)+(H339*I339)+(K339*L339)+(N339*O339)+P339</f>
        <v>0</v>
      </c>
    </row>
    <row r="340" spans="17:17" x14ac:dyDescent="0.25">
      <c r="Q340" s="51">
        <f>(B340*C340)+(E340*F340)+(H340*I340)+(K340*L340)+(N340*O340)+P340</f>
        <v>0</v>
      </c>
    </row>
    <row r="341" spans="17:17" x14ac:dyDescent="0.25">
      <c r="Q341" s="51">
        <f>(B341*C341)+(E341*F341)+(H341*I341)+(K341*L341)+(N341*O341)+P341</f>
        <v>0</v>
      </c>
    </row>
    <row r="342" spans="17:17" x14ac:dyDescent="0.25">
      <c r="Q342" s="51">
        <f>(B342*C342)+(E342*F342)+(H342*I342)+(K342*L342)+(N342*O342)+P342</f>
        <v>0</v>
      </c>
    </row>
    <row r="343" spans="17:17" x14ac:dyDescent="0.25">
      <c r="Q343" s="51">
        <f>(B343*C343)+(E343*F343)+(H343*I343)+(K343*L343)+(N343*O343)+P343</f>
        <v>0</v>
      </c>
    </row>
    <row r="344" spans="17:17" x14ac:dyDescent="0.25">
      <c r="Q344" s="51">
        <f>(B344*C344)+(E344*F344)+(H344*I344)+(K344*L344)+(N344*O344)+P344</f>
        <v>0</v>
      </c>
    </row>
    <row r="345" spans="17:17" x14ac:dyDescent="0.25">
      <c r="Q345" s="51">
        <f>(B345*C345)+(E345*F345)+(H345*I345)+(K345*L345)+(N345*O345)+P345</f>
        <v>0</v>
      </c>
    </row>
    <row r="346" spans="17:17" x14ac:dyDescent="0.25">
      <c r="Q346" s="51">
        <f>(B346*C346)+(E346*F346)+(H346*I346)+(K346*L346)+(N346*O346)+P346</f>
        <v>0</v>
      </c>
    </row>
    <row r="347" spans="17:17" x14ac:dyDescent="0.25">
      <c r="Q347" s="51">
        <f>(B347*C347)+(E347*F347)+(H347*I347)+(K347*L347)+(N347*O347)+P347</f>
        <v>0</v>
      </c>
    </row>
    <row r="348" spans="17:17" x14ac:dyDescent="0.25">
      <c r="Q348" s="51">
        <f>(B348*C348)+(E348*F348)+(H348*I348)+(K348*L348)+(N348*O348)+P348</f>
        <v>0</v>
      </c>
    </row>
    <row r="349" spans="17:17" x14ac:dyDescent="0.25">
      <c r="Q349" s="51">
        <f>(B349*C349)+(E349*F349)+(H349*I349)+(K349*L349)+(N349*O349)+P349</f>
        <v>0</v>
      </c>
    </row>
    <row r="350" spans="17:17" x14ac:dyDescent="0.25">
      <c r="Q350" s="51">
        <f>(B350*C350)+(E350*F350)+(H350*I350)+(K350*L350)+(N350*O350)+P350</f>
        <v>0</v>
      </c>
    </row>
    <row r="351" spans="17:17" x14ac:dyDescent="0.25">
      <c r="Q351" s="51">
        <f>(B351*C351)+(E351*F351)+(H351*I351)+(K351*L351)+(N351*O351)+P351</f>
        <v>0</v>
      </c>
    </row>
    <row r="352" spans="17:17" x14ac:dyDescent="0.25">
      <c r="Q352" s="51">
        <f>(B352*C352)+(E352*F352)+(H352*I352)+(K352*L352)+(N352*O352)+P352</f>
        <v>0</v>
      </c>
    </row>
    <row r="353" spans="17:17" x14ac:dyDescent="0.25">
      <c r="Q353" s="51">
        <f>(B353*C353)+(E353*F353)+(H353*I353)+(K353*L353)+(N353*O353)+P353</f>
        <v>0</v>
      </c>
    </row>
    <row r="354" spans="17:17" x14ac:dyDescent="0.25">
      <c r="Q354" s="51">
        <f>(B354*C354)+(E354*F354)+(H354*I354)+(K354*L354)+(N354*O354)+P354</f>
        <v>0</v>
      </c>
    </row>
    <row r="355" spans="17:17" x14ac:dyDescent="0.25">
      <c r="Q355" s="51">
        <f>(B355*C355)+(E355*F355)+(H355*I355)+(K355*L355)+(N355*O355)+P355</f>
        <v>0</v>
      </c>
    </row>
    <row r="356" spans="17:17" x14ac:dyDescent="0.25">
      <c r="Q356" s="51">
        <f>(B356*C356)+(E356*F356)+(H356*I356)+(K356*L356)+(N356*O356)+P356</f>
        <v>0</v>
      </c>
    </row>
    <row r="357" spans="17:17" x14ac:dyDescent="0.25">
      <c r="Q357" s="51">
        <f>(B357*C357)+(E357*F357)+(H357*I357)+(K357*L357)+(N357*O357)+P357</f>
        <v>0</v>
      </c>
    </row>
    <row r="358" spans="17:17" x14ac:dyDescent="0.25">
      <c r="Q358" s="51">
        <f>(B358*C358)+(E358*F358)+(H358*I358)+(K358*L358)+(N358*O358)+P358</f>
        <v>0</v>
      </c>
    </row>
    <row r="359" spans="17:17" x14ac:dyDescent="0.25">
      <c r="Q359" s="51">
        <f>(B359*C359)+(E359*F359)+(H359*I359)+(K359*L359)+(N359*O359)+P359</f>
        <v>0</v>
      </c>
    </row>
    <row r="360" spans="17:17" x14ac:dyDescent="0.25">
      <c r="Q360" s="51">
        <f>(B360*C360)+(E360*F360)+(H360*I360)+(K360*L360)+(N360*O360)+P360</f>
        <v>0</v>
      </c>
    </row>
    <row r="361" spans="17:17" x14ac:dyDescent="0.25">
      <c r="Q361" s="51">
        <f>(B361*C361)+(E361*F361)+(H361*I361)+(K361*L361)+(N361*O361)+P361</f>
        <v>0</v>
      </c>
    </row>
    <row r="362" spans="17:17" x14ac:dyDescent="0.25">
      <c r="Q362" s="51">
        <f>(B362*C362)+(E362*F362)+(H362*I362)+(K362*L362)+(N362*O362)+P362</f>
        <v>0</v>
      </c>
    </row>
    <row r="363" spans="17:17" x14ac:dyDescent="0.25">
      <c r="Q363" s="51">
        <f>(B363*C363)+(E363*F363)+(H363*I363)+(K363*L363)+(N363*O363)+P363</f>
        <v>0</v>
      </c>
    </row>
    <row r="364" spans="17:17" x14ac:dyDescent="0.25">
      <c r="Q364" s="51">
        <f>(B364*C364)+(E364*F364)+(H364*I364)+(K364*L364)+(N364*O364)+P364</f>
        <v>0</v>
      </c>
    </row>
    <row r="365" spans="17:17" x14ac:dyDescent="0.25">
      <c r="Q365" s="51">
        <f>(B365*C365)+(E365*F365)+(H365*I365)+(K365*L365)+(N365*O365)+P365</f>
        <v>0</v>
      </c>
    </row>
    <row r="366" spans="17:17" x14ac:dyDescent="0.25">
      <c r="Q366" s="51">
        <f>(B366*C366)+(E366*F366)+(H366*I366)+(K366*L366)+(N366*O366)+P366</f>
        <v>0</v>
      </c>
    </row>
    <row r="367" spans="17:17" x14ac:dyDescent="0.25">
      <c r="Q367" s="51">
        <f>(B367*C367)+(E367*F367)+(H367*I367)+(K367*L367)+(N367*O367)+P367</f>
        <v>0</v>
      </c>
    </row>
    <row r="368" spans="17:17" x14ac:dyDescent="0.25">
      <c r="Q368" s="51">
        <f>(B368*C368)+(E368*F368)+(H368*I368)+(K368*L368)+(N368*O368)+P368</f>
        <v>0</v>
      </c>
    </row>
    <row r="369" spans="17:17" x14ac:dyDescent="0.25">
      <c r="Q369" s="51">
        <f>(B369*C369)+(E369*F369)+(H369*I369)+(K369*L369)+(N369*O369)+P369</f>
        <v>0</v>
      </c>
    </row>
    <row r="370" spans="17:17" x14ac:dyDescent="0.25">
      <c r="Q370" s="51">
        <f>(B370*C370)+(E370*F370)+(H370*I370)+(K370*L370)+(N370*O370)+P370</f>
        <v>0</v>
      </c>
    </row>
    <row r="371" spans="17:17" x14ac:dyDescent="0.25">
      <c r="Q371" s="51">
        <f>(B371*C371)+(E371*F371)+(H371*I371)+(K371*L371)+(N371*O371)+P371</f>
        <v>0</v>
      </c>
    </row>
    <row r="372" spans="17:17" x14ac:dyDescent="0.25">
      <c r="Q372" s="51">
        <f>(B372*C372)+(E372*F372)+(H372*I372)+(K372*L372)+(N372*O372)+P372</f>
        <v>0</v>
      </c>
    </row>
    <row r="373" spans="17:17" x14ac:dyDescent="0.25">
      <c r="Q373" s="51">
        <f>(B373*C373)+(E373*F373)+(H373*I373)+(K373*L373)+(N373*O373)+P373</f>
        <v>0</v>
      </c>
    </row>
    <row r="374" spans="17:17" x14ac:dyDescent="0.25">
      <c r="Q374" s="51">
        <f>(B374*C374)+(E374*F374)+(H374*I374)+(K374*L374)+(N374*O374)+P374</f>
        <v>0</v>
      </c>
    </row>
    <row r="375" spans="17:17" x14ac:dyDescent="0.25">
      <c r="Q375" s="51">
        <f>(B375*C375)+(E375*F375)+(H375*I375)+(K375*L375)+(N375*O375)+P375</f>
        <v>0</v>
      </c>
    </row>
    <row r="376" spans="17:17" x14ac:dyDescent="0.25">
      <c r="Q376" s="51">
        <f>(B376*C376)+(E376*F376)+(H376*I376)+(K376*L376)+(N376*O376)+P376</f>
        <v>0</v>
      </c>
    </row>
    <row r="377" spans="17:17" x14ac:dyDescent="0.25">
      <c r="Q377" s="51">
        <f>(B377*C377)+(E377*F377)+(H377*I377)+(K377*L377)+(N377*O377)+P377</f>
        <v>0</v>
      </c>
    </row>
    <row r="378" spans="17:17" x14ac:dyDescent="0.25">
      <c r="Q378" s="51">
        <f>(B378*C378)+(E378*F378)+(H378*I378)+(K378*L378)+(N378*O378)+P378</f>
        <v>0</v>
      </c>
    </row>
    <row r="379" spans="17:17" x14ac:dyDescent="0.25">
      <c r="Q379" s="51">
        <f>(B379*C379)+(E379*F379)+(H379*I379)+(K379*L379)+(N379*O379)+P379</f>
        <v>0</v>
      </c>
    </row>
    <row r="380" spans="17:17" x14ac:dyDescent="0.25">
      <c r="Q380" s="51">
        <f>(B380*C380)+(E380*F380)+(H380*I380)+(K380*L380)+(N380*O380)+P380</f>
        <v>0</v>
      </c>
    </row>
    <row r="381" spans="17:17" x14ac:dyDescent="0.25">
      <c r="Q381" s="51">
        <f>(B381*C381)+(E381*F381)+(H381*I381)+(K381*L381)+(N381*O381)+P381</f>
        <v>0</v>
      </c>
    </row>
    <row r="382" spans="17:17" x14ac:dyDescent="0.25">
      <c r="Q382" s="51">
        <f>(B382*C382)+(E382*F382)+(H382*I382)+(K382*L382)+(N382*O382)+P382</f>
        <v>0</v>
      </c>
    </row>
    <row r="383" spans="17:17" x14ac:dyDescent="0.25">
      <c r="Q383" s="51">
        <f>(B383*C383)+(E383*F383)+(H383*I383)+(K383*L383)+(N383*O383)+P383</f>
        <v>0</v>
      </c>
    </row>
    <row r="384" spans="17:17" x14ac:dyDescent="0.25">
      <c r="Q384" s="51">
        <f>(B384*C384)+(E384*F384)+(H384*I384)+(K384*L384)+(N384*O384)+P384</f>
        <v>0</v>
      </c>
    </row>
    <row r="385" spans="17:17" x14ac:dyDescent="0.25">
      <c r="Q385" s="51">
        <f>(B385*C385)+(E385*F385)+(H385*I385)+(K385*L385)+(N385*O385)+P385</f>
        <v>0</v>
      </c>
    </row>
    <row r="386" spans="17:17" x14ac:dyDescent="0.25">
      <c r="Q386" s="51">
        <f>(B386*C386)+(E386*F386)+(H386*I386)+(K386*L386)+(N386*O386)+P386</f>
        <v>0</v>
      </c>
    </row>
    <row r="387" spans="17:17" x14ac:dyDescent="0.25">
      <c r="Q387" s="51">
        <f>(B387*C387)+(E387*F387)+(H387*I387)+(K387*L387)+(N387*O387)+P387</f>
        <v>0</v>
      </c>
    </row>
    <row r="388" spans="17:17" x14ac:dyDescent="0.25">
      <c r="Q388" s="51">
        <f>(B388*C388)+(E388*F388)+(H388*I388)+(K388*L388)+(N388*O388)+P388</f>
        <v>0</v>
      </c>
    </row>
    <row r="389" spans="17:17" x14ac:dyDescent="0.25">
      <c r="Q389" s="51">
        <f>(B389*C389)+(E389*F389)+(H389*I389)+(K389*L389)+(N389*O389)+P389</f>
        <v>0</v>
      </c>
    </row>
    <row r="390" spans="17:17" x14ac:dyDescent="0.25">
      <c r="Q390" s="51">
        <f>(B390*C390)+(E390*F390)+(H390*I390)+(K390*L390)+(N390*O390)+P390</f>
        <v>0</v>
      </c>
    </row>
    <row r="391" spans="17:17" x14ac:dyDescent="0.25">
      <c r="Q391" s="51">
        <f>(B391*C391)+(E391*F391)+(H391*I391)+(K391*L391)+(N391*O391)+P391</f>
        <v>0</v>
      </c>
    </row>
    <row r="392" spans="17:17" x14ac:dyDescent="0.25">
      <c r="Q392" s="51">
        <f>(B392*C392)+(E392*F392)+(H392*I392)+(K392*L392)+(N392*O392)+P392</f>
        <v>0</v>
      </c>
    </row>
    <row r="393" spans="17:17" x14ac:dyDescent="0.25">
      <c r="Q393" s="51">
        <f>(B393*C393)+(E393*F393)+(H393*I393)+(K393*L393)+(N393*O393)+P393</f>
        <v>0</v>
      </c>
    </row>
    <row r="394" spans="17:17" x14ac:dyDescent="0.25">
      <c r="Q394" s="51">
        <f>(B394*C394)+(E394*F394)+(H394*I394)+(K394*L394)+(N394*O394)+P394</f>
        <v>0</v>
      </c>
    </row>
    <row r="395" spans="17:17" x14ac:dyDescent="0.25">
      <c r="Q395" s="51">
        <f>(B395*C395)+(E395*F395)+(H395*I395)+(K395*L395)+(N395*O395)+P395</f>
        <v>0</v>
      </c>
    </row>
    <row r="396" spans="17:17" x14ac:dyDescent="0.25">
      <c r="Q396" s="51">
        <f>(B396*C396)+(E396*F396)+(H396*I396)+(K396*L396)+(N396*O396)+P396</f>
        <v>0</v>
      </c>
    </row>
    <row r="397" spans="17:17" x14ac:dyDescent="0.25">
      <c r="Q397" s="51">
        <f>(B397*C397)+(E397*F397)+(H397*I397)+(K397*L397)+(N397*O397)+P397</f>
        <v>0</v>
      </c>
    </row>
    <row r="398" spans="17:17" x14ac:dyDescent="0.25">
      <c r="Q398" s="51">
        <f>(B398*C398)+(E398*F398)+(H398*I398)+(K398*L398)+(N398*O398)+P398</f>
        <v>0</v>
      </c>
    </row>
    <row r="399" spans="17:17" x14ac:dyDescent="0.25">
      <c r="Q399" s="51">
        <f>(B399*C399)+(E399*F399)+(H399*I399)+(K399*L399)+(N399*O399)+P399</f>
        <v>0</v>
      </c>
    </row>
    <row r="400" spans="17:17" x14ac:dyDescent="0.25">
      <c r="Q400" s="51">
        <f>(B400*C400)+(E400*F400)+(H400*I400)+(K400*L400)+(N400*O400)+P400</f>
        <v>0</v>
      </c>
    </row>
    <row r="401" spans="17:17" x14ac:dyDescent="0.25">
      <c r="Q401" s="51">
        <f>(B401*C401)+(E401*F401)+(H401*I401)+(K401*L401)+(N401*O401)+P401</f>
        <v>0</v>
      </c>
    </row>
    <row r="402" spans="17:17" x14ac:dyDescent="0.25">
      <c r="Q402" s="51">
        <f>(B402*C402)+(E402*F402)+(H402*I402)+(K402*L402)+(N402*O402)+P402</f>
        <v>0</v>
      </c>
    </row>
    <row r="403" spans="17:17" x14ac:dyDescent="0.25">
      <c r="Q403" s="51">
        <f>(B403*C403)+(E403*F403)+(H403*I403)+(K403*L403)+(N403*O403)+P403</f>
        <v>0</v>
      </c>
    </row>
    <row r="404" spans="17:17" x14ac:dyDescent="0.25">
      <c r="Q404" s="51">
        <f>(B404*C404)+(E404*F404)+(H404*I404)+(K404*L404)+(N404*O404)+P404</f>
        <v>0</v>
      </c>
    </row>
    <row r="405" spans="17:17" x14ac:dyDescent="0.25">
      <c r="Q405" s="51">
        <f>(B405*C405)+(E405*F405)+(H405*I405)+(K405*L405)+(N405*O405)+P405</f>
        <v>0</v>
      </c>
    </row>
    <row r="406" spans="17:17" x14ac:dyDescent="0.25">
      <c r="Q406" s="51">
        <f>(B406*C406)+(E406*F406)+(H406*I406)+(K406*L406)+(N406*O406)+P406</f>
        <v>0</v>
      </c>
    </row>
    <row r="407" spans="17:17" x14ac:dyDescent="0.25">
      <c r="Q407" s="51">
        <f>(B407*C407)+(E407*F407)+(H407*I407)+(K407*L407)+(N407*O407)+P407</f>
        <v>0</v>
      </c>
    </row>
    <row r="408" spans="17:17" x14ac:dyDescent="0.25">
      <c r="Q408" s="51">
        <f>(B408*C408)+(E408*F408)+(H408*I408)+(K408*L408)+(N408*O408)+P408</f>
        <v>0</v>
      </c>
    </row>
    <row r="409" spans="17:17" x14ac:dyDescent="0.25">
      <c r="Q409" s="51">
        <f>(B409*C409)+(E409*F409)+(H409*I409)+(K409*L409)+(N409*O409)+P409</f>
        <v>0</v>
      </c>
    </row>
    <row r="410" spans="17:17" x14ac:dyDescent="0.25">
      <c r="Q410" s="51">
        <f>(B410*C410)+(E410*F410)+(H410*I410)+(K410*L410)+(N410*O410)+P410</f>
        <v>0</v>
      </c>
    </row>
    <row r="411" spans="17:17" x14ac:dyDescent="0.25">
      <c r="Q411" s="51">
        <f>(B411*C411)+(E411*F411)+(H411*I411)+(K411*L411)+(N411*O411)+P411</f>
        <v>0</v>
      </c>
    </row>
    <row r="412" spans="17:17" x14ac:dyDescent="0.25">
      <c r="Q412" s="51">
        <f>(B412*C412)+(E412*F412)+(H412*I412)+(K412*L412)+(N412*O412)+P412</f>
        <v>0</v>
      </c>
    </row>
    <row r="413" spans="17:17" x14ac:dyDescent="0.25">
      <c r="Q413" s="51">
        <f>(B413*C413)+(E413*F413)+(H413*I413)+(K413*L413)+(N413*O413)+P413</f>
        <v>0</v>
      </c>
    </row>
    <row r="414" spans="17:17" x14ac:dyDescent="0.25">
      <c r="Q414" s="51">
        <f>(B414*C414)+(E414*F414)+(H414*I414)+(K414*L414)+(N414*O414)+P414</f>
        <v>0</v>
      </c>
    </row>
    <row r="415" spans="17:17" x14ac:dyDescent="0.25">
      <c r="Q415" s="51">
        <f>(B415*C415)+(E415*F415)+(H415*I415)+(K415*L415)+(N415*O415)+P415</f>
        <v>0</v>
      </c>
    </row>
    <row r="416" spans="17:17" x14ac:dyDescent="0.25">
      <c r="Q416" s="51">
        <f>(B416*C416)+(E416*F416)+(H416*I416)+(K416*L416)+(N416*O416)+P416</f>
        <v>0</v>
      </c>
    </row>
    <row r="417" spans="17:17" x14ac:dyDescent="0.25">
      <c r="Q417" s="51">
        <f>(B417*C417)+(E417*F417)+(H417*I417)+(K417*L417)+(N417*O417)+P417</f>
        <v>0</v>
      </c>
    </row>
    <row r="418" spans="17:17" x14ac:dyDescent="0.25">
      <c r="Q418" s="51">
        <f>(B418*C418)+(E418*F418)+(H418*I418)+(K418*L418)+(N418*O418)+P418</f>
        <v>0</v>
      </c>
    </row>
    <row r="419" spans="17:17" x14ac:dyDescent="0.25">
      <c r="Q419" s="51">
        <f>(B419*C419)+(E419*F419)+(H419*I419)+(K419*L419)+(N419*O419)+P419</f>
        <v>0</v>
      </c>
    </row>
    <row r="420" spans="17:17" x14ac:dyDescent="0.25">
      <c r="Q420" s="51">
        <f>(B420*C420)+(E420*F420)+(H420*I420)+(K420*L420)+(N420*O420)+P420</f>
        <v>0</v>
      </c>
    </row>
    <row r="421" spans="17:17" x14ac:dyDescent="0.25">
      <c r="Q421" s="51">
        <f>(B421*C421)+(E421*F421)+(H421*I421)+(K421*L421)+(N421*O421)+P421</f>
        <v>0</v>
      </c>
    </row>
    <row r="422" spans="17:17" x14ac:dyDescent="0.25">
      <c r="Q422" s="51">
        <f>(B422*C422)+(E422*F422)+(H422*I422)+(K422*L422)+(N422*O422)+P422</f>
        <v>0</v>
      </c>
    </row>
    <row r="423" spans="17:17" x14ac:dyDescent="0.25">
      <c r="Q423" s="51">
        <f>(B423*C423)+(E423*F423)+(H423*I423)+(K423*L423)+(N423*O423)+P423</f>
        <v>0</v>
      </c>
    </row>
    <row r="424" spans="17:17" x14ac:dyDescent="0.25">
      <c r="Q424" s="51">
        <f>(B424*C424)+(E424*F424)+(H424*I424)+(K424*L424)+(N424*O424)+P424</f>
        <v>0</v>
      </c>
    </row>
    <row r="425" spans="17:17" x14ac:dyDescent="0.25">
      <c r="Q425" s="51">
        <f>(B425*C425)+(E425*F425)+(H425*I425)+(K425*L425)+(N425*O425)+P425</f>
        <v>0</v>
      </c>
    </row>
    <row r="426" spans="17:17" x14ac:dyDescent="0.25">
      <c r="Q426" s="51">
        <f>(B426*C426)+(E426*F426)+(H426*I426)+(K426*L426)+(N426*O426)+P426</f>
        <v>0</v>
      </c>
    </row>
    <row r="427" spans="17:17" x14ac:dyDescent="0.25">
      <c r="Q427" s="51">
        <f>(B427*C427)+(E427*F427)+(H427*I427)+(K427*L427)+(N427*O427)+P427</f>
        <v>0</v>
      </c>
    </row>
    <row r="428" spans="17:17" x14ac:dyDescent="0.25">
      <c r="Q428" s="51">
        <f>(B428*C428)+(E428*F428)+(H428*I428)+(K428*L428)+(N428*O428)+P428</f>
        <v>0</v>
      </c>
    </row>
    <row r="429" spans="17:17" x14ac:dyDescent="0.25">
      <c r="Q429" s="51">
        <f>(B429*C429)+(E429*F429)+(H429*I429)+(K429*L429)+(N429*O429)+P429</f>
        <v>0</v>
      </c>
    </row>
    <row r="430" spans="17:17" x14ac:dyDescent="0.25">
      <c r="Q430" s="51">
        <f>(B430*C430)+(E430*F430)+(H430*I430)+(K430*L430)+(N430*O430)+P430</f>
        <v>0</v>
      </c>
    </row>
    <row r="431" spans="17:17" x14ac:dyDescent="0.25">
      <c r="Q431" s="51">
        <f>(B431*C431)+(E431*F431)+(H431*I431)+(K431*L431)+(N431*O431)+P431</f>
        <v>0</v>
      </c>
    </row>
    <row r="432" spans="17:17" x14ac:dyDescent="0.25">
      <c r="Q432" s="51">
        <f>(B432*C432)+(E432*F432)+(H432*I432)+(K432*L432)+(N432*O432)+P432</f>
        <v>0</v>
      </c>
    </row>
    <row r="433" spans="17:17" x14ac:dyDescent="0.25">
      <c r="Q433" s="51">
        <f>(B433*C433)+(E433*F433)+(H433*I433)+(K433*L433)+(N433*O433)+P433</f>
        <v>0</v>
      </c>
    </row>
    <row r="434" spans="17:17" x14ac:dyDescent="0.25">
      <c r="Q434" s="51">
        <f>(B434*C434)+(E434*F434)+(H434*I434)+(K434*L434)+(N434*O434)+P434</f>
        <v>0</v>
      </c>
    </row>
    <row r="435" spans="17:17" x14ac:dyDescent="0.25">
      <c r="Q435" s="51">
        <f>(B435*C435)+(E435*F435)+(H435*I435)+(K435*L435)+(N435*O435)+P435</f>
        <v>0</v>
      </c>
    </row>
    <row r="436" spans="17:17" x14ac:dyDescent="0.25">
      <c r="Q436" s="51">
        <f>(B436*C436)+(E436*F436)+(H436*I436)+(K436*L436)+(N436*O436)+P436</f>
        <v>0</v>
      </c>
    </row>
    <row r="437" spans="17:17" x14ac:dyDescent="0.25">
      <c r="Q437" s="51">
        <f>(B437*C437)+(E437*F437)+(H437*I437)+(K437*L437)+(N437*O437)+P437</f>
        <v>0</v>
      </c>
    </row>
    <row r="438" spans="17:17" x14ac:dyDescent="0.25">
      <c r="Q438" s="51">
        <f>(B438*C438)+(E438*F438)+(H438*I438)+(K438*L438)+(N438*O438)+P438</f>
        <v>0</v>
      </c>
    </row>
    <row r="439" spans="17:17" x14ac:dyDescent="0.25">
      <c r="Q439" s="51">
        <f>(B439*C439)+(E439*F439)+(H439*I439)+(K439*L439)+(N439*O439)+P439</f>
        <v>0</v>
      </c>
    </row>
    <row r="440" spans="17:17" x14ac:dyDescent="0.25">
      <c r="Q440" s="51">
        <f>(B440*C440)+(E440*F440)+(H440*I440)+(K440*L440)+(N440*O440)+P440</f>
        <v>0</v>
      </c>
    </row>
    <row r="441" spans="17:17" x14ac:dyDescent="0.25">
      <c r="Q441" s="51">
        <f>(B441*C441)+(E441*F441)+(H441*I441)+(K441*L441)+(N441*O441)+P441</f>
        <v>0</v>
      </c>
    </row>
    <row r="442" spans="17:17" x14ac:dyDescent="0.25">
      <c r="Q442" s="51">
        <f>(B442*C442)+(E442*F442)+(H442*I442)+(K442*L442)+(N442*O442)+P442</f>
        <v>0</v>
      </c>
    </row>
    <row r="443" spans="17:17" x14ac:dyDescent="0.25">
      <c r="Q443" s="51">
        <f>(B443*C443)+(E443*F443)+(H443*I443)+(K443*L443)+(N443*O443)+P443</f>
        <v>0</v>
      </c>
    </row>
    <row r="444" spans="17:17" x14ac:dyDescent="0.25">
      <c r="Q444" s="51">
        <f>(B444*C444)+(E444*F444)+(H444*I444)+(K444*L444)+(N444*O444)+P444</f>
        <v>0</v>
      </c>
    </row>
    <row r="445" spans="17:17" x14ac:dyDescent="0.25">
      <c r="Q445" s="51">
        <f>(B445*C445)+(E445*F445)+(H445*I445)+(K445*L445)+(N445*O445)+P445</f>
        <v>0</v>
      </c>
    </row>
    <row r="446" spans="17:17" x14ac:dyDescent="0.25">
      <c r="Q446" s="51">
        <f>(B446*C446)+(E446*F446)+(H446*I446)+(K446*L446)+(N446*O446)+P446</f>
        <v>0</v>
      </c>
    </row>
    <row r="447" spans="17:17" x14ac:dyDescent="0.25">
      <c r="Q447" s="51">
        <f>(B447*C447)+(E447*F447)+(H447*I447)+(K447*L447)+(N447*O447)+P447</f>
        <v>0</v>
      </c>
    </row>
    <row r="448" spans="17:17" x14ac:dyDescent="0.25">
      <c r="Q448" s="51">
        <f>(B448*C448)+(E448*F448)+(H448*I448)+(K448*L448)+(N448*O448)+P448</f>
        <v>0</v>
      </c>
    </row>
    <row r="449" spans="17:17" x14ac:dyDescent="0.25">
      <c r="Q449" s="51">
        <f>(B449*C449)+(E449*F449)+(H449*I449)+(K449*L449)+(N449*O449)+P449</f>
        <v>0</v>
      </c>
    </row>
    <row r="450" spans="17:17" x14ac:dyDescent="0.25">
      <c r="Q450" s="51">
        <f>(B450*C450)+(E450*F450)+(H450*I450)+(K450*L450)+(N450*O450)+P450</f>
        <v>0</v>
      </c>
    </row>
    <row r="451" spans="17:17" x14ac:dyDescent="0.25">
      <c r="Q451" s="51">
        <f>(B451*C451)+(E451*F451)+(H451*I451)+(K451*L451)+(N451*O451)+P451</f>
        <v>0</v>
      </c>
    </row>
    <row r="452" spans="17:17" x14ac:dyDescent="0.25">
      <c r="Q452" s="51">
        <f>(B452*C452)+(E452*F452)+(H452*I452)+(K452*L452)+(N452*O452)+P452</f>
        <v>0</v>
      </c>
    </row>
    <row r="453" spans="17:17" x14ac:dyDescent="0.25">
      <c r="Q453" s="51">
        <f>(B453*C453)+(E453*F453)+(H453*I453)+(K453*L453)+(N453*O453)+P453</f>
        <v>0</v>
      </c>
    </row>
    <row r="454" spans="17:17" x14ac:dyDescent="0.25">
      <c r="Q454" s="51">
        <f>(B454*C454)+(E454*F454)+(H454*I454)+(K454*L454)+(N454*O454)+P454</f>
        <v>0</v>
      </c>
    </row>
  </sheetData>
  <autoFilter ref="A1:S45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tabSelected="1" zoomScaleNormal="100" workbookViewId="0">
      <pane ySplit="1" topLeftCell="A2" activePane="bottomLeft" state="frozen"/>
      <selection pane="bottomLeft" activeCell="H171" sqref="A1:H171"/>
    </sheetView>
  </sheetViews>
  <sheetFormatPr baseColWidth="10" defaultRowHeight="15" x14ac:dyDescent="0.25"/>
  <cols>
    <col min="1" max="1" width="42.42578125" style="62" bestFit="1" customWidth="1"/>
    <col min="2" max="2" width="23.5703125" style="37" bestFit="1" customWidth="1"/>
    <col min="3" max="3" width="25" style="37" bestFit="1" customWidth="1"/>
    <col min="4" max="4" width="12.42578125" style="37" bestFit="1" customWidth="1"/>
    <col min="5" max="5" width="10.7109375" style="68" bestFit="1" customWidth="1"/>
    <col min="6" max="6" width="47.5703125" style="37" bestFit="1" customWidth="1"/>
    <col min="7" max="7" width="23.28515625" style="51" bestFit="1" customWidth="1"/>
    <col min="8" max="8" width="86" style="37" bestFit="1" customWidth="1"/>
    <col min="9" max="16384" width="11.42578125" style="37"/>
  </cols>
  <sheetData>
    <row r="1" spans="1:8" ht="19.5" x14ac:dyDescent="0.25">
      <c r="A1" s="44" t="s">
        <v>254</v>
      </c>
      <c r="B1" s="44" t="s">
        <v>317</v>
      </c>
      <c r="C1" s="44" t="s">
        <v>255</v>
      </c>
      <c r="D1" s="44" t="s">
        <v>296</v>
      </c>
      <c r="E1" s="66" t="s">
        <v>308</v>
      </c>
      <c r="F1" s="44" t="s">
        <v>295</v>
      </c>
      <c r="G1" s="63" t="s">
        <v>299</v>
      </c>
      <c r="H1" s="44" t="s">
        <v>302</v>
      </c>
    </row>
    <row r="2" spans="1:8" ht="21" x14ac:dyDescent="0.25">
      <c r="A2" s="61" t="s">
        <v>314</v>
      </c>
      <c r="B2" s="45" t="s">
        <v>406</v>
      </c>
      <c r="C2" s="45" t="s">
        <v>521</v>
      </c>
      <c r="D2" s="45">
        <v>5</v>
      </c>
      <c r="E2" s="67" t="s">
        <v>306</v>
      </c>
      <c r="F2" s="67" t="s">
        <v>386</v>
      </c>
      <c r="G2" s="64">
        <f>Recette!Q3</f>
        <v>90</v>
      </c>
      <c r="H2" s="47" t="s">
        <v>315</v>
      </c>
    </row>
    <row r="3" spans="1:8" ht="21" x14ac:dyDescent="0.25">
      <c r="A3" s="61" t="s">
        <v>612</v>
      </c>
      <c r="B3" s="45" t="s">
        <v>304</v>
      </c>
      <c r="C3" s="45" t="s">
        <v>521</v>
      </c>
      <c r="D3" s="45">
        <v>0</v>
      </c>
      <c r="E3" s="67" t="s">
        <v>306</v>
      </c>
      <c r="F3" s="67" t="s">
        <v>618</v>
      </c>
      <c r="G3" s="64">
        <f>Recette!Q4</f>
        <v>140</v>
      </c>
      <c r="H3" s="47"/>
    </row>
    <row r="4" spans="1:8" ht="21" x14ac:dyDescent="0.25">
      <c r="A4" s="61" t="s">
        <v>407</v>
      </c>
      <c r="B4" s="45" t="s">
        <v>408</v>
      </c>
      <c r="C4" s="45" t="s">
        <v>521</v>
      </c>
      <c r="D4" s="45">
        <v>5</v>
      </c>
      <c r="E4" s="67" t="s">
        <v>306</v>
      </c>
      <c r="F4" s="67" t="s">
        <v>703</v>
      </c>
      <c r="G4" s="64">
        <f>Recette!Q5</f>
        <v>180</v>
      </c>
      <c r="H4" s="47" t="s">
        <v>409</v>
      </c>
    </row>
    <row r="5" spans="1:8" ht="21" x14ac:dyDescent="0.25">
      <c r="A5" s="61" t="s">
        <v>389</v>
      </c>
      <c r="B5" s="45" t="s">
        <v>520</v>
      </c>
      <c r="C5" s="45" t="s">
        <v>348</v>
      </c>
      <c r="D5" s="45">
        <v>1</v>
      </c>
      <c r="E5" s="67" t="s">
        <v>306</v>
      </c>
      <c r="F5" s="45" t="s">
        <v>301</v>
      </c>
      <c r="G5" s="64">
        <f>Recette!Q6</f>
        <v>65</v>
      </c>
      <c r="H5" s="47" t="s">
        <v>390</v>
      </c>
    </row>
    <row r="6" spans="1:8" ht="21" x14ac:dyDescent="0.25">
      <c r="A6" s="61" t="s">
        <v>427</v>
      </c>
      <c r="B6" s="45" t="s">
        <v>408</v>
      </c>
      <c r="C6" s="45" t="s">
        <v>392</v>
      </c>
      <c r="D6" s="45">
        <v>1</v>
      </c>
      <c r="E6" s="67" t="s">
        <v>396</v>
      </c>
      <c r="F6" s="45" t="s">
        <v>301</v>
      </c>
      <c r="G6" s="64">
        <f>Recette!Q7</f>
        <v>95</v>
      </c>
      <c r="H6" s="47" t="s">
        <v>393</v>
      </c>
    </row>
    <row r="7" spans="1:8" ht="21" x14ac:dyDescent="0.25">
      <c r="A7" s="61" t="s">
        <v>297</v>
      </c>
      <c r="B7" s="45" t="s">
        <v>406</v>
      </c>
      <c r="C7" s="45" t="s">
        <v>521</v>
      </c>
      <c r="D7" s="45">
        <v>1</v>
      </c>
      <c r="E7" s="67" t="s">
        <v>306</v>
      </c>
      <c r="F7" s="45" t="s">
        <v>301</v>
      </c>
      <c r="G7" s="64">
        <f>Recette!Q14</f>
        <v>60</v>
      </c>
      <c r="H7" s="47" t="s">
        <v>303</v>
      </c>
    </row>
    <row r="8" spans="1:8" ht="21" x14ac:dyDescent="0.25">
      <c r="A8" s="61" t="s">
        <v>593</v>
      </c>
      <c r="B8" s="45" t="s">
        <v>304</v>
      </c>
      <c r="C8" s="45" t="s">
        <v>521</v>
      </c>
      <c r="D8" s="45">
        <v>0</v>
      </c>
      <c r="E8" s="67" t="s">
        <v>306</v>
      </c>
      <c r="F8" s="45" t="s">
        <v>301</v>
      </c>
      <c r="G8" s="64">
        <f>Recette!Q15</f>
        <v>90</v>
      </c>
      <c r="H8" s="47"/>
    </row>
    <row r="9" spans="1:8" ht="21" x14ac:dyDescent="0.25">
      <c r="A9" s="61" t="s">
        <v>300</v>
      </c>
      <c r="B9" s="45" t="s">
        <v>304</v>
      </c>
      <c r="C9" s="45" t="s">
        <v>260</v>
      </c>
      <c r="D9" s="45">
        <v>0</v>
      </c>
      <c r="E9" s="67" t="s">
        <v>307</v>
      </c>
      <c r="F9" s="45" t="s">
        <v>369</v>
      </c>
      <c r="G9" s="64">
        <f>Recette!Q16</f>
        <v>170</v>
      </c>
      <c r="H9" s="47" t="s">
        <v>305</v>
      </c>
    </row>
    <row r="10" spans="1:8" ht="21" x14ac:dyDescent="0.25">
      <c r="A10" s="61" t="s">
        <v>426</v>
      </c>
      <c r="B10" s="45" t="s">
        <v>520</v>
      </c>
      <c r="C10" s="45" t="s">
        <v>348</v>
      </c>
      <c r="D10" s="45">
        <v>10</v>
      </c>
      <c r="E10" s="67" t="s">
        <v>306</v>
      </c>
      <c r="F10" s="45" t="s">
        <v>400</v>
      </c>
      <c r="G10" s="64">
        <f>Recette!Q17</f>
        <v>410</v>
      </c>
      <c r="H10" s="47" t="s">
        <v>401</v>
      </c>
    </row>
    <row r="11" spans="1:8" ht="21" x14ac:dyDescent="0.25">
      <c r="A11" s="61" t="s">
        <v>395</v>
      </c>
      <c r="B11" s="45" t="s">
        <v>408</v>
      </c>
      <c r="C11" s="45" t="s">
        <v>392</v>
      </c>
      <c r="D11" s="45">
        <v>10</v>
      </c>
      <c r="E11" s="67" t="s">
        <v>396</v>
      </c>
      <c r="F11" s="45" t="s">
        <v>398</v>
      </c>
      <c r="G11" s="64">
        <f>Recette!Q18</f>
        <v>410</v>
      </c>
      <c r="H11" s="47" t="s">
        <v>397</v>
      </c>
    </row>
    <row r="12" spans="1:8" ht="21" x14ac:dyDescent="0.25">
      <c r="A12" s="61" t="s">
        <v>619</v>
      </c>
      <c r="B12" s="45" t="s">
        <v>406</v>
      </c>
      <c r="C12" s="45" t="s">
        <v>642</v>
      </c>
      <c r="D12" s="45">
        <v>10</v>
      </c>
      <c r="E12" s="67" t="s">
        <v>306</v>
      </c>
      <c r="F12" s="67" t="s">
        <v>643</v>
      </c>
      <c r="G12" s="64">
        <f>Recette!Q19</f>
        <v>1130</v>
      </c>
      <c r="H12" s="47"/>
    </row>
    <row r="13" spans="1:8" ht="21" x14ac:dyDescent="0.25">
      <c r="A13" s="61" t="s">
        <v>661</v>
      </c>
      <c r="B13" s="45" t="s">
        <v>406</v>
      </c>
      <c r="C13" s="45" t="s">
        <v>264</v>
      </c>
      <c r="D13" s="45">
        <v>10</v>
      </c>
      <c r="E13" s="67" t="s">
        <v>306</v>
      </c>
      <c r="F13" s="67" t="s">
        <v>687</v>
      </c>
      <c r="G13" s="64">
        <f>Recette!Q20</f>
        <v>463</v>
      </c>
      <c r="H13" s="47"/>
    </row>
    <row r="14" spans="1:8" ht="21" x14ac:dyDescent="0.25">
      <c r="A14" s="61" t="s">
        <v>518</v>
      </c>
      <c r="B14" s="45" t="s">
        <v>406</v>
      </c>
      <c r="C14" s="45" t="s">
        <v>261</v>
      </c>
      <c r="D14" s="45">
        <v>10</v>
      </c>
      <c r="E14" s="67" t="s">
        <v>306</v>
      </c>
      <c r="F14" s="67" t="s">
        <v>543</v>
      </c>
      <c r="G14" s="64">
        <f>Recette!Q21</f>
        <v>270</v>
      </c>
      <c r="H14" s="47"/>
    </row>
    <row r="15" spans="1:8" ht="21" x14ac:dyDescent="0.25">
      <c r="A15" s="61" t="s">
        <v>309</v>
      </c>
      <c r="B15" s="45" t="s">
        <v>406</v>
      </c>
      <c r="C15" s="45" t="s">
        <v>521</v>
      </c>
      <c r="D15" s="45">
        <v>10</v>
      </c>
      <c r="E15" s="67" t="s">
        <v>306</v>
      </c>
      <c r="F15" s="67" t="s">
        <v>386</v>
      </c>
      <c r="G15" s="64">
        <f>Recette!Q22</f>
        <v>420</v>
      </c>
      <c r="H15" s="47" t="s">
        <v>485</v>
      </c>
    </row>
    <row r="16" spans="1:8" ht="21" x14ac:dyDescent="0.25">
      <c r="A16" s="61" t="s">
        <v>594</v>
      </c>
      <c r="B16" s="45" t="s">
        <v>304</v>
      </c>
      <c r="C16" s="45" t="s">
        <v>521</v>
      </c>
      <c r="D16" s="45">
        <v>0</v>
      </c>
      <c r="E16" s="67" t="s">
        <v>306</v>
      </c>
      <c r="F16" s="67" t="s">
        <v>618</v>
      </c>
      <c r="G16" s="64">
        <f>Recette!Q23</f>
        <v>470</v>
      </c>
      <c r="H16" s="47"/>
    </row>
    <row r="17" spans="1:8" ht="21" x14ac:dyDescent="0.25">
      <c r="A17" s="61" t="s">
        <v>353</v>
      </c>
      <c r="B17" s="45" t="s">
        <v>304</v>
      </c>
      <c r="C17" s="45" t="s">
        <v>260</v>
      </c>
      <c r="D17" s="45">
        <v>0</v>
      </c>
      <c r="E17" s="67" t="s">
        <v>307</v>
      </c>
      <c r="F17" s="45" t="s">
        <v>370</v>
      </c>
      <c r="G17" s="64">
        <f>Recette!Q24</f>
        <v>300</v>
      </c>
      <c r="H17" s="47" t="s">
        <v>486</v>
      </c>
    </row>
    <row r="18" spans="1:8" ht="21" x14ac:dyDescent="0.25">
      <c r="A18" s="61" t="s">
        <v>410</v>
      </c>
      <c r="B18" s="45" t="s">
        <v>408</v>
      </c>
      <c r="C18" s="45" t="s">
        <v>521</v>
      </c>
      <c r="D18" s="45">
        <v>10</v>
      </c>
      <c r="E18" s="67" t="s">
        <v>306</v>
      </c>
      <c r="F18" s="67" t="s">
        <v>703</v>
      </c>
      <c r="G18" s="64">
        <f>Recette!Q25</f>
        <v>890</v>
      </c>
      <c r="H18" s="47"/>
    </row>
    <row r="19" spans="1:8" ht="21" x14ac:dyDescent="0.25">
      <c r="A19" s="61" t="s">
        <v>403</v>
      </c>
      <c r="B19" s="45" t="s">
        <v>520</v>
      </c>
      <c r="C19" s="45" t="s">
        <v>348</v>
      </c>
      <c r="D19" s="45">
        <v>20</v>
      </c>
      <c r="E19" s="67" t="s">
        <v>306</v>
      </c>
      <c r="F19" s="45" t="s">
        <v>487</v>
      </c>
      <c r="G19" s="64">
        <f>Recette!Q26</f>
        <v>960</v>
      </c>
      <c r="H19" s="47"/>
    </row>
    <row r="20" spans="1:8" ht="21" x14ac:dyDescent="0.25">
      <c r="A20" s="61" t="s">
        <v>394</v>
      </c>
      <c r="B20" s="45" t="s">
        <v>408</v>
      </c>
      <c r="C20" s="45" t="s">
        <v>392</v>
      </c>
      <c r="D20" s="45">
        <v>20</v>
      </c>
      <c r="E20" s="67" t="s">
        <v>396</v>
      </c>
      <c r="F20" s="45" t="s">
        <v>502</v>
      </c>
      <c r="G20" s="64">
        <f>Recette!Q27</f>
        <v>960</v>
      </c>
      <c r="H20" s="47" t="s">
        <v>399</v>
      </c>
    </row>
    <row r="21" spans="1:8" ht="21" x14ac:dyDescent="0.25">
      <c r="A21" s="61" t="s">
        <v>620</v>
      </c>
      <c r="B21" s="45" t="s">
        <v>406</v>
      </c>
      <c r="C21" s="45" t="s">
        <v>642</v>
      </c>
      <c r="D21" s="45">
        <v>20</v>
      </c>
      <c r="E21" s="67" t="s">
        <v>306</v>
      </c>
      <c r="F21" s="67" t="s">
        <v>644</v>
      </c>
      <c r="G21" s="64">
        <f>Recette!Q28</f>
        <v>2480</v>
      </c>
      <c r="H21" s="47"/>
    </row>
    <row r="22" spans="1:8" ht="21" x14ac:dyDescent="0.25">
      <c r="A22" s="61" t="s">
        <v>662</v>
      </c>
      <c r="B22" s="45" t="s">
        <v>406</v>
      </c>
      <c r="C22" s="45" t="s">
        <v>264</v>
      </c>
      <c r="D22" s="45">
        <v>20</v>
      </c>
      <c r="E22" s="67" t="s">
        <v>306</v>
      </c>
      <c r="F22" s="67" t="s">
        <v>685</v>
      </c>
      <c r="G22" s="64">
        <f>Recette!Q29</f>
        <v>878</v>
      </c>
      <c r="H22" s="47"/>
    </row>
    <row r="23" spans="1:8" ht="21" x14ac:dyDescent="0.25">
      <c r="A23" s="61" t="s">
        <v>519</v>
      </c>
      <c r="B23" s="45" t="s">
        <v>406</v>
      </c>
      <c r="C23" s="45" t="s">
        <v>261</v>
      </c>
      <c r="D23" s="45">
        <v>20</v>
      </c>
      <c r="E23" s="67" t="s">
        <v>306</v>
      </c>
      <c r="F23" s="67" t="s">
        <v>544</v>
      </c>
      <c r="G23" s="64">
        <f>Recette!Q30</f>
        <v>720</v>
      </c>
      <c r="H23" s="47"/>
    </row>
    <row r="24" spans="1:8" ht="21" x14ac:dyDescent="0.25">
      <c r="A24" s="61" t="s">
        <v>316</v>
      </c>
      <c r="B24" s="45" t="s">
        <v>406</v>
      </c>
      <c r="C24" s="45" t="s">
        <v>521</v>
      </c>
      <c r="D24" s="45">
        <v>20</v>
      </c>
      <c r="E24" s="67" t="s">
        <v>306</v>
      </c>
      <c r="F24" s="67" t="s">
        <v>386</v>
      </c>
      <c r="G24" s="64">
        <f>Recette!Q31</f>
        <v>1250</v>
      </c>
      <c r="H24" s="47"/>
    </row>
    <row r="25" spans="1:8" ht="21" x14ac:dyDescent="0.25">
      <c r="A25" s="61" t="s">
        <v>595</v>
      </c>
      <c r="B25" s="45" t="s">
        <v>304</v>
      </c>
      <c r="C25" s="45" t="s">
        <v>521</v>
      </c>
      <c r="D25" s="45">
        <v>0</v>
      </c>
      <c r="E25" s="67" t="s">
        <v>306</v>
      </c>
      <c r="F25" s="67" t="s">
        <v>618</v>
      </c>
      <c r="G25" s="64">
        <f>Recette!Q32</f>
        <v>1380</v>
      </c>
      <c r="H25" s="47"/>
    </row>
    <row r="26" spans="1:8" ht="21" x14ac:dyDescent="0.25">
      <c r="A26" s="61" t="s">
        <v>350</v>
      </c>
      <c r="B26" s="45" t="s">
        <v>304</v>
      </c>
      <c r="C26" s="45" t="s">
        <v>260</v>
      </c>
      <c r="D26" s="45">
        <v>0</v>
      </c>
      <c r="E26" s="67" t="s">
        <v>307</v>
      </c>
      <c r="F26" s="45" t="s">
        <v>371</v>
      </c>
      <c r="G26" s="64">
        <f>Recette!Q33</f>
        <v>800</v>
      </c>
      <c r="H26" s="47" t="s">
        <v>562</v>
      </c>
    </row>
    <row r="27" spans="1:8" ht="21" x14ac:dyDescent="0.25">
      <c r="A27" s="61" t="s">
        <v>411</v>
      </c>
      <c r="B27" s="45" t="s">
        <v>408</v>
      </c>
      <c r="C27" s="45" t="s">
        <v>521</v>
      </c>
      <c r="D27" s="45">
        <v>20</v>
      </c>
      <c r="E27" s="67" t="s">
        <v>306</v>
      </c>
      <c r="F27" s="67" t="s">
        <v>703</v>
      </c>
      <c r="G27" s="64">
        <f>Recette!Q34</f>
        <v>2560</v>
      </c>
      <c r="H27" s="47"/>
    </row>
    <row r="28" spans="1:8" ht="21" x14ac:dyDescent="0.25">
      <c r="A28" s="61" t="s">
        <v>404</v>
      </c>
      <c r="B28" s="45" t="s">
        <v>520</v>
      </c>
      <c r="C28" s="45" t="s">
        <v>348</v>
      </c>
      <c r="D28" s="45">
        <v>30</v>
      </c>
      <c r="E28" s="67" t="s">
        <v>306</v>
      </c>
      <c r="F28" s="45" t="s">
        <v>488</v>
      </c>
      <c r="G28" s="64">
        <f>Recette!Q35</f>
        <v>1500</v>
      </c>
      <c r="H28" s="47"/>
    </row>
    <row r="29" spans="1:8" ht="21" x14ac:dyDescent="0.25">
      <c r="A29" s="61" t="s">
        <v>405</v>
      </c>
      <c r="B29" s="45" t="s">
        <v>408</v>
      </c>
      <c r="C29" s="45" t="s">
        <v>392</v>
      </c>
      <c r="D29" s="45">
        <v>30</v>
      </c>
      <c r="E29" s="67" t="s">
        <v>396</v>
      </c>
      <c r="F29" s="45" t="s">
        <v>503</v>
      </c>
      <c r="G29" s="64">
        <f>Recette!Q36</f>
        <v>1500</v>
      </c>
      <c r="H29" s="47"/>
    </row>
    <row r="30" spans="1:8" ht="21" x14ac:dyDescent="0.25">
      <c r="A30" s="61" t="s">
        <v>621</v>
      </c>
      <c r="B30" s="45" t="s">
        <v>406</v>
      </c>
      <c r="C30" s="45" t="s">
        <v>642</v>
      </c>
      <c r="D30" s="45">
        <v>30</v>
      </c>
      <c r="E30" s="67" t="s">
        <v>306</v>
      </c>
      <c r="F30" s="67" t="s">
        <v>645</v>
      </c>
      <c r="G30" s="64">
        <f>Recette!Q37</f>
        <v>3770</v>
      </c>
      <c r="H30" s="47"/>
    </row>
    <row r="31" spans="1:8" ht="21" x14ac:dyDescent="0.25">
      <c r="A31" s="61" t="s">
        <v>663</v>
      </c>
      <c r="B31" s="45" t="s">
        <v>406</v>
      </c>
      <c r="C31" s="45" t="s">
        <v>264</v>
      </c>
      <c r="D31" s="45">
        <v>30</v>
      </c>
      <c r="E31" s="67" t="s">
        <v>306</v>
      </c>
      <c r="F31" s="67" t="s">
        <v>686</v>
      </c>
      <c r="G31" s="64">
        <f>Recette!Q38</f>
        <v>1168</v>
      </c>
      <c r="H31" s="47"/>
    </row>
    <row r="32" spans="1:8" ht="21" x14ac:dyDescent="0.25">
      <c r="A32" s="61" t="s">
        <v>522</v>
      </c>
      <c r="B32" s="45" t="s">
        <v>406</v>
      </c>
      <c r="C32" s="45" t="s">
        <v>261</v>
      </c>
      <c r="D32" s="45">
        <v>30</v>
      </c>
      <c r="E32" s="67" t="s">
        <v>306</v>
      </c>
      <c r="F32" s="67" t="s">
        <v>545</v>
      </c>
      <c r="G32" s="64">
        <f>Recette!Q39</f>
        <v>1120</v>
      </c>
      <c r="H32" s="47"/>
    </row>
    <row r="33" spans="1:8" ht="21" x14ac:dyDescent="0.25">
      <c r="A33" s="61" t="s">
        <v>318</v>
      </c>
      <c r="B33" s="45" t="s">
        <v>406</v>
      </c>
      <c r="C33" s="45" t="s">
        <v>521</v>
      </c>
      <c r="D33" s="45">
        <v>30</v>
      </c>
      <c r="E33" s="67" t="s">
        <v>306</v>
      </c>
      <c r="F33" s="67" t="s">
        <v>386</v>
      </c>
      <c r="G33" s="64">
        <f>Recette!Q40</f>
        <v>1900</v>
      </c>
      <c r="H33" s="47" t="s">
        <v>563</v>
      </c>
    </row>
    <row r="34" spans="1:8" ht="21" x14ac:dyDescent="0.25">
      <c r="A34" s="61" t="s">
        <v>596</v>
      </c>
      <c r="B34" s="45" t="s">
        <v>304</v>
      </c>
      <c r="C34" s="45" t="s">
        <v>521</v>
      </c>
      <c r="D34" s="45">
        <v>0</v>
      </c>
      <c r="E34" s="67" t="s">
        <v>306</v>
      </c>
      <c r="F34" s="67" t="s">
        <v>618</v>
      </c>
      <c r="G34" s="64">
        <f>Recette!Q41</f>
        <v>2160</v>
      </c>
      <c r="H34" s="47"/>
    </row>
    <row r="35" spans="1:8" ht="21" x14ac:dyDescent="0.25">
      <c r="A35" s="61" t="s">
        <v>354</v>
      </c>
      <c r="B35" s="45" t="s">
        <v>304</v>
      </c>
      <c r="C35" s="45" t="s">
        <v>260</v>
      </c>
      <c r="D35" s="45">
        <v>0</v>
      </c>
      <c r="E35" s="67" t="s">
        <v>307</v>
      </c>
      <c r="F35" s="45" t="s">
        <v>372</v>
      </c>
      <c r="G35" s="64">
        <f>Recette!Q42</f>
        <v>1400</v>
      </c>
      <c r="H35" s="47" t="s">
        <v>564</v>
      </c>
    </row>
    <row r="36" spans="1:8" ht="21" x14ac:dyDescent="0.25">
      <c r="A36" s="61" t="s">
        <v>412</v>
      </c>
      <c r="B36" s="45" t="s">
        <v>408</v>
      </c>
      <c r="C36" s="45" t="s">
        <v>521</v>
      </c>
      <c r="D36" s="45">
        <v>30</v>
      </c>
      <c r="E36" s="67" t="s">
        <v>306</v>
      </c>
      <c r="F36" s="67" t="s">
        <v>703</v>
      </c>
      <c r="G36" s="64">
        <f>Recette!Q43</f>
        <v>3670</v>
      </c>
      <c r="H36" s="47"/>
    </row>
    <row r="37" spans="1:8" ht="21" x14ac:dyDescent="0.25">
      <c r="A37" s="61" t="s">
        <v>428</v>
      </c>
      <c r="B37" s="45" t="s">
        <v>520</v>
      </c>
      <c r="C37" s="45" t="s">
        <v>348</v>
      </c>
      <c r="D37" s="45">
        <v>40</v>
      </c>
      <c r="E37" s="67" t="s">
        <v>306</v>
      </c>
      <c r="F37" s="45" t="s">
        <v>489</v>
      </c>
      <c r="G37" s="64">
        <f>Recette!Q44</f>
        <v>2430</v>
      </c>
      <c r="H37" s="47"/>
    </row>
    <row r="38" spans="1:8" ht="21" x14ac:dyDescent="0.25">
      <c r="A38" s="61" t="s">
        <v>429</v>
      </c>
      <c r="B38" s="45" t="s">
        <v>408</v>
      </c>
      <c r="C38" s="45" t="s">
        <v>392</v>
      </c>
      <c r="D38" s="45">
        <v>40</v>
      </c>
      <c r="E38" s="67" t="s">
        <v>396</v>
      </c>
      <c r="F38" s="45" t="s">
        <v>504</v>
      </c>
      <c r="G38" s="64">
        <f>Recette!Q45</f>
        <v>2430</v>
      </c>
      <c r="H38" s="47"/>
    </row>
    <row r="39" spans="1:8" ht="21" x14ac:dyDescent="0.25">
      <c r="A39" s="61" t="s">
        <v>622</v>
      </c>
      <c r="B39" s="45" t="s">
        <v>406</v>
      </c>
      <c r="C39" s="45" t="s">
        <v>642</v>
      </c>
      <c r="D39" s="45">
        <v>40</v>
      </c>
      <c r="E39" s="67" t="s">
        <v>306</v>
      </c>
      <c r="F39" s="67" t="s">
        <v>646</v>
      </c>
      <c r="G39" s="64">
        <f>Recette!Q46</f>
        <v>5630</v>
      </c>
      <c r="H39" s="47"/>
    </row>
    <row r="40" spans="1:8" ht="21" x14ac:dyDescent="0.25">
      <c r="A40" s="61" t="s">
        <v>664</v>
      </c>
      <c r="B40" s="45" t="s">
        <v>406</v>
      </c>
      <c r="C40" s="45" t="s">
        <v>264</v>
      </c>
      <c r="D40" s="45">
        <v>40</v>
      </c>
      <c r="E40" s="67" t="s">
        <v>306</v>
      </c>
      <c r="F40" s="67" t="s">
        <v>688</v>
      </c>
      <c r="G40" s="64">
        <f>Recette!Q47</f>
        <v>1978</v>
      </c>
      <c r="H40" s="47"/>
    </row>
    <row r="41" spans="1:8" ht="21" x14ac:dyDescent="0.25">
      <c r="A41" s="61" t="s">
        <v>523</v>
      </c>
      <c r="B41" s="45" t="s">
        <v>406</v>
      </c>
      <c r="C41" s="45" t="s">
        <v>261</v>
      </c>
      <c r="D41" s="45">
        <v>40</v>
      </c>
      <c r="E41" s="67" t="s">
        <v>306</v>
      </c>
      <c r="F41" s="67" t="s">
        <v>546</v>
      </c>
      <c r="G41" s="64">
        <f>Recette!Q48</f>
        <v>2090</v>
      </c>
      <c r="H41" s="47"/>
    </row>
    <row r="42" spans="1:8" ht="21" x14ac:dyDescent="0.25">
      <c r="A42" s="61" t="s">
        <v>310</v>
      </c>
      <c r="B42" s="45" t="s">
        <v>406</v>
      </c>
      <c r="C42" s="45" t="s">
        <v>521</v>
      </c>
      <c r="D42" s="45">
        <v>40</v>
      </c>
      <c r="E42" s="67" t="s">
        <v>306</v>
      </c>
      <c r="F42" s="67" t="s">
        <v>386</v>
      </c>
      <c r="G42" s="64">
        <f>Recette!Q49</f>
        <v>3630</v>
      </c>
      <c r="H42" s="47" t="s">
        <v>565</v>
      </c>
    </row>
    <row r="43" spans="1:8" ht="21" x14ac:dyDescent="0.25">
      <c r="A43" s="61" t="s">
        <v>597</v>
      </c>
      <c r="B43" s="45" t="s">
        <v>304</v>
      </c>
      <c r="C43" s="45" t="s">
        <v>521</v>
      </c>
      <c r="D43" s="45">
        <v>0</v>
      </c>
      <c r="E43" s="67" t="s">
        <v>306</v>
      </c>
      <c r="F43" s="67" t="s">
        <v>618</v>
      </c>
      <c r="G43" s="64">
        <f>Recette!Q50</f>
        <v>4100</v>
      </c>
      <c r="H43" s="47"/>
    </row>
    <row r="44" spans="1:8" ht="21" x14ac:dyDescent="0.25">
      <c r="A44" s="61" t="s">
        <v>355</v>
      </c>
      <c r="B44" s="45" t="s">
        <v>304</v>
      </c>
      <c r="C44" s="45" t="s">
        <v>260</v>
      </c>
      <c r="D44" s="45">
        <v>0</v>
      </c>
      <c r="E44" s="67" t="s">
        <v>307</v>
      </c>
      <c r="F44" s="45" t="s">
        <v>373</v>
      </c>
      <c r="G44" s="64">
        <f>Recette!Q51</f>
        <v>2400</v>
      </c>
      <c r="H44" s="47" t="s">
        <v>566</v>
      </c>
    </row>
    <row r="45" spans="1:8" ht="21" x14ac:dyDescent="0.25">
      <c r="A45" s="61" t="s">
        <v>413</v>
      </c>
      <c r="B45" s="45" t="s">
        <v>408</v>
      </c>
      <c r="C45" s="45" t="s">
        <v>521</v>
      </c>
      <c r="D45" s="45">
        <v>40</v>
      </c>
      <c r="E45" s="67" t="s">
        <v>306</v>
      </c>
      <c r="F45" s="67" t="s">
        <v>703</v>
      </c>
      <c r="G45" s="64">
        <f>Recette!Q52</f>
        <v>6940</v>
      </c>
      <c r="H45" s="47"/>
    </row>
    <row r="46" spans="1:8" ht="21" x14ac:dyDescent="0.25">
      <c r="A46" s="61" t="s">
        <v>470</v>
      </c>
      <c r="B46" s="45" t="s">
        <v>520</v>
      </c>
      <c r="C46" s="45" t="s">
        <v>348</v>
      </c>
      <c r="D46" s="45">
        <v>50</v>
      </c>
      <c r="E46" s="67" t="s">
        <v>306</v>
      </c>
      <c r="F46" s="45" t="s">
        <v>490</v>
      </c>
      <c r="G46" s="64">
        <f>Recette!Q53</f>
        <v>2650</v>
      </c>
      <c r="H46" s="47"/>
    </row>
    <row r="47" spans="1:8" ht="21" x14ac:dyDescent="0.25">
      <c r="A47" s="61" t="s">
        <v>471</v>
      </c>
      <c r="B47" s="45" t="s">
        <v>408</v>
      </c>
      <c r="C47" s="45" t="s">
        <v>392</v>
      </c>
      <c r="D47" s="45">
        <v>50</v>
      </c>
      <c r="E47" s="67" t="s">
        <v>396</v>
      </c>
      <c r="F47" s="45" t="s">
        <v>505</v>
      </c>
      <c r="G47" s="64">
        <f>Recette!Q54</f>
        <v>2400</v>
      </c>
      <c r="H47" s="47"/>
    </row>
    <row r="48" spans="1:8" ht="21" x14ac:dyDescent="0.25">
      <c r="A48" s="61" t="s">
        <v>623</v>
      </c>
      <c r="B48" s="45" t="s">
        <v>406</v>
      </c>
      <c r="C48" s="45" t="s">
        <v>642</v>
      </c>
      <c r="D48" s="45">
        <v>50</v>
      </c>
      <c r="E48" s="67" t="s">
        <v>306</v>
      </c>
      <c r="F48" s="67" t="s">
        <v>647</v>
      </c>
      <c r="G48" s="64">
        <f>Recette!Q55</f>
        <v>9540</v>
      </c>
      <c r="H48" s="47"/>
    </row>
    <row r="49" spans="1:8" ht="21" x14ac:dyDescent="0.25">
      <c r="A49" s="61" t="s">
        <v>665</v>
      </c>
      <c r="B49" s="45" t="s">
        <v>406</v>
      </c>
      <c r="C49" s="45" t="s">
        <v>264</v>
      </c>
      <c r="D49" s="45">
        <v>50</v>
      </c>
      <c r="E49" s="67" t="s">
        <v>306</v>
      </c>
      <c r="F49" s="67" t="s">
        <v>689</v>
      </c>
      <c r="G49" s="64">
        <f>Recette!Q56</f>
        <v>10440</v>
      </c>
      <c r="H49" s="47"/>
    </row>
    <row r="50" spans="1:8" ht="21" x14ac:dyDescent="0.25">
      <c r="A50" s="61" t="s">
        <v>524</v>
      </c>
      <c r="B50" s="45" t="s">
        <v>406</v>
      </c>
      <c r="C50" s="45" t="s">
        <v>261</v>
      </c>
      <c r="D50" s="45">
        <v>50</v>
      </c>
      <c r="E50" s="67" t="s">
        <v>306</v>
      </c>
      <c r="F50" s="67" t="s">
        <v>547</v>
      </c>
      <c r="G50" s="64">
        <f>Recette!Q57</f>
        <v>10160</v>
      </c>
      <c r="H50" s="47"/>
    </row>
    <row r="51" spans="1:8" ht="21" x14ac:dyDescent="0.25">
      <c r="A51" s="61" t="s">
        <v>322</v>
      </c>
      <c r="B51" s="45" t="s">
        <v>406</v>
      </c>
      <c r="C51" s="45" t="s">
        <v>521</v>
      </c>
      <c r="D51" s="45">
        <v>50</v>
      </c>
      <c r="E51" s="67" t="s">
        <v>306</v>
      </c>
      <c r="F51" s="67" t="s">
        <v>386</v>
      </c>
      <c r="G51" s="64">
        <f>Recette!Q58</f>
        <v>10160</v>
      </c>
      <c r="H51" s="47" t="s">
        <v>567</v>
      </c>
    </row>
    <row r="52" spans="1:8" ht="21" x14ac:dyDescent="0.25">
      <c r="A52" s="61" t="s">
        <v>598</v>
      </c>
      <c r="B52" s="45" t="s">
        <v>304</v>
      </c>
      <c r="C52" s="45" t="s">
        <v>521</v>
      </c>
      <c r="D52" s="45">
        <v>0</v>
      </c>
      <c r="E52" s="67" t="s">
        <v>306</v>
      </c>
      <c r="F52" s="67" t="s">
        <v>618</v>
      </c>
      <c r="G52" s="64">
        <f>Recette!Q59</f>
        <v>10160</v>
      </c>
      <c r="H52" s="47"/>
    </row>
    <row r="53" spans="1:8" ht="21" x14ac:dyDescent="0.25">
      <c r="A53" s="61" t="s">
        <v>356</v>
      </c>
      <c r="B53" s="45" t="s">
        <v>304</v>
      </c>
      <c r="C53" s="45" t="s">
        <v>260</v>
      </c>
      <c r="D53" s="45">
        <v>0</v>
      </c>
      <c r="E53" s="67" t="s">
        <v>307</v>
      </c>
      <c r="F53" s="45" t="s">
        <v>374</v>
      </c>
      <c r="G53" s="64">
        <f>Recette!Q60</f>
        <v>5424</v>
      </c>
      <c r="H53" s="47" t="s">
        <v>568</v>
      </c>
    </row>
    <row r="54" spans="1:8" ht="21" x14ac:dyDescent="0.25">
      <c r="A54" s="61" t="s">
        <v>414</v>
      </c>
      <c r="B54" s="45" t="s">
        <v>408</v>
      </c>
      <c r="C54" s="45" t="s">
        <v>521</v>
      </c>
      <c r="D54" s="45">
        <v>50</v>
      </c>
      <c r="E54" s="67" t="s">
        <v>306</v>
      </c>
      <c r="F54" s="67" t="s">
        <v>703</v>
      </c>
      <c r="G54" s="64">
        <f>Recette!Q61</f>
        <v>20400</v>
      </c>
      <c r="H54" s="47"/>
    </row>
    <row r="55" spans="1:8" ht="21" x14ac:dyDescent="0.25">
      <c r="A55" s="61" t="s">
        <v>472</v>
      </c>
      <c r="B55" s="45" t="s">
        <v>520</v>
      </c>
      <c r="C55" s="45" t="s">
        <v>348</v>
      </c>
      <c r="D55" s="45">
        <v>60</v>
      </c>
      <c r="E55" s="67" t="s">
        <v>306</v>
      </c>
      <c r="F55" s="45" t="s">
        <v>491</v>
      </c>
      <c r="G55" s="64">
        <f>Recette!Q62</f>
        <v>2770</v>
      </c>
      <c r="H55" s="47"/>
    </row>
    <row r="56" spans="1:8" ht="21" x14ac:dyDescent="0.25">
      <c r="A56" s="61" t="s">
        <v>473</v>
      </c>
      <c r="B56" s="45" t="s">
        <v>408</v>
      </c>
      <c r="C56" s="45" t="s">
        <v>392</v>
      </c>
      <c r="D56" s="45">
        <v>60</v>
      </c>
      <c r="E56" s="67" t="s">
        <v>396</v>
      </c>
      <c r="F56" s="45" t="s">
        <v>506</v>
      </c>
      <c r="G56" s="64">
        <f>Recette!Q63</f>
        <v>2580</v>
      </c>
      <c r="H56" s="47"/>
    </row>
    <row r="57" spans="1:8" ht="21" x14ac:dyDescent="0.25">
      <c r="A57" s="61" t="s">
        <v>624</v>
      </c>
      <c r="B57" s="45" t="s">
        <v>406</v>
      </c>
      <c r="C57" s="45" t="s">
        <v>642</v>
      </c>
      <c r="D57" s="45">
        <v>60</v>
      </c>
      <c r="E57" s="67" t="s">
        <v>306</v>
      </c>
      <c r="F57" s="67" t="s">
        <v>648</v>
      </c>
      <c r="G57" s="64">
        <f>Recette!Q64</f>
        <v>505440</v>
      </c>
      <c r="H57" s="47"/>
    </row>
    <row r="58" spans="1:8" ht="21" x14ac:dyDescent="0.25">
      <c r="A58" s="61" t="s">
        <v>666</v>
      </c>
      <c r="B58" s="45" t="s">
        <v>406</v>
      </c>
      <c r="C58" s="45" t="s">
        <v>264</v>
      </c>
      <c r="D58" s="45">
        <v>60</v>
      </c>
      <c r="E58" s="67" t="s">
        <v>306</v>
      </c>
      <c r="F58" s="67" t="s">
        <v>690</v>
      </c>
      <c r="G58" s="64">
        <f>Recette!Q65</f>
        <v>500470</v>
      </c>
      <c r="H58" s="47"/>
    </row>
    <row r="59" spans="1:8" ht="21" x14ac:dyDescent="0.25">
      <c r="A59" s="61" t="s">
        <v>525</v>
      </c>
      <c r="B59" s="45" t="s">
        <v>406</v>
      </c>
      <c r="C59" s="45" t="s">
        <v>261</v>
      </c>
      <c r="D59" s="45">
        <v>60</v>
      </c>
      <c r="E59" s="67" t="s">
        <v>306</v>
      </c>
      <c r="F59" s="67" t="s">
        <v>548</v>
      </c>
      <c r="G59" s="64">
        <f>Recette!Q66</f>
        <v>500126</v>
      </c>
      <c r="H59" s="47"/>
    </row>
    <row r="60" spans="1:8" ht="21" x14ac:dyDescent="0.25">
      <c r="A60" s="61" t="s">
        <v>324</v>
      </c>
      <c r="B60" s="45" t="s">
        <v>406</v>
      </c>
      <c r="C60" s="45" t="s">
        <v>521</v>
      </c>
      <c r="D60" s="45">
        <v>60</v>
      </c>
      <c r="E60" s="67" t="s">
        <v>306</v>
      </c>
      <c r="F60" s="67" t="s">
        <v>386</v>
      </c>
      <c r="G60" s="64">
        <f>Recette!Q67</f>
        <v>1000169</v>
      </c>
      <c r="H60" s="47" t="s">
        <v>569</v>
      </c>
    </row>
    <row r="61" spans="1:8" ht="21" x14ac:dyDescent="0.25">
      <c r="A61" s="61" t="s">
        <v>599</v>
      </c>
      <c r="B61" s="45" t="s">
        <v>304</v>
      </c>
      <c r="C61" s="45" t="s">
        <v>521</v>
      </c>
      <c r="D61" s="45">
        <v>0</v>
      </c>
      <c r="E61" s="67" t="s">
        <v>306</v>
      </c>
      <c r="F61" s="67" t="s">
        <v>618</v>
      </c>
      <c r="G61" s="64">
        <f>Recette!Q68</f>
        <v>1000169</v>
      </c>
      <c r="H61" s="47"/>
    </row>
    <row r="62" spans="1:8" ht="21" x14ac:dyDescent="0.25">
      <c r="A62" s="61" t="s">
        <v>357</v>
      </c>
      <c r="B62" s="45" t="s">
        <v>304</v>
      </c>
      <c r="C62" s="45" t="s">
        <v>260</v>
      </c>
      <c r="D62" s="45">
        <v>0</v>
      </c>
      <c r="E62" s="67" t="s">
        <v>307</v>
      </c>
      <c r="F62" s="45" t="s">
        <v>375</v>
      </c>
      <c r="G62" s="64">
        <f>Recette!Q69</f>
        <v>500496</v>
      </c>
      <c r="H62" s="47" t="s">
        <v>570</v>
      </c>
    </row>
    <row r="63" spans="1:8" ht="21" x14ac:dyDescent="0.25">
      <c r="A63" s="61" t="s">
        <v>415</v>
      </c>
      <c r="B63" s="45" t="s">
        <v>408</v>
      </c>
      <c r="C63" s="45" t="s">
        <v>521</v>
      </c>
      <c r="D63" s="45">
        <v>60</v>
      </c>
      <c r="E63" s="67" t="s">
        <v>306</v>
      </c>
      <c r="F63" s="67" t="s">
        <v>703</v>
      </c>
      <c r="G63" s="64">
        <f>Recette!Q70</f>
        <v>2000424</v>
      </c>
      <c r="H63" s="47"/>
    </row>
    <row r="64" spans="1:8" ht="21" x14ac:dyDescent="0.25">
      <c r="A64" s="61" t="s">
        <v>474</v>
      </c>
      <c r="B64" s="45" t="s">
        <v>520</v>
      </c>
      <c r="C64" s="45" t="s">
        <v>348</v>
      </c>
      <c r="D64" s="45">
        <v>70</v>
      </c>
      <c r="E64" s="67" t="s">
        <v>306</v>
      </c>
      <c r="F64" s="45" t="s">
        <v>492</v>
      </c>
      <c r="G64" s="64">
        <f>Recette!Q71</f>
        <v>3050</v>
      </c>
      <c r="H64" s="47"/>
    </row>
    <row r="65" spans="1:8" ht="21" x14ac:dyDescent="0.25">
      <c r="A65" s="61" t="s">
        <v>475</v>
      </c>
      <c r="B65" s="45" t="s">
        <v>408</v>
      </c>
      <c r="C65" s="45" t="s">
        <v>392</v>
      </c>
      <c r="D65" s="45">
        <v>70</v>
      </c>
      <c r="E65" s="67" t="s">
        <v>396</v>
      </c>
      <c r="F65" s="45" t="s">
        <v>507</v>
      </c>
      <c r="G65" s="64">
        <f>Recette!Q72</f>
        <v>3000</v>
      </c>
      <c r="H65" s="47"/>
    </row>
    <row r="66" spans="1:8" ht="21" x14ac:dyDescent="0.25">
      <c r="A66" s="61" t="s">
        <v>637</v>
      </c>
      <c r="B66" s="45" t="s">
        <v>406</v>
      </c>
      <c r="C66" s="45" t="s">
        <v>642</v>
      </c>
      <c r="D66" s="45">
        <v>70</v>
      </c>
      <c r="E66" s="67" t="s">
        <v>306</v>
      </c>
      <c r="F66" s="67" t="s">
        <v>649</v>
      </c>
      <c r="G66" s="64">
        <f>Recette!Q73</f>
        <v>756340</v>
      </c>
      <c r="H66" s="47"/>
    </row>
    <row r="67" spans="1:8" ht="21" x14ac:dyDescent="0.25">
      <c r="A67" s="61" t="s">
        <v>677</v>
      </c>
      <c r="B67" s="45" t="s">
        <v>406</v>
      </c>
      <c r="C67" s="45" t="s">
        <v>264</v>
      </c>
      <c r="D67" s="45">
        <v>70</v>
      </c>
      <c r="E67" s="67" t="s">
        <v>306</v>
      </c>
      <c r="F67" s="67" t="s">
        <v>691</v>
      </c>
      <c r="G67" s="64">
        <f>Recette!Q74</f>
        <v>750540</v>
      </c>
      <c r="H67" s="47"/>
    </row>
    <row r="68" spans="1:8" ht="21" x14ac:dyDescent="0.25">
      <c r="A68" s="61" t="s">
        <v>538</v>
      </c>
      <c r="B68" s="45" t="s">
        <v>406</v>
      </c>
      <c r="C68" s="45" t="s">
        <v>261</v>
      </c>
      <c r="D68" s="45">
        <v>70</v>
      </c>
      <c r="E68" s="67" t="s">
        <v>306</v>
      </c>
      <c r="F68" s="67" t="s">
        <v>549</v>
      </c>
      <c r="G68" s="64">
        <f>Recette!Q75</f>
        <v>750140</v>
      </c>
      <c r="H68" s="47"/>
    </row>
    <row r="69" spans="1:8" ht="21" x14ac:dyDescent="0.25">
      <c r="A69" s="61" t="s">
        <v>359</v>
      </c>
      <c r="B69" s="45" t="s">
        <v>406</v>
      </c>
      <c r="C69" s="45" t="s">
        <v>521</v>
      </c>
      <c r="D69" s="45">
        <v>70</v>
      </c>
      <c r="E69" s="67" t="s">
        <v>306</v>
      </c>
      <c r="F69" s="67" t="s">
        <v>386</v>
      </c>
      <c r="G69" s="64">
        <f>Recette!Q76</f>
        <v>1500190</v>
      </c>
      <c r="H69" s="47" t="s">
        <v>571</v>
      </c>
    </row>
    <row r="70" spans="1:8" ht="21" x14ac:dyDescent="0.25">
      <c r="A70" s="61" t="s">
        <v>613</v>
      </c>
      <c r="B70" s="45" t="s">
        <v>304</v>
      </c>
      <c r="C70" s="45" t="s">
        <v>521</v>
      </c>
      <c r="D70" s="45">
        <v>0</v>
      </c>
      <c r="E70" s="67" t="s">
        <v>306</v>
      </c>
      <c r="F70" s="67" t="s">
        <v>618</v>
      </c>
      <c r="G70" s="64">
        <f>Recette!Q77</f>
        <v>1500190</v>
      </c>
      <c r="H70" s="47"/>
    </row>
    <row r="71" spans="1:8" ht="21" x14ac:dyDescent="0.25">
      <c r="A71" s="61" t="s">
        <v>358</v>
      </c>
      <c r="B71" s="45" t="s">
        <v>304</v>
      </c>
      <c r="C71" s="45" t="s">
        <v>260</v>
      </c>
      <c r="D71" s="45">
        <v>0</v>
      </c>
      <c r="E71" s="67" t="s">
        <v>307</v>
      </c>
      <c r="F71" s="45" t="s">
        <v>376</v>
      </c>
      <c r="G71" s="64">
        <f>Recette!Q78</f>
        <v>750520</v>
      </c>
      <c r="H71" s="47" t="s">
        <v>572</v>
      </c>
    </row>
    <row r="72" spans="1:8" ht="21" x14ac:dyDescent="0.25">
      <c r="A72" s="61" t="s">
        <v>416</v>
      </c>
      <c r="B72" s="45" t="s">
        <v>408</v>
      </c>
      <c r="C72" s="45" t="s">
        <v>521</v>
      </c>
      <c r="D72" s="45">
        <v>70</v>
      </c>
      <c r="E72" s="67" t="s">
        <v>306</v>
      </c>
      <c r="F72" s="67" t="s">
        <v>703</v>
      </c>
      <c r="G72" s="64">
        <f>Recette!Q79</f>
        <v>3000480</v>
      </c>
      <c r="H72" s="47"/>
    </row>
    <row r="73" spans="1:8" ht="21" x14ac:dyDescent="0.25">
      <c r="A73" s="61" t="s">
        <v>450</v>
      </c>
      <c r="B73" s="45" t="s">
        <v>520</v>
      </c>
      <c r="C73" s="45" t="s">
        <v>348</v>
      </c>
      <c r="D73" s="45">
        <v>80</v>
      </c>
      <c r="E73" s="67" t="s">
        <v>306</v>
      </c>
      <c r="F73" s="45" t="s">
        <v>493</v>
      </c>
      <c r="G73" s="64">
        <f>Recette!Q80</f>
        <v>3170</v>
      </c>
      <c r="H73" s="47"/>
    </row>
    <row r="74" spans="1:8" ht="21" x14ac:dyDescent="0.25">
      <c r="A74" s="61" t="s">
        <v>451</v>
      </c>
      <c r="B74" s="45" t="s">
        <v>408</v>
      </c>
      <c r="C74" s="45" t="s">
        <v>392</v>
      </c>
      <c r="D74" s="45">
        <v>80</v>
      </c>
      <c r="E74" s="67" t="s">
        <v>396</v>
      </c>
      <c r="F74" s="45" t="s">
        <v>508</v>
      </c>
      <c r="G74" s="64">
        <f>Recette!Q81</f>
        <v>3180</v>
      </c>
      <c r="H74" s="47"/>
    </row>
    <row r="75" spans="1:8" ht="21" x14ac:dyDescent="0.25">
      <c r="A75" s="61" t="s">
        <v>626</v>
      </c>
      <c r="B75" s="45" t="s">
        <v>406</v>
      </c>
      <c r="C75" s="45" t="s">
        <v>642</v>
      </c>
      <c r="D75" s="45">
        <v>80</v>
      </c>
      <c r="E75" s="67" t="s">
        <v>306</v>
      </c>
      <c r="F75" s="67" t="s">
        <v>650</v>
      </c>
      <c r="G75" s="64">
        <f>Recette!Q82</f>
        <v>1257240</v>
      </c>
      <c r="H75" s="47"/>
    </row>
    <row r="76" spans="1:8" ht="21" x14ac:dyDescent="0.25">
      <c r="A76" s="61" t="s">
        <v>668</v>
      </c>
      <c r="B76" s="45" t="s">
        <v>406</v>
      </c>
      <c r="C76" s="45" t="s">
        <v>264</v>
      </c>
      <c r="D76" s="45">
        <v>80</v>
      </c>
      <c r="E76" s="67" t="s">
        <v>306</v>
      </c>
      <c r="F76" s="67" t="s">
        <v>692</v>
      </c>
      <c r="G76" s="64">
        <f>Recette!Q83</f>
        <v>1250570</v>
      </c>
      <c r="H76" s="47"/>
    </row>
    <row r="77" spans="1:8" ht="21" x14ac:dyDescent="0.25">
      <c r="A77" s="61" t="s">
        <v>527</v>
      </c>
      <c r="B77" s="45" t="s">
        <v>406</v>
      </c>
      <c r="C77" s="45" t="s">
        <v>261</v>
      </c>
      <c r="D77" s="45">
        <v>80</v>
      </c>
      <c r="E77" s="67" t="s">
        <v>306</v>
      </c>
      <c r="F77" s="67" t="s">
        <v>550</v>
      </c>
      <c r="G77" s="64">
        <f>Recette!Q84</f>
        <v>1250146</v>
      </c>
      <c r="H77" s="47"/>
    </row>
    <row r="78" spans="1:8" ht="21" x14ac:dyDescent="0.25">
      <c r="A78" s="61" t="s">
        <v>328</v>
      </c>
      <c r="B78" s="45" t="s">
        <v>406</v>
      </c>
      <c r="C78" s="45" t="s">
        <v>521</v>
      </c>
      <c r="D78" s="45">
        <v>80</v>
      </c>
      <c r="E78" s="67" t="s">
        <v>306</v>
      </c>
      <c r="F78" s="67" t="s">
        <v>386</v>
      </c>
      <c r="G78" s="64">
        <f>Recette!Q85</f>
        <v>2500199</v>
      </c>
      <c r="H78" s="47" t="s">
        <v>573</v>
      </c>
    </row>
    <row r="79" spans="1:8" ht="21" x14ac:dyDescent="0.25">
      <c r="A79" s="61" t="s">
        <v>601</v>
      </c>
      <c r="B79" s="45" t="s">
        <v>304</v>
      </c>
      <c r="C79" s="45" t="s">
        <v>521</v>
      </c>
      <c r="D79" s="45">
        <v>0</v>
      </c>
      <c r="E79" s="67" t="s">
        <v>306</v>
      </c>
      <c r="F79" s="67" t="s">
        <v>618</v>
      </c>
      <c r="G79" s="64">
        <f>Recette!Q86</f>
        <v>2500199</v>
      </c>
      <c r="H79" s="47"/>
    </row>
    <row r="80" spans="1:8" ht="21" x14ac:dyDescent="0.25">
      <c r="A80" s="61" t="s">
        <v>361</v>
      </c>
      <c r="B80" s="45" t="s">
        <v>304</v>
      </c>
      <c r="C80" s="45" t="s">
        <v>260</v>
      </c>
      <c r="D80" s="45">
        <v>0</v>
      </c>
      <c r="E80" s="67" t="s">
        <v>307</v>
      </c>
      <c r="F80" s="45" t="s">
        <v>377</v>
      </c>
      <c r="G80" s="64">
        <f>Recette!Q87</f>
        <v>1250556</v>
      </c>
      <c r="H80" s="47" t="s">
        <v>574</v>
      </c>
    </row>
    <row r="81" spans="1:8" ht="21" x14ac:dyDescent="0.25">
      <c r="A81" s="61" t="s">
        <v>417</v>
      </c>
      <c r="B81" s="45" t="s">
        <v>408</v>
      </c>
      <c r="C81" s="45" t="s">
        <v>521</v>
      </c>
      <c r="D81" s="45">
        <v>80</v>
      </c>
      <c r="E81" s="67" t="s">
        <v>306</v>
      </c>
      <c r="F81" s="67" t="s">
        <v>703</v>
      </c>
      <c r="G81" s="64">
        <f>Recette!Q88</f>
        <v>5000504</v>
      </c>
      <c r="H81" s="47"/>
    </row>
    <row r="82" spans="1:8" ht="21" x14ac:dyDescent="0.25">
      <c r="A82" s="61" t="s">
        <v>452</v>
      </c>
      <c r="B82" s="45" t="s">
        <v>520</v>
      </c>
      <c r="C82" s="45" t="s">
        <v>348</v>
      </c>
      <c r="D82" s="45">
        <v>90</v>
      </c>
      <c r="E82" s="67" t="s">
        <v>306</v>
      </c>
      <c r="F82" s="45" t="s">
        <v>494</v>
      </c>
      <c r="G82" s="64">
        <f>Recette!Q89</f>
        <v>3450</v>
      </c>
      <c r="H82" s="47"/>
    </row>
    <row r="83" spans="1:8" ht="21" x14ac:dyDescent="0.25">
      <c r="A83" s="61" t="s">
        <v>453</v>
      </c>
      <c r="B83" s="45" t="s">
        <v>408</v>
      </c>
      <c r="C83" s="45" t="s">
        <v>392</v>
      </c>
      <c r="D83" s="45">
        <v>90</v>
      </c>
      <c r="E83" s="67" t="s">
        <v>396</v>
      </c>
      <c r="F83" s="45" t="s">
        <v>509</v>
      </c>
      <c r="G83" s="64">
        <f>Recette!Q90</f>
        <v>3600</v>
      </c>
      <c r="H83" s="47"/>
    </row>
    <row r="84" spans="1:8" ht="21" x14ac:dyDescent="0.25">
      <c r="A84" s="61" t="s">
        <v>627</v>
      </c>
      <c r="B84" s="45" t="s">
        <v>406</v>
      </c>
      <c r="C84" s="45" t="s">
        <v>642</v>
      </c>
      <c r="D84" s="45">
        <v>90</v>
      </c>
      <c r="E84" s="67" t="s">
        <v>306</v>
      </c>
      <c r="F84" s="67" t="s">
        <v>651</v>
      </c>
      <c r="G84" s="64">
        <f>Recette!Q91</f>
        <v>2508140</v>
      </c>
    </row>
    <row r="85" spans="1:8" ht="21" x14ac:dyDescent="0.25">
      <c r="A85" s="61" t="s">
        <v>669</v>
      </c>
      <c r="B85" s="45" t="s">
        <v>406</v>
      </c>
      <c r="C85" s="45" t="s">
        <v>264</v>
      </c>
      <c r="D85" s="45">
        <v>90</v>
      </c>
      <c r="E85" s="67" t="s">
        <v>306</v>
      </c>
      <c r="F85" s="67" t="s">
        <v>693</v>
      </c>
      <c r="G85" s="64">
        <f>Recette!Q92</f>
        <v>2500640</v>
      </c>
      <c r="H85" s="47"/>
    </row>
    <row r="86" spans="1:8" ht="21" x14ac:dyDescent="0.25">
      <c r="A86" s="61" t="s">
        <v>528</v>
      </c>
      <c r="B86" s="45" t="s">
        <v>406</v>
      </c>
      <c r="C86" s="45" t="s">
        <v>261</v>
      </c>
      <c r="D86" s="45">
        <v>90</v>
      </c>
      <c r="E86" s="67" t="s">
        <v>306</v>
      </c>
      <c r="F86" s="67" t="s">
        <v>551</v>
      </c>
      <c r="G86" s="64">
        <f>Recette!Q93</f>
        <v>2500160</v>
      </c>
    </row>
    <row r="87" spans="1:8" ht="21" x14ac:dyDescent="0.25">
      <c r="A87" s="61" t="s">
        <v>330</v>
      </c>
      <c r="B87" s="45" t="s">
        <v>406</v>
      </c>
      <c r="C87" s="45" t="s">
        <v>521</v>
      </c>
      <c r="D87" s="45">
        <v>90</v>
      </c>
      <c r="E87" s="67" t="s">
        <v>306</v>
      </c>
      <c r="F87" s="67" t="s">
        <v>386</v>
      </c>
      <c r="G87" s="64">
        <f>Recette!Q94</f>
        <v>5000220</v>
      </c>
      <c r="H87" s="47" t="s">
        <v>575</v>
      </c>
    </row>
    <row r="88" spans="1:8" ht="21" x14ac:dyDescent="0.25">
      <c r="A88" s="61" t="s">
        <v>602</v>
      </c>
      <c r="B88" s="45" t="s">
        <v>304</v>
      </c>
      <c r="C88" s="45" t="s">
        <v>521</v>
      </c>
      <c r="D88" s="45">
        <v>0</v>
      </c>
      <c r="E88" s="67" t="s">
        <v>306</v>
      </c>
      <c r="F88" s="67" t="s">
        <v>618</v>
      </c>
      <c r="G88" s="64">
        <f>Recette!Q95</f>
        <v>5000220</v>
      </c>
      <c r="H88" s="47"/>
    </row>
    <row r="89" spans="1:8" ht="21" x14ac:dyDescent="0.25">
      <c r="A89" s="61" t="s">
        <v>362</v>
      </c>
      <c r="B89" s="45" t="s">
        <v>304</v>
      </c>
      <c r="C89" s="45" t="s">
        <v>260</v>
      </c>
      <c r="D89" s="45">
        <v>0</v>
      </c>
      <c r="E89" s="67" t="s">
        <v>307</v>
      </c>
      <c r="F89" s="45" t="s">
        <v>378</v>
      </c>
      <c r="G89" s="64">
        <f>Recette!Q96</f>
        <v>2500556</v>
      </c>
      <c r="H89" s="47" t="s">
        <v>576</v>
      </c>
    </row>
    <row r="90" spans="1:8" ht="21" x14ac:dyDescent="0.25">
      <c r="A90" s="61" t="s">
        <v>418</v>
      </c>
      <c r="B90" s="45" t="s">
        <v>408</v>
      </c>
      <c r="C90" s="45" t="s">
        <v>521</v>
      </c>
      <c r="D90" s="45">
        <v>90</v>
      </c>
      <c r="E90" s="67" t="s">
        <v>306</v>
      </c>
      <c r="F90" s="67" t="s">
        <v>703</v>
      </c>
      <c r="G90" s="64">
        <f>Recette!Q97</f>
        <v>10000560</v>
      </c>
      <c r="H90" s="47"/>
    </row>
    <row r="91" spans="1:8" ht="21" x14ac:dyDescent="0.25">
      <c r="A91" s="61" t="s">
        <v>454</v>
      </c>
      <c r="B91" s="45" t="s">
        <v>520</v>
      </c>
      <c r="C91" s="45" t="s">
        <v>348</v>
      </c>
      <c r="D91" s="45">
        <v>100</v>
      </c>
      <c r="E91" s="67" t="s">
        <v>306</v>
      </c>
      <c r="F91" s="45" t="s">
        <v>495</v>
      </c>
      <c r="G91" s="64">
        <f>Recette!Q98</f>
        <v>13050</v>
      </c>
      <c r="H91" s="47"/>
    </row>
    <row r="92" spans="1:8" ht="21" x14ac:dyDescent="0.25">
      <c r="A92" s="61" t="s">
        <v>455</v>
      </c>
      <c r="B92" s="45" t="s">
        <v>408</v>
      </c>
      <c r="C92" s="45" t="s">
        <v>392</v>
      </c>
      <c r="D92" s="45">
        <v>100</v>
      </c>
      <c r="E92" s="67" t="s">
        <v>396</v>
      </c>
      <c r="F92" s="45" t="s">
        <v>510</v>
      </c>
      <c r="G92" s="64">
        <f>Recette!Q99</f>
        <v>18000</v>
      </c>
      <c r="H92" s="47"/>
    </row>
    <row r="93" spans="1:8" ht="21" x14ac:dyDescent="0.25">
      <c r="A93" s="61" t="s">
        <v>628</v>
      </c>
      <c r="B93" s="45" t="s">
        <v>406</v>
      </c>
      <c r="C93" s="45" t="s">
        <v>642</v>
      </c>
      <c r="D93" s="45">
        <v>100</v>
      </c>
      <c r="E93" s="67" t="s">
        <v>306</v>
      </c>
      <c r="F93" s="67" t="s">
        <v>652</v>
      </c>
      <c r="G93" s="64">
        <f>Recette!Q100</f>
        <v>3759040</v>
      </c>
      <c r="H93" s="47"/>
    </row>
    <row r="94" spans="1:8" ht="21" x14ac:dyDescent="0.25">
      <c r="A94" s="61" t="s">
        <v>670</v>
      </c>
      <c r="B94" s="45" t="s">
        <v>406</v>
      </c>
      <c r="C94" s="45" t="s">
        <v>264</v>
      </c>
      <c r="D94" s="45">
        <v>100</v>
      </c>
      <c r="E94" s="67" t="s">
        <v>306</v>
      </c>
      <c r="F94" s="67" t="s">
        <v>694</v>
      </c>
      <c r="G94" s="64">
        <f>Recette!Q101</f>
        <v>3753040</v>
      </c>
      <c r="H94" s="47"/>
    </row>
    <row r="95" spans="1:8" ht="21" x14ac:dyDescent="0.25">
      <c r="A95" s="61" t="s">
        <v>529</v>
      </c>
      <c r="B95" s="45" t="s">
        <v>406</v>
      </c>
      <c r="C95" s="45" t="s">
        <v>261</v>
      </c>
      <c r="D95" s="45">
        <v>100</v>
      </c>
      <c r="E95" s="67" t="s">
        <v>306</v>
      </c>
      <c r="F95" s="67" t="s">
        <v>552</v>
      </c>
      <c r="G95" s="64">
        <f>Recette!Q102</f>
        <v>3750640</v>
      </c>
      <c r="H95" s="47"/>
    </row>
    <row r="96" spans="1:8" ht="21" x14ac:dyDescent="0.25">
      <c r="A96" s="61" t="s">
        <v>332</v>
      </c>
      <c r="B96" s="45" t="s">
        <v>406</v>
      </c>
      <c r="C96" s="45" t="s">
        <v>521</v>
      </c>
      <c r="D96" s="45">
        <v>100</v>
      </c>
      <c r="E96" s="67" t="s">
        <v>306</v>
      </c>
      <c r="F96" s="67" t="s">
        <v>386</v>
      </c>
      <c r="G96" s="64">
        <f>Recette!Q103</f>
        <v>7500940</v>
      </c>
      <c r="H96" s="47" t="s">
        <v>577</v>
      </c>
    </row>
    <row r="97" spans="1:8" ht="21" x14ac:dyDescent="0.25">
      <c r="A97" s="61" t="s">
        <v>603</v>
      </c>
      <c r="B97" s="45" t="s">
        <v>304</v>
      </c>
      <c r="C97" s="45" t="s">
        <v>521</v>
      </c>
      <c r="D97" s="45">
        <v>0</v>
      </c>
      <c r="E97" s="67" t="s">
        <v>306</v>
      </c>
      <c r="F97" s="67" t="s">
        <v>618</v>
      </c>
      <c r="G97" s="64">
        <f>Recette!Q104</f>
        <v>7500940</v>
      </c>
      <c r="H97" s="47"/>
    </row>
    <row r="98" spans="1:8" ht="21" x14ac:dyDescent="0.25">
      <c r="A98" s="61" t="s">
        <v>436</v>
      </c>
      <c r="B98" s="45" t="s">
        <v>304</v>
      </c>
      <c r="C98" s="45" t="s">
        <v>260</v>
      </c>
      <c r="D98" s="45">
        <v>0</v>
      </c>
      <c r="E98" s="67" t="s">
        <v>307</v>
      </c>
      <c r="F98" s="45" t="s">
        <v>379</v>
      </c>
      <c r="G98" s="64">
        <f>Recette!Q105</f>
        <v>3750676</v>
      </c>
      <c r="H98" s="47" t="s">
        <v>578</v>
      </c>
    </row>
    <row r="99" spans="1:8" ht="21" x14ac:dyDescent="0.25">
      <c r="A99" s="61" t="s">
        <v>419</v>
      </c>
      <c r="B99" s="45" t="s">
        <v>408</v>
      </c>
      <c r="C99" s="45" t="s">
        <v>521</v>
      </c>
      <c r="D99" s="45">
        <v>100</v>
      </c>
      <c r="E99" s="67" t="s">
        <v>306</v>
      </c>
      <c r="F99" s="67" t="s">
        <v>703</v>
      </c>
      <c r="G99" s="64">
        <f>Recette!Q106</f>
        <v>15002480</v>
      </c>
      <c r="H99" s="47"/>
    </row>
    <row r="100" spans="1:8" ht="21" x14ac:dyDescent="0.25">
      <c r="A100" s="61" t="s">
        <v>456</v>
      </c>
      <c r="B100" s="45" t="s">
        <v>520</v>
      </c>
      <c r="C100" s="45" t="s">
        <v>348</v>
      </c>
      <c r="D100" s="45">
        <v>110</v>
      </c>
      <c r="E100" s="67" t="s">
        <v>306</v>
      </c>
      <c r="F100" s="45" t="s">
        <v>496</v>
      </c>
      <c r="G100" s="64">
        <f>Recette!Q107</f>
        <v>33050</v>
      </c>
      <c r="H100" s="47"/>
    </row>
    <row r="101" spans="1:8" ht="21" x14ac:dyDescent="0.25">
      <c r="A101" s="61" t="s">
        <v>457</v>
      </c>
      <c r="B101" s="45" t="s">
        <v>408</v>
      </c>
      <c r="C101" s="45" t="s">
        <v>392</v>
      </c>
      <c r="D101" s="45">
        <v>110</v>
      </c>
      <c r="E101" s="67" t="s">
        <v>396</v>
      </c>
      <c r="F101" s="45" t="s">
        <v>511</v>
      </c>
      <c r="G101" s="64">
        <f>Recette!Q108</f>
        <v>48000</v>
      </c>
      <c r="H101" s="47"/>
    </row>
    <row r="102" spans="1:8" ht="21" x14ac:dyDescent="0.25">
      <c r="A102" s="61" t="s">
        <v>638</v>
      </c>
      <c r="B102" s="45" t="s">
        <v>406</v>
      </c>
      <c r="C102" s="45" t="s">
        <v>642</v>
      </c>
      <c r="D102" s="45">
        <v>110</v>
      </c>
      <c r="E102" s="67" t="s">
        <v>306</v>
      </c>
      <c r="F102" s="67" t="s">
        <v>653</v>
      </c>
      <c r="G102" s="64">
        <f>Recette!Q109</f>
        <v>5014440</v>
      </c>
    </row>
    <row r="103" spans="1:8" ht="21" x14ac:dyDescent="0.25">
      <c r="A103" s="61" t="s">
        <v>678</v>
      </c>
      <c r="B103" s="45" t="s">
        <v>406</v>
      </c>
      <c r="C103" s="45" t="s">
        <v>264</v>
      </c>
      <c r="D103" s="45">
        <v>110</v>
      </c>
      <c r="E103" s="67" t="s">
        <v>306</v>
      </c>
      <c r="F103" s="67" t="s">
        <v>695</v>
      </c>
      <c r="G103" s="64">
        <f>Recette!Q110</f>
        <v>5008040</v>
      </c>
      <c r="H103" s="47"/>
    </row>
    <row r="104" spans="1:8" ht="21" x14ac:dyDescent="0.25">
      <c r="A104" s="61" t="s">
        <v>539</v>
      </c>
      <c r="B104" s="45" t="s">
        <v>406</v>
      </c>
      <c r="C104" s="45" t="s">
        <v>261</v>
      </c>
      <c r="D104" s="45">
        <v>110</v>
      </c>
      <c r="E104" s="67" t="s">
        <v>306</v>
      </c>
      <c r="F104" s="67" t="s">
        <v>553</v>
      </c>
      <c r="G104" s="64">
        <f>Recette!Q111</f>
        <v>5001640</v>
      </c>
    </row>
    <row r="105" spans="1:8" ht="21" x14ac:dyDescent="0.25">
      <c r="A105" s="61" t="s">
        <v>347</v>
      </c>
      <c r="B105" s="45" t="s">
        <v>406</v>
      </c>
      <c r="C105" s="45" t="s">
        <v>521</v>
      </c>
      <c r="D105" s="45">
        <v>110</v>
      </c>
      <c r="E105" s="67" t="s">
        <v>306</v>
      </c>
      <c r="F105" s="67" t="s">
        <v>386</v>
      </c>
      <c r="G105" s="64">
        <f>Recette!Q112</f>
        <v>10002440</v>
      </c>
      <c r="H105" s="47" t="s">
        <v>579</v>
      </c>
    </row>
    <row r="106" spans="1:8" ht="21" x14ac:dyDescent="0.25">
      <c r="A106" s="61" t="s">
        <v>614</v>
      </c>
      <c r="B106" s="45" t="s">
        <v>304</v>
      </c>
      <c r="C106" s="45" t="s">
        <v>521</v>
      </c>
      <c r="D106" s="45">
        <v>0</v>
      </c>
      <c r="E106" s="67" t="s">
        <v>306</v>
      </c>
      <c r="F106" s="67" t="s">
        <v>618</v>
      </c>
      <c r="G106" s="64">
        <f>Recette!Q113</f>
        <v>10002440</v>
      </c>
      <c r="H106" s="47"/>
    </row>
    <row r="107" spans="1:8" ht="21" x14ac:dyDescent="0.25">
      <c r="A107" s="61" t="s">
        <v>363</v>
      </c>
      <c r="B107" s="45" t="s">
        <v>304</v>
      </c>
      <c r="C107" s="45" t="s">
        <v>260</v>
      </c>
      <c r="D107" s="45">
        <v>0</v>
      </c>
      <c r="E107" s="67" t="s">
        <v>307</v>
      </c>
      <c r="F107" s="45" t="s">
        <v>380</v>
      </c>
      <c r="G107" s="64">
        <f>Recette!Q114</f>
        <v>5000760</v>
      </c>
      <c r="H107" s="47" t="s">
        <v>580</v>
      </c>
    </row>
    <row r="108" spans="1:8" ht="21" x14ac:dyDescent="0.25">
      <c r="A108" s="61" t="s">
        <v>420</v>
      </c>
      <c r="B108" s="45" t="s">
        <v>408</v>
      </c>
      <c r="C108" s="45" t="s">
        <v>521</v>
      </c>
      <c r="D108" s="45">
        <v>110</v>
      </c>
      <c r="E108" s="67" t="s">
        <v>306</v>
      </c>
      <c r="F108" s="67" t="s">
        <v>703</v>
      </c>
      <c r="G108" s="64">
        <f>Recette!Q115</f>
        <v>20006480</v>
      </c>
      <c r="H108" s="47"/>
    </row>
    <row r="109" spans="1:8" ht="21" x14ac:dyDescent="0.25">
      <c r="A109" s="61" t="s">
        <v>458</v>
      </c>
      <c r="B109" s="45" t="s">
        <v>520</v>
      </c>
      <c r="C109" s="45" t="s">
        <v>348</v>
      </c>
      <c r="D109" s="45">
        <v>120</v>
      </c>
      <c r="E109" s="67" t="s">
        <v>306</v>
      </c>
      <c r="F109" s="45" t="s">
        <v>497</v>
      </c>
      <c r="G109" s="64">
        <f>Recette!Q116</f>
        <v>321050</v>
      </c>
      <c r="H109" s="47"/>
    </row>
    <row r="110" spans="1:8" ht="21" x14ac:dyDescent="0.25">
      <c r="A110" s="61" t="s">
        <v>459</v>
      </c>
      <c r="B110" s="45" t="s">
        <v>408</v>
      </c>
      <c r="C110" s="45" t="s">
        <v>392</v>
      </c>
      <c r="D110" s="45">
        <v>120</v>
      </c>
      <c r="E110" s="67" t="s">
        <v>396</v>
      </c>
      <c r="F110" s="45" t="s">
        <v>512</v>
      </c>
      <c r="G110" s="64">
        <f>Recette!Q117</f>
        <v>480000</v>
      </c>
      <c r="H110" s="47"/>
    </row>
    <row r="111" spans="1:8" ht="21" x14ac:dyDescent="0.25">
      <c r="A111" s="61" t="s">
        <v>639</v>
      </c>
      <c r="B111" s="45" t="s">
        <v>406</v>
      </c>
      <c r="C111" s="45" t="s">
        <v>642</v>
      </c>
      <c r="D111" s="45">
        <v>120</v>
      </c>
      <c r="E111" s="67" t="s">
        <v>306</v>
      </c>
      <c r="F111" s="67" t="s">
        <v>656</v>
      </c>
      <c r="G111" s="64">
        <f>Recette!Q118</f>
        <v>50016240</v>
      </c>
      <c r="H111" s="47"/>
    </row>
    <row r="112" spans="1:8" ht="21" x14ac:dyDescent="0.25">
      <c r="A112" s="61" t="s">
        <v>679</v>
      </c>
      <c r="B112" s="45" t="s">
        <v>406</v>
      </c>
      <c r="C112" s="45" t="s">
        <v>264</v>
      </c>
      <c r="D112" s="45">
        <v>120</v>
      </c>
      <c r="E112" s="67" t="s">
        <v>306</v>
      </c>
      <c r="F112" s="67" t="s">
        <v>696</v>
      </c>
      <c r="G112" s="64">
        <f>Recette!Q119</f>
        <v>50080040</v>
      </c>
      <c r="H112" s="47"/>
    </row>
    <row r="113" spans="1:8" ht="21" x14ac:dyDescent="0.25">
      <c r="A113" s="61" t="s">
        <v>540</v>
      </c>
      <c r="B113" s="45" t="s">
        <v>406</v>
      </c>
      <c r="C113" s="45" t="s">
        <v>261</v>
      </c>
      <c r="D113" s="45">
        <v>120</v>
      </c>
      <c r="E113" s="67" t="s">
        <v>306</v>
      </c>
      <c r="F113" s="67" t="s">
        <v>554</v>
      </c>
      <c r="G113" s="64">
        <f>Recette!Q120</f>
        <v>50016040</v>
      </c>
      <c r="H113" s="47"/>
    </row>
    <row r="114" spans="1:8" ht="21" x14ac:dyDescent="0.25">
      <c r="A114" s="61" t="s">
        <v>336</v>
      </c>
      <c r="B114" s="45" t="s">
        <v>406</v>
      </c>
      <c r="C114" s="45" t="s">
        <v>521</v>
      </c>
      <c r="D114" s="45">
        <v>120</v>
      </c>
      <c r="E114" s="67" t="s">
        <v>306</v>
      </c>
      <c r="F114" s="67" t="s">
        <v>388</v>
      </c>
      <c r="G114" s="64">
        <f>Recette!Q121</f>
        <v>100024040</v>
      </c>
      <c r="H114" s="47" t="s">
        <v>581</v>
      </c>
    </row>
    <row r="115" spans="1:8" ht="21" x14ac:dyDescent="0.25">
      <c r="A115" s="61" t="s">
        <v>615</v>
      </c>
      <c r="B115" s="45" t="s">
        <v>304</v>
      </c>
      <c r="C115" s="45" t="s">
        <v>521</v>
      </c>
      <c r="D115" s="45">
        <v>0</v>
      </c>
      <c r="E115" s="67" t="s">
        <v>306</v>
      </c>
      <c r="F115" s="67" t="s">
        <v>386</v>
      </c>
      <c r="G115" s="64">
        <f>Recette!Q122</f>
        <v>100024040</v>
      </c>
      <c r="H115" s="47"/>
    </row>
    <row r="116" spans="1:8" ht="21" x14ac:dyDescent="0.25">
      <c r="A116" s="61" t="s">
        <v>364</v>
      </c>
      <c r="B116" s="45" t="s">
        <v>304</v>
      </c>
      <c r="C116" s="45" t="s">
        <v>260</v>
      </c>
      <c r="D116" s="45">
        <v>0</v>
      </c>
      <c r="E116" s="67" t="s">
        <v>307</v>
      </c>
      <c r="F116" s="45" t="s">
        <v>381</v>
      </c>
      <c r="G116" s="64">
        <f>Recette!Q123</f>
        <v>50003640</v>
      </c>
      <c r="H116" s="47" t="s">
        <v>582</v>
      </c>
    </row>
    <row r="117" spans="1:8" ht="21" x14ac:dyDescent="0.25">
      <c r="A117" s="61" t="s">
        <v>421</v>
      </c>
      <c r="B117" s="45" t="s">
        <v>408</v>
      </c>
      <c r="C117" s="45" t="s">
        <v>521</v>
      </c>
      <c r="D117" s="45">
        <v>120</v>
      </c>
      <c r="E117" s="67" t="s">
        <v>306</v>
      </c>
      <c r="F117" s="67" t="s">
        <v>704</v>
      </c>
      <c r="G117" s="64">
        <f>Recette!Q124</f>
        <v>200064080</v>
      </c>
      <c r="H117" s="47"/>
    </row>
    <row r="118" spans="1:8" ht="21" x14ac:dyDescent="0.25">
      <c r="A118" s="61" t="s">
        <v>460</v>
      </c>
      <c r="B118" s="45" t="s">
        <v>520</v>
      </c>
      <c r="C118" s="45" t="s">
        <v>348</v>
      </c>
      <c r="D118" s="45">
        <v>130</v>
      </c>
      <c r="E118" s="67" t="s">
        <v>306</v>
      </c>
      <c r="F118" s="45" t="s">
        <v>497</v>
      </c>
      <c r="G118" s="64">
        <f>Recette!Q125</f>
        <v>601050</v>
      </c>
      <c r="H118" s="47"/>
    </row>
    <row r="119" spans="1:8" ht="21" x14ac:dyDescent="0.25">
      <c r="A119" s="61" t="s">
        <v>684</v>
      </c>
      <c r="B119" s="45" t="s">
        <v>408</v>
      </c>
      <c r="C119" s="45" t="s">
        <v>392</v>
      </c>
      <c r="D119" s="45">
        <v>130</v>
      </c>
      <c r="E119" s="67" t="s">
        <v>396</v>
      </c>
      <c r="F119" s="45" t="s">
        <v>512</v>
      </c>
      <c r="G119" s="64">
        <f>Recette!Q126</f>
        <v>900000</v>
      </c>
      <c r="H119" s="47"/>
    </row>
    <row r="120" spans="1:8" ht="21" x14ac:dyDescent="0.25">
      <c r="A120" s="61" t="s">
        <v>631</v>
      </c>
      <c r="B120" s="45" t="s">
        <v>406</v>
      </c>
      <c r="C120" s="45" t="s">
        <v>642</v>
      </c>
      <c r="D120" s="45">
        <v>130</v>
      </c>
      <c r="E120" s="67" t="s">
        <v>306</v>
      </c>
      <c r="F120" s="67" t="s">
        <v>657</v>
      </c>
      <c r="G120" s="64">
        <f>Recette!Q127</f>
        <v>100018040</v>
      </c>
      <c r="H120" s="47"/>
    </row>
    <row r="121" spans="1:8" ht="21" x14ac:dyDescent="0.25">
      <c r="A121" s="61" t="s">
        <v>672</v>
      </c>
      <c r="B121" s="45" t="s">
        <v>406</v>
      </c>
      <c r="C121" s="45" t="s">
        <v>264</v>
      </c>
      <c r="D121" s="45">
        <v>130</v>
      </c>
      <c r="E121" s="67" t="s">
        <v>306</v>
      </c>
      <c r="F121" s="67" t="s">
        <v>697</v>
      </c>
      <c r="G121" s="64">
        <f>Recette!Q128</f>
        <v>100030040</v>
      </c>
      <c r="H121" s="47"/>
    </row>
    <row r="122" spans="1:8" ht="21" x14ac:dyDescent="0.25">
      <c r="A122" s="61" t="s">
        <v>532</v>
      </c>
      <c r="B122" s="45" t="s">
        <v>406</v>
      </c>
      <c r="C122" s="45" t="s">
        <v>261</v>
      </c>
      <c r="D122" s="45">
        <v>130</v>
      </c>
      <c r="E122" s="67" t="s">
        <v>306</v>
      </c>
      <c r="F122" s="67" t="s">
        <v>555</v>
      </c>
      <c r="G122" s="64">
        <f>Recette!Q129</f>
        <v>100150040</v>
      </c>
      <c r="H122" s="47"/>
    </row>
    <row r="123" spans="1:8" ht="21" x14ac:dyDescent="0.25">
      <c r="A123" s="61" t="s">
        <v>337</v>
      </c>
      <c r="B123" s="45" t="s">
        <v>406</v>
      </c>
      <c r="C123" s="45" t="s">
        <v>521</v>
      </c>
      <c r="D123" s="45">
        <v>130</v>
      </c>
      <c r="E123" s="67" t="s">
        <v>306</v>
      </c>
      <c r="F123" s="67" t="s">
        <v>388</v>
      </c>
      <c r="G123" s="64">
        <f>Recette!Q130</f>
        <v>200045040</v>
      </c>
      <c r="H123" s="47" t="s">
        <v>592</v>
      </c>
    </row>
    <row r="124" spans="1:8" ht="21" x14ac:dyDescent="0.25">
      <c r="A124" s="61" t="s">
        <v>606</v>
      </c>
      <c r="B124" s="45" t="s">
        <v>304</v>
      </c>
      <c r="C124" s="45" t="s">
        <v>521</v>
      </c>
      <c r="D124" s="45">
        <v>0</v>
      </c>
      <c r="E124" s="67" t="s">
        <v>306</v>
      </c>
      <c r="F124" s="67" t="s">
        <v>386</v>
      </c>
      <c r="G124" s="64">
        <f>Recette!Q131</f>
        <v>200045040</v>
      </c>
      <c r="H124" s="47"/>
    </row>
    <row r="125" spans="1:8" ht="21" x14ac:dyDescent="0.25">
      <c r="A125" s="61" t="s">
        <v>365</v>
      </c>
      <c r="B125" s="45" t="s">
        <v>304</v>
      </c>
      <c r="C125" s="45" t="s">
        <v>260</v>
      </c>
      <c r="D125" s="45">
        <v>0</v>
      </c>
      <c r="E125" s="67" t="s">
        <v>307</v>
      </c>
      <c r="F125" s="45" t="s">
        <v>382</v>
      </c>
      <c r="G125" s="64">
        <f>Recette!Q132</f>
        <v>100009640</v>
      </c>
      <c r="H125" s="47" t="s">
        <v>583</v>
      </c>
    </row>
    <row r="126" spans="1:8" ht="21" x14ac:dyDescent="0.25">
      <c r="A126" s="61" t="s">
        <v>422</v>
      </c>
      <c r="B126" s="45" t="s">
        <v>408</v>
      </c>
      <c r="C126" s="45" t="s">
        <v>521</v>
      </c>
      <c r="D126" s="45">
        <v>130</v>
      </c>
      <c r="E126" s="67" t="s">
        <v>306</v>
      </c>
      <c r="F126" s="67" t="s">
        <v>704</v>
      </c>
      <c r="G126" s="64">
        <f>Recette!Q133</f>
        <v>400120080</v>
      </c>
      <c r="H126" s="47"/>
    </row>
    <row r="127" spans="1:8" ht="21" x14ac:dyDescent="0.25">
      <c r="A127" s="61" t="s">
        <v>462</v>
      </c>
      <c r="B127" s="45" t="s">
        <v>520</v>
      </c>
      <c r="C127" s="45" t="s">
        <v>348</v>
      </c>
      <c r="D127" s="45">
        <v>140</v>
      </c>
      <c r="E127" s="67" t="s">
        <v>307</v>
      </c>
      <c r="F127" s="45" t="s">
        <v>498</v>
      </c>
      <c r="G127" s="64">
        <f>Recette!Q134</f>
        <v>1401050</v>
      </c>
      <c r="H127" s="47"/>
    </row>
    <row r="128" spans="1:8" ht="21" x14ac:dyDescent="0.25">
      <c r="A128" s="61" t="s">
        <v>463</v>
      </c>
      <c r="B128" s="45" t="s">
        <v>408</v>
      </c>
      <c r="C128" s="45" t="s">
        <v>392</v>
      </c>
      <c r="D128" s="45">
        <v>140</v>
      </c>
      <c r="E128" s="67" t="s">
        <v>396</v>
      </c>
      <c r="F128" s="45" t="s">
        <v>513</v>
      </c>
      <c r="G128" s="64">
        <f>Recette!Q135</f>
        <v>2100000</v>
      </c>
      <c r="H128" s="47"/>
    </row>
    <row r="129" spans="1:8" ht="21" x14ac:dyDescent="0.25">
      <c r="A129" s="61" t="s">
        <v>640</v>
      </c>
      <c r="B129" s="45" t="s">
        <v>406</v>
      </c>
      <c r="C129" s="45" t="s">
        <v>642</v>
      </c>
      <c r="D129" s="45">
        <v>140</v>
      </c>
      <c r="E129" s="67" t="s">
        <v>306</v>
      </c>
      <c r="F129" s="67" t="s">
        <v>658</v>
      </c>
      <c r="G129" s="64">
        <f>Recette!Q136</f>
        <v>150022540</v>
      </c>
      <c r="H129" s="47"/>
    </row>
    <row r="130" spans="1:8" ht="21" x14ac:dyDescent="0.25">
      <c r="A130" s="61" t="s">
        <v>680</v>
      </c>
      <c r="B130" s="45" t="s">
        <v>406</v>
      </c>
      <c r="C130" s="45" t="s">
        <v>264</v>
      </c>
      <c r="D130" s="45">
        <v>140</v>
      </c>
      <c r="E130" s="67" t="s">
        <v>306</v>
      </c>
      <c r="F130" s="67" t="s">
        <v>698</v>
      </c>
      <c r="G130" s="64">
        <f>Recette!Q137</f>
        <v>150350040</v>
      </c>
      <c r="H130" s="47"/>
    </row>
    <row r="131" spans="1:8" ht="21" x14ac:dyDescent="0.25">
      <c r="A131" s="61" t="s">
        <v>541</v>
      </c>
      <c r="B131" s="45" t="s">
        <v>406</v>
      </c>
      <c r="C131" s="45" t="s">
        <v>261</v>
      </c>
      <c r="D131" s="45">
        <v>140</v>
      </c>
      <c r="E131" s="67" t="s">
        <v>306</v>
      </c>
      <c r="F131" s="67" t="s">
        <v>556</v>
      </c>
      <c r="G131" s="64">
        <f>Recette!Q138</f>
        <v>150070040</v>
      </c>
      <c r="H131" s="47"/>
    </row>
    <row r="132" spans="1:8" ht="21" x14ac:dyDescent="0.25">
      <c r="A132" s="61" t="s">
        <v>481</v>
      </c>
      <c r="B132" s="45" t="s">
        <v>406</v>
      </c>
      <c r="C132" s="45" t="s">
        <v>521</v>
      </c>
      <c r="D132" s="45">
        <v>140</v>
      </c>
      <c r="E132" s="67" t="s">
        <v>306</v>
      </c>
      <c r="F132" s="67" t="s">
        <v>388</v>
      </c>
      <c r="G132" s="64">
        <f>Recette!Q139</f>
        <v>300105040</v>
      </c>
      <c r="H132" s="47"/>
    </row>
    <row r="133" spans="1:8" ht="21" x14ac:dyDescent="0.25">
      <c r="A133" s="61" t="s">
        <v>616</v>
      </c>
      <c r="B133" s="45" t="s">
        <v>304</v>
      </c>
      <c r="C133" s="45" t="s">
        <v>521</v>
      </c>
      <c r="D133" s="45">
        <v>0</v>
      </c>
      <c r="E133" s="67" t="s">
        <v>306</v>
      </c>
      <c r="F133" s="67" t="s">
        <v>386</v>
      </c>
      <c r="G133" s="64">
        <f>Recette!Q140</f>
        <v>300105040</v>
      </c>
      <c r="H133" s="47"/>
    </row>
    <row r="134" spans="1:8" ht="21" x14ac:dyDescent="0.25">
      <c r="A134" s="61" t="s">
        <v>480</v>
      </c>
      <c r="B134" s="45" t="s">
        <v>304</v>
      </c>
      <c r="C134" s="45" t="s">
        <v>260</v>
      </c>
      <c r="D134" s="45">
        <v>0</v>
      </c>
      <c r="E134" s="67" t="s">
        <v>307</v>
      </c>
      <c r="F134" s="45" t="s">
        <v>383</v>
      </c>
      <c r="G134" s="64">
        <f>Recette!Q141</f>
        <v>150096040</v>
      </c>
      <c r="H134" s="47"/>
    </row>
    <row r="135" spans="1:8" ht="21" x14ac:dyDescent="0.25">
      <c r="A135" s="61" t="s">
        <v>482</v>
      </c>
      <c r="B135" s="45" t="s">
        <v>408</v>
      </c>
      <c r="C135" s="45" t="s">
        <v>521</v>
      </c>
      <c r="D135" s="45">
        <v>140</v>
      </c>
      <c r="E135" s="67" t="s">
        <v>306</v>
      </c>
      <c r="F135" s="67" t="s">
        <v>704</v>
      </c>
      <c r="G135" s="64">
        <f>Recette!Q142</f>
        <v>600280080</v>
      </c>
      <c r="H135" s="47"/>
    </row>
    <row r="136" spans="1:8" ht="21" x14ac:dyDescent="0.25">
      <c r="A136" s="61" t="s">
        <v>465</v>
      </c>
      <c r="B136" s="45" t="s">
        <v>520</v>
      </c>
      <c r="C136" s="45" t="s">
        <v>348</v>
      </c>
      <c r="D136" s="45">
        <v>150</v>
      </c>
      <c r="E136" s="67" t="s">
        <v>307</v>
      </c>
      <c r="F136" s="45" t="s">
        <v>499</v>
      </c>
      <c r="G136" s="64">
        <f>Recette!Q143</f>
        <v>3001050</v>
      </c>
      <c r="H136" s="47"/>
    </row>
    <row r="137" spans="1:8" ht="21" x14ac:dyDescent="0.25">
      <c r="A137" s="61" t="s">
        <v>464</v>
      </c>
      <c r="B137" s="45" t="s">
        <v>408</v>
      </c>
      <c r="C137" s="45" t="s">
        <v>392</v>
      </c>
      <c r="D137" s="45">
        <v>150</v>
      </c>
      <c r="E137" s="67" t="s">
        <v>396</v>
      </c>
      <c r="F137" s="45" t="s">
        <v>514</v>
      </c>
      <c r="G137" s="64">
        <f>Recette!Q144</f>
        <v>4500000</v>
      </c>
      <c r="H137" s="47"/>
    </row>
    <row r="138" spans="1:8" ht="21" x14ac:dyDescent="0.25">
      <c r="A138" s="61" t="s">
        <v>633</v>
      </c>
      <c r="B138" s="45" t="s">
        <v>406</v>
      </c>
      <c r="C138" s="45" t="s">
        <v>642</v>
      </c>
      <c r="D138" s="45">
        <v>150</v>
      </c>
      <c r="E138" s="67" t="s">
        <v>306</v>
      </c>
      <c r="F138" s="67" t="s">
        <v>659</v>
      </c>
      <c r="G138" s="64">
        <f>Recette!Q145</f>
        <v>200027040</v>
      </c>
      <c r="H138" s="47"/>
    </row>
    <row r="139" spans="1:8" ht="21" x14ac:dyDescent="0.25">
      <c r="A139" s="61" t="s">
        <v>674</v>
      </c>
      <c r="B139" s="45" t="s">
        <v>406</v>
      </c>
      <c r="C139" s="45" t="s">
        <v>264</v>
      </c>
      <c r="D139" s="45">
        <v>150</v>
      </c>
      <c r="E139" s="67" t="s">
        <v>306</v>
      </c>
      <c r="F139" s="67" t="s">
        <v>699</v>
      </c>
      <c r="G139" s="64">
        <f>Recette!Q146</f>
        <v>200750040</v>
      </c>
      <c r="H139" s="47"/>
    </row>
    <row r="140" spans="1:8" ht="21" x14ac:dyDescent="0.25">
      <c r="A140" s="61" t="s">
        <v>534</v>
      </c>
      <c r="B140" s="45" t="s">
        <v>406</v>
      </c>
      <c r="C140" s="45" t="s">
        <v>261</v>
      </c>
      <c r="D140" s="45">
        <v>150</v>
      </c>
      <c r="E140" s="67" t="s">
        <v>306</v>
      </c>
      <c r="F140" s="67" t="s">
        <v>557</v>
      </c>
      <c r="G140" s="64">
        <f>Recette!Q147</f>
        <v>200150040</v>
      </c>
      <c r="H140" s="47"/>
    </row>
    <row r="141" spans="1:8" ht="21" x14ac:dyDescent="0.25">
      <c r="A141" s="61" t="s">
        <v>341</v>
      </c>
      <c r="B141" s="45" t="s">
        <v>406</v>
      </c>
      <c r="C141" s="45" t="s">
        <v>521</v>
      </c>
      <c r="D141" s="45">
        <v>150</v>
      </c>
      <c r="E141" s="67" t="s">
        <v>306</v>
      </c>
      <c r="F141" s="67" t="s">
        <v>388</v>
      </c>
      <c r="G141" s="64">
        <f>Recette!Q148</f>
        <v>400225040</v>
      </c>
      <c r="H141" s="47" t="s">
        <v>584</v>
      </c>
    </row>
    <row r="142" spans="1:8" ht="21" x14ac:dyDescent="0.25">
      <c r="A142" s="61" t="s">
        <v>608</v>
      </c>
      <c r="B142" s="45" t="s">
        <v>304</v>
      </c>
      <c r="C142" s="45" t="s">
        <v>521</v>
      </c>
      <c r="D142" s="45">
        <v>0</v>
      </c>
      <c r="E142" s="67" t="s">
        <v>306</v>
      </c>
      <c r="F142" s="67" t="s">
        <v>386</v>
      </c>
      <c r="G142" s="64">
        <f>Recette!Q149</f>
        <v>400225040</v>
      </c>
      <c r="H142" s="47"/>
    </row>
    <row r="143" spans="1:8" ht="21" x14ac:dyDescent="0.25">
      <c r="A143" s="61" t="s">
        <v>366</v>
      </c>
      <c r="B143" s="45" t="s">
        <v>304</v>
      </c>
      <c r="C143" s="45" t="s">
        <v>260</v>
      </c>
      <c r="D143" s="45">
        <v>0</v>
      </c>
      <c r="E143" s="67" t="s">
        <v>307</v>
      </c>
      <c r="F143" s="45" t="s">
        <v>384</v>
      </c>
      <c r="G143" s="64">
        <f>Recette!Q150</f>
        <v>200180040</v>
      </c>
      <c r="H143" s="47" t="s">
        <v>585</v>
      </c>
    </row>
    <row r="144" spans="1:8" ht="21" x14ac:dyDescent="0.25">
      <c r="A144" s="61" t="s">
        <v>423</v>
      </c>
      <c r="B144" s="45" t="s">
        <v>408</v>
      </c>
      <c r="C144" s="45" t="s">
        <v>521</v>
      </c>
      <c r="D144" s="45">
        <v>150</v>
      </c>
      <c r="E144" s="67" t="s">
        <v>306</v>
      </c>
      <c r="F144" s="67" t="s">
        <v>704</v>
      </c>
      <c r="G144" s="64">
        <f>Recette!Q151</f>
        <v>800600080</v>
      </c>
      <c r="H144" s="47"/>
    </row>
    <row r="145" spans="1:8" ht="21" x14ac:dyDescent="0.25">
      <c r="A145" s="61" t="s">
        <v>476</v>
      </c>
      <c r="B145" s="45" t="s">
        <v>520</v>
      </c>
      <c r="C145" s="45" t="s">
        <v>348</v>
      </c>
      <c r="D145" s="45">
        <v>160</v>
      </c>
      <c r="E145" s="67" t="s">
        <v>307</v>
      </c>
      <c r="F145" s="45" t="s">
        <v>500</v>
      </c>
      <c r="G145" s="64">
        <f>Recette!Q152</f>
        <v>6001050</v>
      </c>
      <c r="H145" s="47"/>
    </row>
    <row r="146" spans="1:8" ht="21" x14ac:dyDescent="0.25">
      <c r="A146" s="61" t="s">
        <v>477</v>
      </c>
      <c r="B146" s="45" t="s">
        <v>408</v>
      </c>
      <c r="C146" s="45" t="s">
        <v>392</v>
      </c>
      <c r="D146" s="45">
        <v>160</v>
      </c>
      <c r="E146" s="67" t="s">
        <v>396</v>
      </c>
      <c r="F146" s="45" t="s">
        <v>515</v>
      </c>
      <c r="G146" s="64">
        <f>Recette!Q153</f>
        <v>9000000</v>
      </c>
      <c r="H146" s="47"/>
    </row>
    <row r="147" spans="1:8" ht="21" x14ac:dyDescent="0.25">
      <c r="A147" s="61" t="s">
        <v>634</v>
      </c>
      <c r="B147" s="45" t="s">
        <v>406</v>
      </c>
      <c r="C147" s="45" t="s">
        <v>642</v>
      </c>
      <c r="D147" s="45">
        <v>160</v>
      </c>
      <c r="E147" s="67" t="s">
        <v>306</v>
      </c>
      <c r="F147" s="67" t="s">
        <v>660</v>
      </c>
      <c r="G147" s="64">
        <f>Recette!Q154</f>
        <v>250031540</v>
      </c>
      <c r="H147" s="47"/>
    </row>
    <row r="148" spans="1:8" ht="21" x14ac:dyDescent="0.25">
      <c r="A148" s="61" t="s">
        <v>681</v>
      </c>
      <c r="B148" s="45" t="s">
        <v>406</v>
      </c>
      <c r="C148" s="45" t="s">
        <v>264</v>
      </c>
      <c r="D148" s="45">
        <v>160</v>
      </c>
      <c r="E148" s="67" t="s">
        <v>306</v>
      </c>
      <c r="F148" s="67" t="s">
        <v>700</v>
      </c>
      <c r="G148" s="64">
        <f>Recette!Q155</f>
        <v>251500040</v>
      </c>
      <c r="H148" s="47"/>
    </row>
    <row r="149" spans="1:8" ht="21" x14ac:dyDescent="0.25">
      <c r="A149" s="61" t="s">
        <v>535</v>
      </c>
      <c r="B149" s="45" t="s">
        <v>406</v>
      </c>
      <c r="C149" s="45" t="s">
        <v>261</v>
      </c>
      <c r="D149" s="45">
        <v>160</v>
      </c>
      <c r="E149" s="67" t="s">
        <v>306</v>
      </c>
      <c r="F149" s="67" t="s">
        <v>558</v>
      </c>
      <c r="G149" s="64">
        <f>Recette!Q156</f>
        <v>250300040</v>
      </c>
      <c r="H149" s="47"/>
    </row>
    <row r="150" spans="1:8" ht="21" x14ac:dyDescent="0.25">
      <c r="A150" s="61" t="s">
        <v>343</v>
      </c>
      <c r="B150" s="45" t="s">
        <v>406</v>
      </c>
      <c r="C150" s="45" t="s">
        <v>521</v>
      </c>
      <c r="D150" s="45">
        <v>160</v>
      </c>
      <c r="E150" s="67" t="s">
        <v>306</v>
      </c>
      <c r="F150" s="67" t="s">
        <v>388</v>
      </c>
      <c r="G150" s="64">
        <f>Recette!Q157</f>
        <v>500450040</v>
      </c>
      <c r="H150" s="47" t="s">
        <v>586</v>
      </c>
    </row>
    <row r="151" spans="1:8" ht="21" x14ac:dyDescent="0.25">
      <c r="A151" s="61" t="s">
        <v>609</v>
      </c>
      <c r="B151" s="45" t="s">
        <v>304</v>
      </c>
      <c r="C151" s="45" t="s">
        <v>521</v>
      </c>
      <c r="D151" s="45">
        <v>0</v>
      </c>
      <c r="E151" s="67" t="s">
        <v>306</v>
      </c>
      <c r="F151" s="67" t="s">
        <v>386</v>
      </c>
      <c r="G151" s="64">
        <f>Recette!Q158</f>
        <v>500450040</v>
      </c>
      <c r="H151" s="47"/>
    </row>
    <row r="152" spans="1:8" ht="21" x14ac:dyDescent="0.25">
      <c r="A152" s="61" t="s">
        <v>367</v>
      </c>
      <c r="B152" s="45" t="s">
        <v>304</v>
      </c>
      <c r="C152" s="45" t="s">
        <v>260</v>
      </c>
      <c r="D152" s="45">
        <v>0</v>
      </c>
      <c r="E152" s="67" t="s">
        <v>307</v>
      </c>
      <c r="F152" s="45" t="s">
        <v>483</v>
      </c>
      <c r="G152" s="64">
        <f>Recette!Q159</f>
        <v>250420040</v>
      </c>
      <c r="H152" s="47" t="s">
        <v>587</v>
      </c>
    </row>
    <row r="153" spans="1:8" ht="21" x14ac:dyDescent="0.25">
      <c r="A153" s="61" t="s">
        <v>424</v>
      </c>
      <c r="B153" s="45" t="s">
        <v>408</v>
      </c>
      <c r="C153" s="45" t="s">
        <v>521</v>
      </c>
      <c r="D153" s="45">
        <v>160</v>
      </c>
      <c r="E153" s="67" t="s">
        <v>306</v>
      </c>
      <c r="F153" s="67" t="s">
        <v>704</v>
      </c>
      <c r="G153" s="64">
        <f>Recette!Q160</f>
        <v>1001200080</v>
      </c>
      <c r="H153" s="47"/>
    </row>
    <row r="154" spans="1:8" ht="21" x14ac:dyDescent="0.25">
      <c r="A154" s="61" t="s">
        <v>466</v>
      </c>
      <c r="B154" s="45" t="s">
        <v>520</v>
      </c>
      <c r="C154" s="45" t="s">
        <v>348</v>
      </c>
      <c r="D154" s="45">
        <v>180</v>
      </c>
      <c r="E154" s="67" t="s">
        <v>307</v>
      </c>
      <c r="F154" s="45" t="s">
        <v>501</v>
      </c>
      <c r="G154" s="64">
        <f>Recette!Q161</f>
        <v>12001050</v>
      </c>
      <c r="H154" s="47"/>
    </row>
    <row r="155" spans="1:8" ht="21" x14ac:dyDescent="0.25">
      <c r="A155" s="61" t="s">
        <v>467</v>
      </c>
      <c r="B155" s="45" t="s">
        <v>408</v>
      </c>
      <c r="C155" s="45" t="s">
        <v>392</v>
      </c>
      <c r="D155" s="45">
        <v>180</v>
      </c>
      <c r="E155" s="67" t="s">
        <v>396</v>
      </c>
      <c r="F155" s="45" t="s">
        <v>516</v>
      </c>
      <c r="G155" s="64">
        <f>Recette!Q162</f>
        <v>18000000</v>
      </c>
      <c r="H155" s="47"/>
    </row>
    <row r="156" spans="1:8" ht="21" x14ac:dyDescent="0.25">
      <c r="A156" s="61" t="s">
        <v>635</v>
      </c>
      <c r="B156" s="45" t="s">
        <v>406</v>
      </c>
      <c r="C156" s="45" t="s">
        <v>642</v>
      </c>
      <c r="D156" s="45">
        <v>180</v>
      </c>
      <c r="E156" s="67" t="s">
        <v>306</v>
      </c>
      <c r="F156" s="67" t="s">
        <v>654</v>
      </c>
      <c r="G156" s="64">
        <f>Recette!Q163</f>
        <v>500032440</v>
      </c>
      <c r="H156" s="47"/>
    </row>
    <row r="157" spans="1:8" ht="21" x14ac:dyDescent="0.25">
      <c r="A157" s="61" t="s">
        <v>675</v>
      </c>
      <c r="B157" s="45" t="s">
        <v>406</v>
      </c>
      <c r="C157" s="45" t="s">
        <v>264</v>
      </c>
      <c r="D157" s="45">
        <v>180</v>
      </c>
      <c r="E157" s="67" t="s">
        <v>306</v>
      </c>
      <c r="F157" s="67" t="s">
        <v>701</v>
      </c>
      <c r="G157" s="64">
        <f>Recette!Q164</f>
        <v>503000040</v>
      </c>
      <c r="H157" s="47"/>
    </row>
    <row r="158" spans="1:8" ht="21" x14ac:dyDescent="0.25">
      <c r="A158" s="61" t="s">
        <v>536</v>
      </c>
      <c r="B158" s="45" t="s">
        <v>406</v>
      </c>
      <c r="C158" s="45" t="s">
        <v>261</v>
      </c>
      <c r="D158" s="45">
        <v>180</v>
      </c>
      <c r="E158" s="67" t="s">
        <v>306</v>
      </c>
      <c r="F158" s="67" t="s">
        <v>559</v>
      </c>
      <c r="G158" s="64">
        <f>Recette!Q165</f>
        <v>500600040</v>
      </c>
      <c r="H158" s="47"/>
    </row>
    <row r="159" spans="1:8" ht="21" x14ac:dyDescent="0.25">
      <c r="A159" s="61" t="s">
        <v>345</v>
      </c>
      <c r="B159" s="45" t="s">
        <v>406</v>
      </c>
      <c r="C159" s="45" t="s">
        <v>521</v>
      </c>
      <c r="D159" s="45">
        <v>180</v>
      </c>
      <c r="E159" s="67" t="s">
        <v>306</v>
      </c>
      <c r="F159" s="67" t="s">
        <v>388</v>
      </c>
      <c r="G159" s="64">
        <f>Recette!Q166</f>
        <v>1000900040</v>
      </c>
      <c r="H159" s="47" t="s">
        <v>588</v>
      </c>
    </row>
    <row r="160" spans="1:8" ht="21" x14ac:dyDescent="0.25">
      <c r="A160" s="61" t="s">
        <v>610</v>
      </c>
      <c r="B160" s="45" t="s">
        <v>304</v>
      </c>
      <c r="C160" s="45" t="s">
        <v>521</v>
      </c>
      <c r="D160" s="45">
        <v>0</v>
      </c>
      <c r="E160" s="67" t="s">
        <v>306</v>
      </c>
      <c r="F160" s="67" t="s">
        <v>386</v>
      </c>
      <c r="G160" s="64">
        <f>Recette!Q167</f>
        <v>1000900040</v>
      </c>
      <c r="H160" s="47"/>
    </row>
    <row r="161" spans="1:8" ht="21" x14ac:dyDescent="0.25">
      <c r="A161" s="61" t="s">
        <v>368</v>
      </c>
      <c r="B161" s="45" t="s">
        <v>304</v>
      </c>
      <c r="C161" s="45" t="s">
        <v>260</v>
      </c>
      <c r="D161" s="45">
        <v>0</v>
      </c>
      <c r="E161" s="67" t="s">
        <v>307</v>
      </c>
      <c r="F161" s="45" t="s">
        <v>484</v>
      </c>
      <c r="G161" s="64">
        <f>Recette!Q168</f>
        <v>503600040</v>
      </c>
      <c r="H161" s="47" t="s">
        <v>589</v>
      </c>
    </row>
    <row r="162" spans="1:8" ht="21" x14ac:dyDescent="0.25">
      <c r="A162" s="61" t="s">
        <v>425</v>
      </c>
      <c r="B162" s="45" t="s">
        <v>408</v>
      </c>
      <c r="C162" s="45" t="s">
        <v>521</v>
      </c>
      <c r="D162" s="45">
        <v>180</v>
      </c>
      <c r="E162" s="67" t="s">
        <v>306</v>
      </c>
      <c r="F162" s="67" t="s">
        <v>704</v>
      </c>
      <c r="G162" s="64">
        <f>Recette!Q169</f>
        <v>2002400080</v>
      </c>
      <c r="H162" s="47"/>
    </row>
    <row r="163" spans="1:8" ht="21" x14ac:dyDescent="0.25">
      <c r="A163" s="61" t="s">
        <v>468</v>
      </c>
      <c r="B163" s="45" t="s">
        <v>520</v>
      </c>
      <c r="C163" s="45" t="s">
        <v>348</v>
      </c>
      <c r="D163" s="45">
        <v>200</v>
      </c>
      <c r="E163" s="67" t="s">
        <v>306</v>
      </c>
      <c r="F163" s="45" t="s">
        <v>561</v>
      </c>
      <c r="G163" s="64">
        <f>Recette!Q170</f>
        <v>640001050</v>
      </c>
      <c r="H163" s="47"/>
    </row>
    <row r="164" spans="1:8" ht="21" x14ac:dyDescent="0.25">
      <c r="A164" s="61" t="s">
        <v>469</v>
      </c>
      <c r="B164" s="45" t="s">
        <v>408</v>
      </c>
      <c r="C164" s="45" t="s">
        <v>392</v>
      </c>
      <c r="D164" s="45">
        <v>200</v>
      </c>
      <c r="E164" s="67" t="s">
        <v>396</v>
      </c>
      <c r="F164" s="45" t="s">
        <v>517</v>
      </c>
      <c r="G164" s="64">
        <f>Recette!Q171</f>
        <v>960000000</v>
      </c>
      <c r="H164" s="47"/>
    </row>
    <row r="165" spans="1:8" ht="21" x14ac:dyDescent="0.25">
      <c r="A165" s="61" t="s">
        <v>641</v>
      </c>
      <c r="B165" s="45" t="s">
        <v>406</v>
      </c>
      <c r="C165" s="45" t="s">
        <v>642</v>
      </c>
      <c r="D165" s="45">
        <v>200</v>
      </c>
      <c r="E165" s="67" t="s">
        <v>306</v>
      </c>
      <c r="F165" s="67" t="s">
        <v>655</v>
      </c>
      <c r="G165" s="64">
        <f>Recette!Q172</f>
        <v>7500036040</v>
      </c>
      <c r="H165" s="47"/>
    </row>
    <row r="166" spans="1:8" ht="21" x14ac:dyDescent="0.25">
      <c r="A166" s="61" t="s">
        <v>682</v>
      </c>
      <c r="B166" s="45" t="s">
        <v>406</v>
      </c>
      <c r="C166" s="45" t="s">
        <v>264</v>
      </c>
      <c r="D166" s="45">
        <v>200</v>
      </c>
      <c r="E166" s="67" t="s">
        <v>306</v>
      </c>
      <c r="F166" s="67" t="s">
        <v>702</v>
      </c>
      <c r="G166" s="64">
        <f>Recette!Q173</f>
        <v>7660000040</v>
      </c>
      <c r="H166" s="47"/>
    </row>
    <row r="167" spans="1:8" ht="21" x14ac:dyDescent="0.25">
      <c r="A167" s="61" t="s">
        <v>542</v>
      </c>
      <c r="B167" s="45" t="s">
        <v>406</v>
      </c>
      <c r="C167" s="45" t="s">
        <v>261</v>
      </c>
      <c r="D167" s="45">
        <v>200</v>
      </c>
      <c r="E167" s="67" t="s">
        <v>306</v>
      </c>
      <c r="F167" s="67" t="s">
        <v>560</v>
      </c>
      <c r="G167" s="64">
        <f>Recette!Q174</f>
        <v>7532000040</v>
      </c>
      <c r="H167" s="47"/>
    </row>
    <row r="168" spans="1:8" ht="21" x14ac:dyDescent="0.25">
      <c r="A168" s="61" t="s">
        <v>478</v>
      </c>
      <c r="B168" s="45" t="s">
        <v>406</v>
      </c>
      <c r="C168" s="45" t="s">
        <v>521</v>
      </c>
      <c r="D168" s="45">
        <v>200</v>
      </c>
      <c r="E168" s="67" t="s">
        <v>306</v>
      </c>
      <c r="F168" s="67" t="s">
        <v>387</v>
      </c>
      <c r="G168" s="64">
        <f>Recette!Q175</f>
        <v>15048000040</v>
      </c>
      <c r="H168" s="47" t="s">
        <v>590</v>
      </c>
    </row>
    <row r="169" spans="1:8" ht="21" x14ac:dyDescent="0.25">
      <c r="A169" s="61" t="s">
        <v>617</v>
      </c>
      <c r="B169" s="45" t="s">
        <v>304</v>
      </c>
      <c r="C169" s="45" t="s">
        <v>521</v>
      </c>
      <c r="D169" s="45">
        <v>0</v>
      </c>
      <c r="E169" s="67" t="s">
        <v>306</v>
      </c>
      <c r="F169" s="67" t="s">
        <v>388</v>
      </c>
      <c r="G169" s="64">
        <f>Recette!Q176</f>
        <v>15048000040</v>
      </c>
      <c r="H169" s="47"/>
    </row>
    <row r="170" spans="1:8" ht="21" x14ac:dyDescent="0.25">
      <c r="A170" s="61" t="s">
        <v>479</v>
      </c>
      <c r="B170" s="45" t="s">
        <v>304</v>
      </c>
      <c r="C170" s="45" t="s">
        <v>260</v>
      </c>
      <c r="D170" s="45">
        <v>0</v>
      </c>
      <c r="E170" s="67" t="s">
        <v>307</v>
      </c>
      <c r="F170" s="45" t="s">
        <v>385</v>
      </c>
      <c r="G170" s="64">
        <f>Recette!Q177</f>
        <v>7692000040</v>
      </c>
      <c r="H170" s="47" t="s">
        <v>591</v>
      </c>
    </row>
    <row r="171" spans="1:8" ht="21" x14ac:dyDescent="0.25">
      <c r="A171" s="61" t="s">
        <v>447</v>
      </c>
      <c r="B171" s="45" t="s">
        <v>408</v>
      </c>
      <c r="C171" s="45" t="s">
        <v>521</v>
      </c>
      <c r="D171" s="45">
        <v>200</v>
      </c>
      <c r="E171" s="67" t="s">
        <v>306</v>
      </c>
      <c r="F171" s="67" t="s">
        <v>705</v>
      </c>
      <c r="G171" s="64">
        <f>Recette!Q178</f>
        <v>30128000080</v>
      </c>
      <c r="H171" s="47"/>
    </row>
    <row r="172" spans="1:8" ht="21" x14ac:dyDescent="0.25">
      <c r="A172" s="61"/>
      <c r="B172" s="45"/>
      <c r="C172" s="45"/>
      <c r="D172" s="45"/>
      <c r="E172" s="67"/>
      <c r="F172" s="45"/>
      <c r="G172" s="64"/>
      <c r="H172" s="47"/>
    </row>
    <row r="173" spans="1:8" ht="21" x14ac:dyDescent="0.25">
      <c r="A173" s="61"/>
      <c r="B173" s="45"/>
      <c r="C173" s="45"/>
      <c r="D173" s="45"/>
      <c r="E173" s="67"/>
      <c r="F173" s="45"/>
      <c r="G173" s="64"/>
      <c r="H173" s="47"/>
    </row>
    <row r="174" spans="1:8" ht="21" x14ac:dyDescent="0.25">
      <c r="A174" s="61"/>
      <c r="B174" s="45"/>
      <c r="C174" s="45"/>
      <c r="D174" s="45"/>
      <c r="E174" s="67"/>
      <c r="F174" s="45"/>
      <c r="G174" s="64"/>
      <c r="H174" s="47"/>
    </row>
    <row r="175" spans="1:8" ht="21" x14ac:dyDescent="0.25">
      <c r="A175" s="61"/>
      <c r="B175" s="45"/>
      <c r="C175" s="45"/>
      <c r="D175" s="45"/>
      <c r="E175" s="67"/>
      <c r="F175" s="45"/>
      <c r="G175" s="64"/>
      <c r="H175" s="47"/>
    </row>
    <row r="176" spans="1:8" ht="21" x14ac:dyDescent="0.25">
      <c r="A176" s="61"/>
      <c r="B176" s="45"/>
      <c r="C176" s="45"/>
      <c r="D176" s="45"/>
      <c r="E176" s="67"/>
      <c r="F176" s="45"/>
      <c r="G176" s="64"/>
      <c r="H176" s="47"/>
    </row>
    <row r="177" spans="1:8" ht="21" x14ac:dyDescent="0.25">
      <c r="A177" s="61"/>
      <c r="B177" s="45"/>
      <c r="C177" s="45"/>
      <c r="D177" s="45"/>
      <c r="E177" s="67"/>
      <c r="F177" s="45"/>
      <c r="G177" s="64"/>
      <c r="H177" s="47"/>
    </row>
    <row r="178" spans="1:8" ht="21" x14ac:dyDescent="0.25">
      <c r="A178" s="61"/>
      <c r="B178" s="45"/>
      <c r="C178" s="45"/>
      <c r="D178" s="45"/>
      <c r="E178" s="67"/>
      <c r="F178" s="45"/>
      <c r="G178" s="64"/>
      <c r="H178" s="47"/>
    </row>
    <row r="179" spans="1:8" ht="21" x14ac:dyDescent="0.25">
      <c r="A179" s="61"/>
      <c r="B179" s="45"/>
      <c r="C179" s="45"/>
      <c r="D179" s="45"/>
      <c r="E179" s="67"/>
      <c r="F179" s="45"/>
      <c r="G179" s="64"/>
      <c r="H179" s="47"/>
    </row>
    <row r="180" spans="1:8" ht="21" x14ac:dyDescent="0.25">
      <c r="A180" s="61"/>
      <c r="B180" s="45"/>
      <c r="C180" s="45"/>
      <c r="D180" s="45"/>
      <c r="E180" s="67"/>
      <c r="F180" s="45"/>
      <c r="G180" s="64"/>
      <c r="H180" s="47"/>
    </row>
    <row r="181" spans="1:8" ht="21" x14ac:dyDescent="0.25">
      <c r="A181" s="61"/>
      <c r="B181" s="45"/>
      <c r="C181" s="45"/>
      <c r="D181" s="45"/>
      <c r="E181" s="67"/>
      <c r="F181" s="45"/>
      <c r="G181" s="64"/>
      <c r="H181" s="47"/>
    </row>
    <row r="182" spans="1:8" ht="21" x14ac:dyDescent="0.25">
      <c r="A182" s="61"/>
      <c r="B182" s="45"/>
      <c r="C182" s="45"/>
      <c r="D182" s="45"/>
      <c r="E182" s="67"/>
      <c r="F182" s="45"/>
      <c r="G182" s="64"/>
      <c r="H182" s="47"/>
    </row>
    <row r="183" spans="1:8" ht="21" x14ac:dyDescent="0.25">
      <c r="A183" s="61"/>
      <c r="B183" s="45"/>
      <c r="C183" s="45"/>
      <c r="D183" s="45"/>
      <c r="E183" s="67"/>
      <c r="F183" s="45"/>
      <c r="G183" s="64"/>
      <c r="H183" s="47"/>
    </row>
    <row r="184" spans="1:8" ht="21" x14ac:dyDescent="0.25">
      <c r="A184" s="61"/>
      <c r="B184" s="45"/>
      <c r="C184" s="45"/>
      <c r="D184" s="45"/>
      <c r="E184" s="67"/>
      <c r="F184" s="45"/>
      <c r="G184" s="64"/>
      <c r="H184" s="47"/>
    </row>
    <row r="185" spans="1:8" ht="21" x14ac:dyDescent="0.25">
      <c r="A185" s="61"/>
      <c r="B185" s="45"/>
      <c r="C185" s="45"/>
      <c r="D185" s="45"/>
      <c r="E185" s="67"/>
      <c r="F185" s="45"/>
      <c r="G185" s="64"/>
      <c r="H185" s="47"/>
    </row>
    <row r="186" spans="1:8" ht="21" x14ac:dyDescent="0.25">
      <c r="A186" s="61"/>
      <c r="B186" s="45"/>
      <c r="C186" s="45"/>
      <c r="D186" s="45"/>
      <c r="E186" s="67"/>
      <c r="F186" s="45"/>
      <c r="G186" s="64"/>
      <c r="H186" s="47"/>
    </row>
    <row r="187" spans="1:8" ht="21" x14ac:dyDescent="0.25">
      <c r="A187" s="61"/>
      <c r="B187" s="45"/>
      <c r="C187" s="45"/>
      <c r="D187" s="45"/>
      <c r="E187" s="67"/>
      <c r="F187" s="45"/>
      <c r="G187" s="64"/>
      <c r="H187" s="47"/>
    </row>
    <row r="188" spans="1:8" ht="21" x14ac:dyDescent="0.25">
      <c r="A188" s="61"/>
      <c r="B188" s="45"/>
      <c r="C188" s="45"/>
      <c r="D188" s="45"/>
      <c r="E188" s="67"/>
      <c r="F188" s="45"/>
      <c r="G188" s="64"/>
      <c r="H188" s="47"/>
    </row>
    <row r="189" spans="1:8" ht="21" x14ac:dyDescent="0.25">
      <c r="A189" s="61"/>
      <c r="B189" s="45"/>
      <c r="C189" s="45"/>
      <c r="D189" s="45"/>
      <c r="E189" s="67"/>
      <c r="F189" s="45"/>
      <c r="G189" s="64"/>
      <c r="H189" s="47"/>
    </row>
    <row r="190" spans="1:8" ht="21" x14ac:dyDescent="0.25">
      <c r="A190" s="61"/>
      <c r="B190" s="45"/>
      <c r="C190" s="45"/>
      <c r="D190" s="45"/>
      <c r="E190" s="67"/>
      <c r="F190" s="45"/>
      <c r="G190" s="64"/>
      <c r="H190" s="47"/>
    </row>
    <row r="191" spans="1:8" ht="21" x14ac:dyDescent="0.25">
      <c r="A191" s="61"/>
      <c r="B191" s="45"/>
      <c r="C191" s="45"/>
      <c r="D191" s="45"/>
      <c r="E191" s="67"/>
      <c r="F191" s="45"/>
      <c r="G191" s="64"/>
      <c r="H191" s="47"/>
    </row>
    <row r="192" spans="1:8" ht="21" x14ac:dyDescent="0.25">
      <c r="A192" s="61"/>
      <c r="B192" s="45"/>
      <c r="C192" s="45"/>
      <c r="D192" s="45"/>
      <c r="E192" s="67"/>
      <c r="F192" s="45"/>
      <c r="G192" s="64"/>
      <c r="H192" s="47"/>
    </row>
    <row r="193" spans="1:8" ht="21" x14ac:dyDescent="0.25">
      <c r="A193" s="61"/>
      <c r="B193" s="45"/>
      <c r="C193" s="45"/>
      <c r="D193" s="45"/>
      <c r="E193" s="67"/>
      <c r="F193" s="45"/>
      <c r="G193" s="64"/>
      <c r="H193" s="47"/>
    </row>
    <row r="194" spans="1:8" ht="21" x14ac:dyDescent="0.25">
      <c r="A194" s="61"/>
      <c r="B194" s="45"/>
      <c r="C194" s="45"/>
      <c r="D194" s="45"/>
      <c r="E194" s="67"/>
      <c r="F194" s="45"/>
      <c r="G194" s="64"/>
      <c r="H194" s="47"/>
    </row>
    <row r="195" spans="1:8" ht="21" x14ac:dyDescent="0.25">
      <c r="A195" s="61"/>
      <c r="B195" s="45"/>
      <c r="C195" s="45"/>
      <c r="D195" s="45"/>
      <c r="E195" s="67"/>
      <c r="F195" s="45"/>
      <c r="G195" s="64"/>
      <c r="H195" s="47"/>
    </row>
    <row r="196" spans="1:8" ht="21" x14ac:dyDescent="0.25">
      <c r="A196" s="61"/>
      <c r="B196" s="45"/>
      <c r="C196" s="45"/>
      <c r="D196" s="45"/>
      <c r="E196" s="67"/>
      <c r="F196" s="45"/>
      <c r="G196" s="64"/>
      <c r="H196" s="47"/>
    </row>
    <row r="197" spans="1:8" ht="21" x14ac:dyDescent="0.25">
      <c r="A197" s="61"/>
      <c r="B197" s="45"/>
      <c r="C197" s="45"/>
      <c r="D197" s="45"/>
      <c r="E197" s="67"/>
      <c r="F197" s="45"/>
      <c r="G197" s="64"/>
      <c r="H197" s="47"/>
    </row>
    <row r="198" spans="1:8" ht="21" x14ac:dyDescent="0.25">
      <c r="A198" s="61"/>
      <c r="B198" s="45"/>
      <c r="C198" s="45"/>
      <c r="D198" s="45"/>
      <c r="E198" s="67"/>
      <c r="F198" s="45"/>
      <c r="G198" s="64"/>
      <c r="H198" s="47"/>
    </row>
    <row r="199" spans="1:8" ht="21" x14ac:dyDescent="0.25">
      <c r="A199" s="61"/>
      <c r="B199" s="45"/>
      <c r="C199" s="45"/>
      <c r="D199" s="45"/>
      <c r="E199" s="67"/>
      <c r="F199" s="45"/>
      <c r="G199" s="64"/>
      <c r="H199" s="47"/>
    </row>
    <row r="200" spans="1:8" ht="21" x14ac:dyDescent="0.25">
      <c r="A200" s="61"/>
      <c r="B200" s="45"/>
      <c r="C200" s="45"/>
      <c r="D200" s="45"/>
      <c r="E200" s="67"/>
      <c r="F200" s="45"/>
      <c r="G200" s="64"/>
      <c r="H200" s="47"/>
    </row>
    <row r="201" spans="1:8" ht="21" x14ac:dyDescent="0.25">
      <c r="A201" s="61"/>
      <c r="B201" s="45"/>
      <c r="C201" s="45"/>
      <c r="D201" s="45"/>
      <c r="E201" s="67"/>
      <c r="F201" s="45"/>
      <c r="G201" s="64"/>
      <c r="H201" s="47"/>
    </row>
    <row r="202" spans="1:8" ht="21" x14ac:dyDescent="0.25">
      <c r="A202" s="61"/>
      <c r="B202" s="45"/>
      <c r="C202" s="45"/>
      <c r="D202" s="45"/>
      <c r="E202" s="67"/>
      <c r="F202" s="45"/>
      <c r="G202" s="64"/>
      <c r="H202" s="47"/>
    </row>
    <row r="203" spans="1:8" ht="21" x14ac:dyDescent="0.25">
      <c r="A203" s="61"/>
      <c r="B203" s="45"/>
      <c r="C203" s="45"/>
      <c r="D203" s="45"/>
      <c r="E203" s="67"/>
      <c r="F203" s="45"/>
      <c r="G203" s="64"/>
      <c r="H203" s="47"/>
    </row>
    <row r="204" spans="1:8" ht="21" x14ac:dyDescent="0.25">
      <c r="A204" s="61"/>
      <c r="B204" s="45"/>
      <c r="C204" s="45"/>
      <c r="D204" s="45"/>
      <c r="E204" s="67"/>
      <c r="F204" s="45"/>
      <c r="G204" s="64"/>
      <c r="H204" s="47"/>
    </row>
    <row r="205" spans="1:8" ht="21" x14ac:dyDescent="0.25">
      <c r="A205" s="61"/>
      <c r="B205" s="45"/>
      <c r="C205" s="45"/>
      <c r="D205" s="45"/>
      <c r="E205" s="67"/>
      <c r="F205" s="45"/>
      <c r="G205" s="64"/>
      <c r="H205" s="47"/>
    </row>
    <row r="206" spans="1:8" ht="21" x14ac:dyDescent="0.25">
      <c r="A206" s="61"/>
      <c r="B206" s="45"/>
      <c r="C206" s="45"/>
      <c r="D206" s="45"/>
      <c r="E206" s="67"/>
      <c r="F206" s="45"/>
      <c r="G206" s="64"/>
      <c r="H206" s="47"/>
    </row>
    <row r="207" spans="1:8" ht="21" x14ac:dyDescent="0.25">
      <c r="A207" s="61"/>
      <c r="B207" s="45"/>
      <c r="C207" s="45"/>
      <c r="D207" s="45"/>
      <c r="E207" s="67"/>
      <c r="F207" s="45"/>
      <c r="G207" s="64"/>
      <c r="H207" s="47"/>
    </row>
    <row r="208" spans="1:8" ht="21" x14ac:dyDescent="0.25">
      <c r="A208" s="61"/>
      <c r="B208" s="45"/>
      <c r="C208" s="45"/>
      <c r="D208" s="45"/>
      <c r="E208" s="67"/>
      <c r="F208" s="45"/>
      <c r="G208" s="64"/>
      <c r="H208" s="47"/>
    </row>
    <row r="209" spans="1:8" ht="21" x14ac:dyDescent="0.25">
      <c r="A209" s="61"/>
      <c r="B209" s="45"/>
      <c r="C209" s="45"/>
      <c r="D209" s="45"/>
      <c r="E209" s="67"/>
      <c r="F209" s="45"/>
      <c r="G209" s="64"/>
      <c r="H209" s="47"/>
    </row>
    <row r="210" spans="1:8" ht="21" x14ac:dyDescent="0.25">
      <c r="A210" s="61"/>
      <c r="B210" s="45"/>
      <c r="C210" s="45"/>
      <c r="D210" s="45"/>
      <c r="E210" s="67"/>
      <c r="F210" s="45"/>
      <c r="G210" s="64"/>
      <c r="H210" s="47"/>
    </row>
    <row r="211" spans="1:8" ht="21" x14ac:dyDescent="0.25">
      <c r="A211" s="61"/>
      <c r="B211" s="45"/>
      <c r="C211" s="45"/>
      <c r="D211" s="45"/>
      <c r="E211" s="67"/>
      <c r="F211" s="45"/>
      <c r="G211" s="64"/>
      <c r="H211" s="47"/>
    </row>
    <row r="212" spans="1:8" ht="21" x14ac:dyDescent="0.25">
      <c r="A212" s="61"/>
      <c r="B212" s="45"/>
      <c r="C212" s="45"/>
      <c r="D212" s="45"/>
      <c r="E212" s="67"/>
      <c r="F212" s="45"/>
      <c r="G212" s="64"/>
      <c r="H212" s="47"/>
    </row>
    <row r="213" spans="1:8" ht="21" x14ac:dyDescent="0.25">
      <c r="A213" s="61"/>
      <c r="B213" s="45"/>
      <c r="C213" s="45"/>
      <c r="D213" s="45"/>
      <c r="E213" s="67"/>
      <c r="F213" s="45"/>
      <c r="G213" s="64"/>
      <c r="H213" s="47"/>
    </row>
    <row r="214" spans="1:8" ht="21" x14ac:dyDescent="0.25">
      <c r="A214" s="61"/>
      <c r="B214" s="45"/>
      <c r="C214" s="45"/>
      <c r="D214" s="45"/>
      <c r="E214" s="67"/>
      <c r="F214" s="45"/>
      <c r="G214" s="64"/>
      <c r="H214" s="47"/>
    </row>
    <row r="215" spans="1:8" ht="21" x14ac:dyDescent="0.25">
      <c r="A215" s="61"/>
      <c r="B215" s="45"/>
      <c r="C215" s="45"/>
      <c r="D215" s="45"/>
      <c r="E215" s="67"/>
      <c r="F215" s="45"/>
      <c r="G215" s="64"/>
      <c r="H215" s="47"/>
    </row>
    <row r="216" spans="1:8" ht="21" x14ac:dyDescent="0.25">
      <c r="A216" s="61"/>
      <c r="B216" s="45"/>
      <c r="C216" s="45"/>
      <c r="D216" s="45"/>
      <c r="E216" s="67"/>
      <c r="F216" s="45"/>
      <c r="G216" s="64"/>
      <c r="H216" s="47"/>
    </row>
    <row r="217" spans="1:8" ht="21" x14ac:dyDescent="0.25">
      <c r="A217" s="61"/>
      <c r="B217" s="45"/>
      <c r="C217" s="45"/>
      <c r="D217" s="45"/>
      <c r="E217" s="67"/>
      <c r="F217" s="45"/>
      <c r="G217" s="64"/>
      <c r="H217" s="47"/>
    </row>
    <row r="218" spans="1:8" ht="21" x14ac:dyDescent="0.25">
      <c r="A218" s="61"/>
      <c r="B218" s="45"/>
      <c r="C218" s="45"/>
      <c r="D218" s="45"/>
      <c r="E218" s="67"/>
      <c r="F218" s="45"/>
      <c r="G218" s="64"/>
      <c r="H218" s="47"/>
    </row>
    <row r="219" spans="1:8" ht="21" x14ac:dyDescent="0.25">
      <c r="A219" s="61"/>
      <c r="B219" s="45"/>
      <c r="C219" s="45"/>
      <c r="D219" s="45"/>
      <c r="E219" s="67"/>
      <c r="F219" s="45"/>
      <c r="G219" s="64"/>
      <c r="H219" s="47"/>
    </row>
    <row r="220" spans="1:8" ht="21" x14ac:dyDescent="0.25">
      <c r="A220" s="61"/>
      <c r="B220" s="45"/>
      <c r="C220" s="45"/>
      <c r="D220" s="45"/>
      <c r="E220" s="67"/>
      <c r="F220" s="45"/>
      <c r="G220" s="64"/>
      <c r="H220" s="47"/>
    </row>
    <row r="221" spans="1:8" ht="21" x14ac:dyDescent="0.25">
      <c r="A221" s="61"/>
      <c r="B221" s="45"/>
      <c r="C221" s="45"/>
      <c r="D221" s="45"/>
      <c r="E221" s="67"/>
      <c r="F221" s="45"/>
      <c r="G221" s="64"/>
      <c r="H221" s="47"/>
    </row>
    <row r="222" spans="1:8" ht="21" x14ac:dyDescent="0.25">
      <c r="A222" s="61"/>
      <c r="B222" s="45"/>
      <c r="C222" s="45"/>
      <c r="D222" s="45"/>
      <c r="E222" s="67"/>
      <c r="F222" s="45"/>
      <c r="G222" s="64"/>
      <c r="H222" s="47"/>
    </row>
    <row r="223" spans="1:8" ht="21" x14ac:dyDescent="0.25">
      <c r="A223" s="61"/>
      <c r="B223" s="45"/>
      <c r="C223" s="45"/>
      <c r="D223" s="45"/>
      <c r="E223" s="67"/>
      <c r="F223" s="45"/>
      <c r="G223" s="64"/>
      <c r="H223" s="47"/>
    </row>
    <row r="224" spans="1:8" ht="21" x14ac:dyDescent="0.25">
      <c r="A224" s="61"/>
      <c r="B224" s="45"/>
      <c r="C224" s="45"/>
      <c r="D224" s="45"/>
      <c r="E224" s="67"/>
      <c r="F224" s="45"/>
      <c r="G224" s="64"/>
      <c r="H224" s="47"/>
    </row>
    <row r="225" spans="1:8" ht="21" x14ac:dyDescent="0.25">
      <c r="A225" s="61"/>
      <c r="B225" s="45"/>
      <c r="C225" s="45"/>
      <c r="D225" s="45"/>
      <c r="E225" s="67"/>
      <c r="F225" s="45"/>
      <c r="G225" s="64"/>
      <c r="H225" s="47"/>
    </row>
    <row r="226" spans="1:8" ht="21" x14ac:dyDescent="0.25">
      <c r="A226" s="61"/>
      <c r="B226" s="45"/>
      <c r="C226" s="45"/>
      <c r="D226" s="45"/>
      <c r="E226" s="67"/>
      <c r="F226" s="45"/>
      <c r="G226" s="64"/>
      <c r="H226" s="47"/>
    </row>
    <row r="227" spans="1:8" ht="21" x14ac:dyDescent="0.25">
      <c r="A227" s="61"/>
      <c r="B227" s="45"/>
      <c r="C227" s="45"/>
      <c r="D227" s="45"/>
      <c r="E227" s="67"/>
      <c r="F227" s="45"/>
      <c r="G227" s="64"/>
      <c r="H227" s="47"/>
    </row>
    <row r="228" spans="1:8" ht="21" x14ac:dyDescent="0.25">
      <c r="A228" s="61"/>
      <c r="B228" s="45"/>
      <c r="C228" s="45"/>
      <c r="D228" s="45"/>
      <c r="E228" s="67"/>
      <c r="F228" s="45"/>
      <c r="G228" s="64"/>
      <c r="H228" s="47"/>
    </row>
    <row r="229" spans="1:8" ht="21" x14ac:dyDescent="0.25">
      <c r="A229" s="61"/>
      <c r="B229" s="45"/>
      <c r="C229" s="45"/>
      <c r="D229" s="45"/>
      <c r="E229" s="67"/>
      <c r="F229" s="45"/>
      <c r="G229" s="64"/>
      <c r="H229" s="47"/>
    </row>
    <row r="230" spans="1:8" ht="21" x14ac:dyDescent="0.25">
      <c r="A230" s="61"/>
      <c r="B230" s="45"/>
      <c r="C230" s="45"/>
      <c r="D230" s="45"/>
      <c r="E230" s="67"/>
      <c r="F230" s="45"/>
      <c r="G230" s="64"/>
      <c r="H230" s="47"/>
    </row>
    <row r="231" spans="1:8" ht="21" x14ac:dyDescent="0.25">
      <c r="A231" s="61"/>
      <c r="B231" s="45"/>
      <c r="C231" s="45"/>
      <c r="D231" s="45"/>
      <c r="E231" s="67"/>
      <c r="F231" s="45"/>
      <c r="G231" s="64"/>
      <c r="H231" s="47"/>
    </row>
    <row r="232" spans="1:8" ht="21" x14ac:dyDescent="0.25">
      <c r="A232" s="61"/>
      <c r="B232" s="45"/>
      <c r="C232" s="45"/>
      <c r="D232" s="45"/>
      <c r="E232" s="67"/>
      <c r="F232" s="45"/>
      <c r="G232" s="64"/>
      <c r="H232" s="47"/>
    </row>
    <row r="233" spans="1:8" ht="21" x14ac:dyDescent="0.25">
      <c r="A233" s="61"/>
      <c r="B233" s="45"/>
      <c r="C233" s="45"/>
      <c r="D233" s="45"/>
      <c r="E233" s="67"/>
      <c r="F233" s="45"/>
      <c r="G233" s="64"/>
      <c r="H233" s="47"/>
    </row>
    <row r="234" spans="1:8" ht="21" x14ac:dyDescent="0.25">
      <c r="A234" s="61"/>
      <c r="B234" s="45"/>
      <c r="C234" s="45"/>
      <c r="D234" s="45"/>
      <c r="E234" s="67"/>
      <c r="F234" s="45"/>
      <c r="G234" s="64"/>
      <c r="H234" s="47"/>
    </row>
    <row r="235" spans="1:8" ht="21" x14ac:dyDescent="0.25">
      <c r="A235" s="61"/>
      <c r="B235" s="45"/>
      <c r="C235" s="45"/>
      <c r="D235" s="45"/>
      <c r="E235" s="67"/>
      <c r="F235" s="45"/>
      <c r="G235" s="64"/>
      <c r="H235" s="47"/>
    </row>
    <row r="236" spans="1:8" ht="21" x14ac:dyDescent="0.25">
      <c r="A236" s="61"/>
      <c r="B236" s="45"/>
      <c r="C236" s="45"/>
      <c r="D236" s="45"/>
      <c r="E236" s="67"/>
      <c r="F236" s="45"/>
      <c r="G236" s="64"/>
      <c r="H236" s="47"/>
    </row>
    <row r="237" spans="1:8" ht="21" x14ac:dyDescent="0.25">
      <c r="A237" s="61"/>
      <c r="B237" s="45"/>
      <c r="C237" s="45"/>
      <c r="D237" s="45"/>
      <c r="E237" s="67"/>
      <c r="F237" s="45"/>
      <c r="G237" s="64"/>
      <c r="H237" s="47"/>
    </row>
    <row r="238" spans="1:8" ht="21" x14ac:dyDescent="0.25">
      <c r="A238" s="61"/>
      <c r="B238" s="45"/>
      <c r="C238" s="45"/>
      <c r="D238" s="45"/>
      <c r="E238" s="67"/>
      <c r="F238" s="45"/>
      <c r="G238" s="64"/>
      <c r="H238" s="47"/>
    </row>
    <row r="239" spans="1:8" ht="21" x14ac:dyDescent="0.25">
      <c r="A239" s="61"/>
      <c r="B239" s="45"/>
      <c r="C239" s="45"/>
      <c r="D239" s="45"/>
      <c r="E239" s="67"/>
      <c r="F239" s="45"/>
      <c r="G239" s="64"/>
      <c r="H239" s="47"/>
    </row>
    <row r="240" spans="1:8" ht="21" x14ac:dyDescent="0.25">
      <c r="A240" s="61"/>
      <c r="B240" s="45"/>
      <c r="C240" s="45"/>
      <c r="D240" s="45"/>
      <c r="E240" s="67"/>
      <c r="F240" s="45"/>
      <c r="G240" s="64"/>
      <c r="H240" s="47"/>
    </row>
    <row r="241" spans="1:8" ht="21" x14ac:dyDescent="0.25">
      <c r="A241" s="61"/>
      <c r="B241" s="45"/>
      <c r="C241" s="45"/>
      <c r="D241" s="45"/>
      <c r="E241" s="67"/>
      <c r="F241" s="45"/>
      <c r="G241" s="64"/>
      <c r="H241" s="47"/>
    </row>
    <row r="242" spans="1:8" ht="21" x14ac:dyDescent="0.25">
      <c r="A242" s="61"/>
      <c r="B242" s="45"/>
      <c r="C242" s="45"/>
      <c r="D242" s="45"/>
      <c r="E242" s="67"/>
      <c r="F242" s="45"/>
      <c r="G242" s="64"/>
      <c r="H242" s="47"/>
    </row>
    <row r="243" spans="1:8" ht="21" x14ac:dyDescent="0.25">
      <c r="A243" s="61"/>
      <c r="B243" s="45"/>
      <c r="C243" s="45"/>
      <c r="D243" s="45"/>
      <c r="E243" s="67"/>
      <c r="F243" s="45"/>
      <c r="G243" s="64"/>
      <c r="H243" s="47"/>
    </row>
    <row r="244" spans="1:8" ht="21" x14ac:dyDescent="0.25">
      <c r="A244" s="61"/>
      <c r="B244" s="45"/>
      <c r="C244" s="45"/>
      <c r="D244" s="45"/>
      <c r="E244" s="67"/>
      <c r="F244" s="45"/>
      <c r="G244" s="64"/>
      <c r="H244" s="47"/>
    </row>
    <row r="245" spans="1:8" ht="21" x14ac:dyDescent="0.25">
      <c r="A245" s="61"/>
      <c r="B245" s="45"/>
      <c r="C245" s="45"/>
      <c r="D245" s="45"/>
      <c r="E245" s="67"/>
      <c r="F245" s="45"/>
      <c r="G245" s="64"/>
      <c r="H245" s="47"/>
    </row>
    <row r="246" spans="1:8" ht="21" x14ac:dyDescent="0.25">
      <c r="A246" s="61"/>
      <c r="B246" s="45"/>
      <c r="C246" s="45"/>
      <c r="D246" s="45"/>
      <c r="E246" s="67"/>
      <c r="F246" s="45"/>
      <c r="G246" s="64"/>
      <c r="H246" s="47"/>
    </row>
    <row r="247" spans="1:8" ht="21" x14ac:dyDescent="0.25">
      <c r="A247" s="61"/>
      <c r="B247" s="45"/>
      <c r="C247" s="45"/>
      <c r="D247" s="45"/>
      <c r="E247" s="67"/>
      <c r="F247" s="45"/>
      <c r="G247" s="64"/>
      <c r="H247" s="47"/>
    </row>
    <row r="248" spans="1:8" ht="21" x14ac:dyDescent="0.25">
      <c r="A248" s="61"/>
      <c r="B248" s="45"/>
      <c r="C248" s="45"/>
      <c r="D248" s="45"/>
      <c r="E248" s="67"/>
      <c r="F248" s="45"/>
      <c r="G248" s="64"/>
      <c r="H248" s="47"/>
    </row>
    <row r="249" spans="1:8" ht="21" x14ac:dyDescent="0.25">
      <c r="A249" s="61"/>
      <c r="B249" s="45"/>
      <c r="C249" s="45"/>
      <c r="D249" s="45"/>
      <c r="E249" s="67"/>
      <c r="F249" s="45"/>
      <c r="G249" s="64"/>
      <c r="H249" s="47"/>
    </row>
    <row r="250" spans="1:8" ht="21" x14ac:dyDescent="0.25">
      <c r="A250" s="61"/>
      <c r="B250" s="45"/>
      <c r="C250" s="45"/>
      <c r="D250" s="45"/>
      <c r="E250" s="67"/>
      <c r="F250" s="45"/>
      <c r="G250" s="64"/>
      <c r="H250" s="47"/>
    </row>
    <row r="251" spans="1:8" ht="21" x14ac:dyDescent="0.25">
      <c r="A251" s="61"/>
      <c r="B251" s="45"/>
      <c r="C251" s="45"/>
      <c r="D251" s="45"/>
      <c r="E251" s="67"/>
      <c r="F251" s="45"/>
      <c r="G251" s="64"/>
      <c r="H251" s="47"/>
    </row>
    <row r="252" spans="1:8" ht="21" x14ac:dyDescent="0.25">
      <c r="A252" s="61"/>
      <c r="B252" s="45"/>
      <c r="C252" s="45"/>
      <c r="D252" s="45"/>
      <c r="E252" s="67"/>
      <c r="F252" s="45"/>
      <c r="G252" s="64"/>
      <c r="H252" s="47"/>
    </row>
    <row r="253" spans="1:8" ht="21" x14ac:dyDescent="0.25">
      <c r="A253" s="61"/>
      <c r="B253" s="45"/>
      <c r="C253" s="45"/>
      <c r="D253" s="45"/>
      <c r="E253" s="67"/>
      <c r="F253" s="45"/>
      <c r="G253" s="64"/>
      <c r="H253" s="47"/>
    </row>
    <row r="254" spans="1:8" ht="21" x14ac:dyDescent="0.25">
      <c r="A254" s="61"/>
      <c r="B254" s="45"/>
      <c r="C254" s="45"/>
      <c r="D254" s="45"/>
      <c r="E254" s="67"/>
      <c r="F254" s="45"/>
      <c r="G254" s="64"/>
      <c r="H254" s="47"/>
    </row>
    <row r="255" spans="1:8" ht="21" x14ac:dyDescent="0.25">
      <c r="A255" s="61"/>
      <c r="B255" s="45"/>
      <c r="C255" s="45"/>
      <c r="D255" s="45"/>
      <c r="E255" s="67"/>
      <c r="F255" s="45"/>
      <c r="G255" s="64"/>
      <c r="H255" s="47"/>
    </row>
    <row r="256" spans="1:8" ht="21" x14ac:dyDescent="0.25">
      <c r="A256" s="61"/>
      <c r="B256" s="45"/>
      <c r="C256" s="45"/>
      <c r="D256" s="45"/>
      <c r="E256" s="67"/>
      <c r="F256" s="45"/>
      <c r="G256" s="64"/>
      <c r="H256" s="47"/>
    </row>
    <row r="257" spans="1:8" ht="21" x14ac:dyDescent="0.25">
      <c r="A257" s="61"/>
      <c r="B257" s="45"/>
      <c r="C257" s="45"/>
      <c r="D257" s="45"/>
      <c r="E257" s="67"/>
      <c r="F257" s="45"/>
      <c r="G257" s="64"/>
      <c r="H257" s="47"/>
    </row>
    <row r="258" spans="1:8" ht="21" x14ac:dyDescent="0.25">
      <c r="A258" s="61"/>
      <c r="B258" s="45"/>
      <c r="C258" s="45"/>
      <c r="D258" s="45"/>
      <c r="E258" s="67"/>
      <c r="F258" s="45"/>
      <c r="G258" s="64"/>
      <c r="H258" s="47"/>
    </row>
    <row r="259" spans="1:8" ht="21" x14ac:dyDescent="0.25">
      <c r="A259" s="61"/>
      <c r="B259" s="45"/>
      <c r="C259" s="45"/>
      <c r="D259" s="45"/>
      <c r="E259" s="67"/>
      <c r="F259" s="45"/>
      <c r="G259" s="64"/>
      <c r="H259" s="47"/>
    </row>
    <row r="260" spans="1:8" ht="21" x14ac:dyDescent="0.25">
      <c r="A260" s="61"/>
      <c r="B260" s="45"/>
      <c r="C260" s="45"/>
      <c r="D260" s="45"/>
      <c r="E260" s="67"/>
      <c r="F260" s="45"/>
      <c r="G260" s="64"/>
      <c r="H260" s="47"/>
    </row>
    <row r="261" spans="1:8" ht="21" x14ac:dyDescent="0.25">
      <c r="A261" s="61"/>
      <c r="B261" s="45"/>
      <c r="C261" s="45"/>
      <c r="D261" s="45"/>
      <c r="E261" s="67"/>
      <c r="F261" s="45"/>
      <c r="G261" s="64"/>
      <c r="H261" s="47"/>
    </row>
    <row r="262" spans="1:8" ht="21" x14ac:dyDescent="0.25">
      <c r="A262" s="61"/>
      <c r="B262" s="45"/>
      <c r="C262" s="45"/>
      <c r="D262" s="45"/>
      <c r="E262" s="67"/>
      <c r="F262" s="45"/>
      <c r="G262" s="64"/>
      <c r="H262" s="47"/>
    </row>
    <row r="263" spans="1:8" ht="21" x14ac:dyDescent="0.25">
      <c r="A263" s="61"/>
      <c r="B263" s="45"/>
      <c r="C263" s="45"/>
      <c r="D263" s="45"/>
      <c r="E263" s="67"/>
      <c r="F263" s="45"/>
      <c r="G263" s="64"/>
      <c r="H263" s="47"/>
    </row>
    <row r="264" spans="1:8" ht="21" x14ac:dyDescent="0.25">
      <c r="A264" s="61"/>
      <c r="B264" s="45"/>
      <c r="C264" s="45"/>
      <c r="D264" s="45"/>
      <c r="E264" s="67"/>
      <c r="F264" s="45"/>
      <c r="G264" s="64"/>
      <c r="H264" s="47"/>
    </row>
    <row r="265" spans="1:8" ht="21" x14ac:dyDescent="0.25">
      <c r="A265" s="61"/>
      <c r="B265" s="45"/>
      <c r="C265" s="45"/>
      <c r="D265" s="45"/>
      <c r="E265" s="67"/>
      <c r="F265" s="45"/>
      <c r="G265" s="64"/>
      <c r="H265" s="47"/>
    </row>
    <row r="266" spans="1:8" ht="21" x14ac:dyDescent="0.25">
      <c r="A266" s="61"/>
      <c r="B266" s="45"/>
      <c r="C266" s="45"/>
      <c r="D266" s="45"/>
      <c r="E266" s="67"/>
      <c r="F266" s="45"/>
      <c r="G266" s="64"/>
      <c r="H266" s="47"/>
    </row>
    <row r="267" spans="1:8" ht="21" x14ac:dyDescent="0.25">
      <c r="A267" s="61"/>
      <c r="B267" s="45"/>
      <c r="C267" s="45"/>
      <c r="D267" s="45"/>
      <c r="E267" s="67"/>
      <c r="F267" s="45"/>
      <c r="G267" s="64"/>
      <c r="H267" s="47"/>
    </row>
    <row r="268" spans="1:8" ht="21" x14ac:dyDescent="0.25">
      <c r="A268" s="61"/>
      <c r="B268" s="45"/>
      <c r="C268" s="45"/>
      <c r="D268" s="45"/>
      <c r="E268" s="67"/>
      <c r="F268" s="45"/>
      <c r="G268" s="64"/>
      <c r="H268" s="47"/>
    </row>
    <row r="269" spans="1:8" ht="21" x14ac:dyDescent="0.25">
      <c r="A269" s="61"/>
      <c r="B269" s="45"/>
      <c r="C269" s="45"/>
      <c r="D269" s="45"/>
      <c r="E269" s="67"/>
      <c r="F269" s="45"/>
      <c r="G269" s="64"/>
      <c r="H269" s="47"/>
    </row>
    <row r="270" spans="1:8" ht="21" x14ac:dyDescent="0.25">
      <c r="A270" s="61"/>
      <c r="B270" s="45"/>
      <c r="C270" s="45"/>
      <c r="D270" s="45"/>
      <c r="E270" s="67"/>
      <c r="F270" s="45"/>
      <c r="G270" s="64"/>
      <c r="H270" s="47"/>
    </row>
    <row r="271" spans="1:8" ht="21" x14ac:dyDescent="0.25">
      <c r="A271" s="61"/>
      <c r="B271" s="45"/>
      <c r="C271" s="45"/>
      <c r="D271" s="45"/>
      <c r="E271" s="67"/>
      <c r="F271" s="45"/>
      <c r="G271" s="64"/>
      <c r="H271" s="47"/>
    </row>
    <row r="272" spans="1:8" ht="21" x14ac:dyDescent="0.25">
      <c r="A272" s="61"/>
      <c r="B272" s="45"/>
      <c r="C272" s="45"/>
      <c r="D272" s="45"/>
      <c r="E272" s="67"/>
      <c r="F272" s="45"/>
      <c r="G272" s="64"/>
      <c r="H272" s="47"/>
    </row>
    <row r="273" spans="1:8" ht="21" x14ac:dyDescent="0.25">
      <c r="A273" s="61"/>
      <c r="B273" s="45"/>
      <c r="C273" s="45"/>
      <c r="D273" s="45"/>
      <c r="E273" s="67"/>
      <c r="F273" s="45"/>
      <c r="G273" s="64"/>
      <c r="H273" s="47"/>
    </row>
    <row r="274" spans="1:8" ht="21" x14ac:dyDescent="0.25">
      <c r="A274" s="61"/>
      <c r="B274" s="45"/>
      <c r="C274" s="45"/>
      <c r="D274" s="45"/>
      <c r="E274" s="67"/>
      <c r="F274" s="45"/>
      <c r="G274" s="64"/>
      <c r="H274" s="47"/>
    </row>
    <row r="275" spans="1:8" ht="21" x14ac:dyDescent="0.25">
      <c r="A275" s="61"/>
      <c r="B275" s="45"/>
      <c r="C275" s="45"/>
      <c r="D275" s="45"/>
      <c r="E275" s="67"/>
      <c r="F275" s="45"/>
      <c r="G275" s="64"/>
      <c r="H275" s="47"/>
    </row>
    <row r="276" spans="1:8" ht="21" x14ac:dyDescent="0.25">
      <c r="A276" s="61"/>
      <c r="B276" s="45"/>
      <c r="C276" s="45"/>
      <c r="D276" s="45"/>
      <c r="E276" s="67"/>
      <c r="F276" s="45"/>
      <c r="G276" s="64"/>
      <c r="H276" s="47"/>
    </row>
    <row r="277" spans="1:8" ht="21" x14ac:dyDescent="0.25">
      <c r="A277" s="61"/>
      <c r="B277" s="45"/>
      <c r="C277" s="45"/>
      <c r="D277" s="45"/>
      <c r="E277" s="67"/>
      <c r="F277" s="45"/>
      <c r="G277" s="64"/>
      <c r="H277" s="47"/>
    </row>
    <row r="278" spans="1:8" ht="21" x14ac:dyDescent="0.25">
      <c r="A278" s="61"/>
      <c r="B278" s="45"/>
      <c r="C278" s="45"/>
      <c r="D278" s="45"/>
      <c r="E278" s="67"/>
      <c r="F278" s="45"/>
      <c r="G278" s="64"/>
      <c r="H278" s="47"/>
    </row>
    <row r="279" spans="1:8" ht="21" x14ac:dyDescent="0.25">
      <c r="A279" s="61"/>
      <c r="B279" s="45"/>
      <c r="C279" s="45"/>
      <c r="D279" s="45"/>
      <c r="E279" s="67"/>
      <c r="F279" s="45"/>
      <c r="G279" s="64"/>
      <c r="H279" s="47"/>
    </row>
    <row r="280" spans="1:8" ht="21" x14ac:dyDescent="0.25">
      <c r="A280" s="61"/>
      <c r="B280" s="45"/>
      <c r="C280" s="45"/>
      <c r="D280" s="45"/>
      <c r="E280" s="67"/>
      <c r="F280" s="45"/>
      <c r="G280" s="64"/>
      <c r="H280" s="47"/>
    </row>
    <row r="281" spans="1:8" ht="21" x14ac:dyDescent="0.25">
      <c r="A281" s="61"/>
      <c r="B281" s="45"/>
      <c r="C281" s="45"/>
      <c r="D281" s="45"/>
      <c r="E281" s="67"/>
      <c r="F281" s="45"/>
      <c r="G281" s="64"/>
      <c r="H281" s="47"/>
    </row>
    <row r="282" spans="1:8" ht="21" x14ac:dyDescent="0.25">
      <c r="A282" s="61"/>
      <c r="B282" s="45"/>
      <c r="C282" s="45"/>
      <c r="D282" s="45"/>
      <c r="E282" s="67"/>
      <c r="F282" s="45"/>
      <c r="G282" s="64"/>
      <c r="H282" s="47"/>
    </row>
    <row r="283" spans="1:8" ht="21" x14ac:dyDescent="0.25">
      <c r="A283" s="61"/>
      <c r="B283" s="45"/>
      <c r="C283" s="45"/>
      <c r="D283" s="45"/>
      <c r="E283" s="67"/>
      <c r="F283" s="45"/>
      <c r="G283" s="64"/>
      <c r="H283" s="47"/>
    </row>
    <row r="284" spans="1:8" ht="21" x14ac:dyDescent="0.25">
      <c r="A284" s="61"/>
      <c r="B284" s="45"/>
      <c r="C284" s="45"/>
      <c r="D284" s="45"/>
      <c r="E284" s="67"/>
      <c r="F284" s="45"/>
      <c r="G284" s="64"/>
      <c r="H284" s="47"/>
    </row>
    <row r="285" spans="1:8" ht="21" x14ac:dyDescent="0.25">
      <c r="A285" s="61"/>
      <c r="B285" s="45"/>
      <c r="C285" s="45"/>
      <c r="D285" s="45"/>
      <c r="E285" s="67"/>
      <c r="F285" s="45"/>
      <c r="G285" s="64"/>
      <c r="H285" s="47"/>
    </row>
    <row r="286" spans="1:8" ht="21" x14ac:dyDescent="0.25">
      <c r="A286" s="61"/>
      <c r="B286" s="45"/>
      <c r="C286" s="45"/>
      <c r="D286" s="45"/>
      <c r="E286" s="67"/>
      <c r="F286" s="45"/>
      <c r="G286" s="64"/>
      <c r="H286" s="47"/>
    </row>
    <row r="287" spans="1:8" ht="21" x14ac:dyDescent="0.25">
      <c r="A287" s="61"/>
      <c r="B287" s="45"/>
      <c r="C287" s="45"/>
      <c r="D287" s="45"/>
      <c r="E287" s="67"/>
      <c r="F287" s="45"/>
      <c r="G287" s="64"/>
      <c r="H287" s="47"/>
    </row>
    <row r="288" spans="1:8" ht="21" x14ac:dyDescent="0.25">
      <c r="A288" s="61"/>
      <c r="B288" s="45"/>
      <c r="C288" s="45"/>
      <c r="D288" s="45"/>
      <c r="E288" s="67"/>
      <c r="F288" s="45"/>
      <c r="G288" s="64"/>
      <c r="H288" s="47"/>
    </row>
    <row r="289" spans="1:8" ht="21" x14ac:dyDescent="0.25">
      <c r="A289" s="61"/>
      <c r="B289" s="45"/>
      <c r="C289" s="45"/>
      <c r="D289" s="45"/>
      <c r="E289" s="67"/>
      <c r="F289" s="45"/>
      <c r="G289" s="64"/>
      <c r="H289" s="47"/>
    </row>
    <row r="290" spans="1:8" ht="21" x14ac:dyDescent="0.25">
      <c r="A290" s="61"/>
      <c r="B290" s="45"/>
      <c r="C290" s="45"/>
      <c r="D290" s="45"/>
      <c r="E290" s="67"/>
      <c r="F290" s="45"/>
      <c r="G290" s="64"/>
      <c r="H290" s="47"/>
    </row>
    <row r="291" spans="1:8" ht="21" x14ac:dyDescent="0.25">
      <c r="A291" s="61"/>
      <c r="B291" s="45"/>
      <c r="C291" s="45"/>
      <c r="D291" s="45"/>
      <c r="E291" s="67"/>
      <c r="F291" s="45"/>
      <c r="G291" s="64"/>
      <c r="H291" s="47"/>
    </row>
    <row r="292" spans="1:8" ht="21" x14ac:dyDescent="0.25">
      <c r="A292" s="61"/>
      <c r="B292" s="45"/>
      <c r="C292" s="45"/>
      <c r="D292" s="45"/>
      <c r="E292" s="67"/>
      <c r="F292" s="45"/>
      <c r="G292" s="64"/>
      <c r="H292" s="47"/>
    </row>
    <row r="293" spans="1:8" ht="21" x14ac:dyDescent="0.25">
      <c r="A293" s="61"/>
      <c r="B293" s="45"/>
      <c r="C293" s="45"/>
      <c r="D293" s="45"/>
      <c r="E293" s="67"/>
      <c r="F293" s="45"/>
      <c r="G293" s="64"/>
      <c r="H293" s="47"/>
    </row>
    <row r="294" spans="1:8" ht="21" x14ac:dyDescent="0.25">
      <c r="A294" s="61"/>
      <c r="B294" s="45"/>
      <c r="C294" s="45"/>
      <c r="D294" s="45"/>
      <c r="E294" s="67"/>
      <c r="F294" s="45"/>
      <c r="G294" s="64"/>
      <c r="H294" s="47"/>
    </row>
    <row r="295" spans="1:8" ht="21" x14ac:dyDescent="0.25">
      <c r="A295" s="61"/>
      <c r="B295" s="45"/>
      <c r="C295" s="45"/>
      <c r="D295" s="45"/>
      <c r="E295" s="67"/>
      <c r="F295" s="45"/>
      <c r="G295" s="64"/>
      <c r="H295" s="47"/>
    </row>
    <row r="296" spans="1:8" ht="21" x14ac:dyDescent="0.25">
      <c r="A296" s="61"/>
      <c r="B296" s="45"/>
      <c r="C296" s="45"/>
      <c r="D296" s="45"/>
      <c r="E296" s="67"/>
      <c r="F296" s="45"/>
      <c r="G296" s="64"/>
      <c r="H296" s="47"/>
    </row>
    <row r="297" spans="1:8" ht="21" x14ac:dyDescent="0.25">
      <c r="A297" s="61"/>
      <c r="B297" s="45"/>
      <c r="C297" s="45"/>
      <c r="D297" s="45"/>
      <c r="E297" s="67"/>
      <c r="F297" s="45"/>
      <c r="G297" s="64"/>
      <c r="H297" s="47"/>
    </row>
    <row r="298" spans="1:8" ht="21" x14ac:dyDescent="0.25">
      <c r="A298" s="61"/>
      <c r="B298" s="45"/>
      <c r="C298" s="45"/>
      <c r="D298" s="45"/>
      <c r="E298" s="67"/>
      <c r="F298" s="45"/>
      <c r="G298" s="64"/>
      <c r="H298" s="47"/>
    </row>
    <row r="299" spans="1:8" ht="21" x14ac:dyDescent="0.25">
      <c r="A299" s="61"/>
      <c r="B299" s="45"/>
      <c r="C299" s="45"/>
      <c r="D299" s="45"/>
      <c r="E299" s="67"/>
      <c r="F299" s="45"/>
      <c r="G299" s="64"/>
      <c r="H299" s="47"/>
    </row>
    <row r="300" spans="1:8" ht="21" x14ac:dyDescent="0.25">
      <c r="A300" s="61"/>
      <c r="B300" s="45"/>
      <c r="C300" s="45"/>
      <c r="D300" s="45"/>
      <c r="E300" s="67"/>
      <c r="F300" s="45"/>
      <c r="G300" s="64"/>
      <c r="H300" s="47"/>
    </row>
    <row r="301" spans="1:8" ht="21" x14ac:dyDescent="0.25">
      <c r="A301" s="61"/>
      <c r="B301" s="45"/>
      <c r="C301" s="45"/>
      <c r="D301" s="45"/>
      <c r="E301" s="67"/>
      <c r="F301" s="45"/>
      <c r="G301" s="64"/>
      <c r="H301" s="47"/>
    </row>
    <row r="302" spans="1:8" ht="21" x14ac:dyDescent="0.25">
      <c r="A302" s="61"/>
      <c r="B302" s="45"/>
      <c r="C302" s="45"/>
      <c r="D302" s="45"/>
      <c r="E302" s="67"/>
      <c r="F302" s="45"/>
      <c r="G302" s="64"/>
      <c r="H302" s="47"/>
    </row>
    <row r="303" spans="1:8" ht="21" x14ac:dyDescent="0.25">
      <c r="A303" s="61"/>
      <c r="B303" s="45"/>
      <c r="C303" s="45"/>
      <c r="D303" s="45"/>
      <c r="E303" s="67"/>
      <c r="F303" s="45"/>
      <c r="G303" s="64"/>
      <c r="H303" s="47"/>
    </row>
    <row r="304" spans="1:8" ht="21" x14ac:dyDescent="0.25">
      <c r="A304" s="61"/>
      <c r="B304" s="45"/>
      <c r="C304" s="45"/>
      <c r="D304" s="45"/>
      <c r="E304" s="67"/>
      <c r="F304" s="45"/>
      <c r="G304" s="64"/>
      <c r="H304" s="47"/>
    </row>
    <row r="305" spans="1:8" ht="21" x14ac:dyDescent="0.25">
      <c r="A305" s="61"/>
      <c r="B305" s="45"/>
      <c r="C305" s="45"/>
      <c r="D305" s="45"/>
      <c r="E305" s="67"/>
      <c r="F305" s="45"/>
      <c r="G305" s="64"/>
      <c r="H305" s="47"/>
    </row>
    <row r="306" spans="1:8" ht="21" x14ac:dyDescent="0.25">
      <c r="A306" s="61"/>
      <c r="B306" s="45"/>
      <c r="C306" s="45"/>
      <c r="D306" s="45"/>
      <c r="E306" s="67"/>
      <c r="F306" s="45"/>
      <c r="G306" s="64"/>
      <c r="H306" s="47"/>
    </row>
    <row r="307" spans="1:8" ht="21" x14ac:dyDescent="0.25">
      <c r="A307" s="61"/>
      <c r="B307" s="45"/>
      <c r="C307" s="45"/>
      <c r="D307" s="45"/>
      <c r="E307" s="67"/>
      <c r="F307" s="45"/>
      <c r="G307" s="64"/>
      <c r="H307" s="47"/>
    </row>
    <row r="308" spans="1:8" ht="21" x14ac:dyDescent="0.25">
      <c r="A308" s="61"/>
      <c r="B308" s="45"/>
      <c r="C308" s="45"/>
      <c r="D308" s="45"/>
      <c r="E308" s="67"/>
      <c r="F308" s="45"/>
      <c r="G308" s="64"/>
      <c r="H308" s="47"/>
    </row>
    <row r="309" spans="1:8" ht="21" x14ac:dyDescent="0.25">
      <c r="A309" s="61"/>
      <c r="B309" s="45"/>
      <c r="C309" s="45"/>
      <c r="D309" s="45"/>
      <c r="E309" s="67"/>
      <c r="F309" s="45"/>
      <c r="G309" s="64"/>
      <c r="H309" s="47"/>
    </row>
    <row r="310" spans="1:8" ht="21" x14ac:dyDescent="0.25">
      <c r="A310" s="61"/>
      <c r="B310" s="45"/>
      <c r="C310" s="45"/>
      <c r="D310" s="45"/>
      <c r="E310" s="67"/>
      <c r="F310" s="45"/>
      <c r="G310" s="64"/>
      <c r="H310" s="47"/>
    </row>
    <row r="311" spans="1:8" ht="21" x14ac:dyDescent="0.25">
      <c r="A311" s="61"/>
      <c r="B311" s="45"/>
      <c r="C311" s="45"/>
      <c r="D311" s="45"/>
      <c r="E311" s="67"/>
      <c r="F311" s="45"/>
      <c r="G311" s="64"/>
      <c r="H311" s="47"/>
    </row>
    <row r="312" spans="1:8" ht="21" x14ac:dyDescent="0.25">
      <c r="A312" s="61"/>
      <c r="B312" s="45"/>
      <c r="C312" s="45"/>
      <c r="D312" s="45"/>
      <c r="E312" s="67"/>
      <c r="F312" s="45"/>
      <c r="G312" s="64"/>
      <c r="H312" s="47"/>
    </row>
    <row r="313" spans="1:8" ht="21" x14ac:dyDescent="0.25">
      <c r="A313" s="61"/>
      <c r="B313" s="45"/>
      <c r="C313" s="45"/>
      <c r="D313" s="45"/>
      <c r="E313" s="67"/>
      <c r="F313" s="45"/>
      <c r="G313" s="64"/>
      <c r="H313" s="47"/>
    </row>
    <row r="314" spans="1:8" ht="21" x14ac:dyDescent="0.25">
      <c r="A314" s="61"/>
      <c r="B314" s="45"/>
      <c r="C314" s="45"/>
      <c r="D314" s="45"/>
      <c r="E314" s="67"/>
      <c r="F314" s="45"/>
      <c r="G314" s="64"/>
      <c r="H314" s="47"/>
    </row>
    <row r="315" spans="1:8" ht="21" x14ac:dyDescent="0.25">
      <c r="A315" s="61"/>
      <c r="B315" s="45"/>
      <c r="C315" s="45"/>
      <c r="D315" s="45"/>
      <c r="E315" s="67"/>
      <c r="F315" s="45"/>
      <c r="G315" s="64"/>
      <c r="H315" s="47"/>
    </row>
    <row r="316" spans="1:8" ht="21" x14ac:dyDescent="0.25">
      <c r="A316" s="61"/>
      <c r="B316" s="45"/>
      <c r="C316" s="45"/>
      <c r="D316" s="45"/>
      <c r="E316" s="67"/>
      <c r="F316" s="45"/>
      <c r="G316" s="64"/>
      <c r="H316" s="47"/>
    </row>
    <row r="317" spans="1:8" ht="21" x14ac:dyDescent="0.25">
      <c r="A317" s="61"/>
      <c r="B317" s="45"/>
      <c r="C317" s="45"/>
      <c r="D317" s="45"/>
      <c r="E317" s="67"/>
      <c r="F317" s="45"/>
      <c r="G317" s="64"/>
      <c r="H317" s="47"/>
    </row>
    <row r="318" spans="1:8" ht="21" x14ac:dyDescent="0.25">
      <c r="A318" s="61"/>
      <c r="B318" s="45"/>
      <c r="C318" s="45"/>
      <c r="D318" s="45"/>
      <c r="E318" s="67"/>
      <c r="F318" s="45"/>
      <c r="G318" s="64"/>
      <c r="H318" s="47"/>
    </row>
    <row r="319" spans="1:8" ht="21" x14ac:dyDescent="0.25">
      <c r="A319" s="61"/>
      <c r="B319" s="45"/>
      <c r="C319" s="45"/>
      <c r="D319" s="45"/>
      <c r="E319" s="67"/>
      <c r="F319" s="45"/>
      <c r="G319" s="64"/>
      <c r="H319" s="47"/>
    </row>
    <row r="320" spans="1:8" ht="21" x14ac:dyDescent="0.25">
      <c r="A320" s="61"/>
      <c r="B320" s="45"/>
      <c r="C320" s="45"/>
      <c r="D320" s="45"/>
      <c r="E320" s="67"/>
      <c r="F320" s="45"/>
      <c r="G320" s="64"/>
      <c r="H320" s="47"/>
    </row>
    <row r="321" spans="1:8" ht="21" x14ac:dyDescent="0.25">
      <c r="A321" s="61"/>
      <c r="B321" s="45"/>
      <c r="C321" s="45"/>
      <c r="D321" s="45"/>
      <c r="E321" s="67"/>
      <c r="F321" s="45"/>
      <c r="G321" s="64"/>
      <c r="H321" s="47"/>
    </row>
    <row r="322" spans="1:8" ht="21" x14ac:dyDescent="0.25">
      <c r="A322" s="61"/>
      <c r="B322" s="45"/>
      <c r="C322" s="45"/>
      <c r="D322" s="45"/>
      <c r="E322" s="67"/>
      <c r="F322" s="45"/>
      <c r="G322" s="64"/>
      <c r="H322" s="47"/>
    </row>
    <row r="323" spans="1:8" ht="21" x14ac:dyDescent="0.25">
      <c r="A323" s="61"/>
      <c r="B323" s="45"/>
      <c r="C323" s="45"/>
      <c r="D323" s="45"/>
      <c r="E323" s="67"/>
      <c r="F323" s="45"/>
      <c r="G323" s="64"/>
      <c r="H323" s="47"/>
    </row>
    <row r="324" spans="1:8" ht="21" x14ac:dyDescent="0.25">
      <c r="A324" s="61"/>
      <c r="B324" s="45"/>
      <c r="C324" s="45"/>
      <c r="D324" s="45"/>
      <c r="E324" s="67"/>
      <c r="F324" s="45"/>
      <c r="G324" s="64"/>
      <c r="H324" s="47"/>
    </row>
    <row r="325" spans="1:8" ht="21" x14ac:dyDescent="0.25">
      <c r="A325" s="61"/>
      <c r="B325" s="45"/>
      <c r="C325" s="45"/>
      <c r="D325" s="45"/>
      <c r="E325" s="67"/>
      <c r="F325" s="45"/>
      <c r="G325" s="64"/>
      <c r="H325" s="47"/>
    </row>
    <row r="326" spans="1:8" ht="21" x14ac:dyDescent="0.25">
      <c r="A326" s="61"/>
      <c r="B326" s="45"/>
      <c r="C326" s="45"/>
      <c r="D326" s="45"/>
      <c r="E326" s="67"/>
      <c r="F326" s="45"/>
      <c r="G326" s="64"/>
      <c r="H326" s="47"/>
    </row>
    <row r="327" spans="1:8" ht="21" x14ac:dyDescent="0.25">
      <c r="A327" s="61"/>
      <c r="B327" s="45"/>
      <c r="C327" s="45"/>
      <c r="D327" s="45"/>
      <c r="E327" s="67"/>
      <c r="F327" s="45"/>
      <c r="G327" s="64"/>
      <c r="H327" s="47"/>
    </row>
    <row r="328" spans="1:8" ht="21" x14ac:dyDescent="0.25">
      <c r="A328" s="61"/>
      <c r="B328" s="45"/>
      <c r="C328" s="45"/>
      <c r="D328" s="45"/>
      <c r="E328" s="67"/>
      <c r="F328" s="45"/>
      <c r="G328" s="64"/>
      <c r="H328" s="47"/>
    </row>
    <row r="329" spans="1:8" ht="21" x14ac:dyDescent="0.25">
      <c r="A329" s="61"/>
      <c r="B329" s="45"/>
      <c r="C329" s="45"/>
      <c r="D329" s="45"/>
      <c r="E329" s="67"/>
      <c r="F329" s="45"/>
      <c r="G329" s="64"/>
      <c r="H329" s="47"/>
    </row>
    <row r="330" spans="1:8" ht="21" x14ac:dyDescent="0.25">
      <c r="A330" s="61"/>
      <c r="B330" s="45"/>
      <c r="C330" s="45"/>
      <c r="D330" s="45"/>
      <c r="E330" s="67"/>
      <c r="F330" s="45"/>
      <c r="G330" s="64"/>
      <c r="H330" s="45"/>
    </row>
    <row r="331" spans="1:8" ht="21" x14ac:dyDescent="0.25">
      <c r="A331" s="61"/>
      <c r="B331" s="45"/>
      <c r="C331" s="45"/>
      <c r="D331" s="45"/>
      <c r="E331" s="67"/>
      <c r="F331" s="45"/>
      <c r="G331" s="64"/>
      <c r="H331" s="45"/>
    </row>
    <row r="332" spans="1:8" ht="21" x14ac:dyDescent="0.25">
      <c r="A332" s="61"/>
      <c r="B332" s="45"/>
      <c r="C332" s="45"/>
      <c r="D332" s="45"/>
      <c r="E332" s="67"/>
      <c r="F332" s="45"/>
      <c r="G332" s="64"/>
      <c r="H332" s="45"/>
    </row>
    <row r="333" spans="1:8" ht="21" x14ac:dyDescent="0.25">
      <c r="A333" s="61"/>
      <c r="B333" s="45"/>
      <c r="C333" s="45"/>
      <c r="D333" s="45"/>
      <c r="E333" s="67"/>
      <c r="F333" s="45"/>
      <c r="G333" s="64"/>
      <c r="H333" s="45"/>
    </row>
    <row r="334" spans="1:8" ht="21" x14ac:dyDescent="0.25">
      <c r="A334" s="61"/>
    </row>
    <row r="335" spans="1:8" ht="21" x14ac:dyDescent="0.25">
      <c r="A335" s="61"/>
    </row>
    <row r="336" spans="1:8" ht="21" x14ac:dyDescent="0.25">
      <c r="A336" s="61"/>
    </row>
  </sheetData>
  <autoFilter ref="A1:H17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baseColWidth="10" defaultRowHeight="15" x14ac:dyDescent="0.25"/>
  <cols>
    <col min="1" max="1" width="16.7109375" bestFit="1" customWidth="1"/>
    <col min="2" max="2" width="13.42578125" bestFit="1" customWidth="1"/>
    <col min="3" max="3" width="22.42578125" bestFit="1" customWidth="1"/>
    <col min="4" max="4" width="7.85546875" bestFit="1" customWidth="1"/>
    <col min="5" max="5" width="8.85546875" customWidth="1"/>
    <col min="6" max="6" width="9" bestFit="1" customWidth="1"/>
    <col min="8" max="8" width="80.140625" bestFit="1" customWidth="1"/>
  </cols>
  <sheetData>
    <row r="1" spans="1:8" ht="19.5" x14ac:dyDescent="0.25">
      <c r="A1" s="44" t="s">
        <v>254</v>
      </c>
      <c r="B1" s="44" t="s">
        <v>317</v>
      </c>
      <c r="C1" s="44" t="s">
        <v>255</v>
      </c>
      <c r="D1" s="44" t="s">
        <v>296</v>
      </c>
      <c r="E1" s="66" t="s">
        <v>308</v>
      </c>
      <c r="F1" s="44" t="s">
        <v>295</v>
      </c>
      <c r="G1" s="63" t="s">
        <v>299</v>
      </c>
      <c r="H1" s="44" t="s">
        <v>302</v>
      </c>
    </row>
    <row r="2" spans="1:8" ht="21" x14ac:dyDescent="0.25">
      <c r="A2" s="61"/>
      <c r="B2" s="45"/>
      <c r="C2" s="45"/>
      <c r="D2" s="45"/>
      <c r="E2" s="67"/>
      <c r="F2" s="45"/>
      <c r="G2" s="64"/>
      <c r="H2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Convertiseur + Salaire</vt:lpstr>
      <vt:lpstr>PRIX Materiaux</vt:lpstr>
      <vt:lpstr>Recette</vt:lpstr>
      <vt:lpstr>Armes &amp; Bouclier</vt:lpstr>
      <vt:lpstr>Armure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2021-06-23T08:11:20Z</dcterms:modified>
</cp:coreProperties>
</file>