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nvertiseur + Salaire" sheetId="1" r:id="rId1"/>
    <sheet name="PRIX Materiaux" sheetId="2" r:id="rId2"/>
    <sheet name="Recette" sheetId="3" r:id="rId3"/>
    <sheet name="Armes &amp; Bouclier" sheetId="4" r:id="rId4"/>
    <sheet name="Armure" sheetId="5" r:id="rId5"/>
  </sheets>
  <definedNames>
    <definedName name="_xlnm._FilterDatabase" localSheetId="3" hidden="1">'Armes &amp; Bouclier'!$A$1:$H$387</definedName>
    <definedName name="_xlnm._FilterDatabase" localSheetId="2" hidden="1">Recette!$A$1:$S$674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" i="3" l="1"/>
  <c r="G377" i="3"/>
  <c r="E377" i="3"/>
  <c r="D377" i="3"/>
  <c r="B377" i="3"/>
  <c r="Q377" i="3" s="1"/>
  <c r="A377" i="3"/>
  <c r="E250" i="3"/>
  <c r="D250" i="3"/>
  <c r="H250" i="3"/>
  <c r="G250" i="3"/>
  <c r="B250" i="3"/>
  <c r="Q250" i="3" s="1"/>
  <c r="A250" i="3"/>
  <c r="G207" i="3"/>
  <c r="H207" i="3"/>
  <c r="E207" i="3"/>
  <c r="D207" i="3"/>
  <c r="B207" i="3"/>
  <c r="Q207" i="3" s="1"/>
  <c r="A207" i="3"/>
  <c r="H101" i="3"/>
  <c r="G101" i="3"/>
  <c r="E101" i="3"/>
  <c r="D101" i="3"/>
  <c r="B101" i="3"/>
  <c r="A101" i="3"/>
  <c r="Q101" i="3" l="1"/>
  <c r="A380" i="4" l="1"/>
  <c r="A379" i="4"/>
  <c r="A378" i="4"/>
  <c r="A377" i="4"/>
  <c r="A376" i="4"/>
  <c r="A375" i="4"/>
  <c r="A374" i="4"/>
  <c r="A373" i="4"/>
  <c r="A372" i="4"/>
  <c r="A371" i="4"/>
  <c r="A370" i="4"/>
  <c r="A369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H391" i="3"/>
  <c r="G391" i="3"/>
  <c r="B391" i="3"/>
  <c r="Q391" i="3" s="1"/>
  <c r="G380" i="4" s="1"/>
  <c r="A391" i="3"/>
  <c r="H390" i="3"/>
  <c r="G390" i="3"/>
  <c r="B390" i="3"/>
  <c r="Q390" i="3" s="1"/>
  <c r="G379" i="4" s="1"/>
  <c r="A390" i="3"/>
  <c r="H389" i="3"/>
  <c r="G389" i="3"/>
  <c r="B389" i="3"/>
  <c r="A389" i="3"/>
  <c r="H388" i="3"/>
  <c r="G388" i="3"/>
  <c r="B388" i="3"/>
  <c r="Q388" i="3" s="1"/>
  <c r="G377" i="4" s="1"/>
  <c r="A388" i="3"/>
  <c r="H387" i="3"/>
  <c r="G387" i="3"/>
  <c r="B387" i="3"/>
  <c r="Q387" i="3" s="1"/>
  <c r="G376" i="4" s="1"/>
  <c r="A387" i="3"/>
  <c r="H386" i="3"/>
  <c r="G386" i="3"/>
  <c r="B386" i="3"/>
  <c r="Q386" i="3" s="1"/>
  <c r="G375" i="4" s="1"/>
  <c r="A386" i="3"/>
  <c r="H385" i="3"/>
  <c r="G385" i="3"/>
  <c r="B385" i="3"/>
  <c r="A385" i="3"/>
  <c r="H384" i="3"/>
  <c r="G384" i="3"/>
  <c r="B384" i="3"/>
  <c r="Q384" i="3" s="1"/>
  <c r="G373" i="4" s="1"/>
  <c r="A384" i="3"/>
  <c r="H383" i="3"/>
  <c r="G383" i="3"/>
  <c r="B383" i="3"/>
  <c r="Q383" i="3" s="1"/>
  <c r="G372" i="4" s="1"/>
  <c r="A383" i="3"/>
  <c r="H382" i="3"/>
  <c r="G382" i="3"/>
  <c r="B382" i="3"/>
  <c r="Q382" i="3" s="1"/>
  <c r="G371" i="4" s="1"/>
  <c r="A382" i="3"/>
  <c r="H381" i="3"/>
  <c r="G381" i="3"/>
  <c r="B381" i="3"/>
  <c r="A381" i="3"/>
  <c r="H380" i="3"/>
  <c r="G380" i="3"/>
  <c r="B380" i="3"/>
  <c r="Q380" i="3" s="1"/>
  <c r="G369" i="4" s="1"/>
  <c r="A38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H369" i="3"/>
  <c r="G369" i="3"/>
  <c r="B369" i="3"/>
  <c r="Q369" i="3" s="1"/>
  <c r="G359" i="4" s="1"/>
  <c r="A369" i="3"/>
  <c r="H368" i="3"/>
  <c r="G368" i="3"/>
  <c r="B368" i="3"/>
  <c r="Q368" i="3" s="1"/>
  <c r="G358" i="4" s="1"/>
  <c r="A368" i="3"/>
  <c r="H367" i="3"/>
  <c r="G367" i="3"/>
  <c r="B367" i="3"/>
  <c r="Q367" i="3" s="1"/>
  <c r="G357" i="4" s="1"/>
  <c r="A367" i="3"/>
  <c r="H366" i="3"/>
  <c r="G366" i="3"/>
  <c r="B366" i="3"/>
  <c r="Q366" i="3" s="1"/>
  <c r="G356" i="4" s="1"/>
  <c r="A366" i="3"/>
  <c r="H365" i="3"/>
  <c r="G365" i="3"/>
  <c r="B365" i="3"/>
  <c r="A365" i="3"/>
  <c r="H364" i="3"/>
  <c r="G364" i="3"/>
  <c r="B364" i="3"/>
  <c r="A364" i="3"/>
  <c r="H363" i="3"/>
  <c r="G363" i="3"/>
  <c r="B363" i="3"/>
  <c r="A363" i="3"/>
  <c r="H362" i="3"/>
  <c r="G362" i="3"/>
  <c r="B362" i="3"/>
  <c r="A362" i="3"/>
  <c r="H361" i="3"/>
  <c r="G361" i="3"/>
  <c r="B361" i="3"/>
  <c r="A361" i="3"/>
  <c r="H360" i="3"/>
  <c r="G360" i="3"/>
  <c r="B360" i="3"/>
  <c r="A360" i="3"/>
  <c r="H359" i="3"/>
  <c r="G359" i="3"/>
  <c r="B359" i="3"/>
  <c r="A359" i="3"/>
  <c r="H358" i="3"/>
  <c r="G358" i="3"/>
  <c r="B358" i="3"/>
  <c r="A358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H348" i="3"/>
  <c r="G348" i="3"/>
  <c r="B348" i="3"/>
  <c r="Q348" i="3" s="1"/>
  <c r="G338" i="4" s="1"/>
  <c r="A348" i="3"/>
  <c r="H347" i="3"/>
  <c r="G347" i="3"/>
  <c r="B347" i="3"/>
  <c r="Q347" i="3" s="1"/>
  <c r="G337" i="4" s="1"/>
  <c r="A347" i="3"/>
  <c r="H346" i="3"/>
  <c r="G346" i="3"/>
  <c r="B346" i="3"/>
  <c r="Q346" i="3" s="1"/>
  <c r="G336" i="4" s="1"/>
  <c r="A346" i="3"/>
  <c r="H345" i="3"/>
  <c r="G345" i="3"/>
  <c r="B345" i="3"/>
  <c r="Q345" i="3" s="1"/>
  <c r="G335" i="4" s="1"/>
  <c r="A345" i="3"/>
  <c r="H344" i="3"/>
  <c r="G344" i="3"/>
  <c r="B344" i="3"/>
  <c r="Q344" i="3" s="1"/>
  <c r="G334" i="4" s="1"/>
  <c r="A344" i="3"/>
  <c r="H343" i="3"/>
  <c r="G343" i="3"/>
  <c r="B343" i="3"/>
  <c r="Q343" i="3" s="1"/>
  <c r="G333" i="4" s="1"/>
  <c r="A343" i="3"/>
  <c r="H342" i="3"/>
  <c r="G342" i="3"/>
  <c r="B342" i="3"/>
  <c r="Q342" i="3" s="1"/>
  <c r="G332" i="4" s="1"/>
  <c r="A342" i="3"/>
  <c r="H341" i="3"/>
  <c r="G341" i="3"/>
  <c r="B341" i="3"/>
  <c r="Q341" i="3" s="1"/>
  <c r="G331" i="4" s="1"/>
  <c r="A341" i="3"/>
  <c r="H340" i="3"/>
  <c r="G340" i="3"/>
  <c r="B340" i="3"/>
  <c r="Q340" i="3" s="1"/>
  <c r="G330" i="4" s="1"/>
  <c r="A340" i="3"/>
  <c r="H339" i="3"/>
  <c r="G339" i="3"/>
  <c r="B339" i="3"/>
  <c r="Q339" i="3" s="1"/>
  <c r="G329" i="4" s="1"/>
  <c r="A339" i="3"/>
  <c r="H338" i="3"/>
  <c r="G338" i="3"/>
  <c r="B338" i="3"/>
  <c r="Q338" i="3" s="1"/>
  <c r="G328" i="4" s="1"/>
  <c r="A338" i="3"/>
  <c r="H337" i="3"/>
  <c r="G337" i="3"/>
  <c r="B337" i="3"/>
  <c r="Q337" i="3" s="1"/>
  <c r="G327" i="4" s="1"/>
  <c r="A337" i="3"/>
  <c r="H327" i="3"/>
  <c r="G327" i="3"/>
  <c r="B327" i="3"/>
  <c r="Q327" i="3" s="1"/>
  <c r="G317" i="4" s="1"/>
  <c r="A327" i="3"/>
  <c r="H326" i="3"/>
  <c r="G326" i="3"/>
  <c r="B326" i="3"/>
  <c r="Q326" i="3" s="1"/>
  <c r="G316" i="4" s="1"/>
  <c r="A326" i="3"/>
  <c r="H325" i="3"/>
  <c r="G325" i="3"/>
  <c r="B325" i="3"/>
  <c r="Q325" i="3" s="1"/>
  <c r="G315" i="4" s="1"/>
  <c r="A325" i="3"/>
  <c r="H324" i="3"/>
  <c r="G324" i="3"/>
  <c r="B324" i="3"/>
  <c r="Q324" i="3" s="1"/>
  <c r="G314" i="4" s="1"/>
  <c r="A324" i="3"/>
  <c r="H323" i="3"/>
  <c r="G323" i="3"/>
  <c r="B323" i="3"/>
  <c r="Q323" i="3" s="1"/>
  <c r="G313" i="4" s="1"/>
  <c r="A323" i="3"/>
  <c r="H322" i="3"/>
  <c r="G322" i="3"/>
  <c r="B322" i="3"/>
  <c r="Q322" i="3" s="1"/>
  <c r="G312" i="4" s="1"/>
  <c r="A322" i="3"/>
  <c r="H321" i="3"/>
  <c r="G321" i="3"/>
  <c r="B321" i="3"/>
  <c r="Q321" i="3" s="1"/>
  <c r="G311" i="4" s="1"/>
  <c r="A321" i="3"/>
  <c r="H320" i="3"/>
  <c r="G320" i="3"/>
  <c r="B320" i="3"/>
  <c r="Q320" i="3" s="1"/>
  <c r="G310" i="4" s="1"/>
  <c r="A320" i="3"/>
  <c r="H319" i="3"/>
  <c r="G319" i="3"/>
  <c r="B319" i="3"/>
  <c r="A319" i="3"/>
  <c r="H318" i="3"/>
  <c r="G318" i="3"/>
  <c r="B318" i="3"/>
  <c r="A318" i="3"/>
  <c r="H317" i="3"/>
  <c r="G317" i="3"/>
  <c r="B317" i="3"/>
  <c r="A317" i="3"/>
  <c r="H316" i="3"/>
  <c r="G316" i="3"/>
  <c r="B316" i="3"/>
  <c r="A316" i="3"/>
  <c r="H306" i="3"/>
  <c r="G306" i="3"/>
  <c r="B306" i="3"/>
  <c r="A306" i="3"/>
  <c r="H305" i="3"/>
  <c r="G305" i="3"/>
  <c r="B305" i="3"/>
  <c r="A305" i="3"/>
  <c r="H304" i="3"/>
  <c r="G304" i="3"/>
  <c r="B304" i="3"/>
  <c r="A304" i="3"/>
  <c r="H303" i="3"/>
  <c r="G303" i="3"/>
  <c r="B303" i="3"/>
  <c r="A303" i="3"/>
  <c r="H302" i="3"/>
  <c r="G302" i="3"/>
  <c r="B302" i="3"/>
  <c r="A302" i="3"/>
  <c r="H301" i="3"/>
  <c r="G301" i="3"/>
  <c r="B301" i="3"/>
  <c r="A301" i="3"/>
  <c r="H300" i="3"/>
  <c r="G300" i="3"/>
  <c r="B300" i="3"/>
  <c r="A300" i="3"/>
  <c r="H299" i="3"/>
  <c r="G299" i="3"/>
  <c r="B299" i="3"/>
  <c r="A299" i="3"/>
  <c r="H298" i="3"/>
  <c r="G298" i="3"/>
  <c r="B298" i="3"/>
  <c r="A298" i="3"/>
  <c r="H297" i="3"/>
  <c r="G297" i="3"/>
  <c r="B297" i="3"/>
  <c r="A297" i="3"/>
  <c r="H296" i="3"/>
  <c r="G296" i="3"/>
  <c r="B296" i="3"/>
  <c r="A296" i="3"/>
  <c r="H295" i="3"/>
  <c r="G295" i="3"/>
  <c r="B295" i="3"/>
  <c r="A295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H285" i="3"/>
  <c r="G285" i="3"/>
  <c r="B285" i="3"/>
  <c r="Q285" i="3" s="1"/>
  <c r="G275" i="4" s="1"/>
  <c r="A285" i="3"/>
  <c r="H284" i="3"/>
  <c r="G284" i="3"/>
  <c r="B284" i="3"/>
  <c r="Q284" i="3" s="1"/>
  <c r="G274" i="4" s="1"/>
  <c r="A284" i="3"/>
  <c r="H283" i="3"/>
  <c r="G283" i="3"/>
  <c r="B283" i="3"/>
  <c r="Q283" i="3" s="1"/>
  <c r="G273" i="4" s="1"/>
  <c r="A283" i="3"/>
  <c r="H282" i="3"/>
  <c r="G282" i="3"/>
  <c r="B282" i="3"/>
  <c r="Q282" i="3" s="1"/>
  <c r="G272" i="4" s="1"/>
  <c r="A282" i="3"/>
  <c r="H281" i="3"/>
  <c r="G281" i="3"/>
  <c r="B281" i="3"/>
  <c r="Q281" i="3" s="1"/>
  <c r="G271" i="4" s="1"/>
  <c r="A281" i="3"/>
  <c r="H280" i="3"/>
  <c r="G280" i="3"/>
  <c r="B280" i="3"/>
  <c r="Q280" i="3" s="1"/>
  <c r="G270" i="4" s="1"/>
  <c r="A280" i="3"/>
  <c r="H279" i="3"/>
  <c r="G279" i="3"/>
  <c r="B279" i="3"/>
  <c r="Q279" i="3" s="1"/>
  <c r="G269" i="4" s="1"/>
  <c r="A279" i="3"/>
  <c r="H278" i="3"/>
  <c r="G278" i="3"/>
  <c r="B278" i="3"/>
  <c r="Q278" i="3" s="1"/>
  <c r="G268" i="4" s="1"/>
  <c r="A278" i="3"/>
  <c r="H277" i="3"/>
  <c r="G277" i="3"/>
  <c r="B277" i="3"/>
  <c r="A277" i="3"/>
  <c r="H276" i="3"/>
  <c r="G276" i="3"/>
  <c r="B276" i="3"/>
  <c r="A276" i="3"/>
  <c r="H275" i="3"/>
  <c r="G275" i="3"/>
  <c r="B275" i="3"/>
  <c r="A275" i="3"/>
  <c r="H274" i="3"/>
  <c r="G274" i="3"/>
  <c r="B274" i="3"/>
  <c r="A274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H264" i="3"/>
  <c r="G264" i="3"/>
  <c r="B264" i="3"/>
  <c r="Q264" i="3" s="1"/>
  <c r="G254" i="4" s="1"/>
  <c r="A264" i="3"/>
  <c r="H263" i="3"/>
  <c r="G263" i="3"/>
  <c r="B263" i="3"/>
  <c r="Q263" i="3" s="1"/>
  <c r="G253" i="4" s="1"/>
  <c r="A263" i="3"/>
  <c r="H262" i="3"/>
  <c r="G262" i="3"/>
  <c r="B262" i="3"/>
  <c r="Q262" i="3" s="1"/>
  <c r="G252" i="4" s="1"/>
  <c r="A262" i="3"/>
  <c r="H261" i="3"/>
  <c r="G261" i="3"/>
  <c r="B261" i="3"/>
  <c r="Q261" i="3" s="1"/>
  <c r="G251" i="4" s="1"/>
  <c r="A261" i="3"/>
  <c r="H260" i="3"/>
  <c r="G260" i="3"/>
  <c r="B260" i="3"/>
  <c r="Q260" i="3" s="1"/>
  <c r="G250" i="4" s="1"/>
  <c r="A260" i="3"/>
  <c r="H259" i="3"/>
  <c r="G259" i="3"/>
  <c r="B259" i="3"/>
  <c r="Q259" i="3" s="1"/>
  <c r="G249" i="4" s="1"/>
  <c r="A259" i="3"/>
  <c r="H258" i="3"/>
  <c r="G258" i="3"/>
  <c r="B258" i="3"/>
  <c r="Q258" i="3" s="1"/>
  <c r="G248" i="4" s="1"/>
  <c r="A258" i="3"/>
  <c r="H257" i="3"/>
  <c r="G257" i="3"/>
  <c r="B257" i="3"/>
  <c r="Q257" i="3" s="1"/>
  <c r="G247" i="4" s="1"/>
  <c r="A257" i="3"/>
  <c r="H256" i="3"/>
  <c r="G256" i="3"/>
  <c r="B256" i="3"/>
  <c r="A256" i="3"/>
  <c r="H255" i="3"/>
  <c r="G255" i="3"/>
  <c r="B255" i="3"/>
  <c r="A255" i="3"/>
  <c r="H254" i="3"/>
  <c r="G254" i="3"/>
  <c r="B254" i="3"/>
  <c r="A254" i="3"/>
  <c r="H253" i="3"/>
  <c r="G253" i="3"/>
  <c r="B253" i="3"/>
  <c r="A25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A233" i="4"/>
  <c r="A232" i="4"/>
  <c r="A231" i="4"/>
  <c r="A230" i="4"/>
  <c r="A229" i="4"/>
  <c r="A228" i="4"/>
  <c r="A227" i="4"/>
  <c r="A226" i="4"/>
  <c r="A225" i="4"/>
  <c r="A224" i="4"/>
  <c r="A223" i="4"/>
  <c r="A222" i="4"/>
  <c r="H242" i="3"/>
  <c r="G242" i="3"/>
  <c r="B242" i="3"/>
  <c r="Q242" i="3" s="1"/>
  <c r="G233" i="4" s="1"/>
  <c r="A242" i="3"/>
  <c r="H241" i="3"/>
  <c r="G241" i="3"/>
  <c r="B241" i="3"/>
  <c r="Q241" i="3" s="1"/>
  <c r="G232" i="4" s="1"/>
  <c r="A241" i="3"/>
  <c r="H240" i="3"/>
  <c r="G240" i="3"/>
  <c r="B240" i="3"/>
  <c r="Q240" i="3" s="1"/>
  <c r="G231" i="4" s="1"/>
  <c r="A240" i="3"/>
  <c r="H239" i="3"/>
  <c r="G239" i="3"/>
  <c r="B239" i="3"/>
  <c r="Q239" i="3" s="1"/>
  <c r="G230" i="4" s="1"/>
  <c r="A239" i="3"/>
  <c r="H238" i="3"/>
  <c r="G238" i="3"/>
  <c r="B238" i="3"/>
  <c r="Q238" i="3" s="1"/>
  <c r="G229" i="4" s="1"/>
  <c r="A238" i="3"/>
  <c r="H237" i="3"/>
  <c r="G237" i="3"/>
  <c r="B237" i="3"/>
  <c r="Q237" i="3" s="1"/>
  <c r="G228" i="4" s="1"/>
  <c r="A237" i="3"/>
  <c r="H236" i="3"/>
  <c r="G236" i="3"/>
  <c r="B236" i="3"/>
  <c r="Q236" i="3" s="1"/>
  <c r="G227" i="4" s="1"/>
  <c r="A236" i="3"/>
  <c r="H235" i="3"/>
  <c r="G235" i="3"/>
  <c r="B235" i="3"/>
  <c r="Q235" i="3" s="1"/>
  <c r="G226" i="4" s="1"/>
  <c r="A235" i="3"/>
  <c r="H234" i="3"/>
  <c r="G234" i="3"/>
  <c r="B234" i="3"/>
  <c r="Q234" i="3" s="1"/>
  <c r="G225" i="4" s="1"/>
  <c r="A234" i="3"/>
  <c r="H233" i="3"/>
  <c r="G233" i="3"/>
  <c r="B233" i="3"/>
  <c r="A233" i="3"/>
  <c r="H232" i="3"/>
  <c r="G232" i="3"/>
  <c r="B232" i="3"/>
  <c r="A232" i="3"/>
  <c r="H231" i="3"/>
  <c r="G231" i="3"/>
  <c r="B231" i="3"/>
  <c r="A231" i="3"/>
  <c r="A212" i="4"/>
  <c r="A211" i="4"/>
  <c r="A210" i="4"/>
  <c r="A209" i="4"/>
  <c r="A208" i="4"/>
  <c r="A207" i="4"/>
  <c r="A206" i="4"/>
  <c r="A205" i="4"/>
  <c r="A204" i="4"/>
  <c r="A203" i="4"/>
  <c r="A202" i="4"/>
  <c r="A201" i="4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H221" i="3"/>
  <c r="G221" i="3"/>
  <c r="B221" i="3"/>
  <c r="Q221" i="3" s="1"/>
  <c r="G212" i="4" s="1"/>
  <c r="A221" i="3"/>
  <c r="H220" i="3"/>
  <c r="G220" i="3"/>
  <c r="B220" i="3"/>
  <c r="Q220" i="3" s="1"/>
  <c r="G211" i="4" s="1"/>
  <c r="A220" i="3"/>
  <c r="H219" i="3"/>
  <c r="G219" i="3"/>
  <c r="B219" i="3"/>
  <c r="A219" i="3"/>
  <c r="H218" i="3"/>
  <c r="G218" i="3"/>
  <c r="B218" i="3"/>
  <c r="Q218" i="3" s="1"/>
  <c r="G209" i="4" s="1"/>
  <c r="A218" i="3"/>
  <c r="H217" i="3"/>
  <c r="G217" i="3"/>
  <c r="B217" i="3"/>
  <c r="A217" i="3"/>
  <c r="H216" i="3"/>
  <c r="G216" i="3"/>
  <c r="B216" i="3"/>
  <c r="A216" i="3"/>
  <c r="H215" i="3"/>
  <c r="G215" i="3"/>
  <c r="B215" i="3"/>
  <c r="A215" i="3"/>
  <c r="H214" i="3"/>
  <c r="G214" i="3"/>
  <c r="B214" i="3"/>
  <c r="Q214" i="3" s="1"/>
  <c r="G205" i="4" s="1"/>
  <c r="A214" i="3"/>
  <c r="H213" i="3"/>
  <c r="G213" i="3"/>
  <c r="B213" i="3"/>
  <c r="Q213" i="3" s="1"/>
  <c r="G204" i="4" s="1"/>
  <c r="A213" i="3"/>
  <c r="H212" i="3"/>
  <c r="G212" i="3"/>
  <c r="B212" i="3"/>
  <c r="Q212" i="3" s="1"/>
  <c r="G203" i="4" s="1"/>
  <c r="A212" i="3"/>
  <c r="H211" i="3"/>
  <c r="G211" i="3"/>
  <c r="B211" i="3"/>
  <c r="Q211" i="3" s="1"/>
  <c r="G202" i="4" s="1"/>
  <c r="A211" i="3"/>
  <c r="H210" i="3"/>
  <c r="G210" i="3"/>
  <c r="B210" i="3"/>
  <c r="Q210" i="3" s="1"/>
  <c r="G201" i="4" s="1"/>
  <c r="A210" i="3"/>
  <c r="A191" i="4"/>
  <c r="A190" i="4"/>
  <c r="A189" i="4"/>
  <c r="A188" i="4"/>
  <c r="A187" i="4"/>
  <c r="A186" i="4"/>
  <c r="A185" i="4"/>
  <c r="A184" i="4"/>
  <c r="A183" i="4"/>
  <c r="A182" i="4"/>
  <c r="A181" i="4"/>
  <c r="A180" i="4"/>
  <c r="H199" i="3"/>
  <c r="G199" i="3"/>
  <c r="B199" i="3"/>
  <c r="A199" i="3"/>
  <c r="H198" i="3"/>
  <c r="G198" i="3"/>
  <c r="B198" i="3"/>
  <c r="A198" i="3"/>
  <c r="H197" i="3"/>
  <c r="G197" i="3"/>
  <c r="B197" i="3"/>
  <c r="A197" i="3"/>
  <c r="H196" i="3"/>
  <c r="G196" i="3"/>
  <c r="B196" i="3"/>
  <c r="A196" i="3"/>
  <c r="H195" i="3"/>
  <c r="G195" i="3"/>
  <c r="B195" i="3"/>
  <c r="A195" i="3"/>
  <c r="H194" i="3"/>
  <c r="G194" i="3"/>
  <c r="B194" i="3"/>
  <c r="A194" i="3"/>
  <c r="H193" i="3"/>
  <c r="G193" i="3"/>
  <c r="B193" i="3"/>
  <c r="A193" i="3"/>
  <c r="H192" i="3"/>
  <c r="G192" i="3"/>
  <c r="B192" i="3"/>
  <c r="Q192" i="3" s="1"/>
  <c r="G184" i="4" s="1"/>
  <c r="A192" i="3"/>
  <c r="H191" i="3"/>
  <c r="G191" i="3"/>
  <c r="B191" i="3"/>
  <c r="Q191" i="3" s="1"/>
  <c r="G183" i="4" s="1"/>
  <c r="A191" i="3"/>
  <c r="H190" i="3"/>
  <c r="G190" i="3"/>
  <c r="B190" i="3"/>
  <c r="Q190" i="3" s="1"/>
  <c r="G182" i="4" s="1"/>
  <c r="A190" i="3"/>
  <c r="H189" i="3"/>
  <c r="G189" i="3"/>
  <c r="B189" i="3"/>
  <c r="Q189" i="3" s="1"/>
  <c r="G181" i="4" s="1"/>
  <c r="A189" i="3"/>
  <c r="H188" i="3"/>
  <c r="G188" i="3"/>
  <c r="B188" i="3"/>
  <c r="Q188" i="3" s="1"/>
  <c r="G180" i="4" s="1"/>
  <c r="A188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A170" i="4"/>
  <c r="A169" i="4"/>
  <c r="A168" i="4"/>
  <c r="A167" i="4"/>
  <c r="A166" i="4"/>
  <c r="A165" i="4"/>
  <c r="A164" i="4"/>
  <c r="A163" i="4"/>
  <c r="A162" i="4"/>
  <c r="A161" i="4"/>
  <c r="A160" i="4"/>
  <c r="A159" i="4"/>
  <c r="H178" i="3"/>
  <c r="G178" i="3"/>
  <c r="B178" i="3"/>
  <c r="Q178" i="3" s="1"/>
  <c r="G170" i="4" s="1"/>
  <c r="A178" i="3"/>
  <c r="H177" i="3"/>
  <c r="G177" i="3"/>
  <c r="B177" i="3"/>
  <c r="Q177" i="3" s="1"/>
  <c r="G169" i="4" s="1"/>
  <c r="A177" i="3"/>
  <c r="H176" i="3"/>
  <c r="G176" i="3"/>
  <c r="B176" i="3"/>
  <c r="Q176" i="3" s="1"/>
  <c r="G168" i="4" s="1"/>
  <c r="A176" i="3"/>
  <c r="H175" i="3"/>
  <c r="G175" i="3"/>
  <c r="B175" i="3"/>
  <c r="Q175" i="3" s="1"/>
  <c r="G167" i="4" s="1"/>
  <c r="A175" i="3"/>
  <c r="H174" i="3"/>
  <c r="G174" i="3"/>
  <c r="B174" i="3"/>
  <c r="Q174" i="3" s="1"/>
  <c r="G166" i="4" s="1"/>
  <c r="A174" i="3"/>
  <c r="H173" i="3"/>
  <c r="G173" i="3"/>
  <c r="B173" i="3"/>
  <c r="Q173" i="3" s="1"/>
  <c r="G165" i="4" s="1"/>
  <c r="A173" i="3"/>
  <c r="H172" i="3"/>
  <c r="G172" i="3"/>
  <c r="B172" i="3"/>
  <c r="Q172" i="3" s="1"/>
  <c r="G164" i="4" s="1"/>
  <c r="A172" i="3"/>
  <c r="H171" i="3"/>
  <c r="G171" i="3"/>
  <c r="B171" i="3"/>
  <c r="Q171" i="3" s="1"/>
  <c r="G163" i="4" s="1"/>
  <c r="A171" i="3"/>
  <c r="H170" i="3"/>
  <c r="G170" i="3"/>
  <c r="B170" i="3"/>
  <c r="A170" i="3"/>
  <c r="H169" i="3"/>
  <c r="G169" i="3"/>
  <c r="B169" i="3"/>
  <c r="A169" i="3"/>
  <c r="H168" i="3"/>
  <c r="G168" i="3"/>
  <c r="B168" i="3"/>
  <c r="A168" i="3"/>
  <c r="H167" i="3"/>
  <c r="G167" i="3"/>
  <c r="B167" i="3"/>
  <c r="A167" i="3"/>
  <c r="A149" i="4"/>
  <c r="A148" i="4"/>
  <c r="A147" i="4"/>
  <c r="A146" i="4"/>
  <c r="A145" i="4"/>
  <c r="A144" i="4"/>
  <c r="A143" i="4"/>
  <c r="A142" i="4"/>
  <c r="A141" i="4"/>
  <c r="A140" i="4"/>
  <c r="A139" i="4"/>
  <c r="A138" i="4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H157" i="3"/>
  <c r="G157" i="3"/>
  <c r="B157" i="3"/>
  <c r="Q157" i="3" s="1"/>
  <c r="G149" i="4" s="1"/>
  <c r="A157" i="3"/>
  <c r="H156" i="3"/>
  <c r="G156" i="3"/>
  <c r="B156" i="3"/>
  <c r="Q156" i="3" s="1"/>
  <c r="G148" i="4" s="1"/>
  <c r="A156" i="3"/>
  <c r="H155" i="3"/>
  <c r="G155" i="3"/>
  <c r="B155" i="3"/>
  <c r="Q155" i="3" s="1"/>
  <c r="G147" i="4" s="1"/>
  <c r="A155" i="3"/>
  <c r="H154" i="3"/>
  <c r="G154" i="3"/>
  <c r="B154" i="3"/>
  <c r="Q154" i="3" s="1"/>
  <c r="G146" i="4" s="1"/>
  <c r="A154" i="3"/>
  <c r="H153" i="3"/>
  <c r="G153" i="3"/>
  <c r="B153" i="3"/>
  <c r="Q153" i="3" s="1"/>
  <c r="G145" i="4" s="1"/>
  <c r="A153" i="3"/>
  <c r="H152" i="3"/>
  <c r="G152" i="3"/>
  <c r="B152" i="3"/>
  <c r="Q152" i="3" s="1"/>
  <c r="G144" i="4" s="1"/>
  <c r="A152" i="3"/>
  <c r="H151" i="3"/>
  <c r="G151" i="3"/>
  <c r="B151" i="3"/>
  <c r="Q151" i="3" s="1"/>
  <c r="G143" i="4" s="1"/>
  <c r="A151" i="3"/>
  <c r="H150" i="3"/>
  <c r="G150" i="3"/>
  <c r="B150" i="3"/>
  <c r="A150" i="3"/>
  <c r="H149" i="3"/>
  <c r="G149" i="3"/>
  <c r="B149" i="3"/>
  <c r="A149" i="3"/>
  <c r="H148" i="3"/>
  <c r="G148" i="3"/>
  <c r="B148" i="3"/>
  <c r="A148" i="3"/>
  <c r="H147" i="3"/>
  <c r="G147" i="3"/>
  <c r="B147" i="3"/>
  <c r="A147" i="3"/>
  <c r="H146" i="3"/>
  <c r="G146" i="3"/>
  <c r="B146" i="3"/>
  <c r="A146" i="3"/>
  <c r="A128" i="4"/>
  <c r="A127" i="4"/>
  <c r="A126" i="4"/>
  <c r="A125" i="4"/>
  <c r="A124" i="4"/>
  <c r="A123" i="4"/>
  <c r="A122" i="4"/>
  <c r="A121" i="4"/>
  <c r="A120" i="4"/>
  <c r="A119" i="4"/>
  <c r="A118" i="4"/>
  <c r="A117" i="4"/>
  <c r="A107" i="4"/>
  <c r="A106" i="4"/>
  <c r="A105" i="4"/>
  <c r="A104" i="4"/>
  <c r="A103" i="4"/>
  <c r="A102" i="4"/>
  <c r="A101" i="4"/>
  <c r="A100" i="4"/>
  <c r="A99" i="4"/>
  <c r="A98" i="4"/>
  <c r="A97" i="4"/>
  <c r="A96" i="4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H136" i="3"/>
  <c r="G136" i="3"/>
  <c r="B136" i="3"/>
  <c r="Q136" i="3" s="1"/>
  <c r="G128" i="4" s="1"/>
  <c r="A136" i="3"/>
  <c r="H135" i="3"/>
  <c r="G135" i="3"/>
  <c r="B135" i="3"/>
  <c r="A135" i="3"/>
  <c r="H134" i="3"/>
  <c r="G134" i="3"/>
  <c r="B134" i="3"/>
  <c r="Q134" i="3" s="1"/>
  <c r="G126" i="4" s="1"/>
  <c r="A134" i="3"/>
  <c r="H133" i="3"/>
  <c r="G133" i="3"/>
  <c r="B133" i="3"/>
  <c r="Q133" i="3" s="1"/>
  <c r="G125" i="4" s="1"/>
  <c r="A133" i="3"/>
  <c r="H132" i="3"/>
  <c r="G132" i="3"/>
  <c r="B132" i="3"/>
  <c r="Q132" i="3" s="1"/>
  <c r="G124" i="4" s="1"/>
  <c r="A132" i="3"/>
  <c r="H131" i="3"/>
  <c r="G131" i="3"/>
  <c r="B131" i="3"/>
  <c r="A131" i="3"/>
  <c r="H130" i="3"/>
  <c r="G130" i="3"/>
  <c r="B130" i="3"/>
  <c r="A130" i="3"/>
  <c r="H129" i="3"/>
  <c r="G129" i="3"/>
  <c r="B129" i="3"/>
  <c r="A129" i="3"/>
  <c r="H128" i="3"/>
  <c r="G128" i="3"/>
  <c r="B128" i="3"/>
  <c r="A128" i="3"/>
  <c r="H127" i="3"/>
  <c r="G127" i="3"/>
  <c r="B127" i="3"/>
  <c r="A127" i="3"/>
  <c r="H126" i="3"/>
  <c r="G126" i="3"/>
  <c r="B126" i="3"/>
  <c r="A126" i="3"/>
  <c r="H125" i="3"/>
  <c r="G125" i="3"/>
  <c r="B125" i="3"/>
  <c r="A125" i="3"/>
  <c r="A28" i="4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H115" i="3"/>
  <c r="G115" i="3"/>
  <c r="B115" i="3"/>
  <c r="Q115" i="3" s="1"/>
  <c r="G107" i="4" s="1"/>
  <c r="A115" i="3"/>
  <c r="H114" i="3"/>
  <c r="G114" i="3"/>
  <c r="B114" i="3"/>
  <c r="Q114" i="3" s="1"/>
  <c r="G106" i="4" s="1"/>
  <c r="A114" i="3"/>
  <c r="H113" i="3"/>
  <c r="G113" i="3"/>
  <c r="B113" i="3"/>
  <c r="Q113" i="3" s="1"/>
  <c r="G105" i="4" s="1"/>
  <c r="A113" i="3"/>
  <c r="H112" i="3"/>
  <c r="G112" i="3"/>
  <c r="B112" i="3"/>
  <c r="Q112" i="3" s="1"/>
  <c r="G104" i="4" s="1"/>
  <c r="A112" i="3"/>
  <c r="H111" i="3"/>
  <c r="G111" i="3"/>
  <c r="B111" i="3"/>
  <c r="Q111" i="3" s="1"/>
  <c r="G103" i="4" s="1"/>
  <c r="A111" i="3"/>
  <c r="H110" i="3"/>
  <c r="G110" i="3"/>
  <c r="B110" i="3"/>
  <c r="Q110" i="3" s="1"/>
  <c r="G102" i="4" s="1"/>
  <c r="A110" i="3"/>
  <c r="H109" i="3"/>
  <c r="G109" i="3"/>
  <c r="B109" i="3"/>
  <c r="Q109" i="3" s="1"/>
  <c r="G101" i="4" s="1"/>
  <c r="A109" i="3"/>
  <c r="H108" i="3"/>
  <c r="G108" i="3"/>
  <c r="B108" i="3"/>
  <c r="A108" i="3"/>
  <c r="H107" i="3"/>
  <c r="G107" i="3"/>
  <c r="B107" i="3"/>
  <c r="Q107" i="3" s="1"/>
  <c r="G99" i="4" s="1"/>
  <c r="A107" i="3"/>
  <c r="H106" i="3"/>
  <c r="G106" i="3"/>
  <c r="B106" i="3"/>
  <c r="Q106" i="3" s="1"/>
  <c r="G98" i="4" s="1"/>
  <c r="A106" i="3"/>
  <c r="H105" i="3"/>
  <c r="G105" i="3"/>
  <c r="B105" i="3"/>
  <c r="Q105" i="3" s="1"/>
  <c r="G97" i="4" s="1"/>
  <c r="A105" i="3"/>
  <c r="H104" i="3"/>
  <c r="G104" i="3"/>
  <c r="B104" i="3"/>
  <c r="Q104" i="3" s="1"/>
  <c r="G96" i="4" s="1"/>
  <c r="A104" i="3"/>
  <c r="A86" i="4"/>
  <c r="A85" i="4"/>
  <c r="A84" i="4"/>
  <c r="A83" i="4"/>
  <c r="A82" i="4"/>
  <c r="A81" i="4"/>
  <c r="A80" i="4"/>
  <c r="A79" i="4"/>
  <c r="A78" i="4"/>
  <c r="A77" i="4"/>
  <c r="A76" i="4"/>
  <c r="A75" i="4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H93" i="3"/>
  <c r="G93" i="3"/>
  <c r="B93" i="3"/>
  <c r="Q93" i="3" s="1"/>
  <c r="G86" i="4" s="1"/>
  <c r="A93" i="3"/>
  <c r="H92" i="3"/>
  <c r="G92" i="3"/>
  <c r="B92" i="3"/>
  <c r="Q92" i="3" s="1"/>
  <c r="G85" i="4" s="1"/>
  <c r="A92" i="3"/>
  <c r="H91" i="3"/>
  <c r="G91" i="3"/>
  <c r="B91" i="3"/>
  <c r="Q91" i="3" s="1"/>
  <c r="G84" i="4" s="1"/>
  <c r="A91" i="3"/>
  <c r="H90" i="3"/>
  <c r="G90" i="3"/>
  <c r="B90" i="3"/>
  <c r="Q90" i="3" s="1"/>
  <c r="G83" i="4" s="1"/>
  <c r="A90" i="3"/>
  <c r="H89" i="3"/>
  <c r="G89" i="3"/>
  <c r="B89" i="3"/>
  <c r="Q89" i="3" s="1"/>
  <c r="G82" i="4" s="1"/>
  <c r="A89" i="3"/>
  <c r="H88" i="3"/>
  <c r="G88" i="3"/>
  <c r="B88" i="3"/>
  <c r="Q88" i="3" s="1"/>
  <c r="G81" i="4" s="1"/>
  <c r="A88" i="3"/>
  <c r="H87" i="3"/>
  <c r="G87" i="3"/>
  <c r="B87" i="3"/>
  <c r="Q87" i="3" s="1"/>
  <c r="G80" i="4" s="1"/>
  <c r="A87" i="3"/>
  <c r="H86" i="3"/>
  <c r="G86" i="3"/>
  <c r="B86" i="3"/>
  <c r="Q86" i="3" s="1"/>
  <c r="G79" i="4" s="1"/>
  <c r="A86" i="3"/>
  <c r="H85" i="3"/>
  <c r="G85" i="3"/>
  <c r="B85" i="3"/>
  <c r="A85" i="3"/>
  <c r="H84" i="3"/>
  <c r="G84" i="3"/>
  <c r="B84" i="3"/>
  <c r="A84" i="3"/>
  <c r="H83" i="3"/>
  <c r="G83" i="3"/>
  <c r="B83" i="3"/>
  <c r="A83" i="3"/>
  <c r="H82" i="3"/>
  <c r="G82" i="3"/>
  <c r="B82" i="3"/>
  <c r="A82" i="3"/>
  <c r="A65" i="4"/>
  <c r="A64" i="4"/>
  <c r="A63" i="4"/>
  <c r="A62" i="4"/>
  <c r="A61" i="4"/>
  <c r="A60" i="4"/>
  <c r="A59" i="4"/>
  <c r="A58" i="4"/>
  <c r="A57" i="4"/>
  <c r="A56" i="4"/>
  <c r="A55" i="4"/>
  <c r="A54" i="4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H72" i="3"/>
  <c r="G72" i="3"/>
  <c r="B72" i="3"/>
  <c r="Q72" i="3" s="1"/>
  <c r="G65" i="4" s="1"/>
  <c r="A72" i="3"/>
  <c r="H71" i="3"/>
  <c r="G71" i="3"/>
  <c r="B71" i="3"/>
  <c r="Q71" i="3" s="1"/>
  <c r="G64" i="4" s="1"/>
  <c r="A71" i="3"/>
  <c r="H70" i="3"/>
  <c r="G70" i="3"/>
  <c r="B70" i="3"/>
  <c r="Q70" i="3" s="1"/>
  <c r="G63" i="4" s="1"/>
  <c r="A70" i="3"/>
  <c r="H69" i="3"/>
  <c r="G69" i="3"/>
  <c r="B69" i="3"/>
  <c r="Q69" i="3" s="1"/>
  <c r="G62" i="4" s="1"/>
  <c r="A69" i="3"/>
  <c r="H68" i="3"/>
  <c r="G68" i="3"/>
  <c r="B68" i="3"/>
  <c r="Q68" i="3" s="1"/>
  <c r="G61" i="4" s="1"/>
  <c r="A68" i="3"/>
  <c r="H67" i="3"/>
  <c r="G67" i="3"/>
  <c r="B67" i="3"/>
  <c r="Q67" i="3" s="1"/>
  <c r="G60" i="4" s="1"/>
  <c r="A67" i="3"/>
  <c r="H66" i="3"/>
  <c r="G66" i="3"/>
  <c r="B66" i="3"/>
  <c r="Q66" i="3" s="1"/>
  <c r="G59" i="4" s="1"/>
  <c r="A66" i="3"/>
  <c r="H65" i="3"/>
  <c r="G65" i="3"/>
  <c r="B65" i="3"/>
  <c r="A65" i="3"/>
  <c r="H64" i="3"/>
  <c r="G64" i="3"/>
  <c r="B64" i="3"/>
  <c r="A64" i="3"/>
  <c r="H63" i="3"/>
  <c r="G63" i="3"/>
  <c r="B63" i="3"/>
  <c r="A63" i="3"/>
  <c r="H62" i="3"/>
  <c r="G62" i="3"/>
  <c r="B62" i="3"/>
  <c r="A62" i="3"/>
  <c r="H61" i="3"/>
  <c r="G61" i="3"/>
  <c r="B61" i="3"/>
  <c r="A61" i="3"/>
  <c r="A44" i="4"/>
  <c r="A43" i="4"/>
  <c r="A42" i="4"/>
  <c r="A41" i="4"/>
  <c r="A40" i="4"/>
  <c r="A39" i="4"/>
  <c r="A38" i="4"/>
  <c r="A37" i="4"/>
  <c r="A36" i="4"/>
  <c r="A35" i="4"/>
  <c r="A34" i="4"/>
  <c r="A33" i="4"/>
  <c r="H51" i="3"/>
  <c r="G51" i="3"/>
  <c r="E51" i="3"/>
  <c r="D51" i="3"/>
  <c r="B51" i="3"/>
  <c r="Q51" i="3" s="1"/>
  <c r="G44" i="4" s="1"/>
  <c r="A51" i="3"/>
  <c r="H50" i="3"/>
  <c r="G50" i="3"/>
  <c r="E50" i="3"/>
  <c r="D50" i="3"/>
  <c r="B50" i="3"/>
  <c r="Q50" i="3" s="1"/>
  <c r="G43" i="4" s="1"/>
  <c r="A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H49" i="3"/>
  <c r="G49" i="3"/>
  <c r="B49" i="3"/>
  <c r="Q49" i="3" s="1"/>
  <c r="G42" i="4" s="1"/>
  <c r="A49" i="3"/>
  <c r="H48" i="3"/>
  <c r="G48" i="3"/>
  <c r="B48" i="3"/>
  <c r="Q48" i="3" s="1"/>
  <c r="G41" i="4" s="1"/>
  <c r="A48" i="3"/>
  <c r="H47" i="3"/>
  <c r="G47" i="3"/>
  <c r="B47" i="3"/>
  <c r="Q47" i="3" s="1"/>
  <c r="G40" i="4" s="1"/>
  <c r="A47" i="3"/>
  <c r="H46" i="3"/>
  <c r="G46" i="3"/>
  <c r="B46" i="3"/>
  <c r="Q46" i="3" s="1"/>
  <c r="G39" i="4" s="1"/>
  <c r="A46" i="3"/>
  <c r="H45" i="3"/>
  <c r="G45" i="3"/>
  <c r="B45" i="3"/>
  <c r="Q45" i="3" s="1"/>
  <c r="G38" i="4" s="1"/>
  <c r="A45" i="3"/>
  <c r="H44" i="3"/>
  <c r="G44" i="3"/>
  <c r="B44" i="3"/>
  <c r="Q44" i="3" s="1"/>
  <c r="G37" i="4" s="1"/>
  <c r="A44" i="3"/>
  <c r="H43" i="3"/>
  <c r="G43" i="3"/>
  <c r="B43" i="3"/>
  <c r="Q43" i="3" s="1"/>
  <c r="G36" i="4" s="1"/>
  <c r="A43" i="3"/>
  <c r="H42" i="3"/>
  <c r="G42" i="3"/>
  <c r="B42" i="3"/>
  <c r="Q42" i="3" s="1"/>
  <c r="G35" i="4" s="1"/>
  <c r="A42" i="3"/>
  <c r="H41" i="3"/>
  <c r="G41" i="3"/>
  <c r="B41" i="3"/>
  <c r="Q41" i="3" s="1"/>
  <c r="G34" i="4" s="1"/>
  <c r="A41" i="3"/>
  <c r="H40" i="3"/>
  <c r="G40" i="3"/>
  <c r="B40" i="3"/>
  <c r="Q40" i="3" s="1"/>
  <c r="G33" i="4" s="1"/>
  <c r="A40" i="3"/>
  <c r="A23" i="4"/>
  <c r="A22" i="4"/>
  <c r="A21" i="4"/>
  <c r="A20" i="4"/>
  <c r="A19" i="4"/>
  <c r="A18" i="4"/>
  <c r="A17" i="4"/>
  <c r="A16" i="4"/>
  <c r="Q219" i="3" l="1"/>
  <c r="G210" i="4" s="1"/>
  <c r="Q358" i="3"/>
  <c r="G348" i="4" s="1"/>
  <c r="Q295" i="3"/>
  <c r="G285" i="4" s="1"/>
  <c r="Q296" i="3"/>
  <c r="G286" i="4" s="1"/>
  <c r="Q297" i="3"/>
  <c r="G287" i="4" s="1"/>
  <c r="Q298" i="3"/>
  <c r="G288" i="4" s="1"/>
  <c r="Q299" i="3"/>
  <c r="G289" i="4" s="1"/>
  <c r="Q300" i="3"/>
  <c r="G290" i="4" s="1"/>
  <c r="Q301" i="3"/>
  <c r="G291" i="4" s="1"/>
  <c r="Q302" i="3"/>
  <c r="G292" i="4" s="1"/>
  <c r="Q303" i="3"/>
  <c r="G293" i="4" s="1"/>
  <c r="Q304" i="3"/>
  <c r="G294" i="4" s="1"/>
  <c r="Q305" i="3"/>
  <c r="G295" i="4" s="1"/>
  <c r="Q306" i="3"/>
  <c r="G296" i="4" s="1"/>
  <c r="Q316" i="3"/>
  <c r="G306" i="4" s="1"/>
  <c r="Q317" i="3"/>
  <c r="G307" i="4" s="1"/>
  <c r="Q318" i="3"/>
  <c r="G308" i="4" s="1"/>
  <c r="Q319" i="3"/>
  <c r="G309" i="4" s="1"/>
  <c r="Q359" i="3"/>
  <c r="G349" i="4" s="1"/>
  <c r="Q360" i="3"/>
  <c r="G350" i="4" s="1"/>
  <c r="Q361" i="3"/>
  <c r="G351" i="4" s="1"/>
  <c r="Q362" i="3"/>
  <c r="G352" i="4" s="1"/>
  <c r="Q363" i="3"/>
  <c r="G353" i="4" s="1"/>
  <c r="Q364" i="3"/>
  <c r="G354" i="4" s="1"/>
  <c r="Q365" i="3"/>
  <c r="G355" i="4" s="1"/>
  <c r="Q381" i="3"/>
  <c r="G370" i="4" s="1"/>
  <c r="Q385" i="3"/>
  <c r="G374" i="4" s="1"/>
  <c r="Q389" i="3"/>
  <c r="G378" i="4" s="1"/>
  <c r="Q274" i="3"/>
  <c r="G264" i="4" s="1"/>
  <c r="Q275" i="3"/>
  <c r="G265" i="4" s="1"/>
  <c r="Q276" i="3"/>
  <c r="G266" i="4" s="1"/>
  <c r="Q277" i="3"/>
  <c r="G267" i="4" s="1"/>
  <c r="Q253" i="3"/>
  <c r="G243" i="4" s="1"/>
  <c r="Q254" i="3"/>
  <c r="G244" i="4" s="1"/>
  <c r="Q255" i="3"/>
  <c r="G245" i="4" s="1"/>
  <c r="Q256" i="3"/>
  <c r="G246" i="4" s="1"/>
  <c r="Q231" i="3"/>
  <c r="G222" i="4" s="1"/>
  <c r="Q232" i="3"/>
  <c r="G223" i="4" s="1"/>
  <c r="Q233" i="3"/>
  <c r="G224" i="4" s="1"/>
  <c r="Q167" i="3"/>
  <c r="G159" i="4" s="1"/>
  <c r="Q168" i="3"/>
  <c r="G160" i="4" s="1"/>
  <c r="Q169" i="3"/>
  <c r="G161" i="4" s="1"/>
  <c r="Q170" i="3"/>
  <c r="G162" i="4" s="1"/>
  <c r="Q193" i="3"/>
  <c r="G185" i="4" s="1"/>
  <c r="Q194" i="3"/>
  <c r="G186" i="4" s="1"/>
  <c r="Q195" i="3"/>
  <c r="G187" i="4" s="1"/>
  <c r="Q196" i="3"/>
  <c r="G188" i="4" s="1"/>
  <c r="Q197" i="3"/>
  <c r="G189" i="4" s="1"/>
  <c r="Q198" i="3"/>
  <c r="G190" i="4" s="1"/>
  <c r="Q199" i="3"/>
  <c r="G191" i="4" s="1"/>
  <c r="Q215" i="3"/>
  <c r="G206" i="4" s="1"/>
  <c r="Q216" i="3"/>
  <c r="G207" i="4" s="1"/>
  <c r="Q217" i="3"/>
  <c r="G208" i="4" s="1"/>
  <c r="Q146" i="3"/>
  <c r="G138" i="4" s="1"/>
  <c r="Q147" i="3"/>
  <c r="G139" i="4" s="1"/>
  <c r="Q148" i="3"/>
  <c r="G140" i="4" s="1"/>
  <c r="Q149" i="3"/>
  <c r="G141" i="4" s="1"/>
  <c r="Q150" i="3"/>
  <c r="G142" i="4" s="1"/>
  <c r="Q108" i="3"/>
  <c r="G100" i="4" s="1"/>
  <c r="Q125" i="3"/>
  <c r="G117" i="4" s="1"/>
  <c r="Q126" i="3"/>
  <c r="G118" i="4" s="1"/>
  <c r="Q128" i="3"/>
  <c r="G120" i="4" s="1"/>
  <c r="Q129" i="3"/>
  <c r="G121" i="4" s="1"/>
  <c r="Q130" i="3"/>
  <c r="G122" i="4" s="1"/>
  <c r="Q82" i="3"/>
  <c r="G75" i="4" s="1"/>
  <c r="Q83" i="3"/>
  <c r="G76" i="4" s="1"/>
  <c r="Q84" i="3"/>
  <c r="G77" i="4" s="1"/>
  <c r="Q85" i="3"/>
  <c r="G78" i="4" s="1"/>
  <c r="Q127" i="3"/>
  <c r="G119" i="4" s="1"/>
  <c r="Q131" i="3"/>
  <c r="G123" i="4" s="1"/>
  <c r="Q135" i="3"/>
  <c r="G127" i="4" s="1"/>
  <c r="Q61" i="3"/>
  <c r="G54" i="4" s="1"/>
  <c r="Q62" i="3"/>
  <c r="G55" i="4" s="1"/>
  <c r="Q63" i="3"/>
  <c r="G56" i="4" s="1"/>
  <c r="Q64" i="3"/>
  <c r="G57" i="4" s="1"/>
  <c r="Q65" i="3"/>
  <c r="G58" i="4" s="1"/>
  <c r="H30" i="3"/>
  <c r="G30" i="3"/>
  <c r="E30" i="3"/>
  <c r="D30" i="3"/>
  <c r="B30" i="3"/>
  <c r="Q30" i="3" s="1"/>
  <c r="G23" i="4" s="1"/>
  <c r="A30" i="3"/>
  <c r="H29" i="3"/>
  <c r="G29" i="3"/>
  <c r="E29" i="3"/>
  <c r="D29" i="3"/>
  <c r="B29" i="3"/>
  <c r="Q29" i="3" s="1"/>
  <c r="G22" i="4" s="1"/>
  <c r="A29" i="3"/>
  <c r="H28" i="3"/>
  <c r="G28" i="3"/>
  <c r="E28" i="3"/>
  <c r="D28" i="3"/>
  <c r="B28" i="3"/>
  <c r="Q28" i="3" s="1"/>
  <c r="G21" i="4" s="1"/>
  <c r="A28" i="3"/>
  <c r="H27" i="3"/>
  <c r="G27" i="3"/>
  <c r="E27" i="3"/>
  <c r="D27" i="3"/>
  <c r="B27" i="3"/>
  <c r="Q27" i="3" s="1"/>
  <c r="G20" i="4" s="1"/>
  <c r="A27" i="3"/>
  <c r="H26" i="3" l="1"/>
  <c r="G26" i="3"/>
  <c r="H25" i="3"/>
  <c r="G25" i="3"/>
  <c r="H24" i="3"/>
  <c r="G24" i="3"/>
  <c r="H23" i="3"/>
  <c r="G23" i="3"/>
  <c r="E26" i="3"/>
  <c r="D26" i="3"/>
  <c r="B26" i="3"/>
  <c r="Q26" i="3" s="1"/>
  <c r="G19" i="4" s="1"/>
  <c r="A26" i="3"/>
  <c r="E25" i="3"/>
  <c r="D25" i="3"/>
  <c r="B25" i="3"/>
  <c r="Q25" i="3" s="1"/>
  <c r="G18" i="4" s="1"/>
  <c r="A25" i="3"/>
  <c r="E24" i="3"/>
  <c r="D24" i="3"/>
  <c r="B24" i="3"/>
  <c r="Q24" i="3" s="1"/>
  <c r="G17" i="4" s="1"/>
  <c r="A24" i="3"/>
  <c r="E23" i="3"/>
  <c r="D23" i="3"/>
  <c r="B23" i="3"/>
  <c r="A23" i="3"/>
  <c r="Q23" i="3" l="1"/>
  <c r="G16" i="4" s="1"/>
  <c r="A15" i="4" l="1"/>
  <c r="A14" i="4"/>
  <c r="A13" i="4"/>
  <c r="A12" i="4"/>
  <c r="H22" i="3"/>
  <c r="G22" i="3"/>
  <c r="E22" i="3"/>
  <c r="D22" i="3"/>
  <c r="B22" i="3"/>
  <c r="Q22" i="3" s="1"/>
  <c r="G15" i="4" s="1"/>
  <c r="A22" i="3"/>
  <c r="H21" i="3"/>
  <c r="G21" i="3"/>
  <c r="E21" i="3"/>
  <c r="D21" i="3"/>
  <c r="B21" i="3"/>
  <c r="Q21" i="3" s="1"/>
  <c r="G14" i="4" s="1"/>
  <c r="A21" i="3"/>
  <c r="A2" i="4"/>
  <c r="A3" i="4"/>
  <c r="A4" i="4"/>
  <c r="A5" i="4"/>
  <c r="A6" i="4"/>
  <c r="A9" i="4"/>
  <c r="A10" i="4"/>
  <c r="A11" i="4"/>
  <c r="A7" i="4"/>
  <c r="A8" i="4"/>
  <c r="A25" i="4"/>
  <c r="A26" i="4"/>
  <c r="A27" i="4"/>
  <c r="A29" i="4"/>
  <c r="A30" i="4"/>
  <c r="A31" i="4"/>
  <c r="A32" i="4"/>
  <c r="A45" i="4"/>
  <c r="A46" i="4"/>
  <c r="A47" i="4"/>
  <c r="A48" i="4"/>
  <c r="A49" i="4"/>
  <c r="A50" i="4"/>
  <c r="A51" i="4"/>
  <c r="A52" i="4"/>
  <c r="A53" i="4"/>
  <c r="A66" i="4"/>
  <c r="A67" i="4"/>
  <c r="A68" i="4"/>
  <c r="A69" i="4"/>
  <c r="A70" i="4"/>
  <c r="A71" i="4"/>
  <c r="A72" i="4"/>
  <c r="A73" i="4"/>
  <c r="A74" i="4"/>
  <c r="A87" i="4"/>
  <c r="A88" i="4"/>
  <c r="A89" i="4"/>
  <c r="A90" i="4"/>
  <c r="A91" i="4"/>
  <c r="A92" i="4"/>
  <c r="A93" i="4"/>
  <c r="A94" i="4"/>
  <c r="A95" i="4"/>
  <c r="A108" i="4"/>
  <c r="A109" i="4"/>
  <c r="A110" i="4"/>
  <c r="A111" i="4"/>
  <c r="A112" i="4"/>
  <c r="A113" i="4"/>
  <c r="A114" i="4"/>
  <c r="A115" i="4"/>
  <c r="A116" i="4"/>
  <c r="A129" i="4"/>
  <c r="A130" i="4"/>
  <c r="A131" i="4"/>
  <c r="A132" i="4"/>
  <c r="A133" i="4"/>
  <c r="A134" i="4"/>
  <c r="A135" i="4"/>
  <c r="A136" i="4"/>
  <c r="A137" i="4"/>
  <c r="A150" i="4"/>
  <c r="A151" i="4"/>
  <c r="A152" i="4"/>
  <c r="A153" i="4"/>
  <c r="A154" i="4"/>
  <c r="A155" i="4"/>
  <c r="A156" i="4"/>
  <c r="A157" i="4"/>
  <c r="A158" i="4"/>
  <c r="A171" i="4"/>
  <c r="A172" i="4"/>
  <c r="A173" i="4"/>
  <c r="A174" i="4"/>
  <c r="A175" i="4"/>
  <c r="A176" i="4"/>
  <c r="A177" i="4"/>
  <c r="A178" i="4"/>
  <c r="A179" i="4"/>
  <c r="A192" i="4"/>
  <c r="A193" i="4"/>
  <c r="A194" i="4"/>
  <c r="A195" i="4"/>
  <c r="A196" i="4"/>
  <c r="A197" i="4"/>
  <c r="A198" i="4"/>
  <c r="A199" i="4"/>
  <c r="A200" i="4"/>
  <c r="A213" i="4"/>
  <c r="A214" i="4"/>
  <c r="A215" i="4"/>
  <c r="A216" i="4"/>
  <c r="A217" i="4"/>
  <c r="A218" i="4"/>
  <c r="A219" i="4"/>
  <c r="A220" i="4"/>
  <c r="A221" i="4"/>
  <c r="A234" i="4"/>
  <c r="A235" i="4"/>
  <c r="A236" i="4"/>
  <c r="A237" i="4"/>
  <c r="A238" i="4"/>
  <c r="A239" i="4"/>
  <c r="A240" i="4"/>
  <c r="A241" i="4"/>
  <c r="A242" i="4"/>
  <c r="A255" i="4"/>
  <c r="A256" i="4"/>
  <c r="A257" i="4"/>
  <c r="A258" i="4"/>
  <c r="A259" i="4"/>
  <c r="A260" i="4"/>
  <c r="A261" i="4"/>
  <c r="A262" i="4"/>
  <c r="A263" i="4"/>
  <c r="A276" i="4"/>
  <c r="A277" i="4"/>
  <c r="A278" i="4"/>
  <c r="A279" i="4"/>
  <c r="A280" i="4"/>
  <c r="A281" i="4"/>
  <c r="A282" i="4"/>
  <c r="A283" i="4"/>
  <c r="A284" i="4"/>
  <c r="A297" i="4"/>
  <c r="A298" i="4"/>
  <c r="A299" i="4"/>
  <c r="A300" i="4"/>
  <c r="A301" i="4"/>
  <c r="A302" i="4"/>
  <c r="A303" i="4"/>
  <c r="A304" i="4"/>
  <c r="A305" i="4"/>
  <c r="A318" i="4"/>
  <c r="A319" i="4"/>
  <c r="A320" i="4"/>
  <c r="A321" i="4"/>
  <c r="A322" i="4"/>
  <c r="A323" i="4"/>
  <c r="A324" i="4"/>
  <c r="A325" i="4"/>
  <c r="A326" i="4"/>
  <c r="A339" i="4"/>
  <c r="A340" i="4"/>
  <c r="A341" i="4"/>
  <c r="A342" i="4"/>
  <c r="A343" i="4"/>
  <c r="A344" i="4"/>
  <c r="A345" i="4"/>
  <c r="A346" i="4"/>
  <c r="A347" i="4"/>
  <c r="A360" i="4"/>
  <c r="A361" i="4"/>
  <c r="A362" i="4"/>
  <c r="A363" i="4"/>
  <c r="A364" i="4"/>
  <c r="A365" i="4"/>
  <c r="A366" i="4"/>
  <c r="A367" i="4"/>
  <c r="A368" i="4"/>
  <c r="A381" i="4"/>
  <c r="A382" i="4"/>
  <c r="A383" i="4"/>
  <c r="A384" i="4"/>
  <c r="A385" i="4"/>
  <c r="A386" i="4"/>
  <c r="A387" i="4"/>
  <c r="A24" i="4"/>
  <c r="H19" i="3"/>
  <c r="G19" i="3"/>
  <c r="E19" i="3"/>
  <c r="D19" i="3"/>
  <c r="B19" i="3"/>
  <c r="A19" i="3"/>
  <c r="Q19" i="3"/>
  <c r="G12" i="4" s="1"/>
  <c r="H20" i="3"/>
  <c r="G20" i="3"/>
  <c r="H31" i="3"/>
  <c r="G31" i="3"/>
  <c r="E31" i="3"/>
  <c r="D31" i="3"/>
  <c r="B31" i="3"/>
  <c r="Q31" i="3" s="1"/>
  <c r="G24" i="4" s="1"/>
  <c r="A31" i="3"/>
  <c r="G350" i="3" l="1"/>
  <c r="H350" i="3"/>
  <c r="E350" i="3"/>
  <c r="D350" i="3"/>
  <c r="G180" i="3"/>
  <c r="H180" i="3"/>
  <c r="E180" i="3"/>
  <c r="D180" i="3"/>
  <c r="H393" i="3"/>
  <c r="G393" i="3"/>
  <c r="E393" i="3"/>
  <c r="D393" i="3"/>
  <c r="B393" i="3"/>
  <c r="Q393" i="3" s="1"/>
  <c r="G382" i="4" s="1"/>
  <c r="A393" i="3"/>
  <c r="H371" i="3"/>
  <c r="G371" i="3"/>
  <c r="E371" i="3"/>
  <c r="D371" i="3"/>
  <c r="B371" i="3"/>
  <c r="Q371" i="3" s="1"/>
  <c r="G361" i="4" s="1"/>
  <c r="A371" i="3"/>
  <c r="B350" i="3"/>
  <c r="A350" i="3"/>
  <c r="H329" i="3"/>
  <c r="G329" i="3"/>
  <c r="E329" i="3"/>
  <c r="D329" i="3"/>
  <c r="B329" i="3"/>
  <c r="Q329" i="3" s="1"/>
  <c r="G319" i="4" s="1"/>
  <c r="A329" i="3"/>
  <c r="H308" i="3"/>
  <c r="G308" i="3"/>
  <c r="E308" i="3"/>
  <c r="D308" i="3"/>
  <c r="B308" i="3"/>
  <c r="Q308" i="3" s="1"/>
  <c r="G298" i="4" s="1"/>
  <c r="A308" i="3"/>
  <c r="H288" i="3"/>
  <c r="G288" i="3"/>
  <c r="E288" i="3"/>
  <c r="D288" i="3"/>
  <c r="B288" i="3"/>
  <c r="Q288" i="3" s="1"/>
  <c r="G278" i="4" s="1"/>
  <c r="A288" i="3"/>
  <c r="H266" i="3"/>
  <c r="G266" i="3"/>
  <c r="E266" i="3"/>
  <c r="D266" i="3"/>
  <c r="B266" i="3"/>
  <c r="Q266" i="3" s="1"/>
  <c r="G256" i="4" s="1"/>
  <c r="A266" i="3"/>
  <c r="H244" i="3"/>
  <c r="G244" i="3"/>
  <c r="E244" i="3"/>
  <c r="D244" i="3"/>
  <c r="B244" i="3"/>
  <c r="Q244" i="3" s="1"/>
  <c r="G235" i="4" s="1"/>
  <c r="A244" i="3"/>
  <c r="H223" i="3"/>
  <c r="G223" i="3"/>
  <c r="E223" i="3"/>
  <c r="D223" i="3"/>
  <c r="B223" i="3"/>
  <c r="Q223" i="3" s="1"/>
  <c r="G214" i="4" s="1"/>
  <c r="A223" i="3"/>
  <c r="H201" i="3"/>
  <c r="G201" i="3"/>
  <c r="E201" i="3"/>
  <c r="D201" i="3"/>
  <c r="B201" i="3"/>
  <c r="Q201" i="3" s="1"/>
  <c r="G193" i="4" s="1"/>
  <c r="A201" i="3"/>
  <c r="B180" i="3"/>
  <c r="A180" i="3"/>
  <c r="H159" i="3"/>
  <c r="G159" i="3"/>
  <c r="E159" i="3"/>
  <c r="D159" i="3"/>
  <c r="B159" i="3"/>
  <c r="Q159" i="3" s="1"/>
  <c r="G151" i="4" s="1"/>
  <c r="A159" i="3"/>
  <c r="H138" i="3"/>
  <c r="G138" i="3"/>
  <c r="E138" i="3"/>
  <c r="D138" i="3"/>
  <c r="B138" i="3"/>
  <c r="Q138" i="3" s="1"/>
  <c r="G130" i="4" s="1"/>
  <c r="A138" i="3"/>
  <c r="H117" i="3"/>
  <c r="G117" i="3"/>
  <c r="E117" i="3"/>
  <c r="D117" i="3"/>
  <c r="B117" i="3"/>
  <c r="Q117" i="3" s="1"/>
  <c r="G109" i="4" s="1"/>
  <c r="A117" i="3"/>
  <c r="H95" i="3"/>
  <c r="G95" i="3"/>
  <c r="E95" i="3"/>
  <c r="D95" i="3"/>
  <c r="B95" i="3"/>
  <c r="Q95" i="3" s="1"/>
  <c r="G88" i="4" s="1"/>
  <c r="A95" i="3"/>
  <c r="H74" i="3"/>
  <c r="G74" i="3"/>
  <c r="E74" i="3"/>
  <c r="D74" i="3"/>
  <c r="B74" i="3"/>
  <c r="Q74" i="3" s="1"/>
  <c r="G67" i="4" s="1"/>
  <c r="A74" i="3"/>
  <c r="E53" i="3"/>
  <c r="D53" i="3"/>
  <c r="H53" i="3"/>
  <c r="G53" i="3"/>
  <c r="B53" i="3"/>
  <c r="Q53" i="3" s="1"/>
  <c r="G46" i="4" s="1"/>
  <c r="A53" i="3"/>
  <c r="H32" i="3"/>
  <c r="G32" i="3"/>
  <c r="E32" i="3"/>
  <c r="D32" i="3"/>
  <c r="B32" i="3"/>
  <c r="Q32" i="3" s="1"/>
  <c r="G25" i="4" s="1"/>
  <c r="A32" i="3"/>
  <c r="Q180" i="3" l="1"/>
  <c r="G172" i="4" s="1"/>
  <c r="Q350" i="3"/>
  <c r="G340" i="4" s="1"/>
  <c r="H392" i="3"/>
  <c r="G392" i="3"/>
  <c r="H370" i="3"/>
  <c r="G370" i="3"/>
  <c r="H349" i="3"/>
  <c r="G349" i="3"/>
  <c r="H328" i="3"/>
  <c r="G328" i="3"/>
  <c r="H307" i="3"/>
  <c r="G307" i="3"/>
  <c r="H286" i="3"/>
  <c r="G286" i="3"/>
  <c r="H265" i="3"/>
  <c r="G265" i="3"/>
  <c r="H243" i="3"/>
  <c r="G243" i="3"/>
  <c r="E392" i="3"/>
  <c r="D392" i="3"/>
  <c r="B392" i="3"/>
  <c r="Q392" i="3" s="1"/>
  <c r="G381" i="4" s="1"/>
  <c r="A392" i="3"/>
  <c r="E370" i="3"/>
  <c r="D370" i="3"/>
  <c r="B370" i="3"/>
  <c r="Q370" i="3" s="1"/>
  <c r="G360" i="4" s="1"/>
  <c r="A370" i="3"/>
  <c r="E349" i="3"/>
  <c r="D349" i="3"/>
  <c r="B349" i="3"/>
  <c r="Q349" i="3" s="1"/>
  <c r="G339" i="4" s="1"/>
  <c r="A349" i="3"/>
  <c r="E328" i="3"/>
  <c r="D328" i="3"/>
  <c r="B328" i="3"/>
  <c r="Q328" i="3" s="1"/>
  <c r="G318" i="4" s="1"/>
  <c r="A328" i="3"/>
  <c r="E307" i="3"/>
  <c r="D307" i="3"/>
  <c r="B307" i="3"/>
  <c r="Q307" i="3" s="1"/>
  <c r="G297" i="4" s="1"/>
  <c r="A307" i="3"/>
  <c r="E286" i="3"/>
  <c r="D286" i="3"/>
  <c r="B286" i="3"/>
  <c r="Q286" i="3" s="1"/>
  <c r="G276" i="4" s="1"/>
  <c r="A286" i="3"/>
  <c r="E265" i="3"/>
  <c r="D265" i="3"/>
  <c r="B265" i="3"/>
  <c r="Q265" i="3" s="1"/>
  <c r="G255" i="4" s="1"/>
  <c r="A265" i="3"/>
  <c r="E243" i="3"/>
  <c r="D243" i="3"/>
  <c r="B243" i="3"/>
  <c r="Q243" i="3" s="1"/>
  <c r="G234" i="4" s="1"/>
  <c r="A243" i="3"/>
  <c r="H222" i="3"/>
  <c r="G222" i="3"/>
  <c r="E222" i="3"/>
  <c r="D222" i="3"/>
  <c r="B222" i="3"/>
  <c r="Q222" i="3" s="1"/>
  <c r="G213" i="4" s="1"/>
  <c r="A222" i="3"/>
  <c r="G224" i="3"/>
  <c r="H224" i="3"/>
  <c r="H200" i="3"/>
  <c r="G200" i="3"/>
  <c r="E200" i="3"/>
  <c r="D200" i="3"/>
  <c r="B200" i="3"/>
  <c r="Q200" i="3" s="1"/>
  <c r="G192" i="4" s="1"/>
  <c r="A200" i="3"/>
  <c r="H179" i="3"/>
  <c r="G179" i="3"/>
  <c r="E179" i="3"/>
  <c r="D179" i="3"/>
  <c r="B179" i="3"/>
  <c r="Q179" i="3" s="1"/>
  <c r="G171" i="4" s="1"/>
  <c r="A179" i="3"/>
  <c r="H158" i="3"/>
  <c r="G158" i="3"/>
  <c r="E158" i="3"/>
  <c r="D158" i="3"/>
  <c r="B158" i="3"/>
  <c r="Q158" i="3" s="1"/>
  <c r="G150" i="4" s="1"/>
  <c r="A158" i="3"/>
  <c r="H137" i="3"/>
  <c r="G137" i="3"/>
  <c r="E137" i="3"/>
  <c r="D137" i="3"/>
  <c r="B137" i="3"/>
  <c r="Q137" i="3" s="1"/>
  <c r="G129" i="4" s="1"/>
  <c r="A137" i="3"/>
  <c r="H116" i="3"/>
  <c r="G116" i="3"/>
  <c r="H118" i="3"/>
  <c r="G118" i="3"/>
  <c r="E118" i="3"/>
  <c r="D118" i="3"/>
  <c r="B118" i="3"/>
  <c r="Q118" i="3" s="1"/>
  <c r="G110" i="4" s="1"/>
  <c r="A118" i="3"/>
  <c r="H94" i="3"/>
  <c r="G94" i="3"/>
  <c r="E94" i="3"/>
  <c r="D94" i="3"/>
  <c r="B94" i="3"/>
  <c r="Q94" i="3" s="1"/>
  <c r="G87" i="4" s="1"/>
  <c r="A94" i="3"/>
  <c r="H73" i="3"/>
  <c r="G73" i="3"/>
  <c r="E73" i="3"/>
  <c r="D73" i="3"/>
  <c r="B73" i="3"/>
  <c r="Q73" i="3" s="1"/>
  <c r="G66" i="4" s="1"/>
  <c r="A73" i="3"/>
  <c r="H52" i="3"/>
  <c r="G52" i="3"/>
  <c r="E52" i="3"/>
  <c r="D52" i="3"/>
  <c r="B52" i="3"/>
  <c r="Q52" i="3" s="1"/>
  <c r="G45" i="4" s="1"/>
  <c r="A52" i="3"/>
  <c r="G33" i="3"/>
  <c r="E20" i="3"/>
  <c r="D20" i="3"/>
  <c r="B20" i="3"/>
  <c r="A20" i="3"/>
  <c r="Q20" i="3" l="1"/>
  <c r="G13" i="4" s="1"/>
  <c r="E4" i="3"/>
  <c r="D4" i="3"/>
  <c r="B4" i="3"/>
  <c r="Q4" i="3" s="1"/>
  <c r="G3" i="4" s="1"/>
  <c r="A4" i="3"/>
  <c r="H395" i="3"/>
  <c r="G395" i="3"/>
  <c r="E395" i="3"/>
  <c r="D395" i="3"/>
  <c r="B395" i="3"/>
  <c r="Q395" i="3" s="1"/>
  <c r="G384" i="4" s="1"/>
  <c r="A395" i="3"/>
  <c r="H373" i="3"/>
  <c r="G373" i="3"/>
  <c r="E373" i="3"/>
  <c r="D373" i="3"/>
  <c r="B373" i="3"/>
  <c r="Q373" i="3" s="1"/>
  <c r="G363" i="4" s="1"/>
  <c r="A373" i="3"/>
  <c r="H352" i="3"/>
  <c r="G352" i="3"/>
  <c r="E352" i="3"/>
  <c r="D352" i="3"/>
  <c r="B352" i="3"/>
  <c r="Q352" i="3" s="1"/>
  <c r="G342" i="4" s="1"/>
  <c r="A352" i="3"/>
  <c r="H331" i="3"/>
  <c r="G331" i="3"/>
  <c r="E331" i="3"/>
  <c r="D331" i="3"/>
  <c r="B331" i="3"/>
  <c r="Q331" i="3" s="1"/>
  <c r="G321" i="4" s="1"/>
  <c r="A331" i="3"/>
  <c r="H310" i="3"/>
  <c r="G310" i="3"/>
  <c r="E310" i="3"/>
  <c r="D310" i="3"/>
  <c r="B310" i="3"/>
  <c r="Q310" i="3" s="1"/>
  <c r="G300" i="4" s="1"/>
  <c r="A310" i="3"/>
  <c r="H289" i="3"/>
  <c r="G289" i="3"/>
  <c r="E289" i="3"/>
  <c r="D289" i="3"/>
  <c r="B289" i="3"/>
  <c r="Q289" i="3" s="1"/>
  <c r="G279" i="4" s="1"/>
  <c r="A289" i="3"/>
  <c r="H268" i="3"/>
  <c r="G268" i="3"/>
  <c r="E268" i="3"/>
  <c r="D268" i="3"/>
  <c r="B268" i="3"/>
  <c r="Q268" i="3" s="1"/>
  <c r="G258" i="4" s="1"/>
  <c r="A268" i="3"/>
  <c r="H246" i="3"/>
  <c r="G246" i="3"/>
  <c r="E246" i="3"/>
  <c r="D246" i="3"/>
  <c r="B246" i="3"/>
  <c r="Q246" i="3" s="1"/>
  <c r="G237" i="4" s="1"/>
  <c r="A246" i="3"/>
  <c r="H225" i="3"/>
  <c r="G225" i="3"/>
  <c r="E225" i="3"/>
  <c r="D225" i="3"/>
  <c r="B225" i="3"/>
  <c r="Q225" i="3" s="1"/>
  <c r="G216" i="4" s="1"/>
  <c r="A225" i="3"/>
  <c r="H203" i="3"/>
  <c r="G203" i="3"/>
  <c r="E203" i="3"/>
  <c r="D203" i="3"/>
  <c r="B203" i="3"/>
  <c r="Q203" i="3" s="1"/>
  <c r="G195" i="4" s="1"/>
  <c r="A203" i="3"/>
  <c r="H182" i="3"/>
  <c r="G182" i="3"/>
  <c r="E182" i="3"/>
  <c r="D182" i="3"/>
  <c r="B182" i="3"/>
  <c r="Q182" i="3" s="1"/>
  <c r="G174" i="4" s="1"/>
  <c r="A182" i="3"/>
  <c r="H161" i="3"/>
  <c r="G161" i="3"/>
  <c r="E161" i="3"/>
  <c r="D161" i="3"/>
  <c r="B161" i="3"/>
  <c r="Q161" i="3" s="1"/>
  <c r="G153" i="4" s="1"/>
  <c r="A161" i="3"/>
  <c r="H140" i="3"/>
  <c r="G140" i="3"/>
  <c r="E140" i="3"/>
  <c r="D140" i="3"/>
  <c r="B140" i="3"/>
  <c r="Q140" i="3" s="1"/>
  <c r="G132" i="4" s="1"/>
  <c r="A140" i="3"/>
  <c r="H119" i="3"/>
  <c r="G119" i="3"/>
  <c r="E119" i="3"/>
  <c r="D119" i="3"/>
  <c r="B119" i="3"/>
  <c r="Q119" i="3" s="1"/>
  <c r="G111" i="4" s="1"/>
  <c r="A119" i="3"/>
  <c r="H97" i="3"/>
  <c r="G97" i="3"/>
  <c r="E97" i="3"/>
  <c r="D97" i="3"/>
  <c r="B97" i="3"/>
  <c r="Q97" i="3" s="1"/>
  <c r="G90" i="4" s="1"/>
  <c r="A97" i="3"/>
  <c r="H76" i="3"/>
  <c r="G76" i="3"/>
  <c r="E76" i="3"/>
  <c r="D76" i="3"/>
  <c r="B76" i="3"/>
  <c r="Q76" i="3" s="1"/>
  <c r="G69" i="4" s="1"/>
  <c r="A76" i="3"/>
  <c r="H55" i="3"/>
  <c r="G55" i="3"/>
  <c r="E55" i="3"/>
  <c r="D55" i="3"/>
  <c r="B55" i="3"/>
  <c r="Q55" i="3" s="1"/>
  <c r="G48" i="4" s="1"/>
  <c r="A55" i="3"/>
  <c r="H34" i="3"/>
  <c r="G34" i="3"/>
  <c r="E34" i="3"/>
  <c r="D34" i="3"/>
  <c r="B34" i="3"/>
  <c r="Q34" i="3" s="1"/>
  <c r="G27" i="4" s="1"/>
  <c r="A34" i="3"/>
  <c r="B15" i="3"/>
  <c r="Q15" i="3" s="1"/>
  <c r="G8" i="4" s="1"/>
  <c r="A15" i="3"/>
  <c r="H394" i="3" l="1"/>
  <c r="G394" i="3"/>
  <c r="E394" i="3"/>
  <c r="D394" i="3"/>
  <c r="B394" i="3"/>
  <c r="Q394" i="3" s="1"/>
  <c r="G383" i="4" s="1"/>
  <c r="A394" i="3"/>
  <c r="H372" i="3"/>
  <c r="G372" i="3"/>
  <c r="E372" i="3"/>
  <c r="D372" i="3"/>
  <c r="B372" i="3"/>
  <c r="Q372" i="3" s="1"/>
  <c r="G362" i="4" s="1"/>
  <c r="A372" i="3"/>
  <c r="H351" i="3"/>
  <c r="G351" i="3"/>
  <c r="E351" i="3"/>
  <c r="D351" i="3"/>
  <c r="B351" i="3"/>
  <c r="Q351" i="3" s="1"/>
  <c r="G341" i="4" s="1"/>
  <c r="A351" i="3"/>
  <c r="H330" i="3"/>
  <c r="G330" i="3"/>
  <c r="E330" i="3"/>
  <c r="D330" i="3"/>
  <c r="B330" i="3"/>
  <c r="Q330" i="3" s="1"/>
  <c r="G320" i="4" s="1"/>
  <c r="A330" i="3"/>
  <c r="H309" i="3"/>
  <c r="G309" i="3"/>
  <c r="E309" i="3"/>
  <c r="D309" i="3"/>
  <c r="B309" i="3"/>
  <c r="Q309" i="3" s="1"/>
  <c r="G299" i="4" s="1"/>
  <c r="A309" i="3"/>
  <c r="H287" i="3"/>
  <c r="G287" i="3"/>
  <c r="E287" i="3"/>
  <c r="D287" i="3"/>
  <c r="B287" i="3"/>
  <c r="Q287" i="3" s="1"/>
  <c r="G277" i="4" s="1"/>
  <c r="A287" i="3"/>
  <c r="H267" i="3"/>
  <c r="G267" i="3"/>
  <c r="E267" i="3"/>
  <c r="D267" i="3"/>
  <c r="B267" i="3"/>
  <c r="Q267" i="3" s="1"/>
  <c r="G257" i="4" s="1"/>
  <c r="A267" i="3"/>
  <c r="H245" i="3"/>
  <c r="G245" i="3"/>
  <c r="E245" i="3"/>
  <c r="D245" i="3"/>
  <c r="B245" i="3"/>
  <c r="Q245" i="3" s="1"/>
  <c r="G236" i="4" s="1"/>
  <c r="A245" i="3"/>
  <c r="E224" i="3"/>
  <c r="D224" i="3"/>
  <c r="B224" i="3"/>
  <c r="Q224" i="3" s="1"/>
  <c r="G215" i="4" s="1"/>
  <c r="A224" i="3"/>
  <c r="H202" i="3"/>
  <c r="G202" i="3"/>
  <c r="E202" i="3"/>
  <c r="D202" i="3"/>
  <c r="B202" i="3"/>
  <c r="Q202" i="3" s="1"/>
  <c r="G194" i="4" s="1"/>
  <c r="A202" i="3"/>
  <c r="H181" i="3"/>
  <c r="G181" i="3"/>
  <c r="E181" i="3"/>
  <c r="D181" i="3"/>
  <c r="B181" i="3"/>
  <c r="Q181" i="3" s="1"/>
  <c r="G173" i="4" s="1"/>
  <c r="A181" i="3"/>
  <c r="H160" i="3"/>
  <c r="G160" i="3"/>
  <c r="E160" i="3"/>
  <c r="D160" i="3"/>
  <c r="B160" i="3"/>
  <c r="Q160" i="3" s="1"/>
  <c r="G152" i="4" s="1"/>
  <c r="A160" i="3"/>
  <c r="H139" i="3"/>
  <c r="G139" i="3"/>
  <c r="E139" i="3"/>
  <c r="D139" i="3"/>
  <c r="B139" i="3"/>
  <c r="Q139" i="3" s="1"/>
  <c r="G131" i="4" s="1"/>
  <c r="A139" i="3"/>
  <c r="E116" i="3"/>
  <c r="D116" i="3"/>
  <c r="B116" i="3"/>
  <c r="Q116" i="3" s="1"/>
  <c r="G108" i="4" s="1"/>
  <c r="A116" i="3"/>
  <c r="H96" i="3"/>
  <c r="G96" i="3"/>
  <c r="E96" i="3"/>
  <c r="D96" i="3"/>
  <c r="B96" i="3"/>
  <c r="Q96" i="3" s="1"/>
  <c r="G89" i="4" s="1"/>
  <c r="A96" i="3"/>
  <c r="H75" i="3"/>
  <c r="G75" i="3"/>
  <c r="E75" i="3"/>
  <c r="D75" i="3"/>
  <c r="B75" i="3"/>
  <c r="Q75" i="3" s="1"/>
  <c r="G68" i="4" s="1"/>
  <c r="A75" i="3"/>
  <c r="H54" i="3"/>
  <c r="G54" i="3"/>
  <c r="E54" i="3"/>
  <c r="D54" i="3"/>
  <c r="B54" i="3"/>
  <c r="Q54" i="3" s="1"/>
  <c r="G47" i="4" s="1"/>
  <c r="A54" i="3"/>
  <c r="H33" i="3" l="1"/>
  <c r="E33" i="3"/>
  <c r="D33" i="3"/>
  <c r="B33" i="3"/>
  <c r="A33" i="3"/>
  <c r="Q33" i="3" l="1"/>
  <c r="G26" i="4" s="1"/>
  <c r="B379" i="3"/>
  <c r="A379" i="3"/>
  <c r="B378" i="3"/>
  <c r="A378" i="3"/>
  <c r="Q379" i="3"/>
  <c r="G368" i="4" s="1"/>
  <c r="E378" i="3"/>
  <c r="D378" i="3"/>
  <c r="B357" i="3"/>
  <c r="A357" i="3"/>
  <c r="B356" i="3"/>
  <c r="A356" i="3"/>
  <c r="Q357" i="3"/>
  <c r="G347" i="4" s="1"/>
  <c r="E356" i="3"/>
  <c r="D356" i="3"/>
  <c r="B336" i="3"/>
  <c r="A336" i="3"/>
  <c r="B335" i="3"/>
  <c r="A335" i="3"/>
  <c r="Q336" i="3"/>
  <c r="G326" i="4" s="1"/>
  <c r="E335" i="3"/>
  <c r="D335" i="3"/>
  <c r="B315" i="3"/>
  <c r="A315" i="3"/>
  <c r="B314" i="3"/>
  <c r="A314" i="3"/>
  <c r="Q315" i="3"/>
  <c r="G305" i="4" s="1"/>
  <c r="E314" i="3"/>
  <c r="D314" i="3"/>
  <c r="B294" i="3"/>
  <c r="A294" i="3"/>
  <c r="B293" i="3"/>
  <c r="A293" i="3"/>
  <c r="Q294" i="3"/>
  <c r="G284" i="4" s="1"/>
  <c r="E293" i="3"/>
  <c r="D293" i="3"/>
  <c r="A311" i="3"/>
  <c r="B311" i="3"/>
  <c r="D311" i="3"/>
  <c r="E311" i="3"/>
  <c r="G311" i="3"/>
  <c r="H311" i="3"/>
  <c r="A312" i="3"/>
  <c r="B312" i="3"/>
  <c r="D312" i="3"/>
  <c r="E312" i="3"/>
  <c r="G312" i="3"/>
  <c r="H312" i="3"/>
  <c r="B273" i="3"/>
  <c r="A273" i="3"/>
  <c r="B272" i="3"/>
  <c r="A272" i="3"/>
  <c r="Q273" i="3"/>
  <c r="G263" i="4" s="1"/>
  <c r="E272" i="3"/>
  <c r="D272" i="3"/>
  <c r="B252" i="3"/>
  <c r="A252" i="3"/>
  <c r="B251" i="3"/>
  <c r="A251" i="3"/>
  <c r="Q252" i="3"/>
  <c r="G242" i="4" s="1"/>
  <c r="E251" i="3"/>
  <c r="D251" i="3"/>
  <c r="B230" i="3"/>
  <c r="A230" i="3"/>
  <c r="B229" i="3"/>
  <c r="A229" i="3"/>
  <c r="Q230" i="3"/>
  <c r="G221" i="4" s="1"/>
  <c r="E229" i="3"/>
  <c r="D229" i="3"/>
  <c r="B209" i="3"/>
  <c r="A209" i="3"/>
  <c r="B208" i="3"/>
  <c r="A208" i="3"/>
  <c r="Q209" i="3"/>
  <c r="G200" i="4" s="1"/>
  <c r="E208" i="3"/>
  <c r="D208" i="3"/>
  <c r="B187" i="3"/>
  <c r="B186" i="3"/>
  <c r="A187" i="3"/>
  <c r="A186" i="3"/>
  <c r="Q187" i="3"/>
  <c r="G179" i="4" s="1"/>
  <c r="E186" i="3"/>
  <c r="Q186" i="3" s="1"/>
  <c r="G178" i="4" s="1"/>
  <c r="D186" i="3"/>
  <c r="B166" i="3"/>
  <c r="B165" i="3"/>
  <c r="A166" i="3"/>
  <c r="A165" i="3"/>
  <c r="Q166" i="3"/>
  <c r="G158" i="4" s="1"/>
  <c r="E165" i="3"/>
  <c r="Q165" i="3" s="1"/>
  <c r="G157" i="4" s="1"/>
  <c r="D165" i="3"/>
  <c r="B145" i="3"/>
  <c r="B144" i="3"/>
  <c r="A145" i="3"/>
  <c r="A144" i="3"/>
  <c r="Q145" i="3"/>
  <c r="G137" i="4" s="1"/>
  <c r="E144" i="3"/>
  <c r="Q144" i="3" s="1"/>
  <c r="G136" i="4" s="1"/>
  <c r="D144" i="3"/>
  <c r="A102" i="3"/>
  <c r="A103" i="3"/>
  <c r="A123" i="3"/>
  <c r="A124" i="3"/>
  <c r="E397" i="3"/>
  <c r="D397" i="3"/>
  <c r="H397" i="3"/>
  <c r="G397" i="3"/>
  <c r="B397" i="3"/>
  <c r="Q397" i="3" s="1"/>
  <c r="G386" i="4" s="1"/>
  <c r="A397" i="3"/>
  <c r="E375" i="3"/>
  <c r="D375" i="3"/>
  <c r="H375" i="3"/>
  <c r="G375" i="3"/>
  <c r="B375" i="3"/>
  <c r="Q375" i="3" s="1"/>
  <c r="G365" i="4" s="1"/>
  <c r="A375" i="3"/>
  <c r="E354" i="3"/>
  <c r="D354" i="3"/>
  <c r="H354" i="3"/>
  <c r="G354" i="3"/>
  <c r="B354" i="3"/>
  <c r="Q354" i="3" s="1"/>
  <c r="G344" i="4" s="1"/>
  <c r="A354" i="3"/>
  <c r="E333" i="3"/>
  <c r="D333" i="3"/>
  <c r="H333" i="3"/>
  <c r="G333" i="3"/>
  <c r="B333" i="3"/>
  <c r="Q333" i="3" s="1"/>
  <c r="G323" i="4" s="1"/>
  <c r="A333" i="3"/>
  <c r="H291" i="3"/>
  <c r="G291" i="3"/>
  <c r="E291" i="3"/>
  <c r="D291" i="3"/>
  <c r="B291" i="3"/>
  <c r="Q291" i="3" s="1"/>
  <c r="G281" i="4" s="1"/>
  <c r="A291" i="3"/>
  <c r="E270" i="3"/>
  <c r="D270" i="3"/>
  <c r="H270" i="3"/>
  <c r="G270" i="3"/>
  <c r="B270" i="3"/>
  <c r="Q270" i="3" s="1"/>
  <c r="G260" i="4" s="1"/>
  <c r="A270" i="3"/>
  <c r="E248" i="3"/>
  <c r="D248" i="3"/>
  <c r="H248" i="3"/>
  <c r="G248" i="3"/>
  <c r="B248" i="3"/>
  <c r="Q248" i="3" s="1"/>
  <c r="G239" i="4" s="1"/>
  <c r="A248" i="3"/>
  <c r="E227" i="3"/>
  <c r="G227" i="3"/>
  <c r="D227" i="3"/>
  <c r="H184" i="3"/>
  <c r="H205" i="3"/>
  <c r="G205" i="3"/>
  <c r="D205" i="3"/>
  <c r="G184" i="3"/>
  <c r="E184" i="3"/>
  <c r="D184" i="3"/>
  <c r="B184" i="3"/>
  <c r="A184" i="3"/>
  <c r="H227" i="3"/>
  <c r="B227" i="3"/>
  <c r="A227" i="3"/>
  <c r="E205" i="3"/>
  <c r="B205" i="3"/>
  <c r="A205" i="3"/>
  <c r="H163" i="3"/>
  <c r="G163" i="3"/>
  <c r="E163" i="3"/>
  <c r="D163" i="3"/>
  <c r="B163" i="3"/>
  <c r="Q163" i="3" s="1"/>
  <c r="G155" i="4" s="1"/>
  <c r="A163" i="3"/>
  <c r="B124" i="3"/>
  <c r="B123" i="3"/>
  <c r="Q124" i="3"/>
  <c r="G116" i="4" s="1"/>
  <c r="E123" i="3"/>
  <c r="Q123" i="3" s="1"/>
  <c r="G115" i="4" s="1"/>
  <c r="D123" i="3"/>
  <c r="B103" i="3"/>
  <c r="B102" i="3"/>
  <c r="Q103" i="3"/>
  <c r="G95" i="4" s="1"/>
  <c r="E102" i="3"/>
  <c r="Q102" i="3" s="1"/>
  <c r="G94" i="4" s="1"/>
  <c r="D102" i="3"/>
  <c r="B81" i="3"/>
  <c r="B80" i="3"/>
  <c r="A81" i="3"/>
  <c r="A80" i="3"/>
  <c r="Q81" i="3"/>
  <c r="G74" i="4" s="1"/>
  <c r="E80" i="3"/>
  <c r="Q80" i="3" s="1"/>
  <c r="G73" i="4" s="1"/>
  <c r="D80" i="3"/>
  <c r="B60" i="3"/>
  <c r="B59" i="3"/>
  <c r="A60" i="3"/>
  <c r="A59" i="3"/>
  <c r="Q60" i="3"/>
  <c r="G53" i="4" s="1"/>
  <c r="E59" i="3"/>
  <c r="Q59" i="3" s="1"/>
  <c r="G52" i="4" s="1"/>
  <c r="D59" i="3"/>
  <c r="B38" i="3"/>
  <c r="A38" i="3"/>
  <c r="E38" i="3"/>
  <c r="Q38" i="3" s="1"/>
  <c r="G31" i="4" s="1"/>
  <c r="D38" i="3"/>
  <c r="E5" i="3"/>
  <c r="D5" i="3"/>
  <c r="B5" i="3"/>
  <c r="Q5" i="3" s="1"/>
  <c r="G4" i="4" s="1"/>
  <c r="A5" i="3"/>
  <c r="E17" i="3"/>
  <c r="D17" i="3"/>
  <c r="B17" i="3"/>
  <c r="A17" i="3"/>
  <c r="A16" i="3"/>
  <c r="B16" i="3"/>
  <c r="B18" i="3"/>
  <c r="A18" i="3"/>
  <c r="Q18" i="3"/>
  <c r="G11" i="4" s="1"/>
  <c r="A56" i="3"/>
  <c r="B39" i="3"/>
  <c r="A39" i="3"/>
  <c r="Q39" i="3"/>
  <c r="G32" i="4" s="1"/>
  <c r="B56" i="3"/>
  <c r="D56" i="3"/>
  <c r="E56" i="3"/>
  <c r="G56" i="3"/>
  <c r="H56" i="3"/>
  <c r="B7" i="3"/>
  <c r="Q7" i="3" s="1"/>
  <c r="G6" i="4" s="1"/>
  <c r="A7" i="3"/>
  <c r="B2" i="3"/>
  <c r="Q2" i="3" s="1"/>
  <c r="A2" i="3"/>
  <c r="A3" i="3"/>
  <c r="B6" i="3"/>
  <c r="Q6" i="3" s="1"/>
  <c r="A6" i="3"/>
  <c r="Q314" i="3" l="1"/>
  <c r="G304" i="4" s="1"/>
  <c r="Q356" i="3"/>
  <c r="G346" i="4" s="1"/>
  <c r="Q293" i="3"/>
  <c r="G283" i="4" s="1"/>
  <c r="Q335" i="3"/>
  <c r="G325" i="4" s="1"/>
  <c r="Q378" i="3"/>
  <c r="G367" i="4" s="1"/>
  <c r="Q208" i="3"/>
  <c r="G199" i="4" s="1"/>
  <c r="Q251" i="3"/>
  <c r="G241" i="4" s="1"/>
  <c r="Q312" i="3"/>
  <c r="G302" i="4" s="1"/>
  <c r="Q229" i="3"/>
  <c r="G220" i="4" s="1"/>
  <c r="Q272" i="3"/>
  <c r="G262" i="4" s="1"/>
  <c r="Q311" i="3"/>
  <c r="G301" i="4" s="1"/>
  <c r="Q205" i="3"/>
  <c r="G197" i="4" s="1"/>
  <c r="Q184" i="3"/>
  <c r="G176" i="4" s="1"/>
  <c r="Q227" i="3"/>
  <c r="G218" i="4" s="1"/>
  <c r="Q56" i="3"/>
  <c r="G49" i="4" s="1"/>
  <c r="E142" i="3"/>
  <c r="D142" i="3"/>
  <c r="H142" i="3"/>
  <c r="G142" i="3"/>
  <c r="B142" i="3"/>
  <c r="Q142" i="3" s="1"/>
  <c r="G134" i="4" s="1"/>
  <c r="A142" i="3"/>
  <c r="G5" i="4" l="1"/>
  <c r="G121" i="3"/>
  <c r="H121" i="3"/>
  <c r="E121" i="3"/>
  <c r="D121" i="3"/>
  <c r="B121" i="3"/>
  <c r="A121" i="3"/>
  <c r="Q121" i="3" l="1"/>
  <c r="G113" i="4" s="1"/>
  <c r="E99" i="3"/>
  <c r="D99" i="3"/>
  <c r="H99" i="3"/>
  <c r="G99" i="3"/>
  <c r="B99" i="3"/>
  <c r="Q99" i="3" s="1"/>
  <c r="G92" i="4" s="1"/>
  <c r="A99" i="3"/>
  <c r="H78" i="3"/>
  <c r="G78" i="3"/>
  <c r="E78" i="3"/>
  <c r="D78" i="3"/>
  <c r="B78" i="3"/>
  <c r="Q78" i="3" s="1"/>
  <c r="G71" i="4" s="1"/>
  <c r="A78" i="3"/>
  <c r="E57" i="3"/>
  <c r="D57" i="3"/>
  <c r="H57" i="3"/>
  <c r="G57" i="3"/>
  <c r="B57" i="3"/>
  <c r="Q57" i="3" s="1"/>
  <c r="G50" i="4" s="1"/>
  <c r="A57" i="3"/>
  <c r="H11" i="3"/>
  <c r="G11" i="3"/>
  <c r="E11" i="3"/>
  <c r="D11" i="3"/>
  <c r="B11" i="3"/>
  <c r="A11" i="3"/>
  <c r="Q11" i="3"/>
  <c r="H36" i="3"/>
  <c r="G36" i="3"/>
  <c r="E36" i="3"/>
  <c r="D36" i="3"/>
  <c r="B36" i="3"/>
  <c r="Q36" i="3" s="1"/>
  <c r="G29" i="4" s="1"/>
  <c r="A36" i="3"/>
  <c r="Q17" i="3" l="1"/>
  <c r="G10" i="4" s="1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H376" i="3" l="1"/>
  <c r="H374" i="3"/>
  <c r="H355" i="3"/>
  <c r="H353" i="3"/>
  <c r="H334" i="3"/>
  <c r="H332" i="3"/>
  <c r="H313" i="3"/>
  <c r="H292" i="3"/>
  <c r="H290" i="3"/>
  <c r="H396" i="3"/>
  <c r="H398" i="3"/>
  <c r="E398" i="3"/>
  <c r="E396" i="3"/>
  <c r="G398" i="3"/>
  <c r="G396" i="3"/>
  <c r="D398" i="3"/>
  <c r="D396" i="3"/>
  <c r="B398" i="3"/>
  <c r="A398" i="3"/>
  <c r="B396" i="3"/>
  <c r="A396" i="3"/>
  <c r="G376" i="3"/>
  <c r="G374" i="3"/>
  <c r="G355" i="3"/>
  <c r="G353" i="3"/>
  <c r="G334" i="3"/>
  <c r="G332" i="3"/>
  <c r="G313" i="3"/>
  <c r="G292" i="3"/>
  <c r="G290" i="3"/>
  <c r="E376" i="3"/>
  <c r="E374" i="3"/>
  <c r="E355" i="3"/>
  <c r="E353" i="3"/>
  <c r="E334" i="3"/>
  <c r="E332" i="3"/>
  <c r="E313" i="3"/>
  <c r="E292" i="3"/>
  <c r="E290" i="3"/>
  <c r="D376" i="3"/>
  <c r="D374" i="3"/>
  <c r="D355" i="3"/>
  <c r="D353" i="3"/>
  <c r="D334" i="3"/>
  <c r="D332" i="3"/>
  <c r="D313" i="3"/>
  <c r="D292" i="3"/>
  <c r="D290" i="3"/>
  <c r="B376" i="3"/>
  <c r="Q376" i="3" s="1"/>
  <c r="G366" i="4" s="1"/>
  <c r="A376" i="3"/>
  <c r="B374" i="3"/>
  <c r="A374" i="3"/>
  <c r="B355" i="3"/>
  <c r="A355" i="3"/>
  <c r="B353" i="3"/>
  <c r="A353" i="3"/>
  <c r="B334" i="3"/>
  <c r="Q334" i="3" s="1"/>
  <c r="G324" i="4" s="1"/>
  <c r="A334" i="3"/>
  <c r="B332" i="3"/>
  <c r="A332" i="3"/>
  <c r="B313" i="3"/>
  <c r="A313" i="3"/>
  <c r="B292" i="3"/>
  <c r="A292" i="3"/>
  <c r="B290" i="3"/>
  <c r="A290" i="3"/>
  <c r="G271" i="3"/>
  <c r="H271" i="3"/>
  <c r="H269" i="3"/>
  <c r="E271" i="3"/>
  <c r="E269" i="3"/>
  <c r="G269" i="3"/>
  <c r="D271" i="3"/>
  <c r="D269" i="3"/>
  <c r="B271" i="3"/>
  <c r="A271" i="3"/>
  <c r="B269" i="3"/>
  <c r="Q269" i="3" s="1"/>
  <c r="G259" i="4" s="1"/>
  <c r="A269" i="3"/>
  <c r="H249" i="3"/>
  <c r="H247" i="3"/>
  <c r="E249" i="3"/>
  <c r="E247" i="3"/>
  <c r="G249" i="3"/>
  <c r="G247" i="3"/>
  <c r="D249" i="3"/>
  <c r="D247" i="3"/>
  <c r="B249" i="3"/>
  <c r="Q249" i="3" s="1"/>
  <c r="G240" i="4" s="1"/>
  <c r="A249" i="3"/>
  <c r="B247" i="3"/>
  <c r="A247" i="3"/>
  <c r="H228" i="3"/>
  <c r="H226" i="3"/>
  <c r="E228" i="3"/>
  <c r="E226" i="3"/>
  <c r="G228" i="3"/>
  <c r="G226" i="3"/>
  <c r="D228" i="3"/>
  <c r="D226" i="3"/>
  <c r="B228" i="3"/>
  <c r="Q228" i="3" s="1"/>
  <c r="G219" i="4" s="1"/>
  <c r="A228" i="3"/>
  <c r="B226" i="3"/>
  <c r="A226" i="3"/>
  <c r="H206" i="3"/>
  <c r="H204" i="3"/>
  <c r="G206" i="3"/>
  <c r="G204" i="3"/>
  <c r="E206" i="3"/>
  <c r="E204" i="3"/>
  <c r="D206" i="3"/>
  <c r="D204" i="3"/>
  <c r="B206" i="3"/>
  <c r="A206" i="3"/>
  <c r="B204" i="3"/>
  <c r="A204" i="3"/>
  <c r="H185" i="3"/>
  <c r="H183" i="3"/>
  <c r="E185" i="3"/>
  <c r="E183" i="3"/>
  <c r="G185" i="3"/>
  <c r="G183" i="3"/>
  <c r="D185" i="3"/>
  <c r="D183" i="3"/>
  <c r="B185" i="3"/>
  <c r="Q185" i="3" s="1"/>
  <c r="G177" i="4" s="1"/>
  <c r="A185" i="3"/>
  <c r="B183" i="3"/>
  <c r="A183" i="3"/>
  <c r="H164" i="3"/>
  <c r="H162" i="3"/>
  <c r="G164" i="3"/>
  <c r="G162" i="3"/>
  <c r="E164" i="3"/>
  <c r="E162" i="3"/>
  <c r="D164" i="3"/>
  <c r="D162" i="3"/>
  <c r="B164" i="3"/>
  <c r="Q164" i="3" s="1"/>
  <c r="G156" i="4" s="1"/>
  <c r="A164" i="3"/>
  <c r="B162" i="3"/>
  <c r="A162" i="3"/>
  <c r="H143" i="3"/>
  <c r="H141" i="3"/>
  <c r="E143" i="3"/>
  <c r="E141" i="3"/>
  <c r="G143" i="3"/>
  <c r="G141" i="3"/>
  <c r="D143" i="3"/>
  <c r="D141" i="3"/>
  <c r="B143" i="3"/>
  <c r="Q143" i="3" s="1"/>
  <c r="G135" i="4" s="1"/>
  <c r="A143" i="3"/>
  <c r="B141" i="3"/>
  <c r="A141" i="3"/>
  <c r="H122" i="3"/>
  <c r="H120" i="3"/>
  <c r="E122" i="3"/>
  <c r="E120" i="3"/>
  <c r="G122" i="3"/>
  <c r="D122" i="3"/>
  <c r="B122" i="3"/>
  <c r="Q122" i="3" s="1"/>
  <c r="G114" i="4" s="1"/>
  <c r="A122" i="3"/>
  <c r="G120" i="3"/>
  <c r="D120" i="3"/>
  <c r="B120" i="3"/>
  <c r="A120" i="3"/>
  <c r="H79" i="3"/>
  <c r="G79" i="3"/>
  <c r="E79" i="3"/>
  <c r="D79" i="3"/>
  <c r="H58" i="3"/>
  <c r="G58" i="3"/>
  <c r="E58" i="3"/>
  <c r="D58" i="3"/>
  <c r="H37" i="3"/>
  <c r="G37" i="3"/>
  <c r="E37" i="3"/>
  <c r="D37" i="3"/>
  <c r="B37" i="3"/>
  <c r="A37" i="3"/>
  <c r="B79" i="3"/>
  <c r="Q79" i="3" s="1"/>
  <c r="G72" i="4" s="1"/>
  <c r="A79" i="3"/>
  <c r="B58" i="3"/>
  <c r="Q58" i="3" s="1"/>
  <c r="G51" i="4" s="1"/>
  <c r="A58" i="3"/>
  <c r="G77" i="3"/>
  <c r="H77" i="3"/>
  <c r="E77" i="3"/>
  <c r="D77" i="3"/>
  <c r="B77" i="3"/>
  <c r="A77" i="3"/>
  <c r="Q37" i="3" l="1"/>
  <c r="G30" i="4" s="1"/>
  <c r="Q290" i="3"/>
  <c r="G280" i="4" s="1"/>
  <c r="Q332" i="3"/>
  <c r="G322" i="4" s="1"/>
  <c r="Q353" i="3"/>
  <c r="G343" i="4" s="1"/>
  <c r="Q374" i="3"/>
  <c r="G364" i="4" s="1"/>
  <c r="Q141" i="3"/>
  <c r="G133" i="4" s="1"/>
  <c r="Q183" i="3"/>
  <c r="G175" i="4" s="1"/>
  <c r="Q226" i="3"/>
  <c r="G217" i="4" s="1"/>
  <c r="Q292" i="3"/>
  <c r="G282" i="4" s="1"/>
  <c r="Q162" i="3"/>
  <c r="G154" i="4" s="1"/>
  <c r="Q396" i="3"/>
  <c r="G385" i="4" s="1"/>
  <c r="Q271" i="3"/>
  <c r="G261" i="4" s="1"/>
  <c r="Q313" i="3"/>
  <c r="G303" i="4" s="1"/>
  <c r="Q355" i="3"/>
  <c r="G345" i="4" s="1"/>
  <c r="Q398" i="3"/>
  <c r="G387" i="4" s="1"/>
  <c r="Q247" i="3"/>
  <c r="G238" i="4" s="1"/>
  <c r="Q120" i="3"/>
  <c r="G112" i="4" s="1"/>
  <c r="E3" i="3"/>
  <c r="D3" i="3"/>
  <c r="B3" i="3"/>
  <c r="Q3" i="3" l="1"/>
  <c r="H100" i="3"/>
  <c r="G100" i="3"/>
  <c r="E100" i="3"/>
  <c r="D100" i="3"/>
  <c r="B100" i="3"/>
  <c r="A100" i="3"/>
  <c r="H98" i="3"/>
  <c r="G98" i="3"/>
  <c r="E98" i="3"/>
  <c r="D98" i="3"/>
  <c r="B98" i="3"/>
  <c r="A98" i="3"/>
  <c r="G35" i="3"/>
  <c r="H35" i="3"/>
  <c r="E35" i="3"/>
  <c r="D35" i="3"/>
  <c r="B35" i="3"/>
  <c r="A35" i="3"/>
  <c r="G2" i="4" l="1"/>
  <c r="A14" i="3"/>
  <c r="B14" i="3"/>
  <c r="C62" i="1" l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G13" i="3" l="1"/>
  <c r="G12" i="3"/>
  <c r="G10" i="3"/>
  <c r="H13" i="3"/>
  <c r="H12" i="3"/>
  <c r="H10" i="3"/>
  <c r="H9" i="3"/>
  <c r="G9" i="3"/>
  <c r="E13" i="3"/>
  <c r="D13" i="3"/>
  <c r="E12" i="3"/>
  <c r="D12" i="3"/>
  <c r="E10" i="3"/>
  <c r="D10" i="3"/>
  <c r="E9" i="3"/>
  <c r="D9" i="3"/>
  <c r="E8" i="3"/>
  <c r="D8" i="3"/>
  <c r="B13" i="3"/>
  <c r="B12" i="3"/>
  <c r="B10" i="3"/>
  <c r="B9" i="3"/>
  <c r="B8" i="3"/>
  <c r="A13" i="3"/>
  <c r="A12" i="3"/>
  <c r="A10" i="3"/>
  <c r="A9" i="3"/>
  <c r="A8" i="3"/>
  <c r="Q14" i="3"/>
  <c r="Q16" i="3"/>
  <c r="G9" i="4" s="1"/>
  <c r="Q35" i="3"/>
  <c r="G28" i="4" s="1"/>
  <c r="Q98" i="3"/>
  <c r="G91" i="4" s="1"/>
  <c r="Q100" i="3"/>
  <c r="G93" i="4" s="1"/>
  <c r="Q77" i="3"/>
  <c r="G70" i="4" s="1"/>
  <c r="Q204" i="3"/>
  <c r="G196" i="4" s="1"/>
  <c r="Q206" i="3"/>
  <c r="G198" i="4" s="1"/>
  <c r="Q8" i="3"/>
  <c r="G7" i="4" l="1"/>
  <c r="Q10" i="3"/>
  <c r="Q13" i="3"/>
  <c r="Q12" i="3"/>
  <c r="Q9" i="3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H100" i="2" l="1"/>
  <c r="K100" i="2"/>
  <c r="N99" i="2"/>
  <c r="N100" i="2"/>
  <c r="K99" i="2"/>
  <c r="K101" i="2" s="1"/>
  <c r="H99" i="2"/>
  <c r="E100" i="2"/>
  <c r="E99" i="2"/>
  <c r="E101" i="2" s="1"/>
  <c r="B100" i="2"/>
  <c r="B99" i="2"/>
  <c r="N102" i="2"/>
  <c r="K102" i="2"/>
  <c r="H102" i="2"/>
  <c r="E102" i="2"/>
  <c r="B102" i="2"/>
  <c r="N101" i="2"/>
  <c r="H101" i="2"/>
  <c r="B101" i="2"/>
  <c r="N96" i="2"/>
  <c r="K96" i="2"/>
  <c r="H96" i="2"/>
  <c r="N95" i="2"/>
  <c r="K95" i="2"/>
  <c r="K97" i="2" s="1"/>
  <c r="H95" i="2"/>
  <c r="E96" i="2"/>
  <c r="E95" i="2"/>
  <c r="E97" i="2" s="1"/>
  <c r="B96" i="2"/>
  <c r="B95" i="2"/>
  <c r="N98" i="2"/>
  <c r="K98" i="2"/>
  <c r="H98" i="2"/>
  <c r="E98" i="2"/>
  <c r="B98" i="2"/>
  <c r="N97" i="2"/>
  <c r="H97" i="2"/>
  <c r="B97" i="2"/>
  <c r="B92" i="2"/>
  <c r="B91" i="2"/>
  <c r="N92" i="2"/>
  <c r="K92" i="2"/>
  <c r="H92" i="2"/>
  <c r="N91" i="2"/>
  <c r="K91" i="2"/>
  <c r="K93" i="2" s="1"/>
  <c r="H91" i="2"/>
  <c r="E92" i="2"/>
  <c r="E91" i="2"/>
  <c r="N94" i="2"/>
  <c r="K94" i="2"/>
  <c r="H94" i="2"/>
  <c r="E94" i="2"/>
  <c r="B94" i="2"/>
  <c r="N93" i="2"/>
  <c r="H93" i="2"/>
  <c r="E93" i="2"/>
  <c r="B93" i="2"/>
  <c r="B88" i="2"/>
  <c r="B87" i="2"/>
  <c r="N88" i="2"/>
  <c r="K88" i="2"/>
  <c r="H88" i="2"/>
  <c r="N87" i="2"/>
  <c r="K87" i="2"/>
  <c r="K89" i="2" s="1"/>
  <c r="H87" i="2"/>
  <c r="E88" i="2"/>
  <c r="E87" i="2"/>
  <c r="N90" i="2"/>
  <c r="K90" i="2"/>
  <c r="H90" i="2"/>
  <c r="E90" i="2"/>
  <c r="B90" i="2"/>
  <c r="N89" i="2"/>
  <c r="H89" i="2"/>
  <c r="E89" i="2"/>
  <c r="B89" i="2"/>
  <c r="B83" i="2"/>
  <c r="H84" i="2"/>
  <c r="K84" i="2"/>
  <c r="N84" i="2"/>
  <c r="N83" i="2"/>
  <c r="K83" i="2"/>
  <c r="K85" i="2" s="1"/>
  <c r="H83" i="2"/>
  <c r="E84" i="2"/>
  <c r="E83" i="2"/>
  <c r="B84" i="2"/>
  <c r="B86" i="2" s="1"/>
  <c r="B80" i="2"/>
  <c r="B79" i="2"/>
  <c r="N86" i="2"/>
  <c r="K86" i="2"/>
  <c r="H86" i="2"/>
  <c r="E86" i="2"/>
  <c r="N85" i="2"/>
  <c r="H85" i="2"/>
  <c r="E85" i="2"/>
  <c r="N80" i="2"/>
  <c r="K80" i="2"/>
  <c r="H80" i="2"/>
  <c r="N79" i="2"/>
  <c r="K79" i="2"/>
  <c r="H79" i="2"/>
  <c r="E80" i="2"/>
  <c r="E82" i="2" s="1"/>
  <c r="E79" i="2"/>
  <c r="N82" i="2"/>
  <c r="K82" i="2"/>
  <c r="H82" i="2"/>
  <c r="B82" i="2"/>
  <c r="B75" i="2"/>
  <c r="B76" i="2"/>
  <c r="N76" i="2"/>
  <c r="K76" i="2"/>
  <c r="H76" i="2"/>
  <c r="N75" i="2"/>
  <c r="K75" i="2"/>
  <c r="H75" i="2"/>
  <c r="E76" i="2"/>
  <c r="E78" i="2" s="1"/>
  <c r="E75" i="2"/>
  <c r="N78" i="2"/>
  <c r="K78" i="2"/>
  <c r="H78" i="2"/>
  <c r="B78" i="2"/>
  <c r="B71" i="2"/>
  <c r="B72" i="2"/>
  <c r="N72" i="2"/>
  <c r="K72" i="2"/>
  <c r="H72" i="2"/>
  <c r="N71" i="2"/>
  <c r="K71" i="2"/>
  <c r="H71" i="2"/>
  <c r="H73" i="2" s="1"/>
  <c r="E72" i="2"/>
  <c r="E74" i="2" s="1"/>
  <c r="E71" i="2"/>
  <c r="N74" i="2"/>
  <c r="K74" i="2"/>
  <c r="H74" i="2"/>
  <c r="B74" i="2"/>
  <c r="B68" i="2"/>
  <c r="B67" i="2"/>
  <c r="N68" i="2"/>
  <c r="K68" i="2"/>
  <c r="H68" i="2"/>
  <c r="N67" i="2"/>
  <c r="K67" i="2"/>
  <c r="H67" i="2"/>
  <c r="E68" i="2"/>
  <c r="E70" i="2" s="1"/>
  <c r="E67" i="2"/>
  <c r="N70" i="2"/>
  <c r="K70" i="2"/>
  <c r="H70" i="2"/>
  <c r="B70" i="2"/>
  <c r="N64" i="2"/>
  <c r="K64" i="2"/>
  <c r="H64" i="2"/>
  <c r="H65" i="2" s="1"/>
  <c r="N63" i="2"/>
  <c r="K63" i="2"/>
  <c r="H63" i="2"/>
  <c r="E64" i="2"/>
  <c r="E66" i="2" s="1"/>
  <c r="E63" i="2"/>
  <c r="B64" i="2"/>
  <c r="B63" i="2"/>
  <c r="N66" i="2"/>
  <c r="K66" i="2"/>
  <c r="H66" i="2"/>
  <c r="H60" i="2"/>
  <c r="K60" i="2"/>
  <c r="N60" i="2"/>
  <c r="N59" i="2"/>
  <c r="K59" i="2"/>
  <c r="H59" i="2"/>
  <c r="E60" i="2"/>
  <c r="E62" i="2" s="1"/>
  <c r="E59" i="2"/>
  <c r="B60" i="2"/>
  <c r="B62" i="2" s="1"/>
  <c r="B59" i="2"/>
  <c r="N62" i="2"/>
  <c r="K62" i="2"/>
  <c r="H62" i="2"/>
  <c r="B56" i="2"/>
  <c r="B58" i="2" s="1"/>
  <c r="B55" i="2"/>
  <c r="N56" i="2"/>
  <c r="K56" i="2"/>
  <c r="H56" i="2"/>
  <c r="N55" i="2"/>
  <c r="K55" i="2"/>
  <c r="H55" i="2"/>
  <c r="E56" i="2"/>
  <c r="E58" i="2" s="1"/>
  <c r="E55" i="2"/>
  <c r="N58" i="2"/>
  <c r="K58" i="2"/>
  <c r="H58" i="2"/>
  <c r="B52" i="2"/>
  <c r="B54" i="2" s="1"/>
  <c r="B48" i="2"/>
  <c r="B50" i="2" s="1"/>
  <c r="B47" i="2"/>
  <c r="B51" i="2"/>
  <c r="N52" i="2"/>
  <c r="K52" i="2"/>
  <c r="H52" i="2"/>
  <c r="H51" i="2"/>
  <c r="N51" i="2"/>
  <c r="N53" i="2" s="1"/>
  <c r="K51" i="2"/>
  <c r="K53" i="2" s="1"/>
  <c r="E52" i="2"/>
  <c r="E54" i="2" s="1"/>
  <c r="E51" i="2"/>
  <c r="N54" i="2"/>
  <c r="K54" i="2"/>
  <c r="H54" i="2"/>
  <c r="N48" i="2"/>
  <c r="N49" i="2" s="1"/>
  <c r="K48" i="2"/>
  <c r="H48" i="2"/>
  <c r="N47" i="2"/>
  <c r="K47" i="2"/>
  <c r="H47" i="2"/>
  <c r="E48" i="2"/>
  <c r="E50" i="2" s="1"/>
  <c r="E47" i="2"/>
  <c r="N50" i="2"/>
  <c r="K50" i="2"/>
  <c r="H50" i="2"/>
  <c r="B44" i="2"/>
  <c r="B43" i="2"/>
  <c r="B40" i="2"/>
  <c r="B42" i="2" s="1"/>
  <c r="B39" i="2"/>
  <c r="B36" i="2"/>
  <c r="B38" i="2" s="1"/>
  <c r="B35" i="2"/>
  <c r="B27" i="2"/>
  <c r="E27" i="2"/>
  <c r="B28" i="2"/>
  <c r="E28" i="2"/>
  <c r="N44" i="2"/>
  <c r="K44" i="2"/>
  <c r="H44" i="2"/>
  <c r="N43" i="2"/>
  <c r="K43" i="2"/>
  <c r="H43" i="2"/>
  <c r="E44" i="2"/>
  <c r="E46" i="2" s="1"/>
  <c r="E43" i="2"/>
  <c r="N46" i="2"/>
  <c r="K46" i="2"/>
  <c r="H46" i="2"/>
  <c r="N40" i="2"/>
  <c r="N42" i="2" s="1"/>
  <c r="K40" i="2"/>
  <c r="K42" i="2" s="1"/>
  <c r="H40" i="2"/>
  <c r="H42" i="2" s="1"/>
  <c r="N39" i="2"/>
  <c r="K39" i="2"/>
  <c r="H39" i="2"/>
  <c r="E40" i="2"/>
  <c r="E39" i="2"/>
  <c r="E42" i="2"/>
  <c r="E29" i="2"/>
  <c r="E36" i="2"/>
  <c r="E38" i="2" s="1"/>
  <c r="E35" i="2"/>
  <c r="N36" i="2"/>
  <c r="N35" i="2"/>
  <c r="K36" i="2"/>
  <c r="K38" i="2" s="1"/>
  <c r="K35" i="2"/>
  <c r="H36" i="2"/>
  <c r="H35" i="2"/>
  <c r="N38" i="2"/>
  <c r="B32" i="2"/>
  <c r="B31" i="2"/>
  <c r="N32" i="2"/>
  <c r="K32" i="2"/>
  <c r="H32" i="2"/>
  <c r="N31" i="2"/>
  <c r="K31" i="2"/>
  <c r="H31" i="2"/>
  <c r="E32" i="2"/>
  <c r="E34" i="2" s="1"/>
  <c r="E31" i="2"/>
  <c r="N34" i="2"/>
  <c r="K34" i="2"/>
  <c r="H34" i="2"/>
  <c r="B34" i="2"/>
  <c r="N28" i="2"/>
  <c r="K28" i="2"/>
  <c r="H28" i="2"/>
  <c r="N27" i="2"/>
  <c r="K27" i="2"/>
  <c r="H27" i="2"/>
  <c r="B85" i="2" l="1"/>
  <c r="H45" i="2"/>
  <c r="N69" i="2"/>
  <c r="K29" i="2"/>
  <c r="E33" i="2"/>
  <c r="H33" i="2"/>
  <c r="N33" i="2"/>
  <c r="B33" i="2"/>
  <c r="E41" i="2"/>
  <c r="H53" i="2"/>
  <c r="B53" i="2"/>
  <c r="E57" i="2"/>
  <c r="H61" i="2"/>
  <c r="E69" i="2"/>
  <c r="H69" i="2"/>
  <c r="B69" i="2"/>
  <c r="K73" i="2"/>
  <c r="N73" i="2"/>
  <c r="N81" i="2"/>
  <c r="H77" i="2"/>
  <c r="E81" i="2"/>
  <c r="H81" i="2"/>
  <c r="B81" i="2"/>
  <c r="N57" i="2"/>
  <c r="B65" i="2"/>
  <c r="K65" i="2"/>
  <c r="N65" i="2"/>
  <c r="K77" i="2"/>
  <c r="N77" i="2"/>
  <c r="B77" i="2"/>
  <c r="H37" i="2"/>
  <c r="N37" i="2"/>
  <c r="K41" i="2"/>
  <c r="K45" i="2"/>
  <c r="N45" i="2"/>
  <c r="B45" i="2"/>
  <c r="E49" i="2"/>
  <c r="H49" i="2"/>
  <c r="B61" i="2"/>
  <c r="N61" i="2"/>
  <c r="B66" i="2"/>
  <c r="B73" i="2"/>
  <c r="B29" i="2"/>
  <c r="H29" i="2"/>
  <c r="N29" i="2"/>
  <c r="K33" i="2"/>
  <c r="H38" i="2"/>
  <c r="K37" i="2"/>
  <c r="E37" i="2"/>
  <c r="B46" i="2"/>
  <c r="B49" i="2"/>
  <c r="H57" i="2"/>
  <c r="B57" i="2"/>
  <c r="E65" i="2"/>
  <c r="K69" i="2"/>
  <c r="E73" i="2"/>
  <c r="E77" i="2"/>
  <c r="K81" i="2"/>
  <c r="B41" i="2"/>
  <c r="H41" i="2"/>
  <c r="N41" i="2"/>
  <c r="E45" i="2"/>
  <c r="B37" i="2"/>
  <c r="K49" i="2"/>
  <c r="E53" i="2"/>
  <c r="K57" i="2"/>
  <c r="E61" i="2"/>
  <c r="K61" i="2"/>
  <c r="B30" i="2"/>
  <c r="E30" i="2"/>
  <c r="H30" i="2"/>
  <c r="K30" i="2"/>
  <c r="N30" i="2"/>
  <c r="N24" i="2"/>
  <c r="N23" i="2"/>
  <c r="K24" i="2"/>
  <c r="K23" i="2"/>
  <c r="H24" i="2"/>
  <c r="H23" i="2"/>
  <c r="E24" i="2"/>
  <c r="E23" i="2"/>
  <c r="B24" i="2"/>
  <c r="B23" i="2"/>
  <c r="E25" i="2" l="1"/>
  <c r="K25" i="2"/>
  <c r="B25" i="2"/>
  <c r="H25" i="2"/>
  <c r="N25" i="2"/>
  <c r="N26" i="2" l="1"/>
  <c r="K26" i="2"/>
  <c r="H26" i="2"/>
  <c r="E26" i="2"/>
  <c r="B26" i="2"/>
  <c r="R59" i="1" l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D9" i="1" l="1"/>
  <c r="B9" i="1" s="1"/>
  <c r="E9" i="1"/>
  <c r="C9" i="1" s="1"/>
  <c r="D10" i="1"/>
  <c r="B10" i="1" s="1"/>
  <c r="E10" i="1"/>
  <c r="C10" i="1" s="1"/>
  <c r="D11" i="1"/>
  <c r="B11" i="1" s="1"/>
  <c r="E11" i="1"/>
  <c r="C11" i="1" s="1"/>
  <c r="D12" i="1"/>
  <c r="B12" i="1" s="1"/>
  <c r="E12" i="1"/>
  <c r="C12" i="1" s="1"/>
  <c r="D13" i="1"/>
  <c r="B13" i="1" s="1"/>
  <c r="E13" i="1"/>
  <c r="C13" i="1" s="1"/>
  <c r="D14" i="1"/>
  <c r="B14" i="1" s="1"/>
  <c r="E14" i="1"/>
  <c r="C14" i="1" s="1"/>
  <c r="D15" i="1"/>
  <c r="B15" i="1" s="1"/>
  <c r="E15" i="1"/>
  <c r="C15" i="1" s="1"/>
  <c r="D16" i="1"/>
  <c r="B16" i="1" s="1"/>
  <c r="E16" i="1"/>
  <c r="C16" i="1" s="1"/>
  <c r="D17" i="1"/>
  <c r="B17" i="1" s="1"/>
  <c r="E17" i="1"/>
  <c r="C17" i="1" s="1"/>
  <c r="D18" i="1"/>
  <c r="B18" i="1" s="1"/>
  <c r="E18" i="1"/>
  <c r="C18" i="1" s="1"/>
  <c r="D19" i="1"/>
  <c r="B19" i="1" s="1"/>
  <c r="E19" i="1"/>
  <c r="C19" i="1" s="1"/>
  <c r="D8" i="1"/>
  <c r="B8" i="1" s="1"/>
  <c r="E8" i="1"/>
  <c r="C8" i="1" s="1"/>
  <c r="F3" i="1" l="1"/>
  <c r="G3" i="1" s="1"/>
  <c r="G4" i="1"/>
  <c r="B3" i="1" l="1"/>
  <c r="A3" i="1" s="1"/>
  <c r="A4" i="1"/>
</calcChain>
</file>

<file path=xl/sharedStrings.xml><?xml version="1.0" encoding="utf-8"?>
<sst xmlns="http://schemas.openxmlformats.org/spreadsheetml/2006/main" count="2928" uniqueCount="961">
  <si>
    <t>Convertiseur</t>
  </si>
  <si>
    <t>Ancien Mid (AM)</t>
  </si>
  <si>
    <t>Mid (M)</t>
  </si>
  <si>
    <t>Nymid (NM)</t>
  </si>
  <si>
    <t>Travail</t>
  </si>
  <si>
    <t>Paysan</t>
  </si>
  <si>
    <t>Riche fermier</t>
  </si>
  <si>
    <t>Aubergiste</t>
  </si>
  <si>
    <t>Commerçant urbain</t>
  </si>
  <si>
    <t>Mercenaire</t>
  </si>
  <si>
    <t>Artisan talentueux</t>
  </si>
  <si>
    <t>Receleur standard</t>
  </si>
  <si>
    <t>Médecin</t>
  </si>
  <si>
    <t>Maître-artisan</t>
  </si>
  <si>
    <t>Noble</t>
  </si>
  <si>
    <t>Seigneur sorcier</t>
  </si>
  <si>
    <t>Aristocrate</t>
  </si>
  <si>
    <t>Salaire semaine (AM)</t>
  </si>
  <si>
    <t>MAX</t>
  </si>
  <si>
    <t>MIN</t>
  </si>
  <si>
    <t>Sable</t>
  </si>
  <si>
    <t>Pomme de terre</t>
  </si>
  <si>
    <t>Pomme</t>
  </si>
  <si>
    <t>Carotte</t>
  </si>
  <si>
    <t>Chou</t>
  </si>
  <si>
    <t>Blé</t>
  </si>
  <si>
    <t>Orge</t>
  </si>
  <si>
    <t>Riz</t>
  </si>
  <si>
    <t>Raisin</t>
  </si>
  <si>
    <t>Plume</t>
  </si>
  <si>
    <t>Œuf</t>
  </si>
  <si>
    <t>Lait</t>
  </si>
  <si>
    <t>Miel</t>
  </si>
  <si>
    <t>Viande de porc</t>
  </si>
  <si>
    <t>Verre</t>
  </si>
  <si>
    <t>Cuir</t>
  </si>
  <si>
    <t>Laine</t>
  </si>
  <si>
    <t>Fil</t>
  </si>
  <si>
    <t>Œuf de dragon</t>
  </si>
  <si>
    <t>Larme de dragon</t>
  </si>
  <si>
    <t>Le Carreleur</t>
  </si>
  <si>
    <t>La fausse Plie</t>
  </si>
  <si>
    <t>Le Baracuba</t>
  </si>
  <si>
    <t>Le Cachaflow</t>
  </si>
  <si>
    <t>La Méduse de Milosse</t>
  </si>
  <si>
    <t>La Solidays</t>
  </si>
  <si>
    <t>Le Mérouetdoncornicar</t>
  </si>
  <si>
    <t>L'Aiguille</t>
  </si>
  <si>
    <t>La Brelle</t>
  </si>
  <si>
    <t>L'Ecrevisse crusiforme</t>
  </si>
  <si>
    <t>La Brigitte Gardon</t>
  </si>
  <si>
    <t>Le Comble Chevalier</t>
  </si>
  <si>
    <t>Le Silure de bois</t>
  </si>
  <si>
    <t>Le Sonchoix</t>
  </si>
  <si>
    <t>L'Hippocrampe</t>
  </si>
  <si>
    <t>La Sourdine</t>
  </si>
  <si>
    <t>Le Turbodiesel</t>
  </si>
  <si>
    <t>Le Filcollins</t>
  </si>
  <si>
    <t>Le Martsointsoin</t>
  </si>
  <si>
    <t>Mobidick</t>
  </si>
  <si>
    <t>Mousse</t>
  </si>
  <si>
    <t>Grande Ortie</t>
  </si>
  <si>
    <t>Hellébore noir</t>
  </si>
  <si>
    <t>Muguet</t>
  </si>
  <si>
    <t>Vigne</t>
  </si>
  <si>
    <t>Chicoré sauvage</t>
  </si>
  <si>
    <t>Ancolie commune</t>
  </si>
  <si>
    <t>Trèfle</t>
  </si>
  <si>
    <t>Gingembre</t>
  </si>
  <si>
    <t>Pissenlit</t>
  </si>
  <si>
    <t>Bryone dioïque</t>
  </si>
  <si>
    <t>Digitale jaune</t>
  </si>
  <si>
    <t>Lavande vraie</t>
  </si>
  <si>
    <t>Arum</t>
  </si>
  <si>
    <t>Byblis</t>
  </si>
  <si>
    <t>Bambou</t>
  </si>
  <si>
    <t>Belladone</t>
  </si>
  <si>
    <t>Ivraie enivrante</t>
  </si>
  <si>
    <t>Campanule Raiponce</t>
  </si>
  <si>
    <t>Le Mandrakus</t>
  </si>
  <si>
    <t>bois de Peuplier</t>
  </si>
  <si>
    <t>bois de Sapin</t>
  </si>
  <si>
    <t>bois de Charme</t>
  </si>
  <si>
    <t>bois de Cerisier</t>
  </si>
  <si>
    <t>bois de Noisetier</t>
  </si>
  <si>
    <t>bois d'Erable</t>
  </si>
  <si>
    <t>bois de Chataignier</t>
  </si>
  <si>
    <t>bois de Orme</t>
  </si>
  <si>
    <t>bois de Bouleau</t>
  </si>
  <si>
    <t>bois de Noyer</t>
  </si>
  <si>
    <t>bois d'Acacia</t>
  </si>
  <si>
    <t>bois de Pin</t>
  </si>
  <si>
    <t>bois de Frêne</t>
  </si>
  <si>
    <t>bois de Meleze</t>
  </si>
  <si>
    <t>bois d'Olivier</t>
  </si>
  <si>
    <t>bois de Chène</t>
  </si>
  <si>
    <t>Bois de If</t>
  </si>
  <si>
    <t>Bois d'Ébène</t>
  </si>
  <si>
    <t>Bois d'Eucalyptus</t>
  </si>
  <si>
    <t>Bois Elfique</t>
  </si>
  <si>
    <t>Pierre</t>
  </si>
  <si>
    <t>Minerai de Charbon</t>
  </si>
  <si>
    <t>Minerai de Cuivre</t>
  </si>
  <si>
    <t>Minerai d'Étain</t>
  </si>
  <si>
    <t>Minerai de Bronze</t>
  </si>
  <si>
    <t>Minerai de Fer</t>
  </si>
  <si>
    <t>Minerai d'Argent</t>
  </si>
  <si>
    <t>Minerai d'Or</t>
  </si>
  <si>
    <t>Minerai Noir</t>
  </si>
  <si>
    <t>Minerai de platine</t>
  </si>
  <si>
    <t>Minerai de Mithril</t>
  </si>
  <si>
    <t>Minerai d'Orichalque</t>
  </si>
  <si>
    <t>Minerai d'Adamantite</t>
  </si>
  <si>
    <t>Minerai d'Apoithakarah</t>
  </si>
  <si>
    <t>Minerai de Scarletite</t>
  </si>
  <si>
    <t>Minerai d'Uranium Céleste</t>
  </si>
  <si>
    <t>Minerai d'Argent d'étoile</t>
  </si>
  <si>
    <t>Minerai de Cristal Prismatique</t>
  </si>
  <si>
    <t>Minerai de démonite</t>
  </si>
  <si>
    <t>Minerai d'Ultimathium</t>
  </si>
  <si>
    <t>NOM</t>
  </si>
  <si>
    <t>PRIX (Am)</t>
  </si>
  <si>
    <t>Salaire mois (Mid)</t>
  </si>
  <si>
    <t>Salaire  ans (Nm)</t>
  </si>
  <si>
    <t>Canasson, âne ou mule</t>
  </si>
  <si>
    <t>Chat</t>
  </si>
  <si>
    <t>Cheval de bâts</t>
  </si>
  <si>
    <t>Chèvre</t>
  </si>
  <si>
    <t>Chien de guerre</t>
  </si>
  <si>
    <t>Chien de race</t>
  </si>
  <si>
    <t>Faucon</t>
  </si>
  <si>
    <t>Mouton</t>
  </si>
  <si>
    <t>Pigeon voyageur</t>
  </si>
  <si>
    <t>Porc</t>
  </si>
  <si>
    <t>Poule</t>
  </si>
  <si>
    <t>Vache</t>
  </si>
  <si>
    <t>Bœuf</t>
  </si>
  <si>
    <t>BÉTAIL</t>
  </si>
  <si>
    <t>MONTURES</t>
  </si>
  <si>
    <t>Destrier</t>
  </si>
  <si>
    <t>Cheval de guerre</t>
  </si>
  <si>
    <t>Cheval de selle</t>
  </si>
  <si>
    <t>Poney</t>
  </si>
  <si>
    <t>Harnais</t>
  </si>
  <si>
    <t>Selle</t>
  </si>
  <si>
    <t>OUTILS</t>
  </si>
  <si>
    <t>Accessoires de calligraphie</t>
  </si>
  <si>
    <t>Accessoires de déguisement</t>
  </si>
  <si>
    <t>Boulier</t>
  </si>
  <si>
    <t>Cale en bois</t>
  </si>
  <si>
    <t>Chaîne (au mètre)</t>
  </si>
  <si>
    <t>Collet</t>
  </si>
  <si>
    <t>Grappin</t>
  </si>
  <si>
    <t>Hameçon et ligne</t>
  </si>
  <si>
    <t>Lingot de métal</t>
  </si>
  <si>
    <t>Livre enluminé</t>
  </si>
  <si>
    <t>Livre imprimé</t>
  </si>
  <si>
    <t>Masse</t>
  </si>
  <si>
    <t>Menottes</t>
  </si>
  <si>
    <t>Outils d’artisan</t>
  </si>
  <si>
    <t>Outils de crochetage</t>
  </si>
  <si>
    <t>Pelle</t>
  </si>
  <si>
    <t>Perche (au mètre)</t>
  </si>
  <si>
    <t>Pied-de-biche</t>
  </si>
  <si>
    <t>Piège à loup</t>
  </si>
  <si>
    <t>Piolet</t>
  </si>
  <si>
    <t>Pointe</t>
  </si>
  <si>
    <t>Boîte d’amadou</t>
  </si>
  <si>
    <t>Bouilloire</t>
  </si>
  <si>
    <t>Cadenas de bonne qualité</t>
  </si>
  <si>
    <t>Cadenas</t>
  </si>
  <si>
    <t>Chope en bois</t>
  </si>
  <si>
    <t>Chope en étain</t>
  </si>
  <si>
    <t>Corde, 20 mètres</t>
  </si>
  <si>
    <t>Couverts en argent</t>
  </si>
  <si>
    <t>Couverts en bois</t>
  </si>
  <si>
    <t>Couverts en métal</t>
  </si>
  <si>
    <t>Couverture</t>
  </si>
  <si>
    <t>Dés (os)</t>
  </si>
  <si>
    <t>Échelle</t>
  </si>
  <si>
    <t>Gamelle</t>
  </si>
  <si>
    <t>Instrument de musique</t>
  </si>
  <si>
    <t>Longue-vue</t>
  </si>
  <si>
    <t>Miroir</t>
  </si>
  <si>
    <t>Papier</t>
  </si>
  <si>
    <t>Paquet de cartes</t>
  </si>
  <si>
    <t>Parchemin</t>
  </si>
  <si>
    <t>Parfum</t>
  </si>
  <si>
    <t>Symbole religieux</t>
  </si>
  <si>
    <t>Tente</t>
  </si>
  <si>
    <t>ÉQUIPEMENT DIVERS</t>
  </si>
  <si>
    <t>ÉCLAIRAGE</t>
  </si>
  <si>
    <t>Allumette</t>
  </si>
  <si>
    <t>Bois de chauffe</t>
  </si>
  <si>
    <t>Bougie de cire</t>
  </si>
  <si>
    <t>Bougie de suif</t>
  </si>
  <si>
    <t>Huile pour lampe</t>
  </si>
  <si>
    <t>Lampe</t>
  </si>
  <si>
    <t>Lampe-tempête</t>
  </si>
  <si>
    <t>Lanterne</t>
  </si>
  <si>
    <t>Torche</t>
  </si>
  <si>
    <t>VÉHICULES</t>
  </si>
  <si>
    <t>Diligence</t>
  </si>
  <si>
    <t>Chariot</t>
  </si>
  <si>
    <t>Carriole</t>
  </si>
  <si>
    <t>Navire</t>
  </si>
  <si>
    <t>Embarcation fluviale</t>
  </si>
  <si>
    <t>Bateau à rames</t>
  </si>
  <si>
    <t>ÉQUIPEMENTDE TRANSPORT</t>
  </si>
  <si>
    <t>Besace</t>
  </si>
  <si>
    <t>Bourse</t>
  </si>
  <si>
    <t>Coffre</t>
  </si>
  <si>
    <t>Flasque de cuir</t>
  </si>
  <si>
    <t>Flasque en métal</t>
  </si>
  <si>
    <t>Fontes de selle</t>
  </si>
  <si>
    <t>Gibecière</t>
  </si>
  <si>
    <t>Outre</t>
  </si>
  <si>
    <t>Petit sac</t>
  </si>
  <si>
    <t>Pichet</t>
  </si>
  <si>
    <t>Sac à dos</t>
  </si>
  <si>
    <t>Étui à cartes ou à parchemins</t>
  </si>
  <si>
    <t>NOURRITURE ET BOISSON</t>
  </si>
  <si>
    <t>Alcool fort, la bouteille</t>
  </si>
  <si>
    <t>Ale</t>
  </si>
  <si>
    <t>Bière</t>
  </si>
  <si>
    <t>Grand vin</t>
  </si>
  <si>
    <t>Vin de table</t>
  </si>
  <si>
    <t>Tonnelet d’ale ou de bière</t>
  </si>
  <si>
    <t>Met raffiné</t>
  </si>
  <si>
    <t>Nourriture, la journée (bonne)</t>
  </si>
  <si>
    <t>Nourriture, la journée (normale)</t>
  </si>
  <si>
    <t>Nourriture, la journée (médiocre)</t>
  </si>
  <si>
    <t>Ration, la semaine</t>
  </si>
  <si>
    <t>Miche de pain</t>
  </si>
  <si>
    <t>Tourte</t>
  </si>
  <si>
    <t>Fourrage, la journée</t>
  </si>
  <si>
    <t>Matériaux 1</t>
  </si>
  <si>
    <t>Prix Mat1</t>
  </si>
  <si>
    <t>Matériaux 2</t>
  </si>
  <si>
    <t>Prix Mat2</t>
  </si>
  <si>
    <t>Matériaux 3</t>
  </si>
  <si>
    <t>Prix Mat3</t>
  </si>
  <si>
    <t>Matériaux 4</t>
  </si>
  <si>
    <t>Prix Mat4</t>
  </si>
  <si>
    <t>Matériaux 5</t>
  </si>
  <si>
    <t>Nombre</t>
  </si>
  <si>
    <t>Prix Mat5</t>
  </si>
  <si>
    <t>Main d'Œuvre</t>
  </si>
  <si>
    <t>Prix Total</t>
  </si>
  <si>
    <t>Nom Recette</t>
  </si>
  <si>
    <t>Metier</t>
  </si>
  <si>
    <t>Hache</t>
  </si>
  <si>
    <t>Pioche</t>
  </si>
  <si>
    <r>
      <t>F</t>
    </r>
    <r>
      <rPr>
        <sz val="22"/>
        <color theme="1"/>
        <rFont val="Freestyle Script"/>
        <family val="4"/>
      </rPr>
      <t>orgeron</t>
    </r>
  </si>
  <si>
    <t>Nom</t>
  </si>
  <si>
    <t>Type</t>
  </si>
  <si>
    <t>Armes</t>
  </si>
  <si>
    <t>Arme à deux mains*</t>
  </si>
  <si>
    <t>Arme à une main (épée, etc.)</t>
  </si>
  <si>
    <t>Bâton*</t>
  </si>
  <si>
    <t>Bouclier</t>
  </si>
  <si>
    <t>Dague</t>
  </si>
  <si>
    <t>Gantelet/coup-de-poing</t>
  </si>
  <si>
    <t>Hallebarde*</t>
  </si>
  <si>
    <t>Lance</t>
  </si>
  <si>
    <t>Main gauche</t>
  </si>
  <si>
    <t>Rapière</t>
  </si>
  <si>
    <t>Rondache</t>
  </si>
  <si>
    <t>Arc court*</t>
  </si>
  <si>
    <t>Arc elfique*</t>
  </si>
  <si>
    <t>Arc long*</t>
  </si>
  <si>
    <t>Arc*</t>
  </si>
  <si>
    <t>Bolas</t>
  </si>
  <si>
    <t>Dague/étoile de jet</t>
  </si>
  <si>
    <t>Fouet</t>
  </si>
  <si>
    <t>Hache/marteau de jet</t>
  </si>
  <si>
    <t>Javelot</t>
  </si>
  <si>
    <t>Armures</t>
  </si>
  <si>
    <t>Armure de cuir complète</t>
  </si>
  <si>
    <t>Calotte de cuir</t>
  </si>
  <si>
    <t>Gilet de cuir</t>
  </si>
  <si>
    <t>Jambières de cuir</t>
  </si>
  <si>
    <t>Veste de cuir</t>
  </si>
  <si>
    <t>Armure de mailles complète</t>
  </si>
  <si>
    <t>Cagoule de mailles</t>
  </si>
  <si>
    <t>Chemise de mailles</t>
  </si>
  <si>
    <t>Gilet de mailles</t>
  </si>
  <si>
    <t>Jambières de mailles</t>
  </si>
  <si>
    <t>Manteau de mailles à manches</t>
  </si>
  <si>
    <t>Manteau de mailles</t>
  </si>
  <si>
    <t>Armure de plaques complète</t>
  </si>
  <si>
    <t>Brassards d’acier</t>
  </si>
  <si>
    <t>Casque</t>
  </si>
  <si>
    <t>Jambières d’acier</t>
  </si>
  <si>
    <t>Plastron</t>
  </si>
  <si>
    <t>Effet</t>
  </si>
  <si>
    <t>States</t>
  </si>
  <si>
    <r>
      <t>T</t>
    </r>
    <r>
      <rPr>
        <sz val="22"/>
        <color theme="1"/>
        <rFont val="Freestyle Script"/>
        <family val="4"/>
      </rPr>
      <t>ailleur</t>
    </r>
  </si>
  <si>
    <t>Prix (AM)</t>
  </si>
  <si>
    <t>Bouclier en bois</t>
  </si>
  <si>
    <t>Aucun</t>
  </si>
  <si>
    <t>Description</t>
  </si>
  <si>
    <t>Une épée en bois, ne vous croyez pas menançant avec votre jouet.</t>
  </si>
  <si>
    <t>Arme Main Gauche</t>
  </si>
  <si>
    <t>Un bouclier en bois, c'est un classique !</t>
  </si>
  <si>
    <t>F</t>
  </si>
  <si>
    <t>E</t>
  </si>
  <si>
    <t>Sur?</t>
  </si>
  <si>
    <t>Epée en cuivre</t>
  </si>
  <si>
    <t>Epée en fer</t>
  </si>
  <si>
    <t>Epée en fer à deux main</t>
  </si>
  <si>
    <t>/!\</t>
  </si>
  <si>
    <t>Les prix sont à carractères informatifs les prix réel sont ceux dans les autres onglets</t>
  </si>
  <si>
    <t>Epée en pierre</t>
  </si>
  <si>
    <t>Une épée en  pierre, c'est déjà plus efficace que du bois…</t>
  </si>
  <si>
    <t>Epée d'étain</t>
  </si>
  <si>
    <t>Cathégorie</t>
  </si>
  <si>
    <t>Epée de bronze</t>
  </si>
  <si>
    <t>Epée en cuivre à deux main</t>
  </si>
  <si>
    <t>Epée en étain à deux main</t>
  </si>
  <si>
    <t>Epée en bronze à deux main</t>
  </si>
  <si>
    <t>Epée d'argent</t>
  </si>
  <si>
    <t>Epée en argent à deux main</t>
  </si>
  <si>
    <t>Epée en or</t>
  </si>
  <si>
    <t>Epée en or à deux main</t>
  </si>
  <si>
    <t>Epée Noir</t>
  </si>
  <si>
    <t>Epée Noir à deux main</t>
  </si>
  <si>
    <t>Epée de platine</t>
  </si>
  <si>
    <t>Epée de platine à deux main</t>
  </si>
  <si>
    <t>Epée de Mithril</t>
  </si>
  <si>
    <t>Epée de mithril à deux main</t>
  </si>
  <si>
    <t>Epée d'Orichalque</t>
  </si>
  <si>
    <t>Epée d'Orichalque à deux main</t>
  </si>
  <si>
    <t>Epée d'adamantium</t>
  </si>
  <si>
    <t>Epée d'adamantium à deux main</t>
  </si>
  <si>
    <t>Epée de Scarletite</t>
  </si>
  <si>
    <t>Epée de Scarletite à deux main</t>
  </si>
  <si>
    <t>Epée d'Uranium Céleste</t>
  </si>
  <si>
    <t>Epée d'Uranium Céleste à deux main</t>
  </si>
  <si>
    <t>Epée d'Argent d'étoile</t>
  </si>
  <si>
    <t>Epée d'Argent d'étoile à deux main</t>
  </si>
  <si>
    <t>Epée de Cristal Prismatique</t>
  </si>
  <si>
    <t>Epée de Cristal Prismatique à deux main</t>
  </si>
  <si>
    <t>Epée de démonite</t>
  </si>
  <si>
    <t>Epée de démonite à deux main</t>
  </si>
  <si>
    <t>Arc</t>
  </si>
  <si>
    <t>Marteau</t>
  </si>
  <si>
    <t>Bouclier d'étain</t>
  </si>
  <si>
    <t>Bouclier de bronze</t>
  </si>
  <si>
    <t>Bouclier de fer</t>
  </si>
  <si>
    <t>Bouclier d'argent</t>
  </si>
  <si>
    <t>Bouclier platine</t>
  </si>
  <si>
    <t>Bouclier Mithril</t>
  </si>
  <si>
    <t>Bouclier d'adamantium</t>
  </si>
  <si>
    <t>Bouclier Scarletite</t>
  </si>
  <si>
    <t>Bouclier d'Argent d'étoile</t>
  </si>
  <si>
    <r>
      <rPr>
        <b/>
        <sz val="16"/>
        <color theme="1"/>
        <rFont val="Calibri"/>
        <family val="2"/>
        <scheme val="minor"/>
      </rPr>
      <t>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</si>
  <si>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</si>
  <si>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</si>
  <si>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</si>
  <si>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</si>
  <si>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</si>
  <si>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</si>
  <si>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</si>
  <si>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</si>
  <si>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</si>
  <si>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</si>
  <si>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</si>
  <si>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</si>
  <si>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</si>
  <si>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</si>
  <si>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</si>
  <si>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45%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</si>
  <si>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t xml:space="preserve">1D4 </t>
    </r>
    <r>
      <rPr>
        <sz val="16"/>
        <color theme="1"/>
        <rFont val="Calibri"/>
        <family val="2"/>
        <scheme val="minor"/>
      </rPr>
      <t>de dégats</t>
    </r>
  </si>
  <si>
    <r>
      <t xml:space="preserve">1D8 </t>
    </r>
    <r>
      <rPr>
        <sz val="16"/>
        <color theme="1"/>
        <rFont val="Calibri"/>
        <family val="2"/>
        <scheme val="minor"/>
      </rPr>
      <t>de dégats</t>
    </r>
  </si>
  <si>
    <r>
      <t xml:space="preserve">1D6 </t>
    </r>
    <r>
      <rPr>
        <sz val="16"/>
        <color theme="1"/>
        <rFont val="Calibri"/>
        <family val="2"/>
        <scheme val="minor"/>
      </rPr>
      <t>de dégats</t>
    </r>
  </si>
  <si>
    <t>Arc décoratif</t>
  </si>
  <si>
    <t>Un Arc en bois à usage décoratif</t>
  </si>
  <si>
    <t>???</t>
  </si>
  <si>
    <t>Baton</t>
  </si>
  <si>
    <t>Un baton taillé pour la marche</t>
  </si>
  <si>
    <t>Baton du cerisier</t>
  </si>
  <si>
    <t>Baton de charme</t>
  </si>
  <si>
    <t>Un baton à l'envie irésistible d'être acheté.</t>
  </si>
  <si>
    <r>
      <t xml:space="preserve"> +</t>
    </r>
    <r>
      <rPr>
        <b/>
        <sz val="16"/>
        <color theme="1"/>
        <rFont val="Calibri"/>
        <family val="2"/>
        <scheme val="minor"/>
      </rPr>
      <t>PM2</t>
    </r>
  </si>
  <si>
    <t>Un baton à l'odeur de cerise.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</si>
  <si>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+2% chance CR</t>
    </r>
  </si>
  <si>
    <t>Un Arc en bois de charme</t>
  </si>
  <si>
    <t>Epée en pierre à deux main</t>
  </si>
  <si>
    <t>Arc du cerisier</t>
  </si>
  <si>
    <t>Arc du noisetier</t>
  </si>
  <si>
    <t>Baton du noisetier</t>
  </si>
  <si>
    <t>Arme à une mains</t>
  </si>
  <si>
    <t>Arme à deux mains</t>
  </si>
  <si>
    <t>Une épée en  pierre à deux mains, c'est déjà plus efficace que du bois…</t>
  </si>
  <si>
    <t>Baton de marche</t>
  </si>
  <si>
    <t>Arc d'érable</t>
  </si>
  <si>
    <t>Baton d'érable</t>
  </si>
  <si>
    <t>Arc du chataignier</t>
  </si>
  <si>
    <t>Baton du chataignier</t>
  </si>
  <si>
    <t>Arc d'orme</t>
  </si>
  <si>
    <t>Baton d'orme</t>
  </si>
  <si>
    <t>Bouclier d'or</t>
  </si>
  <si>
    <t>Bouclier Noir</t>
  </si>
  <si>
    <t>Bouclier d'Orichalque</t>
  </si>
  <si>
    <t>Epée d'apoithakarah</t>
  </si>
  <si>
    <t>Bouclier d'apoithakarah</t>
  </si>
  <si>
    <t>Epée d'apoithakarah à deux main</t>
  </si>
  <si>
    <t>Bouclier d'Uranium Céleste</t>
  </si>
  <si>
    <t>Bouclier Cristal Prismatique</t>
  </si>
  <si>
    <t>Bouclier démonite</t>
  </si>
  <si>
    <t>Bouclier ultime</t>
  </si>
  <si>
    <t>Epée d'Ultime à deux main</t>
  </si>
  <si>
    <t>Epée ultime</t>
  </si>
  <si>
    <t>Arc de bouleau</t>
  </si>
  <si>
    <t>Baton de bouleau</t>
  </si>
  <si>
    <t>Arc de noyer</t>
  </si>
  <si>
    <t>Baton de noyer</t>
  </si>
  <si>
    <t>Arc d'acacia</t>
  </si>
  <si>
    <t>Baton d'acacia</t>
  </si>
  <si>
    <t>Arc de pin</t>
  </si>
  <si>
    <t>Baton de pin</t>
  </si>
  <si>
    <t>Arc de frêne</t>
  </si>
  <si>
    <t>Baton de frêne</t>
  </si>
  <si>
    <t>Arc de Meleze</t>
  </si>
  <si>
    <t>Baton de Meleze</t>
  </si>
  <si>
    <t>Arc d'olivier</t>
  </si>
  <si>
    <t>Baton d'olivier</t>
  </si>
  <si>
    <t>Arc de chène</t>
  </si>
  <si>
    <t>Baton de chène</t>
  </si>
  <si>
    <t>Baton d'If</t>
  </si>
  <si>
    <t>Arc d'If</t>
  </si>
  <si>
    <t>Arc d'Eucalyptus</t>
  </si>
  <si>
    <t>Baton d'Eucalyptus</t>
  </si>
  <si>
    <t>Arc Elfique</t>
  </si>
  <si>
    <t>Baton Elfique</t>
  </si>
  <si>
    <t>Arc d'Ébène</t>
  </si>
  <si>
    <t>Baton d'Ébène</t>
  </si>
  <si>
    <r>
      <rPr>
        <b/>
        <sz val="16"/>
        <color theme="1"/>
        <rFont val="Calibri"/>
        <family val="2"/>
        <scheme val="minor"/>
      </rPr>
      <t>34%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</si>
  <si>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40%</t>
    </r>
    <r>
      <rPr>
        <sz val="16"/>
        <color theme="1"/>
        <rFont val="Calibri"/>
        <family val="2"/>
        <scheme val="minor"/>
      </rPr>
      <t xml:space="preserve"> de chance parer le coup</t>
    </r>
  </si>
  <si>
    <t>L'épée des fils conducteurs.</t>
  </si>
  <si>
    <t>La protection contre les statiques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</si>
  <si>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</si>
  <si>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</si>
  <si>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</si>
  <si>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</si>
  <si>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+7%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</si>
  <si>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+8%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</si>
  <si>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+9%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</si>
  <si>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+10%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</si>
  <si>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+11%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</si>
  <si>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12%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</si>
  <si>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13%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</si>
  <si>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</si>
  <si>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</si>
  <si>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</si>
  <si>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+17% chance CR</t>
    </r>
  </si>
  <si>
    <r>
      <t xml:space="preserve"> +</t>
    </r>
    <r>
      <rPr>
        <b/>
        <sz val="16"/>
        <color theme="1"/>
        <rFont val="Calibri"/>
        <family val="2"/>
        <scheme val="minor"/>
      </rPr>
      <t>PM3</t>
    </r>
  </si>
  <si>
    <r>
      <t xml:space="preserve"> +</t>
    </r>
    <r>
      <rPr>
        <b/>
        <sz val="16"/>
        <color theme="1"/>
        <rFont val="Calibri"/>
        <family val="2"/>
        <scheme val="minor"/>
      </rPr>
      <t>PM4</t>
    </r>
  </si>
  <si>
    <r>
      <t xml:space="preserve"> +</t>
    </r>
    <r>
      <rPr>
        <b/>
        <sz val="16"/>
        <color theme="1"/>
        <rFont val="Calibri"/>
        <family val="2"/>
        <scheme val="minor"/>
      </rPr>
      <t>PM5</t>
    </r>
  </si>
  <si>
    <r>
      <t xml:space="preserve"> +</t>
    </r>
    <r>
      <rPr>
        <b/>
        <sz val="16"/>
        <color theme="1"/>
        <rFont val="Calibri"/>
        <family val="2"/>
        <scheme val="minor"/>
      </rPr>
      <t>PM6</t>
    </r>
  </si>
  <si>
    <r>
      <t xml:space="preserve"> +</t>
    </r>
    <r>
      <rPr>
        <b/>
        <sz val="16"/>
        <color theme="1"/>
        <rFont val="Calibri"/>
        <family val="2"/>
        <scheme val="minor"/>
      </rPr>
      <t>PM7</t>
    </r>
  </si>
  <si>
    <r>
      <t xml:space="preserve"> +</t>
    </r>
    <r>
      <rPr>
        <b/>
        <sz val="16"/>
        <color theme="1"/>
        <rFont val="Calibri"/>
        <family val="2"/>
        <scheme val="minor"/>
      </rPr>
      <t>PM8</t>
    </r>
  </si>
  <si>
    <r>
      <t xml:space="preserve"> +</t>
    </r>
    <r>
      <rPr>
        <b/>
        <sz val="16"/>
        <color theme="1"/>
        <rFont val="Calibri"/>
        <family val="2"/>
        <scheme val="minor"/>
      </rPr>
      <t>PM9</t>
    </r>
  </si>
  <si>
    <r>
      <t xml:space="preserve"> +</t>
    </r>
    <r>
      <rPr>
        <b/>
        <sz val="16"/>
        <color theme="1"/>
        <rFont val="Calibri"/>
        <family val="2"/>
        <scheme val="minor"/>
      </rPr>
      <t>PM10</t>
    </r>
  </si>
  <si>
    <r>
      <t xml:space="preserve"> +</t>
    </r>
    <r>
      <rPr>
        <b/>
        <sz val="16"/>
        <color theme="1"/>
        <rFont val="Calibri"/>
        <family val="2"/>
        <scheme val="minor"/>
      </rPr>
      <t>PM11</t>
    </r>
  </si>
  <si>
    <r>
      <t xml:space="preserve"> +</t>
    </r>
    <r>
      <rPr>
        <b/>
        <sz val="16"/>
        <color theme="1"/>
        <rFont val="Calibri"/>
        <family val="2"/>
        <scheme val="minor"/>
      </rPr>
      <t>PM12</t>
    </r>
  </si>
  <si>
    <r>
      <t xml:space="preserve"> +</t>
    </r>
    <r>
      <rPr>
        <b/>
        <sz val="16"/>
        <color theme="1"/>
        <rFont val="Calibri"/>
        <family val="2"/>
        <scheme val="minor"/>
      </rPr>
      <t>PM15</t>
    </r>
  </si>
  <si>
    <r>
      <t xml:space="preserve"> +</t>
    </r>
    <r>
      <rPr>
        <b/>
        <sz val="16"/>
        <color theme="1"/>
        <rFont val="Calibri"/>
        <family val="2"/>
        <scheme val="minor"/>
      </rPr>
      <t>PM20</t>
    </r>
  </si>
  <si>
    <r>
      <t xml:space="preserve"> +</t>
    </r>
    <r>
      <rPr>
        <b/>
        <sz val="16"/>
        <color theme="1"/>
        <rFont val="Calibri"/>
        <family val="2"/>
        <scheme val="minor"/>
      </rPr>
      <t>PM25</t>
    </r>
  </si>
  <si>
    <r>
      <t xml:space="preserve"> +</t>
    </r>
    <r>
      <rPr>
        <b/>
        <sz val="16"/>
        <color theme="1"/>
        <rFont val="Calibri"/>
        <family val="2"/>
        <scheme val="minor"/>
      </rPr>
      <t>PM30</t>
    </r>
  </si>
  <si>
    <r>
      <t xml:space="preserve"> +</t>
    </r>
    <r>
      <rPr>
        <b/>
        <sz val="16"/>
        <color theme="1"/>
        <rFont val="Calibri"/>
        <family val="2"/>
        <scheme val="minor"/>
      </rPr>
      <t>PM35</t>
    </r>
  </si>
  <si>
    <r>
      <t xml:space="preserve"> +</t>
    </r>
    <r>
      <rPr>
        <b/>
        <sz val="16"/>
        <color theme="1"/>
        <rFont val="Calibri"/>
        <family val="2"/>
        <scheme val="minor"/>
      </rPr>
      <t>PM45</t>
    </r>
  </si>
  <si>
    <t>Dague en cuivre</t>
  </si>
  <si>
    <t>Dague d'étain</t>
  </si>
  <si>
    <t>Arme de jet</t>
  </si>
  <si>
    <t>Epée</t>
  </si>
  <si>
    <t>Dague de bronze</t>
  </si>
  <si>
    <t>Dague en fer</t>
  </si>
  <si>
    <t>Dague d'argent</t>
  </si>
  <si>
    <t>Dague en or</t>
  </si>
  <si>
    <t>Dague Noir</t>
  </si>
  <si>
    <t>Dague de platine</t>
  </si>
  <si>
    <t>Dague de Mithril</t>
  </si>
  <si>
    <t>Dague d'Orichalque</t>
  </si>
  <si>
    <t>Dague d'adamantium</t>
  </si>
  <si>
    <t>Dague d'apoithakarah</t>
  </si>
  <si>
    <t>Dague de Scarletite</t>
  </si>
  <si>
    <t>Dague d'Uranium Céleste</t>
  </si>
  <si>
    <t>Dague d'Argent d'étoile</t>
  </si>
  <si>
    <t>Dague de Cristal Prismatique</t>
  </si>
  <si>
    <t>Dague de démonite</t>
  </si>
  <si>
    <t>Dague ultime</t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</si>
  <si>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</si>
  <si>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</si>
  <si>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</si>
  <si>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</si>
  <si>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</si>
  <si>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</si>
  <si>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</si>
  <si>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</si>
  <si>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</si>
  <si>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</si>
  <si>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</si>
  <si>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+26%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</si>
  <si>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+28%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</si>
  <si>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+30%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</si>
  <si>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+32%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</si>
  <si>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</si>
  <si>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+40% chance CR</t>
    </r>
  </si>
  <si>
    <r>
      <t xml:space="preserve">1D4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>Ag +45%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</si>
  <si>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+4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-5Ag +25% chance CR</t>
    </r>
  </si>
  <si>
    <t>Quand il y a trop de lumière on l'éteind.</t>
  </si>
  <si>
    <t>Une lame que l'on coule.</t>
  </si>
  <si>
    <t>Pare soleil, pour éviter que l'on bronze.</t>
  </si>
  <si>
    <t>Gardez vous de le faire</t>
  </si>
  <si>
    <t>Pour éviter l'enfer</t>
  </si>
  <si>
    <t>De l'argent content ! Une arme à sourire.</t>
  </si>
  <si>
    <t>Ne fait pas le bonheur, mais il y contribue.</t>
  </si>
  <si>
    <t>Qui qu'a fait ? L'Or, l'autre maison.</t>
  </si>
  <si>
    <t>Tout ce qui brille n'est pas or, on s'en fout, on prend.</t>
  </si>
  <si>
    <t>L'arme des Noctambules</t>
  </si>
  <si>
    <t>Bouclier des trops pleins</t>
  </si>
  <si>
    <t>La véritable épée de Diijii</t>
  </si>
  <si>
    <t>La galette des sons</t>
  </si>
  <si>
    <t>Arme des petites gens</t>
  </si>
  <si>
    <t>Protection maximale pour modèle réduit</t>
  </si>
  <si>
    <t>L'épée qui ne copie pas</t>
  </si>
  <si>
    <t>Vous cherchiez un bouclier effaceur ?</t>
  </si>
  <si>
    <t>L'épée des premiers hommes</t>
  </si>
  <si>
    <t>Pour se protéger des Vangeli</t>
  </si>
  <si>
    <t>Tout vient à point, l'art c'est d'attendre</t>
  </si>
  <si>
    <t>J'ai l'appoint à Carat</t>
  </si>
  <si>
    <t>John and Son, Bouclier made in USA</t>
  </si>
  <si>
    <t>Epée des Maîtres</t>
  </si>
  <si>
    <t>Palette des impressionnistes</t>
  </si>
  <si>
    <t>Elle va mieux aux cheveux longs, c'est l'Ipii Multicolore</t>
  </si>
  <si>
    <t>Le flower defender</t>
  </si>
  <si>
    <t>L'épée Gorillaz, elle ressemble à une Hallebarde</t>
  </si>
  <si>
    <t>Bouclier de la brouille</t>
  </si>
  <si>
    <t>L'arme de la dernière chance</t>
  </si>
  <si>
    <t>Si vis pacem, para bellum</t>
  </si>
  <si>
    <t xml:space="preserve">Autant en emporte l'évent. </t>
  </si>
  <si>
    <t>Epée en cuivre Main Gauche</t>
  </si>
  <si>
    <t>Epée d'étain Main Gauche</t>
  </si>
  <si>
    <t>Epée de bronze Main Gauche</t>
  </si>
  <si>
    <t>Epée en fer Main Gauche</t>
  </si>
  <si>
    <t>Epée d'argent Main Gauche</t>
  </si>
  <si>
    <t>Epée en or Main Gauche</t>
  </si>
  <si>
    <t>Epée Noir Main Gauche</t>
  </si>
  <si>
    <t>Epée de platine Main Gauche</t>
  </si>
  <si>
    <t>Epée de Mithril Main Gauche</t>
  </si>
  <si>
    <t>Epée d'Orichalque Main Gauche</t>
  </si>
  <si>
    <t>Epée d'adamantium Main Gauche</t>
  </si>
  <si>
    <t>Epée d'apoithakarah Main Gauche</t>
  </si>
  <si>
    <t>Epée de Scarletite Main Gauche</t>
  </si>
  <si>
    <t>Epée d'Uranium Céleste Main Gauche</t>
  </si>
  <si>
    <t>Epée d'Argent d'étoile Main Gauche</t>
  </si>
  <si>
    <t>Epée de Cristal Prismatique Main Gauche</t>
  </si>
  <si>
    <t>Epée de démonite Main Gauche</t>
  </si>
  <si>
    <t>Epée ultime Main Gauche</t>
  </si>
  <si>
    <t>Epée en pierre Main Gauche</t>
  </si>
  <si>
    <r>
      <t xml:space="preserve">1D2 </t>
    </r>
    <r>
      <rPr>
        <sz val="16"/>
        <color theme="1"/>
        <rFont val="Calibri"/>
        <family val="2"/>
        <scheme val="minor"/>
      </rPr>
      <t>de dégats</t>
    </r>
  </si>
  <si>
    <t>Poing en fer</t>
  </si>
  <si>
    <t>Poing en or</t>
  </si>
  <si>
    <t>Poing Noir</t>
  </si>
  <si>
    <t>Poing de platine</t>
  </si>
  <si>
    <t>Poing de Mithril</t>
  </si>
  <si>
    <t>Poing d'Orichalque</t>
  </si>
  <si>
    <t>Poing d'adamantium</t>
  </si>
  <si>
    <t>Poing d'apoithakarah</t>
  </si>
  <si>
    <t>Poing de Scarletite</t>
  </si>
  <si>
    <t>Poing d'Uranium Céleste</t>
  </si>
  <si>
    <t>Poing d'Argent d'étoile</t>
  </si>
  <si>
    <t>Poing de Cristal Prismatique</t>
  </si>
  <si>
    <t>Poing de démonite</t>
  </si>
  <si>
    <t>Poing ultime</t>
  </si>
  <si>
    <t>Poing</t>
  </si>
  <si>
    <r>
      <t xml:space="preserve">1D2 </t>
    </r>
    <r>
      <rPr>
        <sz val="16"/>
        <color theme="1"/>
        <rFont val="Calibri"/>
        <family val="2"/>
        <scheme val="minor"/>
      </rPr>
      <t>de dégats +14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</si>
  <si>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</si>
  <si>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</si>
  <si>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</si>
  <si>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</si>
  <si>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</si>
  <si>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</si>
  <si>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</si>
  <si>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</si>
  <si>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</si>
  <si>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</si>
  <si>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+50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</si>
  <si>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1D4 </t>
    </r>
    <r>
      <rPr>
        <sz val="16"/>
        <color theme="1"/>
        <rFont val="Calibri"/>
        <family val="2"/>
        <scheme val="minor"/>
      </rPr>
      <t>de dégats +65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</si>
  <si>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</si>
  <si>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</si>
  <si>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</si>
  <si>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</si>
  <si>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+44</t>
    </r>
    <r>
      <rPr>
        <b/>
        <sz val="16"/>
        <color theme="1"/>
        <rFont val="Calibri"/>
        <family val="2"/>
        <scheme val="minor"/>
      </rPr>
      <t xml:space="preserve">Ag </t>
    </r>
  </si>
  <si>
    <t>Lance en cuivre</t>
  </si>
  <si>
    <t>Lance d'étain</t>
  </si>
  <si>
    <t>Lance de bronze</t>
  </si>
  <si>
    <t>Lance en fer</t>
  </si>
  <si>
    <t>Lance d'argent</t>
  </si>
  <si>
    <t>Lance en or</t>
  </si>
  <si>
    <t>Lance Noir</t>
  </si>
  <si>
    <t>Lance de platine</t>
  </si>
  <si>
    <t>Lance de Mithril</t>
  </si>
  <si>
    <t>Lance d'Orichalque</t>
  </si>
  <si>
    <t>Lance d'apoithakarah</t>
  </si>
  <si>
    <t>Lance de Scarletite</t>
  </si>
  <si>
    <t>Lance d'Uranium Céleste</t>
  </si>
  <si>
    <t>Lance d'Argent d'étoile</t>
  </si>
  <si>
    <t>Lance de démonite</t>
  </si>
  <si>
    <t>Lance  ultime</t>
  </si>
  <si>
    <t>Lance de cristal prismatique</t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</si>
  <si>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</si>
  <si>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</si>
  <si>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</si>
  <si>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</si>
  <si>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</si>
  <si>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</si>
  <si>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</si>
  <si>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</si>
  <si>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</si>
  <si>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</si>
  <si>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</si>
  <si>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</si>
  <si>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</si>
  <si>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</si>
  <si>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</si>
  <si>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</si>
  <si>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</si>
  <si>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+2</t>
    </r>
    <r>
      <rPr>
        <b/>
        <sz val="16"/>
        <color theme="1"/>
        <rFont val="Calibri"/>
        <family val="2"/>
        <scheme val="minor"/>
      </rPr>
      <t>0F</t>
    </r>
    <r>
      <rPr>
        <sz val="16"/>
        <color theme="1"/>
        <rFont val="Calibri"/>
        <family val="2"/>
        <scheme val="minor"/>
      </rPr>
      <t xml:space="preserve"> +40</t>
    </r>
    <r>
      <rPr>
        <b/>
        <sz val="16"/>
        <color theme="1"/>
        <rFont val="Calibri"/>
        <family val="2"/>
        <scheme val="minor"/>
      </rPr>
      <t>Ag</t>
    </r>
  </si>
  <si>
    <r>
      <t xml:space="preserve">4D2 </t>
    </r>
    <r>
      <rPr>
        <sz val="16"/>
        <color theme="1"/>
        <rFont val="Calibri"/>
        <family val="2"/>
        <scheme val="minor"/>
      </rPr>
      <t>de dégats -15</t>
    </r>
    <r>
      <rPr>
        <b/>
        <sz val="16"/>
        <color theme="1"/>
        <rFont val="Calibri"/>
        <family val="2"/>
        <scheme val="minor"/>
      </rPr>
      <t>Ag</t>
    </r>
  </si>
  <si>
    <r>
      <t xml:space="preserve">4D3 </t>
    </r>
    <r>
      <rPr>
        <sz val="16"/>
        <color theme="1"/>
        <rFont val="Calibri"/>
        <family val="2"/>
        <scheme val="minor"/>
      </rPr>
      <t>de dégats -10</t>
    </r>
    <r>
      <rPr>
        <b/>
        <sz val="16"/>
        <color theme="1"/>
        <rFont val="Calibri"/>
        <family val="2"/>
        <scheme val="minor"/>
      </rPr>
      <t>Ag</t>
    </r>
  </si>
  <si>
    <r>
      <t xml:space="preserve">4D4 </t>
    </r>
    <r>
      <rPr>
        <sz val="16"/>
        <color theme="1"/>
        <rFont val="Calibri"/>
        <family val="2"/>
        <scheme val="minor"/>
      </rPr>
      <t>de dégats -5</t>
    </r>
    <r>
      <rPr>
        <b/>
        <sz val="16"/>
        <color theme="1"/>
        <rFont val="Calibri"/>
        <family val="2"/>
        <scheme val="minor"/>
      </rPr>
      <t>Ag</t>
    </r>
  </si>
  <si>
    <t>Bouclier de Cuivre</t>
  </si>
  <si>
    <t>Armure (Robe)</t>
  </si>
  <si>
    <t>Gants</t>
  </si>
  <si>
    <t>Robe</t>
  </si>
  <si>
    <t>Bottes</t>
  </si>
  <si>
    <t>Chapeau</t>
  </si>
  <si>
    <t>FM</t>
  </si>
  <si>
    <t>Heaume</t>
  </si>
  <si>
    <t>Armure (légére)</t>
  </si>
  <si>
    <t xml:space="preserve">Armure </t>
  </si>
  <si>
    <t>Armure (Lourde)</t>
  </si>
  <si>
    <r>
      <t xml:space="preserve"> </t>
    </r>
    <r>
      <rPr>
        <b/>
        <sz val="16"/>
        <color theme="1"/>
        <rFont val="Calibri"/>
        <family val="2"/>
        <scheme val="minor"/>
      </rPr>
      <t>-5Ag</t>
    </r>
  </si>
  <si>
    <r>
      <t xml:space="preserve"> </t>
    </r>
    <r>
      <rPr>
        <b/>
        <sz val="16"/>
        <color theme="1"/>
        <rFont val="Calibri"/>
        <family val="2"/>
        <scheme val="minor"/>
      </rPr>
      <t>-2Ag</t>
    </r>
  </si>
  <si>
    <r>
      <t xml:space="preserve"> </t>
    </r>
    <r>
      <rPr>
        <b/>
        <sz val="16"/>
        <color theme="1"/>
        <rFont val="Calibri"/>
        <family val="2"/>
        <scheme val="minor"/>
      </rPr>
      <t>-4Ag</t>
    </r>
  </si>
  <si>
    <t>Armure Lourde d'étain</t>
  </si>
  <si>
    <t>Haume Lourd d'étain</t>
  </si>
  <si>
    <t>Bottes légére  d'étain</t>
  </si>
  <si>
    <t>Gants  léger d'étain</t>
  </si>
  <si>
    <t>Armure légére d'étain</t>
  </si>
  <si>
    <t>Haume léger d'étain</t>
  </si>
  <si>
    <t>Bottes (robe) d'étain</t>
  </si>
  <si>
    <t>Gants (robe) d'étain</t>
  </si>
  <si>
    <t>Chapeau d'étain</t>
  </si>
  <si>
    <t>Robe d'étain</t>
  </si>
  <si>
    <t>Gants  Lourd d'étain</t>
  </si>
  <si>
    <t>Bottes Lourde d'étain</t>
  </si>
  <si>
    <r>
      <t xml:space="preserve"> </t>
    </r>
    <r>
      <rPr>
        <b/>
        <sz val="16"/>
        <color theme="1"/>
        <rFont val="Calibri"/>
        <family val="2"/>
        <scheme val="minor"/>
      </rPr>
      <t>-8Ag</t>
    </r>
  </si>
  <si>
    <r>
      <t xml:space="preserve"> </t>
    </r>
    <r>
      <rPr>
        <b/>
        <sz val="16"/>
        <color theme="1"/>
        <rFont val="Calibri"/>
        <family val="2"/>
        <scheme val="minor"/>
      </rPr>
      <t>+2INT</t>
    </r>
  </si>
  <si>
    <r>
      <t xml:space="preserve"> </t>
    </r>
    <r>
      <rPr>
        <b/>
        <sz val="16"/>
        <color theme="1"/>
        <rFont val="Calibri"/>
        <family val="2"/>
        <scheme val="minor"/>
      </rPr>
      <t>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</si>
  <si>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+2Ag</t>
    </r>
  </si>
  <si>
    <r>
      <t xml:space="preserve"> </t>
    </r>
    <r>
      <rPr>
        <b/>
        <sz val="16"/>
        <color theme="1"/>
        <rFont val="Calibri"/>
        <family val="2"/>
        <scheme val="minor"/>
      </rPr>
      <t>+4Ag</t>
    </r>
  </si>
  <si>
    <t>Gants (robe) de bronze</t>
  </si>
  <si>
    <t>Bottes (robe) de bronze</t>
  </si>
  <si>
    <t>Haume léger de bronze</t>
  </si>
  <si>
    <t>Armure légére de bronze</t>
  </si>
  <si>
    <t>Gants  léger de bronze</t>
  </si>
  <si>
    <t>Bottes légére de bronze</t>
  </si>
  <si>
    <t>Haume Lourd de bronze</t>
  </si>
  <si>
    <t>Armure Lourde de bronze</t>
  </si>
  <si>
    <t>Gants  Lourd de bronze</t>
  </si>
  <si>
    <t>Bottes Lourde de bronze</t>
  </si>
  <si>
    <t>Robe de bronze</t>
  </si>
  <si>
    <t>Chapeau de bronze</t>
  </si>
  <si>
    <t>Chapeau en fer</t>
  </si>
  <si>
    <t>Robe en fer</t>
  </si>
  <si>
    <t>Gants (robe) en fer</t>
  </si>
  <si>
    <t>Bottes (robe) en fer</t>
  </si>
  <si>
    <t>Haume léger en fer</t>
  </si>
  <si>
    <t>Armure légére en fer</t>
  </si>
  <si>
    <t>Gants  léger en fer</t>
  </si>
  <si>
    <t>Bottes légére en fer</t>
  </si>
  <si>
    <t>Haume Lourd en fer</t>
  </si>
  <si>
    <t>Armure Lourde en fer</t>
  </si>
  <si>
    <t>Gants  Lourd en fer</t>
  </si>
  <si>
    <t>Bottes Lourde en fer</t>
  </si>
  <si>
    <t>Chapeau d'argent</t>
  </si>
  <si>
    <t>Robe d'argent</t>
  </si>
  <si>
    <t>Gants (robe) d'argent</t>
  </si>
  <si>
    <t>Bottes (robe) d'argent</t>
  </si>
  <si>
    <t>Haume léger d'argent</t>
  </si>
  <si>
    <t>Armure légére d'argent</t>
  </si>
  <si>
    <t>Gants  léger d'argent</t>
  </si>
  <si>
    <t>Bottes légére d'argent</t>
  </si>
  <si>
    <t>Haume Lourd d'argent</t>
  </si>
  <si>
    <t>Armure Lourde d'argent</t>
  </si>
  <si>
    <t>Gants  Lourd d'argent</t>
  </si>
  <si>
    <t>Bottes Lourde d'argent</t>
  </si>
  <si>
    <t>Bottes Lourde en or</t>
  </si>
  <si>
    <t>Gants  Lourd en or</t>
  </si>
  <si>
    <t>Armure Lourde en or</t>
  </si>
  <si>
    <t>Haume Lourd en or</t>
  </si>
  <si>
    <t>Bottes légére en or</t>
  </si>
  <si>
    <t>Gants  léger en or</t>
  </si>
  <si>
    <t>Armure légére en or</t>
  </si>
  <si>
    <t>Haume léger en or</t>
  </si>
  <si>
    <t>Bottes (robe) en or</t>
  </si>
  <si>
    <t>Gants (robe) en or</t>
  </si>
  <si>
    <t>Robe en or</t>
  </si>
  <si>
    <t>Chapeau en or</t>
  </si>
  <si>
    <t>Chapeau Noir</t>
  </si>
  <si>
    <t>Robe Noir</t>
  </si>
  <si>
    <t>Gants (robe) Noir</t>
  </si>
  <si>
    <t>Bottes (robe) Noir</t>
  </si>
  <si>
    <t>Haume léger Noir</t>
  </si>
  <si>
    <t>Armure légére Noir</t>
  </si>
  <si>
    <t>Gants  léger Noir</t>
  </si>
  <si>
    <t>Bottes légére Noir</t>
  </si>
  <si>
    <t>Haume Lourd Noir</t>
  </si>
  <si>
    <t>Armure Lourde Noir</t>
  </si>
  <si>
    <t>Gants  Lourd Noir</t>
  </si>
  <si>
    <t>Bottes Lourde Noir</t>
  </si>
  <si>
    <t>Haume Lourd de platine</t>
  </si>
  <si>
    <t>Bottes légére de platine</t>
  </si>
  <si>
    <t>Armure Lourde de platine</t>
  </si>
  <si>
    <t>Gants  Lourd de platine</t>
  </si>
  <si>
    <t>Bottes Lourde de platine</t>
  </si>
  <si>
    <t>Gants  léger de platine</t>
  </si>
  <si>
    <t>Armure légére de platine</t>
  </si>
  <si>
    <t>Haume léger de platine</t>
  </si>
  <si>
    <t>Bottes (robe) de platine</t>
  </si>
  <si>
    <t>Gants (robe) de platine</t>
  </si>
  <si>
    <t>Robe de platine</t>
  </si>
  <si>
    <t>Chapeau de platine</t>
  </si>
  <si>
    <t>Bottes Lourde de Mithril</t>
  </si>
  <si>
    <t>Gants  Lourd de Mithril</t>
  </si>
  <si>
    <t>Armure Lourde de Mithril</t>
  </si>
  <si>
    <t>Haume Lourd de Mithril</t>
  </si>
  <si>
    <t>Bottes légére de Mithril</t>
  </si>
  <si>
    <t>Gants  léger de Mithril</t>
  </si>
  <si>
    <t>Armure légére de Mithril</t>
  </si>
  <si>
    <t>Haume léger de Mithril</t>
  </si>
  <si>
    <t>Bottes (robe) de Mithril</t>
  </si>
  <si>
    <t>Gants (robe) de Mithril</t>
  </si>
  <si>
    <t>Robe de Mithril</t>
  </si>
  <si>
    <t>Chapeau de Mithril</t>
  </si>
  <si>
    <t>Bottes Lourde d'Orichalque</t>
  </si>
  <si>
    <t>Gants  Lourd d'Orichalque</t>
  </si>
  <si>
    <t>Armure Lourde d'Orichalque</t>
  </si>
  <si>
    <t>Haume Lourd d'Orichalque</t>
  </si>
  <si>
    <t>Bottes légére d'Orichalque</t>
  </si>
  <si>
    <t>Gants  léger d'Orichalque</t>
  </si>
  <si>
    <t>Armure légére d'Orichalque</t>
  </si>
  <si>
    <t>Haume léger d'Orichalque</t>
  </si>
  <si>
    <t>Bottes (robe) d'Orichalque</t>
  </si>
  <si>
    <t>Gants (robe) d'Orichalque</t>
  </si>
  <si>
    <t>Bottes Lourde d'adamantium</t>
  </si>
  <si>
    <t>Gants  Lourd d'adamantium</t>
  </si>
  <si>
    <t>Armure Lourde d'adamantium</t>
  </si>
  <si>
    <t>Haume Lourd d'adamantium</t>
  </si>
  <si>
    <t>Bottes légére d'adamantium</t>
  </si>
  <si>
    <t>Gants  léger d'adamantium</t>
  </si>
  <si>
    <t>Armure légére d'adamantium</t>
  </si>
  <si>
    <t>Haume léger d'adamantium</t>
  </si>
  <si>
    <t>Bottes (robe) d'adamantium</t>
  </si>
  <si>
    <t>Gants (robe) d'adamantium</t>
  </si>
  <si>
    <t>Bottes Lourde d'apoithakarah</t>
  </si>
  <si>
    <t>Gants  Lourd d'apoithakarah</t>
  </si>
  <si>
    <t>Armure Lourde d'apoithakarah</t>
  </si>
  <si>
    <t>Haume Lourd d'apoithakarah</t>
  </si>
  <si>
    <t>Bottes légére d'apoithakarah</t>
  </si>
  <si>
    <t>Gants  léger d'apoithakarah</t>
  </si>
  <si>
    <t>Armure légére d'apoithakarah</t>
  </si>
  <si>
    <t>Haume léger d'apoithakarah</t>
  </si>
  <si>
    <t>Bottes (robe) d'apoithakarah</t>
  </si>
  <si>
    <t>Gants (robe) d'apoithakarah</t>
  </si>
  <si>
    <t>Bottes Lourde de Scarletite</t>
  </si>
  <si>
    <t>Gants  Lourd de Scarletite</t>
  </si>
  <si>
    <t>Armure Lourde de Scarletite</t>
  </si>
  <si>
    <t>Haume Lourd de Scarletite</t>
  </si>
  <si>
    <t>Bottes légére de Scarletite</t>
  </si>
  <si>
    <t>Gants  léger de Scarletite</t>
  </si>
  <si>
    <t>Armure légére de Scarletite</t>
  </si>
  <si>
    <t>Haume léger de Scarletite</t>
  </si>
  <si>
    <t>Bottes (robe) de Scarletite</t>
  </si>
  <si>
    <t>Gants (robe) de Scarletite</t>
  </si>
  <si>
    <t>Bottes Lourde d'Uranium Céleste</t>
  </si>
  <si>
    <t>Gants  Lourd d'Uranium Céleste</t>
  </si>
  <si>
    <t>Armure Lourde d'Uranium Céleste</t>
  </si>
  <si>
    <t>Haume Lourd d'Uranium Céleste</t>
  </si>
  <si>
    <t>Bottes légére d'Uranium Céleste</t>
  </si>
  <si>
    <t>Gants  léger d'Uranium Céleste</t>
  </si>
  <si>
    <t>Armure légére d'Uranium Céleste</t>
  </si>
  <si>
    <t>Haume léger d'Uranium Céleste</t>
  </si>
  <si>
    <t>Bottes (robe) d'Uranium Céleste</t>
  </si>
  <si>
    <t>Gants (robe) d'Uranium Céleste</t>
  </si>
  <si>
    <t>Robe d'Uranium Céleste</t>
  </si>
  <si>
    <t>Chapeau d'Uranium Céleste</t>
  </si>
  <si>
    <t>Chapeau de Scarletite</t>
  </si>
  <si>
    <t>Robe de Scarletite</t>
  </si>
  <si>
    <t>Robe d'apoithakarah</t>
  </si>
  <si>
    <t>Chapeau d'apoithakarah</t>
  </si>
  <si>
    <t>Chapeau d'adamantium</t>
  </si>
  <si>
    <t>Robe d'adamantium</t>
  </si>
  <si>
    <t>Chapeau d'Orichalque</t>
  </si>
  <si>
    <t>Robe d'Orichalque</t>
  </si>
  <si>
    <t>Bottes Lourde d'Argent d'étoile</t>
  </si>
  <si>
    <t>Gants  Lourd d'Argent d'étoile</t>
  </si>
  <si>
    <t>Armure Lourde d'Argent d'étoile</t>
  </si>
  <si>
    <t>Haume Lourd d'Argent d'étoile</t>
  </si>
  <si>
    <t>Bottes légére d'Argent d'étoile</t>
  </si>
  <si>
    <t>Gants  léger d'Argent d'étoile</t>
  </si>
  <si>
    <t>Armure légére d'Argent d'étoile</t>
  </si>
  <si>
    <t>Haume léger d'Argent d'étoile</t>
  </si>
  <si>
    <t>Bottes (robe) d'Argent d'étoile</t>
  </si>
  <si>
    <t>Gants (robe) d'Argent d'étoile</t>
  </si>
  <si>
    <t>Robe d'Argent d'étoile</t>
  </si>
  <si>
    <t>Chapeau d'Argent d'étoile</t>
  </si>
  <si>
    <t>Bottes Lourde de Cristal Prismatique</t>
  </si>
  <si>
    <t>Gants  Lourd de Cristal Prismatique</t>
  </si>
  <si>
    <t>Armure Lourde de Cristal Prismatique</t>
  </si>
  <si>
    <t>Haume Lourd de Cristal Prismatique</t>
  </si>
  <si>
    <t>Bottes légére de Cristal Prismatique</t>
  </si>
  <si>
    <t>Gants  léger de Cristal Prismatique</t>
  </si>
  <si>
    <t>Armure légére de Cristal Prismatique</t>
  </si>
  <si>
    <t>Haume léger de Cristal Prismatique</t>
  </si>
  <si>
    <t>Bottes (robe) de Cristal Prismatique</t>
  </si>
  <si>
    <t>Gants (robe) de Cristal Prismatique</t>
  </si>
  <si>
    <t>Robe de Cristal Prismatique</t>
  </si>
  <si>
    <t>Chapeau de Cristal Prismatique</t>
  </si>
  <si>
    <t>Bottes Lourde de démonite</t>
  </si>
  <si>
    <t>Gants  Lourd de démonite</t>
  </si>
  <si>
    <t>Armure Lourde de démonite</t>
  </si>
  <si>
    <t>Haume Lourd de démonite</t>
  </si>
  <si>
    <t>Bottes légére de démonite</t>
  </si>
  <si>
    <t>Gants  léger de démonite</t>
  </si>
  <si>
    <t>Armure légére de démonite</t>
  </si>
  <si>
    <t>Haume léger de démonite</t>
  </si>
  <si>
    <t>Bottes (robe) de démonite</t>
  </si>
  <si>
    <t>Gants (robe) de démonite</t>
  </si>
  <si>
    <t>Robe de démonite</t>
  </si>
  <si>
    <t>Chapeau de démonite</t>
  </si>
  <si>
    <t>Bottes Lourde ultime</t>
  </si>
  <si>
    <t>Gants  Lourd ultime</t>
  </si>
  <si>
    <t>Armure Lourde ultime</t>
  </si>
  <si>
    <t>Haume Lourd ultime</t>
  </si>
  <si>
    <t>Bottes légére ultime</t>
  </si>
  <si>
    <t>Gants  léger ultime</t>
  </si>
  <si>
    <t>Armure légére ultime</t>
  </si>
  <si>
    <t>Haume léger ultime</t>
  </si>
  <si>
    <t>Bottes (robe) ultime</t>
  </si>
  <si>
    <t>Gants (robe) ultime</t>
  </si>
  <si>
    <t>Robe ultime</t>
  </si>
  <si>
    <t>Chapeau ultime</t>
  </si>
  <si>
    <r>
      <t xml:space="preserve"> </t>
    </r>
    <r>
      <rPr>
        <b/>
        <sz val="16"/>
        <color theme="1"/>
        <rFont val="Calibri"/>
        <family val="2"/>
        <scheme val="minor"/>
      </rPr>
      <t>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</si>
  <si>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+6INT</t>
    </r>
  </si>
  <si>
    <r>
      <t xml:space="preserve"> </t>
    </r>
    <r>
      <rPr>
        <b/>
        <sz val="16"/>
        <color theme="1"/>
        <rFont val="Calibri"/>
        <family val="2"/>
        <scheme val="minor"/>
      </rPr>
      <t>+12INT</t>
    </r>
  </si>
  <si>
    <r>
      <t xml:space="preserve"> </t>
    </r>
    <r>
      <rPr>
        <b/>
        <sz val="16"/>
        <color theme="1"/>
        <rFont val="Calibri"/>
        <family val="2"/>
        <scheme val="minor"/>
      </rPr>
      <t>+16INT</t>
    </r>
  </si>
  <si>
    <r>
      <t xml:space="preserve"> </t>
    </r>
    <r>
      <rPr>
        <b/>
        <sz val="16"/>
        <color theme="1"/>
        <rFont val="Calibri"/>
        <family val="2"/>
        <scheme val="minor"/>
      </rPr>
      <t>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</si>
  <si>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</si>
  <si>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+24INT</t>
    </r>
  </si>
  <si>
    <r>
      <t xml:space="preserve"> </t>
    </r>
    <r>
      <rPr>
        <b/>
        <sz val="16"/>
        <color theme="1"/>
        <rFont val="Calibri"/>
        <family val="2"/>
        <scheme val="minor"/>
      </rPr>
      <t>+14INT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</si>
  <si>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+28INT</t>
    </r>
  </si>
  <si>
    <r>
      <t xml:space="preserve"> </t>
    </r>
    <r>
      <rPr>
        <b/>
        <sz val="16"/>
        <color theme="1"/>
        <rFont val="Calibri"/>
        <family val="2"/>
        <scheme val="minor"/>
      </rPr>
      <t>+32INT</t>
    </r>
  </si>
  <si>
    <r>
      <t xml:space="preserve"> </t>
    </r>
    <r>
      <rPr>
        <b/>
        <sz val="16"/>
        <color theme="1"/>
        <rFont val="Calibri"/>
        <family val="2"/>
        <scheme val="minor"/>
      </rPr>
      <t>+18INT</t>
    </r>
  </si>
  <si>
    <r>
      <t xml:space="preserve"> </t>
    </r>
    <r>
      <rPr>
        <b/>
        <sz val="16"/>
        <color theme="1"/>
        <rFont val="Calibri"/>
        <family val="2"/>
        <scheme val="minor"/>
      </rPr>
      <t>+36INT</t>
    </r>
  </si>
  <si>
    <r>
      <t xml:space="preserve"> </t>
    </r>
    <r>
      <rPr>
        <b/>
        <sz val="16"/>
        <color theme="1"/>
        <rFont val="Calibri"/>
        <family val="2"/>
        <scheme val="minor"/>
      </rPr>
      <t>+40INT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</si>
  <si>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+22INT</t>
    </r>
  </si>
  <si>
    <r>
      <t xml:space="preserve"> </t>
    </r>
    <r>
      <rPr>
        <b/>
        <sz val="16"/>
        <color theme="1"/>
        <rFont val="Calibri"/>
        <family val="2"/>
        <scheme val="minor"/>
      </rPr>
      <t>+44INT</t>
    </r>
  </si>
  <si>
    <r>
      <t xml:space="preserve"> </t>
    </r>
    <r>
      <rPr>
        <b/>
        <sz val="16"/>
        <color theme="1"/>
        <rFont val="Calibri"/>
        <family val="2"/>
        <scheme val="minor"/>
      </rPr>
      <t>+48INT</t>
    </r>
  </si>
  <si>
    <r>
      <t xml:space="preserve"> </t>
    </r>
    <r>
      <rPr>
        <b/>
        <sz val="16"/>
        <color theme="1"/>
        <rFont val="Calibri"/>
        <family val="2"/>
        <scheme val="minor"/>
      </rPr>
      <t>+26INT</t>
    </r>
  </si>
  <si>
    <r>
      <t xml:space="preserve"> </t>
    </r>
    <r>
      <rPr>
        <b/>
        <sz val="16"/>
        <color theme="1"/>
        <rFont val="Calibri"/>
        <family val="2"/>
        <scheme val="minor"/>
      </rPr>
      <t>+52INT</t>
    </r>
  </si>
  <si>
    <r>
      <t xml:space="preserve"> </t>
    </r>
    <r>
      <rPr>
        <b/>
        <sz val="16"/>
        <color theme="1"/>
        <rFont val="Calibri"/>
        <family val="2"/>
        <scheme val="minor"/>
      </rPr>
      <t>+56INT</t>
    </r>
  </si>
  <si>
    <r>
      <t xml:space="preserve"> </t>
    </r>
    <r>
      <rPr>
        <b/>
        <sz val="16"/>
        <color theme="1"/>
        <rFont val="Calibri"/>
        <family val="2"/>
        <scheme val="minor"/>
      </rPr>
      <t>+30INT</t>
    </r>
  </si>
  <si>
    <r>
      <t xml:space="preserve"> </t>
    </r>
    <r>
      <rPr>
        <b/>
        <sz val="16"/>
        <color theme="1"/>
        <rFont val="Calibri"/>
        <family val="2"/>
        <scheme val="minor"/>
      </rPr>
      <t>+60INT</t>
    </r>
  </si>
  <si>
    <r>
      <t xml:space="preserve"> </t>
    </r>
    <r>
      <rPr>
        <b/>
        <sz val="16"/>
        <color theme="1"/>
        <rFont val="Calibri"/>
        <family val="2"/>
        <scheme val="minor"/>
      </rPr>
      <t>+64INT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</si>
  <si>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+72INT</t>
    </r>
  </si>
  <si>
    <r>
      <t xml:space="preserve"> </t>
    </r>
    <r>
      <rPr>
        <b/>
        <sz val="16"/>
        <color theme="1"/>
        <rFont val="Calibri"/>
        <family val="2"/>
        <scheme val="minor"/>
      </rPr>
      <t>+80INT</t>
    </r>
  </si>
  <si>
    <r>
      <t xml:space="preserve"> </t>
    </r>
    <r>
      <rPr>
        <b/>
        <sz val="16"/>
        <color theme="1"/>
        <rFont val="Calibri"/>
        <family val="2"/>
        <scheme val="minor"/>
      </rPr>
      <t>-3Ag</t>
    </r>
  </si>
  <si>
    <r>
      <t xml:space="preserve"> </t>
    </r>
    <r>
      <rPr>
        <b/>
        <sz val="16"/>
        <color theme="1"/>
        <rFont val="Calibri"/>
        <family val="2"/>
        <scheme val="minor"/>
      </rPr>
      <t>-7Ag</t>
    </r>
  </si>
  <si>
    <r>
      <t xml:space="preserve"> </t>
    </r>
    <r>
      <rPr>
        <b/>
        <sz val="16"/>
        <color theme="1"/>
        <rFont val="Calibri"/>
        <family val="2"/>
        <scheme val="minor"/>
      </rPr>
      <t>-6Ag</t>
    </r>
  </si>
  <si>
    <r>
      <t xml:space="preserve"> </t>
    </r>
    <r>
      <rPr>
        <b/>
        <sz val="16"/>
        <color theme="1"/>
        <rFont val="Calibri"/>
        <family val="2"/>
        <scheme val="minor"/>
      </rPr>
      <t>-1Ag</t>
    </r>
  </si>
  <si>
    <r>
      <t xml:space="preserve"> </t>
    </r>
    <r>
      <rPr>
        <b/>
        <sz val="16"/>
        <color theme="1"/>
        <rFont val="Calibri"/>
        <family val="2"/>
        <scheme val="minor"/>
      </rPr>
      <t>+0Ag</t>
    </r>
  </si>
  <si>
    <r>
      <t xml:space="preserve"> </t>
    </r>
    <r>
      <rPr>
        <b/>
        <sz val="16"/>
        <color theme="1"/>
        <rFont val="Calibri"/>
        <family val="2"/>
        <scheme val="minor"/>
      </rPr>
      <t>+1Ag</t>
    </r>
  </si>
  <si>
    <r>
      <t xml:space="preserve"> </t>
    </r>
    <r>
      <rPr>
        <b/>
        <sz val="16"/>
        <color theme="1"/>
        <rFont val="Calibri"/>
        <family val="2"/>
        <scheme val="minor"/>
      </rPr>
      <t>+3Ag</t>
    </r>
  </si>
  <si>
    <r>
      <t xml:space="preserve"> </t>
    </r>
    <r>
      <rPr>
        <b/>
        <sz val="16"/>
        <color theme="1"/>
        <rFont val="Calibri"/>
        <family val="2"/>
        <scheme val="minor"/>
      </rPr>
      <t>+4Ag 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</si>
  <si>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+5Ag  +2INT</t>
    </r>
  </si>
  <si>
    <t xml:space="preserve"> +5Ag  +2INT</t>
  </si>
  <si>
    <r>
      <t xml:space="preserve"> </t>
    </r>
    <r>
      <rPr>
        <b/>
        <sz val="16"/>
        <color theme="1"/>
        <rFont val="Calibri"/>
        <family val="2"/>
        <scheme val="minor"/>
      </rPr>
      <t>+6Ag  +2INT</t>
    </r>
  </si>
  <si>
    <t xml:space="preserve"> +6Ag  +2INT</t>
  </si>
  <si>
    <r>
      <t xml:space="preserve"> </t>
    </r>
    <r>
      <rPr>
        <b/>
        <sz val="16"/>
        <color theme="1"/>
        <rFont val="Calibri"/>
        <family val="2"/>
        <scheme val="minor"/>
      </rPr>
      <t>+10Ag  +4INT</t>
    </r>
  </si>
  <si>
    <t xml:space="preserve"> +10Ag  +4INT</t>
  </si>
  <si>
    <r>
      <t xml:space="preserve"> </t>
    </r>
    <r>
      <rPr>
        <b/>
        <sz val="16"/>
        <color theme="1"/>
        <rFont val="Calibri"/>
        <family val="2"/>
        <scheme val="minor"/>
      </rPr>
      <t>+1Ag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</si>
  <si>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</si>
  <si>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</si>
  <si>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+3Ag +8INT</t>
    </r>
  </si>
  <si>
    <t xml:space="preserve"> +7Ag  +4INT</t>
  </si>
  <si>
    <r>
      <t xml:space="preserve"> </t>
    </r>
    <r>
      <rPr>
        <b/>
        <sz val="16"/>
        <color theme="1"/>
        <rFont val="Calibri"/>
        <family val="2"/>
        <scheme val="minor"/>
      </rPr>
      <t>+8Ag  +4INT</t>
    </r>
  </si>
  <si>
    <t xml:space="preserve"> +8Ag  +4INT</t>
  </si>
  <si>
    <r>
      <t xml:space="preserve"> </t>
    </r>
    <r>
      <rPr>
        <b/>
        <sz val="16"/>
        <color theme="1"/>
        <rFont val="Calibri"/>
        <family val="2"/>
        <scheme val="minor"/>
      </rPr>
      <t>+9Ag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</si>
  <si>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+5Ag  +8INT</t>
    </r>
  </si>
  <si>
    <t xml:space="preserve"> +9Ag  +4INT</t>
  </si>
  <si>
    <r>
      <t xml:space="preserve"> </t>
    </r>
    <r>
      <rPr>
        <b/>
        <sz val="16"/>
        <color theme="1"/>
        <rFont val="Calibri"/>
        <family val="2"/>
        <scheme val="minor"/>
      </rPr>
      <t>+6Ag  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</si>
  <si>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+11Ag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</si>
  <si>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+7Ag  +8INT</t>
    </r>
  </si>
  <si>
    <t xml:space="preserve"> +11Ag  +4INT</t>
  </si>
  <si>
    <r>
      <t xml:space="preserve"> </t>
    </r>
    <r>
      <rPr>
        <b/>
        <sz val="16"/>
        <color theme="1"/>
        <rFont val="Calibri"/>
        <family val="2"/>
        <scheme val="minor"/>
      </rPr>
      <t>+13Ag  +6INT</t>
    </r>
  </si>
  <si>
    <r>
      <t xml:space="preserve"> </t>
    </r>
    <r>
      <rPr>
        <b/>
        <sz val="16"/>
        <color theme="1"/>
        <rFont val="Calibri"/>
        <family val="2"/>
        <scheme val="minor"/>
      </rPr>
      <t>+9Ag  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</si>
  <si>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+15Ag  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</si>
  <si>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+11Ag  +20INT</t>
    </r>
  </si>
  <si>
    <t xml:space="preserve"> +15Ag  +10INT</t>
  </si>
  <si>
    <r>
      <t xml:space="preserve"> </t>
    </r>
    <r>
      <rPr>
        <b/>
        <sz val="16"/>
        <color theme="1"/>
        <rFont val="Calibri"/>
        <family val="2"/>
        <scheme val="minor"/>
      </rPr>
      <t>+8Ag</t>
    </r>
  </si>
  <si>
    <r>
      <t xml:space="preserve"> </t>
    </r>
    <r>
      <rPr>
        <b/>
        <sz val="16"/>
        <color theme="1"/>
        <rFont val="Calibri"/>
        <family val="2"/>
        <scheme val="minor"/>
      </rPr>
      <t>+6Ag</t>
    </r>
  </si>
  <si>
    <r>
      <t xml:space="preserve"> </t>
    </r>
    <r>
      <rPr>
        <b/>
        <sz val="16"/>
        <color theme="1"/>
        <rFont val="Calibri"/>
        <family val="2"/>
        <scheme val="minor"/>
      </rPr>
      <t>+12Ag</t>
    </r>
  </si>
  <si>
    <r>
      <t xml:space="preserve"> </t>
    </r>
    <r>
      <rPr>
        <b/>
        <sz val="16"/>
        <color theme="1"/>
        <rFont val="Calibri"/>
        <family val="2"/>
        <scheme val="minor"/>
      </rPr>
      <t>+16Ag</t>
    </r>
  </si>
  <si>
    <r>
      <t xml:space="preserve"> </t>
    </r>
    <r>
      <rPr>
        <b/>
        <sz val="16"/>
        <color theme="1"/>
        <rFont val="Calibri"/>
        <family val="2"/>
        <scheme val="minor"/>
      </rPr>
      <t>+10Ag</t>
    </r>
  </si>
  <si>
    <r>
      <t xml:space="preserve"> </t>
    </r>
    <r>
      <rPr>
        <b/>
        <sz val="16"/>
        <color theme="1"/>
        <rFont val="Calibri"/>
        <family val="2"/>
        <scheme val="minor"/>
      </rPr>
      <t>+20Ag</t>
    </r>
  </si>
  <si>
    <r>
      <t xml:space="preserve"> </t>
    </r>
    <r>
      <rPr>
        <b/>
        <sz val="16"/>
        <color theme="1"/>
        <rFont val="Calibri"/>
        <family val="2"/>
        <scheme val="minor"/>
      </rPr>
      <t>+24Ag</t>
    </r>
  </si>
  <si>
    <r>
      <t xml:space="preserve"> </t>
    </r>
    <r>
      <rPr>
        <b/>
        <sz val="16"/>
        <color theme="1"/>
        <rFont val="Calibri"/>
        <family val="2"/>
        <scheme val="minor"/>
      </rPr>
      <t>+14Ag</t>
    </r>
  </si>
  <si>
    <r>
      <t xml:space="preserve"> </t>
    </r>
    <r>
      <rPr>
        <b/>
        <sz val="16"/>
        <color theme="1"/>
        <rFont val="Calibri"/>
        <family val="2"/>
        <scheme val="minor"/>
      </rPr>
      <t>+28Ag</t>
    </r>
  </si>
  <si>
    <r>
      <t xml:space="preserve"> </t>
    </r>
    <r>
      <rPr>
        <b/>
        <sz val="16"/>
        <color theme="1"/>
        <rFont val="Calibri"/>
        <family val="2"/>
        <scheme val="minor"/>
      </rPr>
      <t>+32Ag</t>
    </r>
  </si>
  <si>
    <r>
      <t xml:space="preserve"> </t>
    </r>
    <r>
      <rPr>
        <b/>
        <sz val="16"/>
        <color theme="1"/>
        <rFont val="Calibri"/>
        <family val="2"/>
        <scheme val="minor"/>
      </rPr>
      <t>+18Ag</t>
    </r>
  </si>
  <si>
    <r>
      <t xml:space="preserve"> </t>
    </r>
    <r>
      <rPr>
        <b/>
        <sz val="16"/>
        <color theme="1"/>
        <rFont val="Calibri"/>
        <family val="2"/>
        <scheme val="minor"/>
      </rPr>
      <t>+36Ag</t>
    </r>
  </si>
  <si>
    <r>
      <t xml:space="preserve"> </t>
    </r>
    <r>
      <rPr>
        <b/>
        <sz val="16"/>
        <color theme="1"/>
        <rFont val="Calibri"/>
        <family val="2"/>
        <scheme val="minor"/>
      </rPr>
      <t>+40Ag</t>
    </r>
  </si>
  <si>
    <r>
      <t xml:space="preserve"> </t>
    </r>
    <r>
      <rPr>
        <b/>
        <sz val="16"/>
        <color theme="1"/>
        <rFont val="Calibri"/>
        <family val="2"/>
        <scheme val="minor"/>
      </rPr>
      <t>+22Ag</t>
    </r>
  </si>
  <si>
    <r>
      <t xml:space="preserve"> </t>
    </r>
    <r>
      <rPr>
        <b/>
        <sz val="16"/>
        <color theme="1"/>
        <rFont val="Calibri"/>
        <family val="2"/>
        <scheme val="minor"/>
      </rPr>
      <t>+44Ag</t>
    </r>
  </si>
  <si>
    <r>
      <t xml:space="preserve"> </t>
    </r>
    <r>
      <rPr>
        <b/>
        <sz val="16"/>
        <color theme="1"/>
        <rFont val="Calibri"/>
        <family val="2"/>
        <scheme val="minor"/>
      </rPr>
      <t>+48Ag</t>
    </r>
  </si>
  <si>
    <r>
      <t xml:space="preserve"> </t>
    </r>
    <r>
      <rPr>
        <b/>
        <sz val="16"/>
        <color theme="1"/>
        <rFont val="Calibri"/>
        <family val="2"/>
        <scheme val="minor"/>
      </rPr>
      <t>+26Ag</t>
    </r>
  </si>
  <si>
    <r>
      <t xml:space="preserve"> </t>
    </r>
    <r>
      <rPr>
        <b/>
        <sz val="16"/>
        <color theme="1"/>
        <rFont val="Calibri"/>
        <family val="2"/>
        <scheme val="minor"/>
      </rPr>
      <t>+52Ag</t>
    </r>
  </si>
  <si>
    <r>
      <t xml:space="preserve"> </t>
    </r>
    <r>
      <rPr>
        <b/>
        <sz val="16"/>
        <color theme="1"/>
        <rFont val="Calibri"/>
        <family val="2"/>
        <scheme val="minor"/>
      </rPr>
      <t>+56Ag</t>
    </r>
  </si>
  <si>
    <r>
      <t xml:space="preserve"> </t>
    </r>
    <r>
      <rPr>
        <b/>
        <sz val="16"/>
        <color theme="1"/>
        <rFont val="Calibri"/>
        <family val="2"/>
        <scheme val="minor"/>
      </rPr>
      <t>+30Ag</t>
    </r>
  </si>
  <si>
    <r>
      <t xml:space="preserve"> </t>
    </r>
    <r>
      <rPr>
        <b/>
        <sz val="16"/>
        <color theme="1"/>
        <rFont val="Calibri"/>
        <family val="2"/>
        <scheme val="minor"/>
      </rPr>
      <t>+60Ag</t>
    </r>
  </si>
  <si>
    <r>
      <t xml:space="preserve"> </t>
    </r>
    <r>
      <rPr>
        <b/>
        <sz val="16"/>
        <color theme="1"/>
        <rFont val="Calibri"/>
        <family val="2"/>
        <scheme val="minor"/>
      </rPr>
      <t>+64Ag</t>
    </r>
  </si>
  <si>
    <r>
      <t xml:space="preserve"> </t>
    </r>
    <r>
      <rPr>
        <b/>
        <sz val="16"/>
        <color theme="1"/>
        <rFont val="Calibri"/>
        <family val="2"/>
        <scheme val="minor"/>
      </rPr>
      <t>+72Ag</t>
    </r>
  </si>
  <si>
    <r>
      <t xml:space="preserve"> </t>
    </r>
    <r>
      <rPr>
        <b/>
        <sz val="16"/>
        <color theme="1"/>
        <rFont val="Calibri"/>
        <family val="2"/>
        <scheme val="minor"/>
      </rPr>
      <t>+80Ag</t>
    </r>
  </si>
  <si>
    <t>Pioche d'argent</t>
  </si>
  <si>
    <t>Pioche d'apoithakarah</t>
  </si>
  <si>
    <t>Pioche ultime</t>
  </si>
  <si>
    <t>Pioche d'orichalque</t>
  </si>
  <si>
    <t>Epée d'entrainement</t>
  </si>
  <si>
    <t>Epée d'entrainement Main Gauche</t>
  </si>
  <si>
    <t>Arc charmant</t>
  </si>
  <si>
    <t>Robe de l'apprentie</t>
  </si>
  <si>
    <t xml:space="preserve">Chapeau d'apprentie </t>
  </si>
  <si>
    <t>Gants de l'apprentie</t>
  </si>
  <si>
    <t>Bottes de l'apprentie</t>
  </si>
  <si>
    <t>Haume Brigandine</t>
  </si>
  <si>
    <t>Armure Brigandine</t>
  </si>
  <si>
    <t>Gants  Brigandine</t>
  </si>
  <si>
    <t>Bottes Brigandine</t>
  </si>
  <si>
    <t>Haume Vendel</t>
  </si>
  <si>
    <t>Armure Vendel</t>
  </si>
  <si>
    <t>Gants  Vendel</t>
  </si>
  <si>
    <t>Bottes Vendel</t>
  </si>
  <si>
    <t>Poing d'écuyer</t>
  </si>
  <si>
    <t>Poing à pointes</t>
  </si>
  <si>
    <t>Poing du boucher</t>
  </si>
  <si>
    <t>Cestus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</si>
</sst>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_€"/>
    <numFmt numFmtId="165" formatCode="#,##0.00000000\ _€"/>
    <numFmt numFmtId="166" formatCode="#,##0.00\ _€"/>
    <numFmt numFmtId="167" formatCode="#,##0.0000\ _€"/>
  </numFmts>
  <fonts count="28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Algerian"/>
      <family val="5"/>
    </font>
    <font>
      <sz val="22"/>
      <color theme="1"/>
      <name val="David CLM"/>
      <charset val="177"/>
    </font>
    <font>
      <b/>
      <sz val="22"/>
      <color theme="1"/>
      <name val="David CLM"/>
      <charset val="177"/>
    </font>
    <font>
      <sz val="14"/>
      <color theme="1"/>
      <name val="Bahnschrift semilight condensed"/>
      <family val="2"/>
    </font>
    <font>
      <sz val="14"/>
      <color rgb="FF000000"/>
      <name val="Bahnschrift semilight condensed"/>
      <family val="2"/>
    </font>
    <font>
      <sz val="14"/>
      <name val="Bahnschrift SemiLight Condensed"/>
      <family val="2"/>
    </font>
    <font>
      <sz val="20"/>
      <color theme="1"/>
      <name val="Elephant"/>
      <family val="1"/>
    </font>
    <font>
      <b/>
      <sz val="36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Elephant"/>
      <family val="1"/>
    </font>
    <font>
      <b/>
      <sz val="20"/>
      <color theme="1"/>
      <name val="Calibri Light"/>
      <family val="2"/>
      <scheme val="major"/>
    </font>
    <font>
      <sz val="14"/>
      <color theme="0"/>
      <name val="Bahnschrift SemiLight Condensed"/>
      <family val="2"/>
    </font>
    <font>
      <sz val="10"/>
      <color theme="1"/>
      <name val="Bernard MT Condensed"/>
      <family val="1"/>
    </font>
    <font>
      <sz val="11"/>
      <name val="Bahnschrift SemiLight Condensed"/>
      <family val="2"/>
    </font>
    <font>
      <sz val="22"/>
      <color theme="1"/>
      <name val="Castellar"/>
      <family val="1"/>
    </font>
    <font>
      <sz val="22"/>
      <color theme="1"/>
      <name val="Freestyle Script"/>
      <family val="4"/>
    </font>
    <font>
      <sz val="16"/>
      <color theme="1"/>
      <name val="Bernard MT Condensed"/>
      <family val="1"/>
    </font>
    <font>
      <sz val="16"/>
      <color theme="1"/>
      <name val="Calibri"/>
      <family val="2"/>
      <scheme val="minor"/>
    </font>
    <font>
      <sz val="16"/>
      <color theme="1"/>
      <name val="Baskerville Old Face"/>
      <family val="1"/>
    </font>
    <font>
      <b/>
      <sz val="22"/>
      <color theme="1"/>
      <name val="Calibri"/>
      <family val="2"/>
      <scheme val="minor"/>
    </font>
    <font>
      <b/>
      <sz val="72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Bernard MT Condensed"/>
      <family val="1"/>
    </font>
    <font>
      <sz val="11"/>
      <color theme="1"/>
      <name val="Bernard MT Condensed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6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0" fontId="2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http://www.l2portal.com/Images/icons/etc_ancient_adena_i00.png" TargetMode="External"/><Relationship Id="rId1" Type="http://schemas.openxmlformats.org/officeDocument/2006/relationships/image" Target="../media/image1.png"/><Relationship Id="rId6" Type="http://schemas.openxmlformats.org/officeDocument/2006/relationships/image" Target="http://l2jdb.l2jdp.com/img/l2jdb/icon/etc_coin_of_fair_i00.png" TargetMode="External"/><Relationship Id="rId5" Type="http://schemas.openxmlformats.org/officeDocument/2006/relationships/image" Target="../media/image3.png"/><Relationship Id="rId4" Type="http://schemas.openxmlformats.org/officeDocument/2006/relationships/image" Target="http://www.lineage2-online.com/database/images/etc_adena_i00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872217</xdr:colOff>
      <xdr:row>1</xdr:row>
      <xdr:rowOff>99333</xdr:rowOff>
    </xdr:from>
    <xdr:to>
      <xdr:col>0</xdr:col>
      <xdr:colOff>1289956</xdr:colOff>
      <xdr:row>1</xdr:row>
      <xdr:rowOff>517072</xdr:rowOff>
    </xdr:to>
    <xdr:pic>
      <xdr:nvPicPr>
        <xdr:cNvPr id="11" name="Image 10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" y="534762"/>
          <a:ext cx="417739" cy="41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549728</xdr:colOff>
      <xdr:row>1</xdr:row>
      <xdr:rowOff>110218</xdr:rowOff>
    </xdr:from>
    <xdr:to>
      <xdr:col>1</xdr:col>
      <xdr:colOff>993321</xdr:colOff>
      <xdr:row>1</xdr:row>
      <xdr:rowOff>475988</xdr:rowOff>
    </xdr:to>
    <xdr:pic>
      <xdr:nvPicPr>
        <xdr:cNvPr id="12" name="Image 11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5728" y="545647"/>
          <a:ext cx="443593" cy="365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559253</xdr:colOff>
      <xdr:row>1</xdr:row>
      <xdr:rowOff>126547</xdr:rowOff>
    </xdr:from>
    <xdr:to>
      <xdr:col>2</xdr:col>
      <xdr:colOff>1009371</xdr:colOff>
      <xdr:row>1</xdr:row>
      <xdr:rowOff>489857</xdr:rowOff>
    </xdr:to>
    <xdr:pic>
      <xdr:nvPicPr>
        <xdr:cNvPr id="13" name="Image 12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7289" y="561976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819151</xdr:colOff>
      <xdr:row>1</xdr:row>
      <xdr:rowOff>96612</xdr:rowOff>
    </xdr:from>
    <xdr:to>
      <xdr:col>4</xdr:col>
      <xdr:colOff>1211037</xdr:colOff>
      <xdr:row>1</xdr:row>
      <xdr:rowOff>488498</xdr:rowOff>
    </xdr:to>
    <xdr:pic>
      <xdr:nvPicPr>
        <xdr:cNvPr id="5" name="Image 4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437" y="532041"/>
          <a:ext cx="391886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415019</xdr:colOff>
      <xdr:row>1</xdr:row>
      <xdr:rowOff>91168</xdr:rowOff>
    </xdr:from>
    <xdr:to>
      <xdr:col>5</xdr:col>
      <xdr:colOff>843642</xdr:colOff>
      <xdr:row>1</xdr:row>
      <xdr:rowOff>479390</xdr:rowOff>
    </xdr:to>
    <xdr:pic>
      <xdr:nvPicPr>
        <xdr:cNvPr id="6" name="Image 5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412" y="526597"/>
          <a:ext cx="428623" cy="388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526596</xdr:colOff>
      <xdr:row>1</xdr:row>
      <xdr:rowOff>115661</xdr:rowOff>
    </xdr:from>
    <xdr:to>
      <xdr:col>6</xdr:col>
      <xdr:colOff>966107</xdr:colOff>
      <xdr:row>1</xdr:row>
      <xdr:rowOff>470410</xdr:rowOff>
    </xdr:to>
    <xdr:pic>
      <xdr:nvPicPr>
        <xdr:cNvPr id="7" name="Image 6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9489" y="551090"/>
          <a:ext cx="439511" cy="354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68035</xdr:colOff>
      <xdr:row>1</xdr:row>
      <xdr:rowOff>40821</xdr:rowOff>
    </xdr:from>
    <xdr:to>
      <xdr:col>11</xdr:col>
      <xdr:colOff>904875</xdr:colOff>
      <xdr:row>1</xdr:row>
      <xdr:rowOff>855889</xdr:rowOff>
    </xdr:to>
    <xdr:pic>
      <xdr:nvPicPr>
        <xdr:cNvPr id="14" name="Imag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1678" y="503464"/>
          <a:ext cx="4687661" cy="81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559254</xdr:colOff>
      <xdr:row>4</xdr:row>
      <xdr:rowOff>85725</xdr:rowOff>
    </xdr:from>
    <xdr:to>
      <xdr:col>11</xdr:col>
      <xdr:colOff>857251</xdr:colOff>
      <xdr:row>4</xdr:row>
      <xdr:rowOff>383722</xdr:rowOff>
    </xdr:to>
    <xdr:pic>
      <xdr:nvPicPr>
        <xdr:cNvPr id="16" name="Image 15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3718" y="3174546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454477</xdr:colOff>
      <xdr:row>4</xdr:row>
      <xdr:rowOff>55790</xdr:rowOff>
    </xdr:from>
    <xdr:to>
      <xdr:col>12</xdr:col>
      <xdr:colOff>782872</xdr:colOff>
      <xdr:row>4</xdr:row>
      <xdr:rowOff>367394</xdr:rowOff>
    </xdr:to>
    <xdr:pic>
      <xdr:nvPicPr>
        <xdr:cNvPr id="17" name="Image 16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7691" y="3144611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695325</xdr:colOff>
      <xdr:row>4</xdr:row>
      <xdr:rowOff>99333</xdr:rowOff>
    </xdr:from>
    <xdr:to>
      <xdr:col>13</xdr:col>
      <xdr:colOff>1006928</xdr:colOff>
      <xdr:row>4</xdr:row>
      <xdr:rowOff>350841</xdr:rowOff>
    </xdr:to>
    <xdr:pic>
      <xdr:nvPicPr>
        <xdr:cNvPr id="18" name="Image 17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9575" y="3188154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525637</xdr:colOff>
      <xdr:row>4</xdr:row>
      <xdr:rowOff>85725</xdr:rowOff>
    </xdr:from>
    <xdr:to>
      <xdr:col>16</xdr:col>
      <xdr:colOff>823634</xdr:colOff>
      <xdr:row>4</xdr:row>
      <xdr:rowOff>383722</xdr:rowOff>
    </xdr:to>
    <xdr:pic>
      <xdr:nvPicPr>
        <xdr:cNvPr id="19" name="Image 18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46902" y="3167343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454477</xdr:colOff>
      <xdr:row>4</xdr:row>
      <xdr:rowOff>55790</xdr:rowOff>
    </xdr:from>
    <xdr:to>
      <xdr:col>17</xdr:col>
      <xdr:colOff>782872</xdr:colOff>
      <xdr:row>4</xdr:row>
      <xdr:rowOff>367394</xdr:rowOff>
    </xdr:to>
    <xdr:pic>
      <xdr:nvPicPr>
        <xdr:cNvPr id="20" name="Image 19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0477" y="3155745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471208</xdr:colOff>
      <xdr:row>4</xdr:row>
      <xdr:rowOff>99333</xdr:rowOff>
    </xdr:from>
    <xdr:to>
      <xdr:col>18</xdr:col>
      <xdr:colOff>782811</xdr:colOff>
      <xdr:row>4</xdr:row>
      <xdr:rowOff>350841</xdr:rowOff>
    </xdr:to>
    <xdr:pic>
      <xdr:nvPicPr>
        <xdr:cNvPr id="21" name="Image 20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9826" y="3180951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="55" zoomScaleNormal="55" workbookViewId="0">
      <pane xSplit="19" ySplit="5" topLeftCell="T6" activePane="bottomRight" state="frozen"/>
      <selection pane="topRight" activeCell="T1" sqref="T1"/>
      <selection pane="bottomLeft" activeCell="A6" sqref="A6"/>
      <selection pane="bottomRight" activeCell="E21" sqref="E21"/>
    </sheetView>
  </sheetViews>
  <sheetFormatPr baseColWidth="10" defaultColWidth="9.140625" defaultRowHeight="28.5" x14ac:dyDescent="0.45"/>
  <cols>
    <col min="1" max="1" width="54.7109375" style="2" customWidth="1"/>
    <col min="2" max="2" width="49" style="2" customWidth="1"/>
    <col min="3" max="3" width="25.42578125" style="2" bestFit="1" customWidth="1"/>
    <col min="4" max="4" width="17.7109375" style="2" bestFit="1" customWidth="1"/>
    <col min="5" max="5" width="45" style="2" bestFit="1" customWidth="1"/>
    <col min="6" max="6" width="54.7109375" style="2" bestFit="1" customWidth="1"/>
    <col min="7" max="7" width="56.7109375" style="2" bestFit="1" customWidth="1"/>
    <col min="8" max="10" width="9.140625" style="2"/>
    <col min="11" max="11" width="39.28515625" style="2" bestFit="1" customWidth="1"/>
    <col min="12" max="12" width="21.42578125" style="2" customWidth="1"/>
    <col min="13" max="13" width="18.140625" style="2" customWidth="1"/>
    <col min="14" max="14" width="24" style="2" customWidth="1"/>
    <col min="15" max="15" width="9.140625" style="2"/>
    <col min="16" max="16" width="43" style="2" bestFit="1" customWidth="1"/>
    <col min="17" max="17" width="20" style="2" customWidth="1"/>
    <col min="18" max="18" width="18.5703125" style="2" customWidth="1"/>
    <col min="19" max="19" width="19" style="2" customWidth="1"/>
    <col min="20" max="16384" width="9.140625" style="2"/>
  </cols>
  <sheetData>
    <row r="1" spans="1:21" ht="36.75" customHeight="1" x14ac:dyDescent="0.7">
      <c r="A1" s="73" t="s">
        <v>0</v>
      </c>
      <c r="B1" s="73"/>
      <c r="C1" s="73"/>
      <c r="D1" s="73"/>
      <c r="E1" s="73"/>
      <c r="F1" s="73"/>
      <c r="G1" s="73"/>
    </row>
    <row r="2" spans="1:21" ht="114" customHeight="1" x14ac:dyDescent="0.4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</row>
    <row r="3" spans="1:21" x14ac:dyDescent="0.45">
      <c r="A3" s="58">
        <f>B3*100</f>
        <v>10000</v>
      </c>
      <c r="B3" s="58">
        <f>C3*100</f>
        <v>100</v>
      </c>
      <c r="C3" s="54">
        <v>1</v>
      </c>
      <c r="D3" s="53"/>
      <c r="E3" s="54">
        <v>556</v>
      </c>
      <c r="F3" s="60">
        <f>E3/100</f>
        <v>5.56</v>
      </c>
      <c r="G3" s="57">
        <f>F3/100</f>
        <v>5.5599999999999997E-2</v>
      </c>
    </row>
    <row r="4" spans="1:21" x14ac:dyDescent="0.45">
      <c r="A4" s="58">
        <f>B4*100</f>
        <v>100</v>
      </c>
      <c r="B4" s="55">
        <v>1</v>
      </c>
      <c r="C4" s="59"/>
      <c r="D4" s="53"/>
      <c r="F4" s="55">
        <v>1</v>
      </c>
      <c r="G4" s="56">
        <f>F4/100</f>
        <v>0.01</v>
      </c>
    </row>
    <row r="5" spans="1:21" ht="108.75" customHeight="1" x14ac:dyDescent="0.45">
      <c r="A5" s="48" t="s">
        <v>311</v>
      </c>
      <c r="B5" s="75" t="s">
        <v>312</v>
      </c>
      <c r="C5" s="75"/>
      <c r="D5" s="75"/>
      <c r="E5" s="75"/>
      <c r="F5" s="75"/>
      <c r="G5" s="75"/>
      <c r="H5" s="75"/>
      <c r="I5" s="75"/>
      <c r="J5" s="75"/>
      <c r="L5" s="1" t="s">
        <v>1</v>
      </c>
      <c r="M5" s="1" t="s">
        <v>2</v>
      </c>
      <c r="N5" s="1" t="s">
        <v>3</v>
      </c>
      <c r="Q5" s="1" t="s">
        <v>1</v>
      </c>
      <c r="R5" s="1" t="s">
        <v>2</v>
      </c>
      <c r="S5" s="1" t="s">
        <v>3</v>
      </c>
    </row>
    <row r="6" spans="1:21" ht="28.5" customHeight="1" x14ac:dyDescent="0.5">
      <c r="A6" s="79" t="s">
        <v>4</v>
      </c>
      <c r="B6" s="77" t="s">
        <v>123</v>
      </c>
      <c r="C6" s="78"/>
      <c r="D6" s="77" t="s">
        <v>122</v>
      </c>
      <c r="E6" s="78"/>
      <c r="F6" s="77" t="s">
        <v>17</v>
      </c>
      <c r="G6" s="78"/>
      <c r="K6" s="74" t="s">
        <v>137</v>
      </c>
      <c r="L6" s="74"/>
      <c r="M6" s="74"/>
      <c r="N6" s="74"/>
      <c r="P6" s="74" t="s">
        <v>190</v>
      </c>
      <c r="Q6" s="74"/>
      <c r="R6" s="74"/>
      <c r="S6" s="74"/>
      <c r="U6" s="12"/>
    </row>
    <row r="7" spans="1:21" x14ac:dyDescent="0.45">
      <c r="A7" s="79"/>
      <c r="B7" s="3" t="s">
        <v>18</v>
      </c>
      <c r="C7" s="3" t="s">
        <v>19</v>
      </c>
      <c r="D7" s="3" t="s">
        <v>18</v>
      </c>
      <c r="E7" s="3" t="s">
        <v>19</v>
      </c>
      <c r="F7" s="3" t="s">
        <v>18</v>
      </c>
      <c r="G7" s="3" t="s">
        <v>19</v>
      </c>
      <c r="K7" s="5" t="s">
        <v>136</v>
      </c>
      <c r="L7" s="15">
        <v>7200</v>
      </c>
      <c r="M7" s="4">
        <f>L7/100</f>
        <v>72</v>
      </c>
      <c r="N7" s="4">
        <f>M7/100</f>
        <v>0.72</v>
      </c>
      <c r="P7" s="17" t="s">
        <v>167</v>
      </c>
      <c r="Q7" s="15">
        <v>360</v>
      </c>
      <c r="R7" s="4">
        <f>Q7/100</f>
        <v>3.6</v>
      </c>
      <c r="S7" s="4">
        <f>R7/100</f>
        <v>3.6000000000000004E-2</v>
      </c>
      <c r="U7" s="12"/>
    </row>
    <row r="8" spans="1:21" x14ac:dyDescent="0.45">
      <c r="A8" s="5" t="s">
        <v>5</v>
      </c>
      <c r="B8" s="4">
        <f>(D8*12)/100</f>
        <v>0.36</v>
      </c>
      <c r="C8" s="4">
        <f>(E8*12)/100</f>
        <v>0.21600000000000003</v>
      </c>
      <c r="D8" s="4">
        <f>(F8*4)/100</f>
        <v>3</v>
      </c>
      <c r="E8" s="4">
        <f>(G8*4)/100</f>
        <v>1.8</v>
      </c>
      <c r="F8" s="6">
        <v>75</v>
      </c>
      <c r="G8" s="4">
        <v>45</v>
      </c>
      <c r="K8" s="5" t="s">
        <v>124</v>
      </c>
      <c r="L8" s="15">
        <v>6000</v>
      </c>
      <c r="M8" s="4">
        <f t="shared" ref="M8:N8" si="0">L8/100</f>
        <v>60</v>
      </c>
      <c r="N8" s="4">
        <f t="shared" si="0"/>
        <v>0.6</v>
      </c>
      <c r="P8" s="17" t="s">
        <v>168</v>
      </c>
      <c r="Q8" s="15">
        <v>7200</v>
      </c>
      <c r="R8" s="4">
        <f t="shared" ref="R8:S8" si="1">Q8/100</f>
        <v>72</v>
      </c>
      <c r="S8" s="4">
        <f t="shared" si="1"/>
        <v>0.72</v>
      </c>
      <c r="U8" s="12"/>
    </row>
    <row r="9" spans="1:21" ht="52.5" x14ac:dyDescent="0.45">
      <c r="A9" s="5" t="s">
        <v>6</v>
      </c>
      <c r="B9" s="4">
        <f t="shared" ref="B9:B19" si="2">(D9*12)/100</f>
        <v>1.08</v>
      </c>
      <c r="C9" s="4">
        <f t="shared" ref="C9:C19" si="3">(E9*12)/100</f>
        <v>0.64800000000000013</v>
      </c>
      <c r="D9" s="4">
        <f t="shared" ref="D9:D19" si="4">(F9*4)/100</f>
        <v>9</v>
      </c>
      <c r="E9" s="4">
        <f t="shared" ref="E9:E19" si="5">(G9*4)/100</f>
        <v>5.4</v>
      </c>
      <c r="F9" s="6">
        <v>225</v>
      </c>
      <c r="G9" s="4">
        <v>135</v>
      </c>
      <c r="K9" s="5" t="s">
        <v>125</v>
      </c>
      <c r="L9" s="15">
        <v>12</v>
      </c>
      <c r="M9" s="4">
        <f t="shared" ref="M9:N9" si="6">L9/100</f>
        <v>0.12</v>
      </c>
      <c r="N9" s="4">
        <f t="shared" si="6"/>
        <v>1.1999999999999999E-3</v>
      </c>
      <c r="P9" s="17" t="s">
        <v>169</v>
      </c>
      <c r="Q9" s="15">
        <v>2400</v>
      </c>
      <c r="R9" s="4">
        <f t="shared" ref="R9:S9" si="7">Q9/100</f>
        <v>24</v>
      </c>
      <c r="S9" s="4">
        <f t="shared" si="7"/>
        <v>0.24</v>
      </c>
      <c r="U9" s="12"/>
    </row>
    <row r="10" spans="1:21" x14ac:dyDescent="0.45">
      <c r="A10" s="5" t="s">
        <v>7</v>
      </c>
      <c r="B10" s="4">
        <f t="shared" si="2"/>
        <v>1.44</v>
      </c>
      <c r="C10" s="4">
        <f t="shared" si="3"/>
        <v>0.72</v>
      </c>
      <c r="D10" s="4">
        <f t="shared" si="4"/>
        <v>12</v>
      </c>
      <c r="E10" s="4">
        <f t="shared" si="5"/>
        <v>6</v>
      </c>
      <c r="F10" s="6">
        <v>300</v>
      </c>
      <c r="G10" s="4">
        <v>150</v>
      </c>
      <c r="K10" s="5" t="s">
        <v>126</v>
      </c>
      <c r="L10" s="15">
        <v>9600</v>
      </c>
      <c r="M10" s="4">
        <f t="shared" ref="M10:N10" si="8">L10/100</f>
        <v>96</v>
      </c>
      <c r="N10" s="4">
        <f t="shared" si="8"/>
        <v>0.96</v>
      </c>
      <c r="P10" s="17" t="s">
        <v>170</v>
      </c>
      <c r="Q10" s="15">
        <v>240</v>
      </c>
      <c r="R10" s="4">
        <f t="shared" ref="R10:S10" si="9">Q10/100</f>
        <v>2.4</v>
      </c>
      <c r="S10" s="4">
        <f t="shared" si="9"/>
        <v>2.4E-2</v>
      </c>
      <c r="U10" s="12"/>
    </row>
    <row r="11" spans="1:21" x14ac:dyDescent="0.45">
      <c r="A11" s="5" t="s">
        <v>8</v>
      </c>
      <c r="B11" s="4">
        <f t="shared" si="2"/>
        <v>2.88</v>
      </c>
      <c r="C11" s="4">
        <f t="shared" si="3"/>
        <v>9.6000000000000016E-2</v>
      </c>
      <c r="D11" s="4">
        <f t="shared" si="4"/>
        <v>24</v>
      </c>
      <c r="E11" s="4">
        <f t="shared" si="5"/>
        <v>0.8</v>
      </c>
      <c r="F11" s="6">
        <v>600</v>
      </c>
      <c r="G11" s="4">
        <v>20</v>
      </c>
      <c r="K11" s="5" t="s">
        <v>127</v>
      </c>
      <c r="L11" s="15">
        <v>480</v>
      </c>
      <c r="M11" s="4">
        <f t="shared" ref="M11:N11" si="10">L11/100</f>
        <v>4.8</v>
      </c>
      <c r="N11" s="4">
        <f t="shared" si="10"/>
        <v>4.8000000000000001E-2</v>
      </c>
      <c r="P11" s="17" t="s">
        <v>171</v>
      </c>
      <c r="Q11" s="15">
        <v>120</v>
      </c>
      <c r="R11" s="4">
        <f t="shared" ref="R11:S11" si="11">Q11/100</f>
        <v>1.2</v>
      </c>
      <c r="S11" s="4">
        <f t="shared" si="11"/>
        <v>1.2E-2</v>
      </c>
      <c r="U11" s="12"/>
    </row>
    <row r="12" spans="1:21" x14ac:dyDescent="0.45">
      <c r="A12" s="5" t="s">
        <v>9</v>
      </c>
      <c r="B12" s="4">
        <f>(D12*12)/100</f>
        <v>1.44</v>
      </c>
      <c r="C12" s="4">
        <f t="shared" si="3"/>
        <v>0.504</v>
      </c>
      <c r="D12" s="4">
        <f t="shared" si="4"/>
        <v>12</v>
      </c>
      <c r="E12" s="4">
        <f t="shared" si="5"/>
        <v>4.2</v>
      </c>
      <c r="F12" s="6">
        <v>300</v>
      </c>
      <c r="G12" s="4">
        <v>105</v>
      </c>
      <c r="K12" s="5" t="s">
        <v>128</v>
      </c>
      <c r="L12" s="15">
        <v>7200</v>
      </c>
      <c r="M12" s="4">
        <f t="shared" ref="M12:N12" si="12">L12/100</f>
        <v>72</v>
      </c>
      <c r="N12" s="4">
        <f t="shared" si="12"/>
        <v>0.72</v>
      </c>
      <c r="P12" s="17" t="s">
        <v>172</v>
      </c>
      <c r="Q12" s="15">
        <v>240</v>
      </c>
      <c r="R12" s="4">
        <f t="shared" ref="R12:S12" si="13">Q12/100</f>
        <v>2.4</v>
      </c>
      <c r="S12" s="4">
        <f t="shared" si="13"/>
        <v>2.4E-2</v>
      </c>
      <c r="U12" s="12"/>
    </row>
    <row r="13" spans="1:21" x14ac:dyDescent="0.45">
      <c r="A13" s="5" t="s">
        <v>10</v>
      </c>
      <c r="B13" s="4">
        <f t="shared" si="2"/>
        <v>5.76</v>
      </c>
      <c r="C13" s="4">
        <f t="shared" si="3"/>
        <v>0.57599999999999996</v>
      </c>
      <c r="D13" s="4">
        <f t="shared" si="4"/>
        <v>48</v>
      </c>
      <c r="E13" s="4">
        <f t="shared" si="5"/>
        <v>4.8</v>
      </c>
      <c r="F13" s="6">
        <v>1200</v>
      </c>
      <c r="G13" s="4">
        <v>120</v>
      </c>
      <c r="K13" s="5" t="s">
        <v>129</v>
      </c>
      <c r="L13" s="15">
        <v>720</v>
      </c>
      <c r="M13" s="4">
        <f t="shared" ref="M13:N13" si="14">L13/100</f>
        <v>7.2</v>
      </c>
      <c r="N13" s="4">
        <f t="shared" si="14"/>
        <v>7.2000000000000008E-2</v>
      </c>
      <c r="P13" s="17" t="s">
        <v>173</v>
      </c>
      <c r="Q13" s="15">
        <v>240</v>
      </c>
      <c r="R13" s="4">
        <f t="shared" ref="R13:S13" si="15">Q13/100</f>
        <v>2.4</v>
      </c>
      <c r="S13" s="4">
        <f t="shared" si="15"/>
        <v>2.4E-2</v>
      </c>
      <c r="U13" s="12"/>
    </row>
    <row r="14" spans="1:21" x14ac:dyDescent="0.45">
      <c r="A14" s="5" t="s">
        <v>11</v>
      </c>
      <c r="B14" s="4">
        <f t="shared" si="2"/>
        <v>2.3760000000000003</v>
      </c>
      <c r="C14" s="4">
        <f t="shared" si="3"/>
        <v>0.72</v>
      </c>
      <c r="D14" s="4">
        <f t="shared" si="4"/>
        <v>19.8</v>
      </c>
      <c r="E14" s="4">
        <f t="shared" si="5"/>
        <v>6</v>
      </c>
      <c r="F14" s="6">
        <v>495</v>
      </c>
      <c r="G14" s="4">
        <v>150</v>
      </c>
      <c r="K14" s="5" t="s">
        <v>130</v>
      </c>
      <c r="L14" s="15">
        <v>19200</v>
      </c>
      <c r="M14" s="4">
        <f t="shared" ref="M14:N14" si="16">L14/100</f>
        <v>192</v>
      </c>
      <c r="N14" s="4">
        <f t="shared" si="16"/>
        <v>1.92</v>
      </c>
      <c r="P14" s="17" t="s">
        <v>174</v>
      </c>
      <c r="Q14" s="15">
        <v>3600</v>
      </c>
      <c r="R14" s="4">
        <f t="shared" ref="R14:S14" si="17">Q14/100</f>
        <v>36</v>
      </c>
      <c r="S14" s="4">
        <f t="shared" si="17"/>
        <v>0.36</v>
      </c>
      <c r="U14" s="12"/>
    </row>
    <row r="15" spans="1:21" x14ac:dyDescent="0.45">
      <c r="A15" s="5" t="s">
        <v>12</v>
      </c>
      <c r="B15" s="4">
        <f t="shared" si="2"/>
        <v>6.72</v>
      </c>
      <c r="C15" s="4">
        <f t="shared" si="3"/>
        <v>0.93599999999999994</v>
      </c>
      <c r="D15" s="4">
        <f t="shared" si="4"/>
        <v>56</v>
      </c>
      <c r="E15" s="4">
        <f t="shared" si="5"/>
        <v>7.8</v>
      </c>
      <c r="F15" s="6">
        <v>1400</v>
      </c>
      <c r="G15" s="4">
        <v>195</v>
      </c>
      <c r="K15" s="5" t="s">
        <v>131</v>
      </c>
      <c r="L15" s="15">
        <v>480</v>
      </c>
      <c r="M15" s="4">
        <f t="shared" ref="M15:N15" si="18">L15/100</f>
        <v>4.8</v>
      </c>
      <c r="N15" s="4">
        <f t="shared" si="18"/>
        <v>4.8000000000000001E-2</v>
      </c>
      <c r="P15" s="17" t="s">
        <v>175</v>
      </c>
      <c r="Q15" s="15">
        <v>60</v>
      </c>
      <c r="R15" s="4">
        <f t="shared" ref="R15:S15" si="19">Q15/100</f>
        <v>0.6</v>
      </c>
      <c r="S15" s="4">
        <f t="shared" si="19"/>
        <v>6.0000000000000001E-3</v>
      </c>
      <c r="U15" s="12"/>
    </row>
    <row r="16" spans="1:21" x14ac:dyDescent="0.45">
      <c r="A16" s="5" t="s">
        <v>13</v>
      </c>
      <c r="B16" s="4">
        <f t="shared" si="2"/>
        <v>720</v>
      </c>
      <c r="C16" s="4">
        <f t="shared" si="3"/>
        <v>240</v>
      </c>
      <c r="D16" s="4">
        <f t="shared" si="4"/>
        <v>6000</v>
      </c>
      <c r="E16" s="4">
        <f t="shared" si="5"/>
        <v>2000</v>
      </c>
      <c r="F16" s="6">
        <v>150000</v>
      </c>
      <c r="G16" s="4">
        <v>50000</v>
      </c>
      <c r="K16" s="5" t="s">
        <v>132</v>
      </c>
      <c r="L16" s="15">
        <v>240</v>
      </c>
      <c r="M16" s="4">
        <f t="shared" ref="M16:N16" si="20">L16/100</f>
        <v>2.4</v>
      </c>
      <c r="N16" s="4">
        <f t="shared" si="20"/>
        <v>2.4E-2</v>
      </c>
      <c r="P16" s="17" t="s">
        <v>176</v>
      </c>
      <c r="Q16" s="15">
        <v>720</v>
      </c>
      <c r="R16" s="4">
        <f t="shared" ref="R16:S16" si="21">Q16/100</f>
        <v>7.2</v>
      </c>
      <c r="S16" s="4">
        <f t="shared" si="21"/>
        <v>7.2000000000000008E-2</v>
      </c>
      <c r="U16" s="12"/>
    </row>
    <row r="17" spans="1:21" x14ac:dyDescent="0.45">
      <c r="A17" s="5" t="s">
        <v>14</v>
      </c>
      <c r="B17" s="4">
        <f t="shared" si="2"/>
        <v>7200</v>
      </c>
      <c r="C17" s="4">
        <f t="shared" si="3"/>
        <v>720</v>
      </c>
      <c r="D17" s="4">
        <f t="shared" si="4"/>
        <v>60000</v>
      </c>
      <c r="E17" s="4">
        <f t="shared" si="5"/>
        <v>6000</v>
      </c>
      <c r="F17" s="6">
        <v>1500000</v>
      </c>
      <c r="G17" s="4">
        <v>150000</v>
      </c>
      <c r="K17" s="5" t="s">
        <v>133</v>
      </c>
      <c r="L17" s="15">
        <v>720</v>
      </c>
      <c r="M17" s="4">
        <f t="shared" ref="M17:N17" si="22">L17/100</f>
        <v>7.2</v>
      </c>
      <c r="N17" s="4">
        <f t="shared" si="22"/>
        <v>7.2000000000000008E-2</v>
      </c>
      <c r="P17" s="17" t="s">
        <v>177</v>
      </c>
      <c r="Q17" s="15">
        <v>300</v>
      </c>
      <c r="R17" s="4">
        <f t="shared" ref="R17:S17" si="23">Q17/100</f>
        <v>3</v>
      </c>
      <c r="S17" s="4">
        <f t="shared" si="23"/>
        <v>0.03</v>
      </c>
      <c r="U17" s="12"/>
    </row>
    <row r="18" spans="1:21" x14ac:dyDescent="0.45">
      <c r="A18" s="5" t="s">
        <v>15</v>
      </c>
      <c r="B18" s="4">
        <f t="shared" si="2"/>
        <v>12000</v>
      </c>
      <c r="C18" s="4">
        <f t="shared" si="3"/>
        <v>1200</v>
      </c>
      <c r="D18" s="4">
        <f t="shared" si="4"/>
        <v>100000</v>
      </c>
      <c r="E18" s="4">
        <f t="shared" si="5"/>
        <v>10000</v>
      </c>
      <c r="F18" s="6">
        <v>2500000</v>
      </c>
      <c r="G18" s="4">
        <v>250000</v>
      </c>
      <c r="K18" s="5" t="s">
        <v>134</v>
      </c>
      <c r="L18" s="15">
        <v>5</v>
      </c>
      <c r="M18" s="4">
        <f t="shared" ref="M18:N18" si="24">L18/100</f>
        <v>0.05</v>
      </c>
      <c r="N18" s="4">
        <f t="shared" si="24"/>
        <v>5.0000000000000001E-4</v>
      </c>
      <c r="P18" s="17" t="s">
        <v>178</v>
      </c>
      <c r="Q18" s="15">
        <v>72</v>
      </c>
      <c r="R18" s="4">
        <f t="shared" ref="R18:S18" si="25">Q18/100</f>
        <v>0.72</v>
      </c>
      <c r="S18" s="4">
        <f t="shared" si="25"/>
        <v>7.1999999999999998E-3</v>
      </c>
      <c r="U18" s="12"/>
    </row>
    <row r="19" spans="1:21" x14ac:dyDescent="0.45">
      <c r="A19" s="5" t="s">
        <v>16</v>
      </c>
      <c r="B19" s="4">
        <f t="shared" si="2"/>
        <v>192000</v>
      </c>
      <c r="C19" s="4">
        <f t="shared" si="3"/>
        <v>24000</v>
      </c>
      <c r="D19" s="4">
        <f t="shared" si="4"/>
        <v>1600000</v>
      </c>
      <c r="E19" s="4">
        <f t="shared" si="5"/>
        <v>200000</v>
      </c>
      <c r="F19" s="6">
        <v>40000000</v>
      </c>
      <c r="G19" s="4">
        <v>5000000</v>
      </c>
      <c r="K19" s="5" t="s">
        <v>135</v>
      </c>
      <c r="L19" s="15">
        <v>2400</v>
      </c>
      <c r="M19" s="4">
        <f t="shared" ref="M19:N19" si="26">L19/100</f>
        <v>24</v>
      </c>
      <c r="N19" s="4">
        <f t="shared" si="26"/>
        <v>0.24</v>
      </c>
      <c r="P19" s="17" t="s">
        <v>179</v>
      </c>
      <c r="Q19" s="15">
        <v>120</v>
      </c>
      <c r="R19" s="4">
        <f t="shared" ref="R19:S19" si="27">Q19/100</f>
        <v>1.2</v>
      </c>
      <c r="S19" s="4">
        <f t="shared" si="27"/>
        <v>1.2E-2</v>
      </c>
    </row>
    <row r="20" spans="1:21" ht="29.25" x14ac:dyDescent="0.5">
      <c r="K20" s="74" t="s">
        <v>138</v>
      </c>
      <c r="L20" s="74"/>
      <c r="M20" s="74"/>
      <c r="N20" s="74"/>
      <c r="P20" s="17" t="s">
        <v>180</v>
      </c>
      <c r="Q20" s="15">
        <v>240</v>
      </c>
      <c r="R20" s="4">
        <f t="shared" ref="R20:S20" si="28">Q20/100</f>
        <v>2.4</v>
      </c>
      <c r="S20" s="4">
        <f t="shared" si="28"/>
        <v>2.4E-2</v>
      </c>
    </row>
    <row r="21" spans="1:21" ht="29.25" x14ac:dyDescent="0.5">
      <c r="A21" s="74" t="s">
        <v>256</v>
      </c>
      <c r="B21" s="74"/>
      <c r="C21" s="74"/>
      <c r="D21" s="74"/>
      <c r="K21" s="14" t="s">
        <v>139</v>
      </c>
      <c r="L21" s="15">
        <v>120000</v>
      </c>
      <c r="M21" s="4">
        <f>L21/100</f>
        <v>1200</v>
      </c>
      <c r="N21" s="4">
        <f>M21/100</f>
        <v>12</v>
      </c>
      <c r="P21" s="17" t="s">
        <v>181</v>
      </c>
      <c r="Q21" s="15">
        <v>1200</v>
      </c>
      <c r="R21" s="4">
        <f t="shared" ref="R21:S21" si="29">Q21/100</f>
        <v>12</v>
      </c>
      <c r="S21" s="4">
        <f t="shared" si="29"/>
        <v>0.12</v>
      </c>
    </row>
    <row r="22" spans="1:21" x14ac:dyDescent="0.45">
      <c r="A22" s="14" t="s">
        <v>257</v>
      </c>
      <c r="B22" s="15">
        <v>4800</v>
      </c>
      <c r="C22" s="4">
        <f t="shared" ref="C22:D42" si="30">B22/100</f>
        <v>48</v>
      </c>
      <c r="D22" s="4">
        <f t="shared" si="30"/>
        <v>0.48</v>
      </c>
      <c r="K22" s="14" t="s">
        <v>140</v>
      </c>
      <c r="L22" s="15">
        <v>72000</v>
      </c>
      <c r="M22" s="4">
        <f t="shared" ref="M22:N22" si="31">L22/100</f>
        <v>720</v>
      </c>
      <c r="N22" s="4">
        <f t="shared" si="31"/>
        <v>7.2</v>
      </c>
      <c r="P22" s="17" t="s">
        <v>182</v>
      </c>
      <c r="Q22" s="15">
        <v>24000</v>
      </c>
      <c r="R22" s="4">
        <f t="shared" ref="R22:S22" si="32">Q22/100</f>
        <v>240</v>
      </c>
      <c r="S22" s="4">
        <f t="shared" si="32"/>
        <v>2.4</v>
      </c>
    </row>
    <row r="23" spans="1:21" x14ac:dyDescent="0.45">
      <c r="A23" s="14" t="s">
        <v>258</v>
      </c>
      <c r="B23" s="15">
        <v>2400</v>
      </c>
      <c r="C23" s="4">
        <f t="shared" si="30"/>
        <v>24</v>
      </c>
      <c r="D23" s="4">
        <f t="shared" si="30"/>
        <v>0.24</v>
      </c>
      <c r="K23" s="14" t="s">
        <v>141</v>
      </c>
      <c r="L23" s="15">
        <v>19200</v>
      </c>
      <c r="M23" s="4">
        <f t="shared" ref="M23:N23" si="33">L23/100</f>
        <v>192</v>
      </c>
      <c r="N23" s="4">
        <f t="shared" si="33"/>
        <v>1.92</v>
      </c>
      <c r="P23" s="17" t="s">
        <v>183</v>
      </c>
      <c r="Q23" s="15">
        <v>2400</v>
      </c>
      <c r="R23" s="4">
        <f t="shared" ref="R23:S23" si="34">Q23/100</f>
        <v>24</v>
      </c>
      <c r="S23" s="4">
        <f t="shared" si="34"/>
        <v>0.24</v>
      </c>
    </row>
    <row r="24" spans="1:21" x14ac:dyDescent="0.45">
      <c r="A24" s="14" t="s">
        <v>259</v>
      </c>
      <c r="B24" s="15">
        <v>36</v>
      </c>
      <c r="C24" s="4">
        <f t="shared" si="30"/>
        <v>0.36</v>
      </c>
      <c r="D24" s="4">
        <f t="shared" si="30"/>
        <v>3.5999999999999999E-3</v>
      </c>
      <c r="K24" s="14" t="s">
        <v>142</v>
      </c>
      <c r="L24" s="15">
        <v>12000</v>
      </c>
      <c r="M24" s="4">
        <f t="shared" ref="M24:N24" si="35">L24/100</f>
        <v>120</v>
      </c>
      <c r="N24" s="4">
        <f t="shared" si="35"/>
        <v>1.2</v>
      </c>
      <c r="P24" s="17" t="s">
        <v>184</v>
      </c>
      <c r="Q24" s="15">
        <v>60</v>
      </c>
      <c r="R24" s="4">
        <f t="shared" ref="R24:S24" si="36">Q24/100</f>
        <v>0.6</v>
      </c>
      <c r="S24" s="4">
        <f t="shared" si="36"/>
        <v>6.0000000000000001E-3</v>
      </c>
    </row>
    <row r="25" spans="1:21" x14ac:dyDescent="0.45">
      <c r="A25" s="16" t="s">
        <v>260</v>
      </c>
      <c r="B25" s="15">
        <v>2400</v>
      </c>
      <c r="C25" s="4">
        <f t="shared" si="30"/>
        <v>24</v>
      </c>
      <c r="D25" s="4">
        <f t="shared" si="30"/>
        <v>0.24</v>
      </c>
      <c r="K25" s="16" t="s">
        <v>143</v>
      </c>
      <c r="L25" s="15">
        <v>240</v>
      </c>
      <c r="M25" s="4">
        <f t="shared" ref="M25:N26" si="37">L25/100</f>
        <v>2.4</v>
      </c>
      <c r="N25" s="4">
        <f t="shared" si="37"/>
        <v>2.4E-2</v>
      </c>
      <c r="P25" s="17" t="s">
        <v>185</v>
      </c>
      <c r="Q25" s="15">
        <v>240</v>
      </c>
      <c r="R25" s="4">
        <f t="shared" ref="R25:S25" si="38">Q25/100</f>
        <v>2.4</v>
      </c>
      <c r="S25" s="4">
        <f t="shared" si="38"/>
        <v>2.4E-2</v>
      </c>
    </row>
    <row r="26" spans="1:21" x14ac:dyDescent="0.45">
      <c r="A26" s="16" t="s">
        <v>261</v>
      </c>
      <c r="B26" s="15">
        <v>240</v>
      </c>
      <c r="C26" s="4">
        <f t="shared" si="30"/>
        <v>2.4</v>
      </c>
      <c r="D26" s="4">
        <f t="shared" si="30"/>
        <v>2.4E-2</v>
      </c>
      <c r="K26" s="16" t="s">
        <v>144</v>
      </c>
      <c r="L26" s="15">
        <v>1200</v>
      </c>
      <c r="M26" s="4">
        <f t="shared" si="37"/>
        <v>12</v>
      </c>
      <c r="N26" s="4">
        <f t="shared" si="37"/>
        <v>0.12</v>
      </c>
      <c r="P26" s="17" t="s">
        <v>186</v>
      </c>
      <c r="Q26" s="15">
        <v>12</v>
      </c>
      <c r="R26" s="4">
        <f t="shared" ref="R26:S26" si="39">Q26/100</f>
        <v>0.12</v>
      </c>
      <c r="S26" s="4">
        <f t="shared" si="39"/>
        <v>1.1999999999999999E-3</v>
      </c>
    </row>
    <row r="27" spans="1:21" ht="29.25" x14ac:dyDescent="0.5">
      <c r="A27" s="16" t="s">
        <v>262</v>
      </c>
      <c r="B27" s="15">
        <v>240</v>
      </c>
      <c r="C27" s="4">
        <f t="shared" si="30"/>
        <v>2.4</v>
      </c>
      <c r="D27" s="4">
        <f t="shared" si="30"/>
        <v>2.4E-2</v>
      </c>
      <c r="K27" s="74" t="s">
        <v>145</v>
      </c>
      <c r="L27" s="74"/>
      <c r="M27" s="74"/>
      <c r="N27" s="74"/>
      <c r="P27" s="17" t="s">
        <v>187</v>
      </c>
      <c r="Q27" s="15">
        <v>240</v>
      </c>
      <c r="R27" s="4">
        <f t="shared" ref="R27:S27" si="40">Q27/100</f>
        <v>2.4</v>
      </c>
      <c r="S27" s="4">
        <f t="shared" si="40"/>
        <v>2.4E-2</v>
      </c>
    </row>
    <row r="28" spans="1:21" ht="52.5" x14ac:dyDescent="0.45">
      <c r="A28" s="16" t="s">
        <v>261</v>
      </c>
      <c r="B28" s="15">
        <v>240</v>
      </c>
      <c r="C28" s="4">
        <f t="shared" si="30"/>
        <v>2.4</v>
      </c>
      <c r="D28" s="4">
        <f t="shared" si="30"/>
        <v>2.4E-2</v>
      </c>
      <c r="K28" s="13" t="s">
        <v>146</v>
      </c>
      <c r="L28" s="15">
        <v>2400</v>
      </c>
      <c r="M28" s="4">
        <f>L28/100</f>
        <v>24</v>
      </c>
      <c r="N28" s="4">
        <f>M28/100</f>
        <v>0.24</v>
      </c>
      <c r="P28" s="17" t="s">
        <v>188</v>
      </c>
      <c r="Q28" s="15">
        <v>240</v>
      </c>
      <c r="R28" s="4">
        <f t="shared" ref="R28:S28" si="41">Q28/100</f>
        <v>2.4</v>
      </c>
      <c r="S28" s="4">
        <f t="shared" si="41"/>
        <v>2.4E-2</v>
      </c>
    </row>
    <row r="29" spans="1:21" ht="52.5" x14ac:dyDescent="0.45">
      <c r="A29" s="16" t="s">
        <v>263</v>
      </c>
      <c r="B29" s="15">
        <v>3600</v>
      </c>
      <c r="C29" s="4">
        <f t="shared" si="30"/>
        <v>36</v>
      </c>
      <c r="D29" s="4">
        <f t="shared" si="30"/>
        <v>0.36</v>
      </c>
      <c r="K29" s="13" t="s">
        <v>147</v>
      </c>
      <c r="L29" s="15">
        <v>1200</v>
      </c>
      <c r="M29" s="4">
        <f t="shared" ref="M29:N29" si="42">L29/100</f>
        <v>12</v>
      </c>
      <c r="N29" s="4">
        <f t="shared" si="42"/>
        <v>0.12</v>
      </c>
      <c r="P29" s="17" t="s">
        <v>189</v>
      </c>
      <c r="Q29" s="15">
        <v>3600</v>
      </c>
      <c r="R29" s="4">
        <f t="shared" ref="R29:S29" si="43">Q29/100</f>
        <v>36</v>
      </c>
      <c r="S29" s="4">
        <f t="shared" si="43"/>
        <v>0.36</v>
      </c>
    </row>
    <row r="30" spans="1:21" ht="29.25" x14ac:dyDescent="0.5">
      <c r="A30" s="16" t="s">
        <v>264</v>
      </c>
      <c r="B30" s="15">
        <v>2400</v>
      </c>
      <c r="C30" s="4">
        <f t="shared" si="30"/>
        <v>24</v>
      </c>
      <c r="D30" s="4">
        <f t="shared" si="30"/>
        <v>0.24</v>
      </c>
      <c r="K30" s="13" t="s">
        <v>148</v>
      </c>
      <c r="L30" s="15">
        <v>2400</v>
      </c>
      <c r="M30" s="4">
        <f t="shared" ref="M30:N30" si="44">L30/100</f>
        <v>24</v>
      </c>
      <c r="N30" s="4">
        <f t="shared" si="44"/>
        <v>0.24</v>
      </c>
      <c r="P30" s="74" t="s">
        <v>191</v>
      </c>
      <c r="Q30" s="74"/>
      <c r="R30" s="74"/>
      <c r="S30" s="74"/>
    </row>
    <row r="31" spans="1:21" x14ac:dyDescent="0.45">
      <c r="A31" s="16" t="s">
        <v>265</v>
      </c>
      <c r="B31" s="15">
        <v>960</v>
      </c>
      <c r="C31" s="4">
        <f t="shared" si="30"/>
        <v>9.6</v>
      </c>
      <c r="D31" s="4">
        <f t="shared" si="30"/>
        <v>9.6000000000000002E-2</v>
      </c>
      <c r="K31" s="13" t="s">
        <v>149</v>
      </c>
      <c r="L31" s="15">
        <v>8</v>
      </c>
      <c r="M31" s="4">
        <f t="shared" ref="M31:N31" si="45">L31/100</f>
        <v>0.08</v>
      </c>
      <c r="N31" s="4">
        <f t="shared" si="45"/>
        <v>8.0000000000000004E-4</v>
      </c>
      <c r="P31" s="13" t="s">
        <v>192</v>
      </c>
      <c r="Q31" s="15">
        <v>1</v>
      </c>
      <c r="R31" s="4">
        <f t="shared" ref="R31:S31" si="46">Q31/100</f>
        <v>0.01</v>
      </c>
      <c r="S31" s="4">
        <f t="shared" si="46"/>
        <v>1E-4</v>
      </c>
    </row>
    <row r="32" spans="1:21" x14ac:dyDescent="0.45">
      <c r="A32" s="16" t="s">
        <v>266</v>
      </c>
      <c r="B32" s="15">
        <v>4320</v>
      </c>
      <c r="C32" s="4">
        <f t="shared" si="30"/>
        <v>43.2</v>
      </c>
      <c r="D32" s="4">
        <f t="shared" si="30"/>
        <v>0.43200000000000005</v>
      </c>
      <c r="K32" s="13" t="s">
        <v>150</v>
      </c>
      <c r="L32" s="15">
        <v>360</v>
      </c>
      <c r="M32" s="4">
        <f t="shared" ref="M32:N32" si="47">L32/100</f>
        <v>3.6</v>
      </c>
      <c r="N32" s="4">
        <f t="shared" si="47"/>
        <v>3.6000000000000004E-2</v>
      </c>
      <c r="P32" s="13" t="s">
        <v>193</v>
      </c>
      <c r="Q32" s="15">
        <v>24</v>
      </c>
      <c r="R32" s="4">
        <f t="shared" ref="R32:S32" si="48">Q32/100</f>
        <v>0.24</v>
      </c>
      <c r="S32" s="4">
        <f t="shared" si="48"/>
        <v>2.3999999999999998E-3</v>
      </c>
    </row>
    <row r="33" spans="1:19" x14ac:dyDescent="0.45">
      <c r="A33" s="16" t="s">
        <v>267</v>
      </c>
      <c r="B33" s="15">
        <v>480</v>
      </c>
      <c r="C33" s="4">
        <f t="shared" si="30"/>
        <v>4.8</v>
      </c>
      <c r="D33" s="4">
        <f t="shared" si="30"/>
        <v>4.8000000000000001E-2</v>
      </c>
      <c r="K33" s="13" t="s">
        <v>151</v>
      </c>
      <c r="L33" s="15">
        <v>12</v>
      </c>
      <c r="M33" s="4">
        <f t="shared" ref="M33:N33" si="49">L33/100</f>
        <v>0.12</v>
      </c>
      <c r="N33" s="4">
        <f t="shared" si="49"/>
        <v>1.1999999999999999E-3</v>
      </c>
      <c r="P33" s="13" t="s">
        <v>194</v>
      </c>
      <c r="Q33" s="15">
        <v>72</v>
      </c>
      <c r="R33" s="4">
        <f t="shared" ref="R33:S33" si="50">Q33/100</f>
        <v>0.72</v>
      </c>
      <c r="S33" s="4">
        <f t="shared" si="50"/>
        <v>7.1999999999999998E-3</v>
      </c>
    </row>
    <row r="34" spans="1:19" x14ac:dyDescent="0.45">
      <c r="A34" s="16" t="s">
        <v>268</v>
      </c>
      <c r="B34" s="15">
        <v>1680</v>
      </c>
      <c r="C34" s="4">
        <f t="shared" si="30"/>
        <v>16.8</v>
      </c>
      <c r="D34" s="4">
        <f t="shared" si="30"/>
        <v>0.16800000000000001</v>
      </c>
      <c r="K34" s="13" t="s">
        <v>152</v>
      </c>
      <c r="L34" s="15">
        <v>960</v>
      </c>
      <c r="M34" s="4">
        <f t="shared" ref="M34:N34" si="51">L34/100</f>
        <v>9.6</v>
      </c>
      <c r="N34" s="4">
        <f t="shared" si="51"/>
        <v>9.6000000000000002E-2</v>
      </c>
      <c r="P34" s="13" t="s">
        <v>195</v>
      </c>
      <c r="Q34" s="15">
        <v>36</v>
      </c>
      <c r="R34" s="4">
        <f t="shared" ref="R34:S34" si="52">Q34/100</f>
        <v>0.36</v>
      </c>
      <c r="S34" s="4">
        <f t="shared" si="52"/>
        <v>3.5999999999999999E-3</v>
      </c>
    </row>
    <row r="35" spans="1:19" x14ac:dyDescent="0.45">
      <c r="A35" s="16" t="s">
        <v>269</v>
      </c>
      <c r="B35" s="15">
        <v>16800</v>
      </c>
      <c r="C35" s="4">
        <f t="shared" si="30"/>
        <v>168</v>
      </c>
      <c r="D35" s="4">
        <f t="shared" si="30"/>
        <v>1.68</v>
      </c>
      <c r="K35" s="13" t="s">
        <v>153</v>
      </c>
      <c r="L35" s="15">
        <v>36</v>
      </c>
      <c r="M35" s="4">
        <f t="shared" ref="M35:N35" si="53">L35/100</f>
        <v>0.36</v>
      </c>
      <c r="N35" s="4">
        <f t="shared" si="53"/>
        <v>3.5999999999999999E-3</v>
      </c>
      <c r="P35" s="13" t="s">
        <v>196</v>
      </c>
      <c r="Q35" s="15">
        <v>60</v>
      </c>
      <c r="R35" s="4">
        <f t="shared" ref="R35:S35" si="54">Q35/100</f>
        <v>0.6</v>
      </c>
      <c r="S35" s="4">
        <f t="shared" si="54"/>
        <v>6.0000000000000001E-3</v>
      </c>
    </row>
    <row r="36" spans="1:19" x14ac:dyDescent="0.45">
      <c r="A36" s="16" t="s">
        <v>270</v>
      </c>
      <c r="B36" s="15">
        <v>3600</v>
      </c>
      <c r="C36" s="4">
        <f t="shared" si="30"/>
        <v>36</v>
      </c>
      <c r="D36" s="4">
        <f t="shared" si="30"/>
        <v>0.36</v>
      </c>
      <c r="K36" s="13" t="s">
        <v>154</v>
      </c>
      <c r="L36" s="15">
        <v>300</v>
      </c>
      <c r="M36" s="4">
        <f t="shared" ref="M36:N36" si="55">L36/100</f>
        <v>3</v>
      </c>
      <c r="N36" s="4">
        <f t="shared" si="55"/>
        <v>0.03</v>
      </c>
      <c r="P36" s="13" t="s">
        <v>197</v>
      </c>
      <c r="Q36" s="15">
        <v>60</v>
      </c>
      <c r="R36" s="4">
        <f t="shared" ref="R36:S36" si="56">Q36/100</f>
        <v>0.6</v>
      </c>
      <c r="S36" s="4">
        <f t="shared" si="56"/>
        <v>6.0000000000000001E-3</v>
      </c>
    </row>
    <row r="37" spans="1:19" x14ac:dyDescent="0.45">
      <c r="A37" s="16" t="s">
        <v>271</v>
      </c>
      <c r="B37" s="15">
        <v>2400</v>
      </c>
      <c r="C37" s="4">
        <f t="shared" si="30"/>
        <v>24</v>
      </c>
      <c r="D37" s="4">
        <f t="shared" si="30"/>
        <v>0.24</v>
      </c>
      <c r="K37" s="13" t="s">
        <v>155</v>
      </c>
      <c r="L37" s="15">
        <v>84000</v>
      </c>
      <c r="M37" s="4">
        <f t="shared" ref="M37:N37" si="57">L37/100</f>
        <v>840</v>
      </c>
      <c r="N37" s="4">
        <f t="shared" si="57"/>
        <v>8.4</v>
      </c>
      <c r="P37" s="13" t="s">
        <v>198</v>
      </c>
      <c r="Q37" s="15">
        <v>2880</v>
      </c>
      <c r="R37" s="4">
        <f t="shared" ref="R37:S37" si="58">Q37/100</f>
        <v>28.8</v>
      </c>
      <c r="S37" s="4">
        <f t="shared" si="58"/>
        <v>0.28800000000000003</v>
      </c>
    </row>
    <row r="38" spans="1:19" x14ac:dyDescent="0.45">
      <c r="A38" s="16" t="s">
        <v>272</v>
      </c>
      <c r="B38" s="15">
        <v>1680</v>
      </c>
      <c r="C38" s="4">
        <f t="shared" si="30"/>
        <v>16.8</v>
      </c>
      <c r="D38" s="4">
        <f t="shared" si="30"/>
        <v>0.16800000000000001</v>
      </c>
      <c r="K38" s="13" t="s">
        <v>156</v>
      </c>
      <c r="L38" s="15">
        <v>24000</v>
      </c>
      <c r="M38" s="4">
        <f t="shared" ref="M38:N38" si="59">L38/100</f>
        <v>240</v>
      </c>
      <c r="N38" s="4">
        <f t="shared" si="59"/>
        <v>2.4</v>
      </c>
      <c r="P38" s="13" t="s">
        <v>199</v>
      </c>
      <c r="Q38" s="15">
        <v>1200</v>
      </c>
      <c r="R38" s="4">
        <f t="shared" ref="R38:S38" si="60">Q38/100</f>
        <v>12</v>
      </c>
      <c r="S38" s="4">
        <f t="shared" si="60"/>
        <v>0.12</v>
      </c>
    </row>
    <row r="39" spans="1:19" x14ac:dyDescent="0.45">
      <c r="A39" s="16" t="s">
        <v>273</v>
      </c>
      <c r="B39" s="15">
        <v>720</v>
      </c>
      <c r="C39" s="4">
        <f t="shared" si="30"/>
        <v>7.2</v>
      </c>
      <c r="D39" s="4">
        <f t="shared" si="30"/>
        <v>7.2000000000000008E-2</v>
      </c>
      <c r="K39" s="13" t="s">
        <v>157</v>
      </c>
      <c r="L39" s="15">
        <v>240</v>
      </c>
      <c r="M39" s="4">
        <f t="shared" ref="M39:N39" si="61">L39/100</f>
        <v>2.4</v>
      </c>
      <c r="N39" s="4">
        <f t="shared" si="61"/>
        <v>2.4E-2</v>
      </c>
      <c r="P39" s="13" t="s">
        <v>200</v>
      </c>
      <c r="Q39" s="15">
        <v>5</v>
      </c>
      <c r="R39" s="4">
        <f t="shared" ref="R39:S39" si="62">Q39/100</f>
        <v>0.05</v>
      </c>
      <c r="S39" s="4">
        <f t="shared" si="62"/>
        <v>5.0000000000000001E-4</v>
      </c>
    </row>
    <row r="40" spans="1:19" ht="29.25" x14ac:dyDescent="0.5">
      <c r="A40" s="16" t="s">
        <v>274</v>
      </c>
      <c r="B40" s="15">
        <v>480</v>
      </c>
      <c r="C40" s="4">
        <f t="shared" si="30"/>
        <v>4.8</v>
      </c>
      <c r="D40" s="4">
        <f t="shared" si="30"/>
        <v>4.8000000000000001E-2</v>
      </c>
      <c r="K40" s="13" t="s">
        <v>158</v>
      </c>
      <c r="L40" s="15">
        <v>1200</v>
      </c>
      <c r="M40" s="4">
        <f>L40/100</f>
        <v>12</v>
      </c>
      <c r="N40" s="4">
        <f t="shared" ref="N40" si="63">M40/100</f>
        <v>0.12</v>
      </c>
      <c r="P40" s="74" t="s">
        <v>201</v>
      </c>
      <c r="Q40" s="74"/>
      <c r="R40" s="74"/>
      <c r="S40" s="74"/>
    </row>
    <row r="41" spans="1:19" x14ac:dyDescent="0.45">
      <c r="A41" s="16" t="s">
        <v>275</v>
      </c>
      <c r="B41" s="15">
        <v>1200</v>
      </c>
      <c r="C41" s="4">
        <f t="shared" si="30"/>
        <v>12</v>
      </c>
      <c r="D41" s="4">
        <f t="shared" si="30"/>
        <v>0.12</v>
      </c>
      <c r="K41" s="13" t="s">
        <v>159</v>
      </c>
      <c r="L41" s="15">
        <v>12000</v>
      </c>
      <c r="M41" s="4">
        <f>L41/100</f>
        <v>120</v>
      </c>
      <c r="N41" s="4">
        <f t="shared" ref="N41" si="64">M41/100</f>
        <v>1.2</v>
      </c>
      <c r="P41" s="13" t="s">
        <v>202</v>
      </c>
      <c r="Q41" s="15">
        <v>120000</v>
      </c>
      <c r="R41" s="4">
        <f t="shared" ref="R41:S41" si="65">Q41/100</f>
        <v>1200</v>
      </c>
      <c r="S41" s="4">
        <f t="shared" si="65"/>
        <v>12</v>
      </c>
    </row>
    <row r="42" spans="1:19" x14ac:dyDescent="0.45">
      <c r="A42" s="39" t="s">
        <v>276</v>
      </c>
      <c r="B42" s="40">
        <v>6000</v>
      </c>
      <c r="C42" s="41">
        <f t="shared" si="30"/>
        <v>60</v>
      </c>
      <c r="D42" s="41">
        <f t="shared" si="30"/>
        <v>0.6</v>
      </c>
      <c r="K42" s="13" t="s">
        <v>160</v>
      </c>
      <c r="L42" s="15">
        <v>2400</v>
      </c>
      <c r="M42" s="4">
        <f t="shared" ref="M42:N42" si="66">L42/100</f>
        <v>24</v>
      </c>
      <c r="N42" s="4">
        <f t="shared" si="66"/>
        <v>0.24</v>
      </c>
      <c r="P42" s="13" t="s">
        <v>203</v>
      </c>
      <c r="Q42" s="15">
        <v>21600</v>
      </c>
      <c r="R42" s="4">
        <f t="shared" ref="R42:S42" si="67">Q42/100</f>
        <v>216</v>
      </c>
      <c r="S42" s="4">
        <f t="shared" si="67"/>
        <v>2.16</v>
      </c>
    </row>
    <row r="43" spans="1:19" x14ac:dyDescent="0.45">
      <c r="A43" s="46"/>
      <c r="B43" s="46"/>
      <c r="C43" s="46"/>
      <c r="D43" s="46"/>
      <c r="K43" s="13" t="s">
        <v>161</v>
      </c>
      <c r="L43" s="15">
        <v>24</v>
      </c>
      <c r="M43" s="4">
        <f t="shared" ref="M43:N43" si="68">L43/100</f>
        <v>0.24</v>
      </c>
      <c r="N43" s="4">
        <f t="shared" si="68"/>
        <v>2.3999999999999998E-3</v>
      </c>
      <c r="P43" s="13" t="s">
        <v>204</v>
      </c>
      <c r="Q43" s="15">
        <v>12000</v>
      </c>
      <c r="R43" s="4">
        <f t="shared" ref="R43:S43" si="69">Q43/100</f>
        <v>120</v>
      </c>
      <c r="S43" s="4">
        <f t="shared" si="69"/>
        <v>1.2</v>
      </c>
    </row>
    <row r="44" spans="1:19" x14ac:dyDescent="0.45">
      <c r="A44" s="42"/>
      <c r="B44" s="43"/>
      <c r="C44" s="11"/>
      <c r="D44" s="11"/>
      <c r="K44" s="13" t="s">
        <v>162</v>
      </c>
      <c r="L44" s="15">
        <v>300</v>
      </c>
      <c r="M44" s="4">
        <f t="shared" ref="M44:N44" si="70">L44/100</f>
        <v>3</v>
      </c>
      <c r="N44" s="4">
        <f t="shared" si="70"/>
        <v>0.03</v>
      </c>
      <c r="P44" s="13" t="s">
        <v>205</v>
      </c>
      <c r="Q44" s="15">
        <v>2880000</v>
      </c>
      <c r="R44" s="4">
        <f t="shared" ref="R44:S44" si="71">Q44/100</f>
        <v>28800</v>
      </c>
      <c r="S44" s="4">
        <f t="shared" si="71"/>
        <v>288</v>
      </c>
    </row>
    <row r="45" spans="1:19" ht="29.25" x14ac:dyDescent="0.5">
      <c r="A45" s="76" t="s">
        <v>277</v>
      </c>
      <c r="B45" s="76"/>
      <c r="C45" s="76"/>
      <c r="D45" s="76"/>
      <c r="K45" s="13" t="s">
        <v>163</v>
      </c>
      <c r="L45" s="15">
        <v>120</v>
      </c>
      <c r="M45" s="4">
        <f t="shared" ref="M45:N45" si="72">L45/100</f>
        <v>1.2</v>
      </c>
      <c r="N45" s="4">
        <f t="shared" si="72"/>
        <v>1.2E-2</v>
      </c>
      <c r="P45" s="13" t="s">
        <v>206</v>
      </c>
      <c r="Q45" s="15">
        <v>144000</v>
      </c>
      <c r="R45" s="4">
        <f t="shared" ref="R45:S45" si="73">Q45/100</f>
        <v>1440</v>
      </c>
      <c r="S45" s="4">
        <f t="shared" si="73"/>
        <v>14.4</v>
      </c>
    </row>
    <row r="46" spans="1:19" x14ac:dyDescent="0.45">
      <c r="A46" s="14" t="s">
        <v>278</v>
      </c>
      <c r="B46" s="15">
        <v>6000</v>
      </c>
      <c r="C46" s="4">
        <f t="shared" ref="C46:D62" si="74">B46/100</f>
        <v>60</v>
      </c>
      <c r="D46" s="4">
        <f t="shared" si="74"/>
        <v>0.6</v>
      </c>
      <c r="K46" s="13" t="s">
        <v>164</v>
      </c>
      <c r="L46" s="15">
        <v>480</v>
      </c>
      <c r="M46" s="4">
        <f t="shared" ref="M46:N46" si="75">L46/100</f>
        <v>4.8</v>
      </c>
      <c r="N46" s="4">
        <f t="shared" si="75"/>
        <v>4.8000000000000001E-2</v>
      </c>
      <c r="P46" s="13" t="s">
        <v>207</v>
      </c>
      <c r="Q46" s="15">
        <v>21600</v>
      </c>
      <c r="R46" s="4">
        <f t="shared" ref="R46:S46" si="76">Q46/100</f>
        <v>216</v>
      </c>
      <c r="S46" s="4">
        <f t="shared" si="76"/>
        <v>2.16</v>
      </c>
    </row>
    <row r="47" spans="1:19" ht="29.25" x14ac:dyDescent="0.5">
      <c r="A47" s="14" t="s">
        <v>279</v>
      </c>
      <c r="B47" s="15">
        <v>720</v>
      </c>
      <c r="C47" s="4">
        <f t="shared" si="74"/>
        <v>7.2</v>
      </c>
      <c r="D47" s="4">
        <f t="shared" si="74"/>
        <v>7.2000000000000008E-2</v>
      </c>
      <c r="K47" s="13" t="s">
        <v>165</v>
      </c>
      <c r="L47" s="15">
        <v>300</v>
      </c>
      <c r="M47" s="4">
        <f t="shared" ref="M47:N47" si="77">L47/100</f>
        <v>3</v>
      </c>
      <c r="N47" s="4">
        <f t="shared" si="77"/>
        <v>0.03</v>
      </c>
      <c r="P47" s="74" t="s">
        <v>208</v>
      </c>
      <c r="Q47" s="74"/>
      <c r="R47" s="74"/>
      <c r="S47" s="74"/>
    </row>
    <row r="48" spans="1:19" x14ac:dyDescent="0.45">
      <c r="A48" s="14" t="s">
        <v>280</v>
      </c>
      <c r="B48" s="15">
        <v>1440</v>
      </c>
      <c r="C48" s="4">
        <f t="shared" si="74"/>
        <v>14.4</v>
      </c>
      <c r="D48" s="4">
        <f t="shared" si="74"/>
        <v>0.14400000000000002</v>
      </c>
      <c r="K48" s="13" t="s">
        <v>166</v>
      </c>
      <c r="L48" s="15">
        <v>60</v>
      </c>
      <c r="M48" s="4">
        <f t="shared" ref="M48:N48" si="78">L48/100</f>
        <v>0.6</v>
      </c>
      <c r="N48" s="4">
        <f t="shared" si="78"/>
        <v>6.0000000000000001E-3</v>
      </c>
      <c r="P48" s="18" t="s">
        <v>209</v>
      </c>
      <c r="Q48" s="15">
        <v>60</v>
      </c>
      <c r="R48" s="4">
        <f t="shared" ref="R48:S48" si="79">Q48/100</f>
        <v>0.6</v>
      </c>
      <c r="S48" s="4">
        <f t="shared" si="79"/>
        <v>6.0000000000000001E-3</v>
      </c>
    </row>
    <row r="49" spans="1:19" x14ac:dyDescent="0.45">
      <c r="A49" s="14" t="s">
        <v>281</v>
      </c>
      <c r="B49" s="15">
        <v>2400</v>
      </c>
      <c r="C49" s="4">
        <f t="shared" si="74"/>
        <v>24</v>
      </c>
      <c r="D49" s="4">
        <f t="shared" si="74"/>
        <v>0.24</v>
      </c>
      <c r="P49" s="18" t="s">
        <v>210</v>
      </c>
      <c r="Q49" s="15">
        <v>24</v>
      </c>
      <c r="R49" s="4">
        <f t="shared" ref="R49:S49" si="80">Q49/100</f>
        <v>0.24</v>
      </c>
      <c r="S49" s="4">
        <f t="shared" si="80"/>
        <v>2.3999999999999998E-3</v>
      </c>
    </row>
    <row r="50" spans="1:19" ht="29.25" x14ac:dyDescent="0.5">
      <c r="A50" s="16" t="s">
        <v>282</v>
      </c>
      <c r="B50" s="15">
        <v>2880</v>
      </c>
      <c r="C50" s="4">
        <f t="shared" si="74"/>
        <v>28.8</v>
      </c>
      <c r="D50" s="4">
        <f t="shared" si="74"/>
        <v>0.28800000000000003</v>
      </c>
      <c r="K50" s="74" t="s">
        <v>221</v>
      </c>
      <c r="L50" s="74"/>
      <c r="M50" s="74"/>
      <c r="N50" s="74"/>
      <c r="P50" s="18" t="s">
        <v>211</v>
      </c>
      <c r="Q50" s="15">
        <v>1200</v>
      </c>
      <c r="R50" s="4">
        <f t="shared" ref="R50:S50" si="81">Q50/100</f>
        <v>12</v>
      </c>
      <c r="S50" s="4">
        <f t="shared" si="81"/>
        <v>0.12</v>
      </c>
    </row>
    <row r="51" spans="1:19" ht="52.5" x14ac:dyDescent="0.45">
      <c r="A51" s="16" t="s">
        <v>283</v>
      </c>
      <c r="B51" s="15">
        <v>40800</v>
      </c>
      <c r="C51" s="4">
        <f t="shared" si="74"/>
        <v>408</v>
      </c>
      <c r="D51" s="4">
        <f t="shared" si="74"/>
        <v>4.08</v>
      </c>
      <c r="K51" s="5" t="s">
        <v>222</v>
      </c>
      <c r="L51" s="15">
        <v>100</v>
      </c>
      <c r="M51" s="4">
        <f>L51/100</f>
        <v>1</v>
      </c>
      <c r="N51" s="4">
        <f>M51/100</f>
        <v>0.01</v>
      </c>
      <c r="P51" s="18" t="s">
        <v>220</v>
      </c>
      <c r="Q51" s="15">
        <v>240</v>
      </c>
      <c r="R51" s="4">
        <f t="shared" ref="R51:S51" si="82">Q51/100</f>
        <v>2.4</v>
      </c>
      <c r="S51" s="4">
        <f t="shared" si="82"/>
        <v>2.4E-2</v>
      </c>
    </row>
    <row r="52" spans="1:19" x14ac:dyDescent="0.45">
      <c r="A52" s="16" t="s">
        <v>284</v>
      </c>
      <c r="B52" s="15">
        <v>4800</v>
      </c>
      <c r="C52" s="4">
        <f t="shared" si="74"/>
        <v>48</v>
      </c>
      <c r="D52" s="4">
        <f t="shared" si="74"/>
        <v>0.48</v>
      </c>
      <c r="K52" s="5" t="s">
        <v>223</v>
      </c>
      <c r="L52" s="15">
        <v>2</v>
      </c>
      <c r="M52" s="4">
        <f t="shared" ref="M52:M63" si="83">L52/100</f>
        <v>0.02</v>
      </c>
      <c r="N52" s="4">
        <f t="shared" ref="N52:N63" si="84">M52/100</f>
        <v>2.0000000000000001E-4</v>
      </c>
      <c r="P52" s="18" t="s">
        <v>212</v>
      </c>
      <c r="Q52" s="15">
        <v>3600</v>
      </c>
      <c r="R52" s="4">
        <f t="shared" ref="R52:S52" si="85">Q52/100</f>
        <v>36</v>
      </c>
      <c r="S52" s="4">
        <f t="shared" si="85"/>
        <v>0.36</v>
      </c>
    </row>
    <row r="53" spans="1:19" x14ac:dyDescent="0.45">
      <c r="A53" s="16" t="s">
        <v>285</v>
      </c>
      <c r="B53" s="15">
        <v>22800</v>
      </c>
      <c r="C53" s="4">
        <f t="shared" si="74"/>
        <v>228</v>
      </c>
      <c r="D53" s="4">
        <f t="shared" si="74"/>
        <v>2.2799999999999998</v>
      </c>
      <c r="K53" s="5" t="s">
        <v>224</v>
      </c>
      <c r="L53" s="15">
        <v>1</v>
      </c>
      <c r="M53" s="4">
        <f t="shared" si="83"/>
        <v>0.01</v>
      </c>
      <c r="N53" s="4">
        <f t="shared" si="84"/>
        <v>1E-4</v>
      </c>
      <c r="P53" s="18" t="s">
        <v>213</v>
      </c>
      <c r="Q53" s="15">
        <v>480</v>
      </c>
      <c r="R53" s="4">
        <f t="shared" ref="R53:S53" si="86">Q53/100</f>
        <v>4.8</v>
      </c>
      <c r="S53" s="4">
        <f t="shared" si="86"/>
        <v>4.8000000000000001E-2</v>
      </c>
    </row>
    <row r="54" spans="1:19" x14ac:dyDescent="0.45">
      <c r="A54" s="16" t="s">
        <v>286</v>
      </c>
      <c r="B54" s="15">
        <v>14400</v>
      </c>
      <c r="C54" s="4">
        <f t="shared" si="74"/>
        <v>144</v>
      </c>
      <c r="D54" s="4">
        <f t="shared" si="74"/>
        <v>1.44</v>
      </c>
      <c r="K54" s="5" t="s">
        <v>225</v>
      </c>
      <c r="L54" s="15">
        <v>1000</v>
      </c>
      <c r="M54" s="4">
        <f t="shared" si="83"/>
        <v>10</v>
      </c>
      <c r="N54" s="4">
        <f t="shared" si="84"/>
        <v>0.1</v>
      </c>
      <c r="P54" s="18" t="s">
        <v>214</v>
      </c>
      <c r="Q54" s="15"/>
      <c r="R54" s="4">
        <f t="shared" ref="R54:S54" si="87">Q54/100</f>
        <v>0</v>
      </c>
      <c r="S54" s="4">
        <f t="shared" si="87"/>
        <v>0</v>
      </c>
    </row>
    <row r="55" spans="1:19" x14ac:dyDescent="0.45">
      <c r="A55" s="16" t="s">
        <v>287</v>
      </c>
      <c r="B55" s="15">
        <v>4800</v>
      </c>
      <c r="C55" s="4">
        <f t="shared" si="74"/>
        <v>48</v>
      </c>
      <c r="D55" s="4">
        <f t="shared" si="74"/>
        <v>0.48</v>
      </c>
      <c r="K55" s="5" t="s">
        <v>226</v>
      </c>
      <c r="L55" s="15">
        <v>100</v>
      </c>
      <c r="M55" s="4">
        <f t="shared" si="83"/>
        <v>1</v>
      </c>
      <c r="N55" s="4">
        <f t="shared" si="84"/>
        <v>0.01</v>
      </c>
      <c r="P55" s="18" t="s">
        <v>215</v>
      </c>
      <c r="Q55" s="15"/>
      <c r="R55" s="4">
        <f t="shared" ref="R55:S55" si="88">Q55/100</f>
        <v>0</v>
      </c>
      <c r="S55" s="4">
        <f t="shared" si="88"/>
        <v>0</v>
      </c>
    </row>
    <row r="56" spans="1:19" ht="52.5" x14ac:dyDescent="0.45">
      <c r="A56" s="16" t="s">
        <v>288</v>
      </c>
      <c r="B56" s="15">
        <v>31200</v>
      </c>
      <c r="C56" s="4">
        <f t="shared" si="74"/>
        <v>312</v>
      </c>
      <c r="D56" s="4">
        <f t="shared" si="74"/>
        <v>3.12</v>
      </c>
      <c r="K56" s="5" t="s">
        <v>227</v>
      </c>
      <c r="L56" s="15">
        <v>180</v>
      </c>
      <c r="M56" s="4">
        <f t="shared" si="83"/>
        <v>1.8</v>
      </c>
      <c r="N56" s="4">
        <f t="shared" si="84"/>
        <v>1.8000000000000002E-2</v>
      </c>
      <c r="P56" s="18" t="s">
        <v>216</v>
      </c>
      <c r="Q56" s="15"/>
      <c r="R56" s="4">
        <f t="shared" ref="R56:S56" si="89">Q56/100</f>
        <v>0</v>
      </c>
      <c r="S56" s="4">
        <f t="shared" si="89"/>
        <v>0</v>
      </c>
    </row>
    <row r="57" spans="1:19" x14ac:dyDescent="0.45">
      <c r="A57" s="16" t="s">
        <v>289</v>
      </c>
      <c r="B57" s="15">
        <v>18000</v>
      </c>
      <c r="C57" s="4">
        <f t="shared" si="74"/>
        <v>180</v>
      </c>
      <c r="D57" s="4">
        <f t="shared" si="74"/>
        <v>1.8</v>
      </c>
      <c r="K57" s="5" t="s">
        <v>228</v>
      </c>
      <c r="L57" s="15">
        <v>300</v>
      </c>
      <c r="M57" s="4">
        <f t="shared" si="83"/>
        <v>3</v>
      </c>
      <c r="N57" s="4">
        <f t="shared" si="84"/>
        <v>0.03</v>
      </c>
      <c r="P57" s="18" t="s">
        <v>217</v>
      </c>
      <c r="Q57" s="15"/>
      <c r="R57" s="4">
        <f t="shared" ref="R57:S57" si="90">Q57/100</f>
        <v>0</v>
      </c>
      <c r="S57" s="4">
        <f t="shared" si="90"/>
        <v>0</v>
      </c>
    </row>
    <row r="58" spans="1:19" ht="52.5" x14ac:dyDescent="0.45">
      <c r="A58" s="16" t="s">
        <v>290</v>
      </c>
      <c r="B58" s="15">
        <v>96000</v>
      </c>
      <c r="C58" s="4">
        <f t="shared" si="74"/>
        <v>960</v>
      </c>
      <c r="D58" s="4">
        <f t="shared" si="74"/>
        <v>9.6</v>
      </c>
      <c r="K58" s="5" t="s">
        <v>229</v>
      </c>
      <c r="L58" s="15">
        <v>20</v>
      </c>
      <c r="M58" s="4">
        <f t="shared" si="83"/>
        <v>0.2</v>
      </c>
      <c r="N58" s="4">
        <f t="shared" si="84"/>
        <v>2E-3</v>
      </c>
      <c r="P58" s="18" t="s">
        <v>218</v>
      </c>
      <c r="Q58" s="15"/>
      <c r="R58" s="4">
        <f t="shared" ref="R58:S58" si="91">Q58/100</f>
        <v>0</v>
      </c>
      <c r="S58" s="4">
        <f t="shared" si="91"/>
        <v>0</v>
      </c>
    </row>
    <row r="59" spans="1:19" ht="52.5" x14ac:dyDescent="0.45">
      <c r="A59" s="16" t="s">
        <v>291</v>
      </c>
      <c r="B59" s="15">
        <v>14400</v>
      </c>
      <c r="C59" s="4">
        <f t="shared" si="74"/>
        <v>144</v>
      </c>
      <c r="D59" s="4">
        <f t="shared" si="74"/>
        <v>1.44</v>
      </c>
      <c r="K59" s="5" t="s">
        <v>230</v>
      </c>
      <c r="L59" s="15">
        <v>10</v>
      </c>
      <c r="M59" s="4">
        <f t="shared" si="83"/>
        <v>0.1</v>
      </c>
      <c r="N59" s="4">
        <f t="shared" si="84"/>
        <v>1E-3</v>
      </c>
      <c r="P59" s="18" t="s">
        <v>219</v>
      </c>
      <c r="Q59" s="15"/>
      <c r="R59" s="4">
        <f t="shared" ref="R59:S59" si="92">Q59/100</f>
        <v>0</v>
      </c>
      <c r="S59" s="4">
        <f t="shared" si="92"/>
        <v>0</v>
      </c>
    </row>
    <row r="60" spans="1:19" ht="52.5" x14ac:dyDescent="0.45">
      <c r="A60" s="16" t="s">
        <v>292</v>
      </c>
      <c r="B60" s="15">
        <v>7200</v>
      </c>
      <c r="C60" s="4">
        <f t="shared" si="74"/>
        <v>72</v>
      </c>
      <c r="D60" s="4">
        <f t="shared" si="74"/>
        <v>0.72</v>
      </c>
      <c r="K60" s="5" t="s">
        <v>231</v>
      </c>
      <c r="L60" s="15">
        <v>10</v>
      </c>
      <c r="M60" s="4">
        <f t="shared" si="83"/>
        <v>0.1</v>
      </c>
      <c r="N60" s="4">
        <f t="shared" si="84"/>
        <v>1E-3</v>
      </c>
    </row>
    <row r="61" spans="1:19" x14ac:dyDescent="0.45">
      <c r="A61" s="16" t="s">
        <v>293</v>
      </c>
      <c r="B61" s="15">
        <v>16800</v>
      </c>
      <c r="C61" s="4">
        <f t="shared" si="74"/>
        <v>168</v>
      </c>
      <c r="D61" s="4">
        <f t="shared" si="74"/>
        <v>1.68</v>
      </c>
      <c r="K61" s="5" t="s">
        <v>232</v>
      </c>
      <c r="L61" s="15">
        <v>5</v>
      </c>
      <c r="M61" s="4">
        <f t="shared" si="83"/>
        <v>0.05</v>
      </c>
      <c r="N61" s="4">
        <f t="shared" si="84"/>
        <v>5.0000000000000001E-4</v>
      </c>
    </row>
    <row r="62" spans="1:19" x14ac:dyDescent="0.45">
      <c r="A62" s="16" t="s">
        <v>294</v>
      </c>
      <c r="B62" s="15">
        <v>16800</v>
      </c>
      <c r="C62" s="4">
        <f t="shared" si="74"/>
        <v>168</v>
      </c>
      <c r="D62" s="4">
        <f t="shared" si="74"/>
        <v>1.68</v>
      </c>
      <c r="K62" s="5" t="s">
        <v>233</v>
      </c>
      <c r="L62" s="15">
        <v>2</v>
      </c>
      <c r="M62" s="4">
        <f t="shared" si="83"/>
        <v>0.02</v>
      </c>
      <c r="N62" s="4">
        <f t="shared" si="84"/>
        <v>2.0000000000000001E-4</v>
      </c>
    </row>
    <row r="63" spans="1:19" x14ac:dyDescent="0.45">
      <c r="K63" s="5" t="s">
        <v>234</v>
      </c>
      <c r="L63" s="15">
        <v>2</v>
      </c>
      <c r="M63" s="4">
        <f t="shared" si="83"/>
        <v>0.02</v>
      </c>
      <c r="N63" s="4">
        <f t="shared" si="84"/>
        <v>2.0000000000000001E-4</v>
      </c>
    </row>
    <row r="64" spans="1:19" x14ac:dyDescent="0.45">
      <c r="K64" s="5" t="s">
        <v>235</v>
      </c>
      <c r="L64" s="15">
        <v>5</v>
      </c>
      <c r="M64" s="4">
        <f t="shared" ref="M64" si="93">L64/100</f>
        <v>0.05</v>
      </c>
      <c r="N64" s="4">
        <f t="shared" ref="N64" si="94">M64/100</f>
        <v>5.0000000000000001E-4</v>
      </c>
    </row>
  </sheetData>
  <mergeCells count="16">
    <mergeCell ref="A1:G1"/>
    <mergeCell ref="K50:N50"/>
    <mergeCell ref="P40:S40"/>
    <mergeCell ref="P47:S47"/>
    <mergeCell ref="K6:N6"/>
    <mergeCell ref="K20:N20"/>
    <mergeCell ref="K27:N27"/>
    <mergeCell ref="P6:S6"/>
    <mergeCell ref="P30:S30"/>
    <mergeCell ref="B5:J5"/>
    <mergeCell ref="A21:D21"/>
    <mergeCell ref="A45:D45"/>
    <mergeCell ref="B6:C6"/>
    <mergeCell ref="D6:E6"/>
    <mergeCell ref="F6:G6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4" zoomScaleNormal="100" workbookViewId="0">
      <selection activeCell="M15" sqref="M15"/>
    </sheetView>
  </sheetViews>
  <sheetFormatPr baseColWidth="10" defaultRowHeight="15" x14ac:dyDescent="0.25"/>
  <cols>
    <col min="1" max="1" width="28.7109375" style="7" bestFit="1" customWidth="1"/>
    <col min="2" max="2" width="31.42578125" style="7" bestFit="1" customWidth="1"/>
    <col min="3" max="3" width="3.28515625" customWidth="1"/>
    <col min="4" max="4" width="21.85546875" bestFit="1" customWidth="1"/>
    <col min="5" max="5" width="26" bestFit="1" customWidth="1"/>
    <col min="6" max="6" width="2.85546875" customWidth="1"/>
    <col min="7" max="7" width="20" bestFit="1" customWidth="1"/>
    <col min="8" max="8" width="29.140625" bestFit="1" customWidth="1"/>
    <col min="9" max="9" width="2.85546875" customWidth="1"/>
    <col min="10" max="10" width="18.42578125" bestFit="1" customWidth="1"/>
    <col min="11" max="11" width="29.5703125" bestFit="1" customWidth="1"/>
    <col min="12" max="12" width="2.28515625" customWidth="1"/>
    <col min="13" max="13" width="28.7109375" bestFit="1" customWidth="1"/>
    <col min="14" max="14" width="31.140625" bestFit="1" customWidth="1"/>
  </cols>
  <sheetData>
    <row r="1" spans="1:14" ht="27" x14ac:dyDescent="0.45">
      <c r="A1" s="8" t="s">
        <v>120</v>
      </c>
      <c r="B1" s="8" t="s">
        <v>121</v>
      </c>
      <c r="D1" s="8" t="s">
        <v>120</v>
      </c>
      <c r="E1" s="8" t="s">
        <v>121</v>
      </c>
      <c r="G1" s="8" t="s">
        <v>120</v>
      </c>
      <c r="H1" s="8" t="s">
        <v>121</v>
      </c>
      <c r="J1" s="8" t="s">
        <v>120</v>
      </c>
      <c r="K1" s="8" t="s">
        <v>121</v>
      </c>
      <c r="M1" s="8" t="s">
        <v>120</v>
      </c>
      <c r="N1" s="8" t="s">
        <v>121</v>
      </c>
    </row>
    <row r="2" spans="1:14" ht="27.75" x14ac:dyDescent="0.4">
      <c r="A2" s="24" t="s">
        <v>20</v>
      </c>
      <c r="B2" s="4">
        <v>1</v>
      </c>
      <c r="D2" s="25" t="s">
        <v>40</v>
      </c>
      <c r="E2" s="4">
        <v>2</v>
      </c>
      <c r="G2" s="25" t="s">
        <v>60</v>
      </c>
      <c r="H2" s="4">
        <v>1</v>
      </c>
      <c r="J2" s="24" t="s">
        <v>80</v>
      </c>
      <c r="K2" s="4">
        <v>3</v>
      </c>
      <c r="M2" s="19" t="s">
        <v>100</v>
      </c>
      <c r="N2" s="4">
        <v>1</v>
      </c>
    </row>
    <row r="3" spans="1:14" ht="27.75" x14ac:dyDescent="0.4">
      <c r="A3" s="24" t="s">
        <v>24</v>
      </c>
      <c r="B3" s="4">
        <v>5</v>
      </c>
      <c r="D3" s="25" t="s">
        <v>41</v>
      </c>
      <c r="E3" s="4">
        <v>2</v>
      </c>
      <c r="G3" s="25" t="s">
        <v>61</v>
      </c>
      <c r="H3" s="4">
        <v>1</v>
      </c>
      <c r="J3" s="24" t="s">
        <v>81</v>
      </c>
      <c r="K3" s="4">
        <v>8</v>
      </c>
      <c r="M3" s="19" t="s">
        <v>101</v>
      </c>
      <c r="N3" s="4">
        <v>5</v>
      </c>
    </row>
    <row r="4" spans="1:14" ht="27.75" x14ac:dyDescent="0.4">
      <c r="A4" s="24" t="s">
        <v>21</v>
      </c>
      <c r="B4" s="4">
        <v>2</v>
      </c>
      <c r="D4" s="25" t="s">
        <v>42</v>
      </c>
      <c r="E4" s="4">
        <v>3</v>
      </c>
      <c r="G4" s="25" t="s">
        <v>62</v>
      </c>
      <c r="H4" s="4">
        <v>3</v>
      </c>
      <c r="J4" s="24" t="s">
        <v>82</v>
      </c>
      <c r="K4" s="4">
        <v>24</v>
      </c>
      <c r="M4" s="19" t="s">
        <v>102</v>
      </c>
      <c r="N4" s="4">
        <v>25</v>
      </c>
    </row>
    <row r="5" spans="1:14" ht="27.75" x14ac:dyDescent="0.4">
      <c r="A5" s="24" t="s">
        <v>23</v>
      </c>
      <c r="B5" s="4">
        <v>5</v>
      </c>
      <c r="D5" s="25" t="s">
        <v>43</v>
      </c>
      <c r="E5" s="4">
        <v>5</v>
      </c>
      <c r="G5" s="25" t="s">
        <v>63</v>
      </c>
      <c r="H5" s="4">
        <v>5</v>
      </c>
      <c r="J5" s="24" t="s">
        <v>83</v>
      </c>
      <c r="K5" s="4">
        <v>28</v>
      </c>
      <c r="M5" s="19" t="s">
        <v>103</v>
      </c>
      <c r="N5" s="4">
        <v>100</v>
      </c>
    </row>
    <row r="6" spans="1:14" ht="27.75" x14ac:dyDescent="0.4">
      <c r="A6" s="24" t="s">
        <v>25</v>
      </c>
      <c r="B6" s="4">
        <v>2</v>
      </c>
      <c r="D6" s="25" t="s">
        <v>44</v>
      </c>
      <c r="E6" s="4">
        <v>6</v>
      </c>
      <c r="G6" s="25" t="s">
        <v>64</v>
      </c>
      <c r="H6" s="4">
        <v>7</v>
      </c>
      <c r="J6" s="24" t="s">
        <v>84</v>
      </c>
      <c r="K6" s="4">
        <v>32</v>
      </c>
      <c r="M6" s="19" t="s">
        <v>104</v>
      </c>
      <c r="N6" s="4">
        <v>150</v>
      </c>
    </row>
    <row r="7" spans="1:14" ht="27.75" x14ac:dyDescent="0.4">
      <c r="A7" s="24" t="s">
        <v>26</v>
      </c>
      <c r="B7" s="4">
        <v>2</v>
      </c>
      <c r="D7" s="25" t="s">
        <v>45</v>
      </c>
      <c r="E7" s="4">
        <v>7</v>
      </c>
      <c r="G7" s="25" t="s">
        <v>65</v>
      </c>
      <c r="H7" s="4">
        <v>15</v>
      </c>
      <c r="J7" s="24" t="s">
        <v>85</v>
      </c>
      <c r="K7" s="4">
        <v>38</v>
      </c>
      <c r="M7" s="19" t="s">
        <v>105</v>
      </c>
      <c r="N7" s="4">
        <v>300</v>
      </c>
    </row>
    <row r="8" spans="1:14" ht="27.75" x14ac:dyDescent="0.4">
      <c r="A8" s="24" t="s">
        <v>27</v>
      </c>
      <c r="B8" s="4">
        <v>3</v>
      </c>
      <c r="D8" s="26" t="s">
        <v>46</v>
      </c>
      <c r="E8" s="4">
        <v>15</v>
      </c>
      <c r="G8" s="26" t="s">
        <v>66</v>
      </c>
      <c r="H8" s="4">
        <v>25</v>
      </c>
      <c r="J8" s="27" t="s">
        <v>86</v>
      </c>
      <c r="K8" s="4">
        <v>40</v>
      </c>
      <c r="M8" s="20" t="s">
        <v>106</v>
      </c>
      <c r="N8" s="58">
        <v>1000</v>
      </c>
    </row>
    <row r="9" spans="1:14" ht="27.75" x14ac:dyDescent="0.4">
      <c r="A9" s="24" t="s">
        <v>22</v>
      </c>
      <c r="B9" s="4">
        <v>2</v>
      </c>
      <c r="D9" s="26" t="s">
        <v>47</v>
      </c>
      <c r="E9" s="4">
        <v>30</v>
      </c>
      <c r="G9" s="26" t="s">
        <v>67</v>
      </c>
      <c r="H9" s="4">
        <v>50</v>
      </c>
      <c r="J9" s="27" t="s">
        <v>87</v>
      </c>
      <c r="K9" s="4">
        <v>43</v>
      </c>
      <c r="M9" s="20" t="s">
        <v>107</v>
      </c>
      <c r="N9" s="58">
        <v>100000</v>
      </c>
    </row>
    <row r="10" spans="1:14" ht="27.75" x14ac:dyDescent="0.4">
      <c r="A10" s="24" t="s">
        <v>28</v>
      </c>
      <c r="B10" s="4">
        <v>8</v>
      </c>
      <c r="D10" s="26" t="s">
        <v>48</v>
      </c>
      <c r="E10" s="4">
        <v>50</v>
      </c>
      <c r="G10" s="26" t="s">
        <v>68</v>
      </c>
      <c r="H10" s="4">
        <v>150</v>
      </c>
      <c r="J10" s="27" t="s">
        <v>88</v>
      </c>
      <c r="K10" s="4">
        <v>50</v>
      </c>
      <c r="M10" s="20" t="s">
        <v>108</v>
      </c>
      <c r="N10" s="58">
        <v>150000</v>
      </c>
    </row>
    <row r="11" spans="1:14" ht="27.75" x14ac:dyDescent="0.4">
      <c r="A11" s="27" t="s">
        <v>30</v>
      </c>
      <c r="B11" s="4">
        <v>1</v>
      </c>
      <c r="D11" s="26" t="s">
        <v>49</v>
      </c>
      <c r="E11" s="4">
        <v>75</v>
      </c>
      <c r="G11" s="26" t="s">
        <v>69</v>
      </c>
      <c r="H11" s="4">
        <v>200</v>
      </c>
      <c r="J11" s="27" t="s">
        <v>89</v>
      </c>
      <c r="K11" s="4">
        <v>53</v>
      </c>
      <c r="M11" s="20" t="s">
        <v>109</v>
      </c>
      <c r="N11" s="58">
        <v>250000</v>
      </c>
    </row>
    <row r="12" spans="1:14" ht="27.75" x14ac:dyDescent="0.4">
      <c r="A12" s="27" t="s">
        <v>29</v>
      </c>
      <c r="B12" s="4">
        <v>1</v>
      </c>
      <c r="D12" s="26" t="s">
        <v>50</v>
      </c>
      <c r="E12" s="4">
        <v>90</v>
      </c>
      <c r="G12" s="26" t="s">
        <v>70</v>
      </c>
      <c r="H12" s="4">
        <v>230</v>
      </c>
      <c r="J12" s="27" t="s">
        <v>90</v>
      </c>
      <c r="K12" s="4">
        <v>60</v>
      </c>
      <c r="M12" s="20" t="s">
        <v>110</v>
      </c>
      <c r="N12" s="58">
        <v>500000</v>
      </c>
    </row>
    <row r="13" spans="1:14" ht="27.75" x14ac:dyDescent="0.4">
      <c r="A13" s="27" t="s">
        <v>31</v>
      </c>
      <c r="B13" s="4">
        <v>3</v>
      </c>
      <c r="D13" s="28" t="s">
        <v>51</v>
      </c>
      <c r="E13" s="4">
        <v>500</v>
      </c>
      <c r="G13" s="28" t="s">
        <v>71</v>
      </c>
      <c r="H13" s="4">
        <v>1500</v>
      </c>
      <c r="J13" s="29" t="s">
        <v>91</v>
      </c>
      <c r="K13" s="4">
        <v>300</v>
      </c>
      <c r="M13" s="21" t="s">
        <v>111</v>
      </c>
      <c r="N13" s="58">
        <v>750000</v>
      </c>
    </row>
    <row r="14" spans="1:14" ht="27.75" x14ac:dyDescent="0.4">
      <c r="A14" s="27" t="s">
        <v>32</v>
      </c>
      <c r="B14" s="4">
        <v>6</v>
      </c>
      <c r="D14" s="28" t="s">
        <v>52</v>
      </c>
      <c r="E14" s="4">
        <v>1000</v>
      </c>
      <c r="G14" s="28" t="s">
        <v>72</v>
      </c>
      <c r="H14" s="4">
        <v>7500</v>
      </c>
      <c r="J14" s="29" t="s">
        <v>92</v>
      </c>
      <c r="K14" s="4">
        <v>800</v>
      </c>
      <c r="M14" s="21" t="s">
        <v>112</v>
      </c>
      <c r="N14" s="58">
        <v>1000000</v>
      </c>
    </row>
    <row r="15" spans="1:14" ht="27.75" x14ac:dyDescent="0.4">
      <c r="A15" s="27" t="s">
        <v>33</v>
      </c>
      <c r="B15" s="4">
        <v>12</v>
      </c>
      <c r="D15" s="22" t="s">
        <v>53</v>
      </c>
      <c r="E15" s="58">
        <v>10000</v>
      </c>
      <c r="G15" s="22" t="s">
        <v>73</v>
      </c>
      <c r="H15" s="58">
        <v>75000</v>
      </c>
      <c r="J15" s="22" t="s">
        <v>93</v>
      </c>
      <c r="K15" s="58">
        <v>8000</v>
      </c>
      <c r="M15" s="22" t="s">
        <v>113</v>
      </c>
      <c r="N15" s="58">
        <v>10000000</v>
      </c>
    </row>
    <row r="16" spans="1:14" ht="27.75" x14ac:dyDescent="0.4">
      <c r="A16" s="27" t="s">
        <v>36</v>
      </c>
      <c r="B16" s="4">
        <v>120</v>
      </c>
      <c r="D16" s="22" t="s">
        <v>54</v>
      </c>
      <c r="E16" s="58">
        <v>20000</v>
      </c>
      <c r="G16" s="22" t="s">
        <v>74</v>
      </c>
      <c r="H16" s="58">
        <v>85000</v>
      </c>
      <c r="J16" s="22" t="s">
        <v>94</v>
      </c>
      <c r="K16" s="58">
        <v>15000</v>
      </c>
      <c r="M16" s="22" t="s">
        <v>114</v>
      </c>
      <c r="N16" s="58">
        <v>20000000</v>
      </c>
    </row>
    <row r="17" spans="1:14" ht="27.75" x14ac:dyDescent="0.4">
      <c r="A17" s="27" t="s">
        <v>35</v>
      </c>
      <c r="B17" s="4">
        <v>180</v>
      </c>
      <c r="D17" s="22" t="s">
        <v>55</v>
      </c>
      <c r="E17" s="58">
        <v>30000</v>
      </c>
      <c r="G17" s="22" t="s">
        <v>75</v>
      </c>
      <c r="H17" s="58">
        <v>95000</v>
      </c>
      <c r="J17" s="22" t="s">
        <v>95</v>
      </c>
      <c r="K17" s="58">
        <v>35000</v>
      </c>
      <c r="M17" s="22" t="s">
        <v>115</v>
      </c>
      <c r="N17" s="58">
        <v>30000000</v>
      </c>
    </row>
    <row r="18" spans="1:14" ht="27.75" x14ac:dyDescent="0.4">
      <c r="A18" s="29" t="s">
        <v>37</v>
      </c>
      <c r="B18" s="4">
        <v>210</v>
      </c>
      <c r="D18" s="22" t="s">
        <v>56</v>
      </c>
      <c r="E18" s="58">
        <v>40000</v>
      </c>
      <c r="G18" s="22" t="s">
        <v>76</v>
      </c>
      <c r="H18" s="58">
        <v>105000</v>
      </c>
      <c r="J18" s="22" t="s">
        <v>96</v>
      </c>
      <c r="K18" s="58">
        <v>75000</v>
      </c>
      <c r="M18" s="22" t="s">
        <v>116</v>
      </c>
      <c r="N18" s="58">
        <v>40000000</v>
      </c>
    </row>
    <row r="19" spans="1:14" ht="27.75" x14ac:dyDescent="0.4">
      <c r="A19" s="29" t="s">
        <v>34</v>
      </c>
      <c r="B19" s="4">
        <v>500</v>
      </c>
      <c r="D19" s="22" t="s">
        <v>57</v>
      </c>
      <c r="E19" s="58">
        <v>50000</v>
      </c>
      <c r="G19" s="22" t="s">
        <v>77</v>
      </c>
      <c r="H19" s="58">
        <v>115000</v>
      </c>
      <c r="J19" s="22" t="s">
        <v>97</v>
      </c>
      <c r="K19" s="58">
        <v>150000</v>
      </c>
      <c r="M19" s="22" t="s">
        <v>117</v>
      </c>
      <c r="N19" s="58">
        <v>50000000</v>
      </c>
    </row>
    <row r="20" spans="1:14" ht="27.75" x14ac:dyDescent="0.4">
      <c r="A20" s="22" t="s">
        <v>38</v>
      </c>
      <c r="B20" s="58">
        <v>2000000000</v>
      </c>
      <c r="D20" s="22" t="s">
        <v>58</v>
      </c>
      <c r="E20" s="58">
        <v>120000</v>
      </c>
      <c r="G20" s="22" t="s">
        <v>78</v>
      </c>
      <c r="H20" s="58">
        <v>250000</v>
      </c>
      <c r="J20" s="22" t="s">
        <v>98</v>
      </c>
      <c r="K20" s="58">
        <v>300000</v>
      </c>
      <c r="M20" s="22" t="s">
        <v>118</v>
      </c>
      <c r="N20" s="58">
        <v>100000000</v>
      </c>
    </row>
    <row r="21" spans="1:14" ht="27.75" x14ac:dyDescent="0.4">
      <c r="A21" s="31" t="s">
        <v>39</v>
      </c>
      <c r="B21" s="58">
        <v>5000000000</v>
      </c>
      <c r="D21" s="30" t="s">
        <v>59</v>
      </c>
      <c r="E21" s="58">
        <v>100000000</v>
      </c>
      <c r="G21" s="30" t="s">
        <v>79</v>
      </c>
      <c r="H21" s="58">
        <v>10000000</v>
      </c>
      <c r="J21" s="30" t="s">
        <v>99</v>
      </c>
      <c r="K21" s="58">
        <v>16000000</v>
      </c>
      <c r="M21" s="23" t="s">
        <v>119</v>
      </c>
      <c r="N21" s="58">
        <v>1500000000</v>
      </c>
    </row>
    <row r="23" spans="1:14" ht="27.75" x14ac:dyDescent="0.4">
      <c r="A23" s="24" t="s">
        <v>20</v>
      </c>
      <c r="B23" s="32">
        <f>B2*1</f>
        <v>1</v>
      </c>
      <c r="D23" s="25" t="s">
        <v>40</v>
      </c>
      <c r="E23" s="32">
        <f>E2*1</f>
        <v>2</v>
      </c>
      <c r="G23" s="25" t="s">
        <v>60</v>
      </c>
      <c r="H23" s="32">
        <f>H2*1</f>
        <v>1</v>
      </c>
      <c r="J23" s="24" t="s">
        <v>80</v>
      </c>
      <c r="K23" s="32">
        <f>K2*1</f>
        <v>3</v>
      </c>
      <c r="M23" s="19" t="s">
        <v>100</v>
      </c>
      <c r="N23" s="32">
        <f>N2*1</f>
        <v>1</v>
      </c>
    </row>
    <row r="24" spans="1:14" ht="27.75" x14ac:dyDescent="0.4">
      <c r="A24" s="24" t="s">
        <v>20</v>
      </c>
      <c r="B24" s="32">
        <f>B2*1</f>
        <v>1</v>
      </c>
      <c r="D24" s="25" t="s">
        <v>40</v>
      </c>
      <c r="E24" s="32">
        <f>E2*1</f>
        <v>2</v>
      </c>
      <c r="G24" s="25" t="s">
        <v>60</v>
      </c>
      <c r="H24" s="32">
        <f>H2*15</f>
        <v>15</v>
      </c>
      <c r="J24" s="24" t="s">
        <v>80</v>
      </c>
      <c r="K24" s="32">
        <f>K2*10</f>
        <v>30</v>
      </c>
      <c r="M24" s="19" t="s">
        <v>100</v>
      </c>
      <c r="N24" s="32">
        <f>N2*3</f>
        <v>3</v>
      </c>
    </row>
    <row r="25" spans="1:14" x14ac:dyDescent="0.25">
      <c r="B25" s="7">
        <f>(B23+B24)/2</f>
        <v>1</v>
      </c>
      <c r="E25" s="7">
        <f>(E23+E24)/2</f>
        <v>2</v>
      </c>
      <c r="H25" s="7">
        <f>(H23+H24)/2</f>
        <v>8</v>
      </c>
      <c r="K25" s="7">
        <f>(K23+K24)/2</f>
        <v>16.5</v>
      </c>
      <c r="N25" s="7">
        <f>(N23+N24)/2</f>
        <v>2</v>
      </c>
    </row>
    <row r="26" spans="1:14" x14ac:dyDescent="0.25">
      <c r="B26" s="33">
        <f>B24/10000</f>
        <v>1E-4</v>
      </c>
      <c r="C26" s="34"/>
      <c r="D26" s="34"/>
      <c r="E26" s="33">
        <f>E24/10000</f>
        <v>2.0000000000000001E-4</v>
      </c>
      <c r="F26" s="34"/>
      <c r="G26" s="34"/>
      <c r="H26" s="33">
        <f>H24/10000</f>
        <v>1.5E-3</v>
      </c>
      <c r="I26" s="34"/>
      <c r="J26" s="34"/>
      <c r="K26" s="33">
        <f>K24/10000</f>
        <v>3.0000000000000001E-3</v>
      </c>
      <c r="L26" s="34"/>
      <c r="M26" s="34"/>
      <c r="N26" s="33">
        <f>N24/10000</f>
        <v>2.9999999999999997E-4</v>
      </c>
    </row>
    <row r="27" spans="1:14" ht="27.75" x14ac:dyDescent="0.4">
      <c r="A27" s="24" t="s">
        <v>24</v>
      </c>
      <c r="B27" s="32">
        <f>B3*1</f>
        <v>5</v>
      </c>
      <c r="D27" s="25" t="s">
        <v>41</v>
      </c>
      <c r="E27" s="32">
        <f>E3*1</f>
        <v>2</v>
      </c>
      <c r="G27" s="25" t="s">
        <v>61</v>
      </c>
      <c r="H27" s="32">
        <f>H3*1</f>
        <v>1</v>
      </c>
      <c r="J27" s="24" t="s">
        <v>81</v>
      </c>
      <c r="K27" s="32">
        <f>K3*1</f>
        <v>8</v>
      </c>
      <c r="M27" s="19" t="s">
        <v>101</v>
      </c>
      <c r="N27" s="32">
        <f>N3*1</f>
        <v>5</v>
      </c>
    </row>
    <row r="28" spans="1:14" ht="27.75" x14ac:dyDescent="0.4">
      <c r="A28" s="24" t="s">
        <v>24</v>
      </c>
      <c r="B28" s="32">
        <f>B3*1</f>
        <v>5</v>
      </c>
      <c r="D28" s="25" t="s">
        <v>41</v>
      </c>
      <c r="E28" s="32">
        <f>E3*1</f>
        <v>2</v>
      </c>
      <c r="G28" s="25" t="s">
        <v>61</v>
      </c>
      <c r="H28" s="32">
        <f>H3*15</f>
        <v>15</v>
      </c>
      <c r="J28" s="24" t="s">
        <v>81</v>
      </c>
      <c r="K28" s="32">
        <f>K3*10</f>
        <v>80</v>
      </c>
      <c r="M28" s="19" t="s">
        <v>101</v>
      </c>
      <c r="N28" s="32">
        <f>N3*3</f>
        <v>15</v>
      </c>
    </row>
    <row r="29" spans="1:14" x14ac:dyDescent="0.25">
      <c r="B29" s="7">
        <f>(B27+B28)/2</f>
        <v>5</v>
      </c>
      <c r="E29" s="7">
        <f>(E27+E28)/2</f>
        <v>2</v>
      </c>
      <c r="H29" s="7">
        <f>(H27+H28)/2</f>
        <v>8</v>
      </c>
      <c r="K29" s="7">
        <f>(K27+K28)/2</f>
        <v>44</v>
      </c>
      <c r="N29" s="7">
        <f>(N27+N28)/2</f>
        <v>10</v>
      </c>
    </row>
    <row r="30" spans="1:14" x14ac:dyDescent="0.25">
      <c r="B30" s="33">
        <f>B28/10000</f>
        <v>5.0000000000000001E-4</v>
      </c>
      <c r="C30" s="34"/>
      <c r="D30" s="34"/>
      <c r="E30" s="33">
        <f>E28/10000</f>
        <v>2.0000000000000001E-4</v>
      </c>
      <c r="F30" s="34"/>
      <c r="G30" s="34"/>
      <c r="H30" s="33">
        <f>H28/10000</f>
        <v>1.5E-3</v>
      </c>
      <c r="I30" s="34"/>
      <c r="J30" s="34"/>
      <c r="K30" s="33">
        <f>K28/10000</f>
        <v>8.0000000000000002E-3</v>
      </c>
      <c r="L30" s="34"/>
      <c r="M30" s="34"/>
      <c r="N30" s="33">
        <f>N28/10000</f>
        <v>1.5E-3</v>
      </c>
    </row>
    <row r="31" spans="1:14" ht="27.75" x14ac:dyDescent="0.4">
      <c r="A31" s="24" t="s">
        <v>21</v>
      </c>
      <c r="B31" s="32">
        <f>B4*4</f>
        <v>8</v>
      </c>
      <c r="D31" s="25" t="s">
        <v>42</v>
      </c>
      <c r="E31" s="32">
        <f>E4*1</f>
        <v>3</v>
      </c>
      <c r="G31" s="25" t="s">
        <v>62</v>
      </c>
      <c r="H31" s="32">
        <f>H4*1</f>
        <v>3</v>
      </c>
      <c r="J31" s="24" t="s">
        <v>82</v>
      </c>
      <c r="K31" s="32">
        <f>K4*1</f>
        <v>24</v>
      </c>
      <c r="M31" s="19" t="s">
        <v>102</v>
      </c>
      <c r="N31" s="32">
        <f>N4*1</f>
        <v>25</v>
      </c>
    </row>
    <row r="32" spans="1:14" ht="27.75" x14ac:dyDescent="0.4">
      <c r="A32" s="24" t="s">
        <v>21</v>
      </c>
      <c r="B32" s="32">
        <f>B4*20</f>
        <v>40</v>
      </c>
      <c r="D32" s="25" t="s">
        <v>42</v>
      </c>
      <c r="E32" s="32">
        <f>E4*1</f>
        <v>3</v>
      </c>
      <c r="G32" s="25" t="s">
        <v>62</v>
      </c>
      <c r="H32" s="32">
        <f>H4*15</f>
        <v>45</v>
      </c>
      <c r="J32" s="24" t="s">
        <v>82</v>
      </c>
      <c r="K32" s="32">
        <f>K4*10</f>
        <v>240</v>
      </c>
      <c r="M32" s="19" t="s">
        <v>102</v>
      </c>
      <c r="N32" s="32">
        <f>N4*3</f>
        <v>75</v>
      </c>
    </row>
    <row r="33" spans="1:14" x14ac:dyDescent="0.25">
      <c r="B33" s="7">
        <f>(B31+B32)/2</f>
        <v>24</v>
      </c>
      <c r="E33" s="7">
        <f>(E31+E32)/2</f>
        <v>3</v>
      </c>
      <c r="H33" s="7">
        <f>(H31+H32)/2</f>
        <v>24</v>
      </c>
      <c r="K33" s="7">
        <f>(K31+K32)/2</f>
        <v>132</v>
      </c>
      <c r="N33" s="7">
        <f>(N31+N32)/2</f>
        <v>50</v>
      </c>
    </row>
    <row r="34" spans="1:14" x14ac:dyDescent="0.25">
      <c r="B34" s="33">
        <f>B32/10000</f>
        <v>4.0000000000000001E-3</v>
      </c>
      <c r="C34" s="34"/>
      <c r="D34" s="34"/>
      <c r="E34" s="33">
        <f>E32/10000</f>
        <v>2.9999999999999997E-4</v>
      </c>
      <c r="F34" s="34"/>
      <c r="G34" s="34"/>
      <c r="H34" s="33">
        <f>H32/10000</f>
        <v>4.4999999999999997E-3</v>
      </c>
      <c r="I34" s="34"/>
      <c r="J34" s="34"/>
      <c r="K34" s="33">
        <f>K32/10000</f>
        <v>2.4E-2</v>
      </c>
      <c r="L34" s="34"/>
      <c r="M34" s="34"/>
      <c r="N34" s="33">
        <f>N32/10000</f>
        <v>7.4999999999999997E-3</v>
      </c>
    </row>
    <row r="35" spans="1:14" ht="27.75" x14ac:dyDescent="0.4">
      <c r="A35" s="24" t="s">
        <v>23</v>
      </c>
      <c r="B35" s="32">
        <f>B5*2</f>
        <v>10</v>
      </c>
      <c r="D35" s="25" t="s">
        <v>43</v>
      </c>
      <c r="E35" s="32">
        <f>E5*1</f>
        <v>5</v>
      </c>
      <c r="G35" s="25" t="s">
        <v>63</v>
      </c>
      <c r="H35" s="32">
        <f>H5*1</f>
        <v>5</v>
      </c>
      <c r="J35" s="24" t="s">
        <v>83</v>
      </c>
      <c r="K35" s="32">
        <f>K5*1</f>
        <v>28</v>
      </c>
      <c r="M35" s="19" t="s">
        <v>103</v>
      </c>
      <c r="N35" s="32">
        <f>N5*1</f>
        <v>100</v>
      </c>
    </row>
    <row r="36" spans="1:14" ht="27.75" x14ac:dyDescent="0.4">
      <c r="A36" s="24" t="s">
        <v>23</v>
      </c>
      <c r="B36" s="32">
        <f>B5*10</f>
        <v>50</v>
      </c>
      <c r="D36" s="25" t="s">
        <v>43</v>
      </c>
      <c r="E36" s="32">
        <f>E5*1</f>
        <v>5</v>
      </c>
      <c r="G36" s="25" t="s">
        <v>63</v>
      </c>
      <c r="H36" s="32">
        <f>H5*1</f>
        <v>5</v>
      </c>
      <c r="J36" s="24" t="s">
        <v>83</v>
      </c>
      <c r="K36" s="32">
        <f>K5*10</f>
        <v>280</v>
      </c>
      <c r="M36" s="19" t="s">
        <v>103</v>
      </c>
      <c r="N36" s="32">
        <f>N5*3</f>
        <v>300</v>
      </c>
    </row>
    <row r="37" spans="1:14" x14ac:dyDescent="0.25">
      <c r="B37" s="7">
        <f>(B35+B36)/2</f>
        <v>30</v>
      </c>
      <c r="E37" s="7">
        <f>(E35+E36)/2</f>
        <v>5</v>
      </c>
      <c r="H37" s="7">
        <f>(H35+H36)/2</f>
        <v>5</v>
      </c>
      <c r="K37" s="7">
        <f>(K35+K36)/2</f>
        <v>154</v>
      </c>
      <c r="N37" s="7">
        <f>(N35+N36)/2</f>
        <v>200</v>
      </c>
    </row>
    <row r="38" spans="1:14" x14ac:dyDescent="0.25">
      <c r="B38" s="33">
        <f>B36/10000</f>
        <v>5.0000000000000001E-3</v>
      </c>
      <c r="C38" s="34"/>
      <c r="D38" s="34"/>
      <c r="E38" s="33">
        <f>E36/10000</f>
        <v>5.0000000000000001E-4</v>
      </c>
      <c r="F38" s="34"/>
      <c r="G38" s="34"/>
      <c r="H38" s="33">
        <f>H36/10000</f>
        <v>5.0000000000000001E-4</v>
      </c>
      <c r="I38" s="34"/>
      <c r="J38" s="34"/>
      <c r="K38" s="33">
        <f>K36/10000</f>
        <v>2.8000000000000001E-2</v>
      </c>
      <c r="L38" s="34"/>
      <c r="M38" s="34"/>
      <c r="N38" s="33">
        <f>N36/10000</f>
        <v>0.03</v>
      </c>
    </row>
    <row r="39" spans="1:14" ht="27.75" x14ac:dyDescent="0.4">
      <c r="A39" s="24" t="s">
        <v>25</v>
      </c>
      <c r="B39" s="32">
        <f>B6*10</f>
        <v>20</v>
      </c>
      <c r="D39" s="25" t="s">
        <v>44</v>
      </c>
      <c r="E39" s="32">
        <f>E6*1</f>
        <v>6</v>
      </c>
      <c r="G39" s="25" t="s">
        <v>64</v>
      </c>
      <c r="H39" s="32">
        <f>H6*1</f>
        <v>7</v>
      </c>
      <c r="J39" s="24" t="s">
        <v>84</v>
      </c>
      <c r="K39" s="32">
        <f>K6*1</f>
        <v>32</v>
      </c>
      <c r="M39" s="19" t="s">
        <v>104</v>
      </c>
      <c r="N39" s="32">
        <f>N6*1</f>
        <v>150</v>
      </c>
    </row>
    <row r="40" spans="1:14" ht="27.75" x14ac:dyDescent="0.4">
      <c r="A40" s="24" t="s">
        <v>25</v>
      </c>
      <c r="B40" s="32">
        <f>B6*30</f>
        <v>60</v>
      </c>
      <c r="D40" s="25" t="s">
        <v>44</v>
      </c>
      <c r="E40" s="32">
        <f>E6*1</f>
        <v>6</v>
      </c>
      <c r="G40" s="25" t="s">
        <v>64</v>
      </c>
      <c r="H40" s="32">
        <f>H6*15</f>
        <v>105</v>
      </c>
      <c r="J40" s="24" t="s">
        <v>84</v>
      </c>
      <c r="K40" s="32">
        <f>K6*10</f>
        <v>320</v>
      </c>
      <c r="M40" s="19" t="s">
        <v>104</v>
      </c>
      <c r="N40" s="32">
        <f>N6*3</f>
        <v>450</v>
      </c>
    </row>
    <row r="41" spans="1:14" x14ac:dyDescent="0.25">
      <c r="B41" s="7">
        <f>(B39+B40)/2</f>
        <v>40</v>
      </c>
      <c r="E41" s="7">
        <f>(E39+E40)/2</f>
        <v>6</v>
      </c>
      <c r="H41" s="7">
        <f>(H39+H40)/2</f>
        <v>56</v>
      </c>
      <c r="K41" s="7">
        <f>(K39+K40)/2</f>
        <v>176</v>
      </c>
      <c r="N41" s="7">
        <f>(N39+N40)/2</f>
        <v>300</v>
      </c>
    </row>
    <row r="42" spans="1:14" x14ac:dyDescent="0.25">
      <c r="B42" s="33">
        <f>B40/10000</f>
        <v>6.0000000000000001E-3</v>
      </c>
      <c r="C42" s="34"/>
      <c r="D42" s="34"/>
      <c r="E42" s="33">
        <f>E40/10000</f>
        <v>5.9999999999999995E-4</v>
      </c>
      <c r="F42" s="34"/>
      <c r="G42" s="34"/>
      <c r="H42" s="33">
        <f>H40/10000</f>
        <v>1.0500000000000001E-2</v>
      </c>
      <c r="I42" s="34"/>
      <c r="J42" s="34"/>
      <c r="K42" s="33">
        <f>K40/10000</f>
        <v>3.2000000000000001E-2</v>
      </c>
      <c r="L42" s="34"/>
      <c r="M42" s="34"/>
      <c r="N42" s="33">
        <f>N40/10000</f>
        <v>4.4999999999999998E-2</v>
      </c>
    </row>
    <row r="43" spans="1:14" ht="27.75" x14ac:dyDescent="0.4">
      <c r="A43" s="24" t="s">
        <v>26</v>
      </c>
      <c r="B43" s="32">
        <f>B7*15</f>
        <v>30</v>
      </c>
      <c r="D43" s="25" t="s">
        <v>45</v>
      </c>
      <c r="E43" s="32">
        <f>E7*1</f>
        <v>7</v>
      </c>
      <c r="G43" s="25" t="s">
        <v>65</v>
      </c>
      <c r="H43" s="32">
        <f>H7*1</f>
        <v>15</v>
      </c>
      <c r="J43" s="24" t="s">
        <v>85</v>
      </c>
      <c r="K43" s="32">
        <f>K7*1</f>
        <v>38</v>
      </c>
      <c r="M43" s="19" t="s">
        <v>105</v>
      </c>
      <c r="N43" s="32">
        <f>N7*1</f>
        <v>300</v>
      </c>
    </row>
    <row r="44" spans="1:14" ht="27.75" x14ac:dyDescent="0.4">
      <c r="A44" s="24" t="s">
        <v>26</v>
      </c>
      <c r="B44" s="32">
        <f>B7*35</f>
        <v>70</v>
      </c>
      <c r="D44" s="25" t="s">
        <v>45</v>
      </c>
      <c r="E44" s="32">
        <f>E7*1</f>
        <v>7</v>
      </c>
      <c r="G44" s="25" t="s">
        <v>65</v>
      </c>
      <c r="H44" s="32">
        <f>H7*15</f>
        <v>225</v>
      </c>
      <c r="J44" s="24" t="s">
        <v>85</v>
      </c>
      <c r="K44" s="32">
        <f>K7*10</f>
        <v>380</v>
      </c>
      <c r="M44" s="19" t="s">
        <v>105</v>
      </c>
      <c r="N44" s="32">
        <f>N7*3</f>
        <v>900</v>
      </c>
    </row>
    <row r="45" spans="1:14" x14ac:dyDescent="0.25">
      <c r="B45" s="7">
        <f>(B43+B44)/2</f>
        <v>50</v>
      </c>
      <c r="E45" s="7">
        <f>(E43+E44)/2</f>
        <v>7</v>
      </c>
      <c r="H45" s="7">
        <f>(H43+H44)/2</f>
        <v>120</v>
      </c>
      <c r="K45" s="7">
        <f>(K43+K44)/2</f>
        <v>209</v>
      </c>
      <c r="N45" s="7">
        <f>(N43+N44)/2</f>
        <v>600</v>
      </c>
    </row>
    <row r="46" spans="1:14" x14ac:dyDescent="0.25">
      <c r="B46" s="33">
        <f>B44/10000</f>
        <v>7.0000000000000001E-3</v>
      </c>
      <c r="C46" s="34"/>
      <c r="D46" s="34"/>
      <c r="E46" s="33">
        <f>E44/10000</f>
        <v>6.9999999999999999E-4</v>
      </c>
      <c r="F46" s="34"/>
      <c r="G46" s="34"/>
      <c r="H46" s="33">
        <f>H44/10000</f>
        <v>2.2499999999999999E-2</v>
      </c>
      <c r="I46" s="34"/>
      <c r="J46" s="34"/>
      <c r="K46" s="33">
        <f>K44/10000</f>
        <v>3.7999999999999999E-2</v>
      </c>
      <c r="L46" s="34"/>
      <c r="M46" s="34"/>
      <c r="N46" s="33">
        <f>N44/10000</f>
        <v>0.09</v>
      </c>
    </row>
    <row r="47" spans="1:14" ht="27.75" x14ac:dyDescent="0.4">
      <c r="A47" s="24" t="s">
        <v>27</v>
      </c>
      <c r="B47" s="32">
        <f>B8*10</f>
        <v>30</v>
      </c>
      <c r="D47" s="26" t="s">
        <v>46</v>
      </c>
      <c r="E47" s="32">
        <f>E8*1</f>
        <v>15</v>
      </c>
      <c r="G47" s="26" t="s">
        <v>66</v>
      </c>
      <c r="H47" s="32">
        <f>H8*1</f>
        <v>25</v>
      </c>
      <c r="J47" s="27" t="s">
        <v>86</v>
      </c>
      <c r="K47" s="32">
        <f>K8*1</f>
        <v>40</v>
      </c>
      <c r="M47" s="20" t="s">
        <v>106</v>
      </c>
      <c r="N47" s="32">
        <f>N8*1</f>
        <v>1000</v>
      </c>
    </row>
    <row r="48" spans="1:14" ht="27.75" x14ac:dyDescent="0.4">
      <c r="A48" s="24" t="s">
        <v>27</v>
      </c>
      <c r="B48" s="32">
        <f>B8*30</f>
        <v>90</v>
      </c>
      <c r="D48" s="26" t="s">
        <v>46</v>
      </c>
      <c r="E48" s="32">
        <f>E8*1</f>
        <v>15</v>
      </c>
      <c r="G48" s="26" t="s">
        <v>66</v>
      </c>
      <c r="H48" s="32">
        <f>H8*15</f>
        <v>375</v>
      </c>
      <c r="J48" s="27" t="s">
        <v>86</v>
      </c>
      <c r="K48" s="32">
        <f>K8*10</f>
        <v>400</v>
      </c>
      <c r="M48" s="20" t="s">
        <v>106</v>
      </c>
      <c r="N48" s="32">
        <f>N8*3</f>
        <v>3000</v>
      </c>
    </row>
    <row r="49" spans="1:14" x14ac:dyDescent="0.25">
      <c r="B49" s="7">
        <f>(B47+B48)/2</f>
        <v>60</v>
      </c>
      <c r="E49" s="7">
        <f>(E47+E48)/2</f>
        <v>15</v>
      </c>
      <c r="H49" s="7">
        <f>(H47+H48)/2</f>
        <v>200</v>
      </c>
      <c r="K49" s="7">
        <f>(K47+K48)/2</f>
        <v>220</v>
      </c>
      <c r="N49" s="7">
        <f>(N47+N48)/2</f>
        <v>2000</v>
      </c>
    </row>
    <row r="50" spans="1:14" x14ac:dyDescent="0.25">
      <c r="B50" s="33">
        <f>B48/10000</f>
        <v>8.9999999999999993E-3</v>
      </c>
      <c r="C50" s="34"/>
      <c r="D50" s="34"/>
      <c r="E50" s="33">
        <f>E48/10000</f>
        <v>1.5E-3</v>
      </c>
      <c r="F50" s="34"/>
      <c r="G50" s="34"/>
      <c r="H50" s="33">
        <f>H48/10000</f>
        <v>3.7499999999999999E-2</v>
      </c>
      <c r="I50" s="34"/>
      <c r="J50" s="34"/>
      <c r="K50" s="33">
        <f>K48/10000</f>
        <v>0.04</v>
      </c>
      <c r="L50" s="34"/>
      <c r="M50" s="34"/>
      <c r="N50" s="33">
        <f>N48/10000</f>
        <v>0.3</v>
      </c>
    </row>
    <row r="51" spans="1:14" ht="27.75" x14ac:dyDescent="0.4">
      <c r="A51" s="24" t="s">
        <v>22</v>
      </c>
      <c r="B51" s="32">
        <f>B9*25</f>
        <v>50</v>
      </c>
      <c r="D51" s="26" t="s">
        <v>47</v>
      </c>
      <c r="E51" s="32">
        <f>E9*1</f>
        <v>30</v>
      </c>
      <c r="G51" s="26" t="s">
        <v>67</v>
      </c>
      <c r="H51" s="32">
        <f>H9*1</f>
        <v>50</v>
      </c>
      <c r="J51" s="27" t="s">
        <v>87</v>
      </c>
      <c r="K51" s="32">
        <f>K9*1</f>
        <v>43</v>
      </c>
      <c r="M51" s="20" t="s">
        <v>107</v>
      </c>
      <c r="N51" s="32">
        <f>N9*1</f>
        <v>100000</v>
      </c>
    </row>
    <row r="52" spans="1:14" ht="27.75" x14ac:dyDescent="0.4">
      <c r="A52" s="24" t="s">
        <v>22</v>
      </c>
      <c r="B52" s="32">
        <f>B9*50</f>
        <v>100</v>
      </c>
      <c r="D52" s="26" t="s">
        <v>47</v>
      </c>
      <c r="E52" s="32">
        <f>E9*1</f>
        <v>30</v>
      </c>
      <c r="G52" s="26" t="s">
        <v>67</v>
      </c>
      <c r="H52" s="32">
        <f>H9*15</f>
        <v>750</v>
      </c>
      <c r="J52" s="27" t="s">
        <v>87</v>
      </c>
      <c r="K52" s="32">
        <f>K9*10</f>
        <v>430</v>
      </c>
      <c r="M52" s="20" t="s">
        <v>107</v>
      </c>
      <c r="N52" s="32">
        <f>N9*3</f>
        <v>300000</v>
      </c>
    </row>
    <row r="53" spans="1:14" x14ac:dyDescent="0.25">
      <c r="B53" s="7">
        <f>(B51+B52)/2</f>
        <v>75</v>
      </c>
      <c r="E53" s="7">
        <f>(E51+E52)/2</f>
        <v>30</v>
      </c>
      <c r="H53" s="7">
        <f>(H51+H52)/2</f>
        <v>400</v>
      </c>
      <c r="K53" s="7">
        <f>(K51+K52)/2</f>
        <v>236.5</v>
      </c>
      <c r="N53" s="7">
        <f>(N51+N52)/2</f>
        <v>200000</v>
      </c>
    </row>
    <row r="54" spans="1:14" x14ac:dyDescent="0.25">
      <c r="B54" s="33">
        <f>B52/10000</f>
        <v>0.01</v>
      </c>
      <c r="C54" s="34"/>
      <c r="D54" s="34"/>
      <c r="E54" s="33">
        <f>E52/10000</f>
        <v>3.0000000000000001E-3</v>
      </c>
      <c r="F54" s="34"/>
      <c r="G54" s="34"/>
      <c r="H54" s="33">
        <f>H52/10000</f>
        <v>7.4999999999999997E-2</v>
      </c>
      <c r="I54" s="34"/>
      <c r="J54" s="34"/>
      <c r="K54" s="33">
        <f>K52/10000</f>
        <v>4.2999999999999997E-2</v>
      </c>
      <c r="L54" s="34"/>
      <c r="M54" s="34"/>
      <c r="N54" s="33">
        <f>N52/10000</f>
        <v>30</v>
      </c>
    </row>
    <row r="55" spans="1:14" ht="27.75" x14ac:dyDescent="0.4">
      <c r="A55" s="24" t="s">
        <v>28</v>
      </c>
      <c r="B55" s="32">
        <f>B10*7</f>
        <v>56</v>
      </c>
      <c r="D55" s="26" t="s">
        <v>48</v>
      </c>
      <c r="E55" s="32">
        <f>E10*1</f>
        <v>50</v>
      </c>
      <c r="G55" s="26" t="s">
        <v>68</v>
      </c>
      <c r="H55" s="32">
        <f>H10*1</f>
        <v>150</v>
      </c>
      <c r="J55" s="27" t="s">
        <v>88</v>
      </c>
      <c r="K55" s="32">
        <f>K10*1</f>
        <v>50</v>
      </c>
      <c r="M55" s="20" t="s">
        <v>108</v>
      </c>
      <c r="N55" s="32">
        <f>N10*1</f>
        <v>150000</v>
      </c>
    </row>
    <row r="56" spans="1:14" ht="27.75" x14ac:dyDescent="0.4">
      <c r="A56" s="24" t="s">
        <v>28</v>
      </c>
      <c r="B56" s="32">
        <f>B10*15</f>
        <v>120</v>
      </c>
      <c r="D56" s="26" t="s">
        <v>48</v>
      </c>
      <c r="E56" s="32">
        <f>E10*1</f>
        <v>50</v>
      </c>
      <c r="G56" s="26" t="s">
        <v>68</v>
      </c>
      <c r="H56" s="32">
        <f>H10*15</f>
        <v>2250</v>
      </c>
      <c r="J56" s="27" t="s">
        <v>88</v>
      </c>
      <c r="K56" s="32">
        <f>K10*10</f>
        <v>500</v>
      </c>
      <c r="M56" s="20" t="s">
        <v>108</v>
      </c>
      <c r="N56" s="32">
        <f>N10*3</f>
        <v>450000</v>
      </c>
    </row>
    <row r="57" spans="1:14" x14ac:dyDescent="0.25">
      <c r="B57" s="7">
        <f>(B55+B56)/2</f>
        <v>88</v>
      </c>
      <c r="E57" s="7">
        <f>(E55+E56)/2</f>
        <v>50</v>
      </c>
      <c r="H57" s="7">
        <f>(H55+H56)/2</f>
        <v>1200</v>
      </c>
      <c r="K57" s="7">
        <f>(K55+K56)/2</f>
        <v>275</v>
      </c>
      <c r="N57" s="7">
        <f>(N55+N56)/2</f>
        <v>300000</v>
      </c>
    </row>
    <row r="58" spans="1:14" x14ac:dyDescent="0.25">
      <c r="B58" s="33">
        <f>B56/10000</f>
        <v>1.2E-2</v>
      </c>
      <c r="C58" s="34"/>
      <c r="D58" s="34"/>
      <c r="E58" s="33">
        <f>E56/10000</f>
        <v>5.0000000000000001E-3</v>
      </c>
      <c r="F58" s="34"/>
      <c r="G58" s="34"/>
      <c r="H58" s="33">
        <f>H56/10000</f>
        <v>0.22500000000000001</v>
      </c>
      <c r="I58" s="34"/>
      <c r="J58" s="34"/>
      <c r="K58" s="33">
        <f>K56/10000</f>
        <v>0.05</v>
      </c>
      <c r="L58" s="34"/>
      <c r="M58" s="34"/>
      <c r="N58" s="33">
        <f>N56/10000</f>
        <v>45</v>
      </c>
    </row>
    <row r="59" spans="1:14" ht="27.75" x14ac:dyDescent="0.4">
      <c r="A59" s="27" t="s">
        <v>30</v>
      </c>
      <c r="B59" s="32">
        <f>B11*1</f>
        <v>1</v>
      </c>
      <c r="D59" s="26" t="s">
        <v>49</v>
      </c>
      <c r="E59" s="32">
        <f>E11*1</f>
        <v>75</v>
      </c>
      <c r="G59" s="26" t="s">
        <v>69</v>
      </c>
      <c r="H59" s="32">
        <f>H11*1</f>
        <v>200</v>
      </c>
      <c r="J59" s="27" t="s">
        <v>89</v>
      </c>
      <c r="K59" s="32">
        <f>K11*1</f>
        <v>53</v>
      </c>
      <c r="M59" s="20" t="s">
        <v>109</v>
      </c>
      <c r="N59" s="32">
        <f>N11*1</f>
        <v>250000</v>
      </c>
    </row>
    <row r="60" spans="1:14" ht="27.75" x14ac:dyDescent="0.4">
      <c r="A60" s="27" t="s">
        <v>30</v>
      </c>
      <c r="B60" s="32">
        <f>B11*1</f>
        <v>1</v>
      </c>
      <c r="D60" s="26" t="s">
        <v>49</v>
      </c>
      <c r="E60" s="32">
        <f>E11*1</f>
        <v>75</v>
      </c>
      <c r="G60" s="26" t="s">
        <v>69</v>
      </c>
      <c r="H60" s="32">
        <f>H11*15</f>
        <v>3000</v>
      </c>
      <c r="J60" s="27" t="s">
        <v>89</v>
      </c>
      <c r="K60" s="32">
        <f>K11*10</f>
        <v>530</v>
      </c>
      <c r="M60" s="20" t="s">
        <v>109</v>
      </c>
      <c r="N60" s="32">
        <f>N11*3</f>
        <v>750000</v>
      </c>
    </row>
    <row r="61" spans="1:14" x14ac:dyDescent="0.25">
      <c r="B61" s="7">
        <f>(B59+B60)/2</f>
        <v>1</v>
      </c>
      <c r="E61" s="7">
        <f>(E59+E60)/2</f>
        <v>75</v>
      </c>
      <c r="H61" s="7">
        <f>(H59+H60)/2</f>
        <v>1600</v>
      </c>
      <c r="K61" s="7">
        <f>(K59+K60)/2</f>
        <v>291.5</v>
      </c>
      <c r="N61" s="7">
        <f>(N59+N60)/2</f>
        <v>500000</v>
      </c>
    </row>
    <row r="62" spans="1:14" x14ac:dyDescent="0.25">
      <c r="B62" s="33">
        <f>B60/10000</f>
        <v>1E-4</v>
      </c>
      <c r="C62" s="34"/>
      <c r="D62" s="34"/>
      <c r="E62" s="33">
        <f>E60/10000</f>
        <v>7.4999999999999997E-3</v>
      </c>
      <c r="F62" s="34"/>
      <c r="G62" s="34"/>
      <c r="H62" s="33">
        <f>H60/10000</f>
        <v>0.3</v>
      </c>
      <c r="I62" s="34"/>
      <c r="J62" s="34"/>
      <c r="K62" s="33">
        <f>K60/10000</f>
        <v>5.2999999999999999E-2</v>
      </c>
      <c r="L62" s="34"/>
      <c r="M62" s="34"/>
      <c r="N62" s="33">
        <f>N60/10000</f>
        <v>75</v>
      </c>
    </row>
    <row r="63" spans="1:14" ht="27.75" x14ac:dyDescent="0.4">
      <c r="A63" s="27" t="s">
        <v>29</v>
      </c>
      <c r="B63" s="32">
        <f>B12*1</f>
        <v>1</v>
      </c>
      <c r="D63" s="26" t="s">
        <v>50</v>
      </c>
      <c r="E63" s="32">
        <f>E12*1</f>
        <v>90</v>
      </c>
      <c r="G63" s="26" t="s">
        <v>70</v>
      </c>
      <c r="H63" s="32">
        <f>H12*1</f>
        <v>230</v>
      </c>
      <c r="J63" s="27" t="s">
        <v>90</v>
      </c>
      <c r="K63" s="32">
        <f>K12*1</f>
        <v>60</v>
      </c>
      <c r="M63" s="20" t="s">
        <v>110</v>
      </c>
      <c r="N63" s="32">
        <f>N12*1</f>
        <v>500000</v>
      </c>
    </row>
    <row r="64" spans="1:14" ht="27.75" x14ac:dyDescent="0.4">
      <c r="A64" s="27" t="s">
        <v>29</v>
      </c>
      <c r="B64" s="32">
        <f>B12*5</f>
        <v>5</v>
      </c>
      <c r="D64" s="26" t="s">
        <v>50</v>
      </c>
      <c r="E64" s="32">
        <f>E12*1</f>
        <v>90</v>
      </c>
      <c r="G64" s="26" t="s">
        <v>70</v>
      </c>
      <c r="H64" s="32">
        <f>H12*15</f>
        <v>3450</v>
      </c>
      <c r="J64" s="27" t="s">
        <v>90</v>
      </c>
      <c r="K64" s="32">
        <f>K12*10</f>
        <v>600</v>
      </c>
      <c r="M64" s="20" t="s">
        <v>110</v>
      </c>
      <c r="N64" s="32">
        <f>N12*3</f>
        <v>1500000</v>
      </c>
    </row>
    <row r="65" spans="1:14" x14ac:dyDescent="0.25">
      <c r="B65" s="7">
        <f>(B63+B64)/2</f>
        <v>3</v>
      </c>
      <c r="E65" s="7">
        <f>(E63+E64)/2</f>
        <v>90</v>
      </c>
      <c r="H65" s="7">
        <f>(H63+H64)/2</f>
        <v>1840</v>
      </c>
      <c r="K65" s="7">
        <f>(K63+K64)/2</f>
        <v>330</v>
      </c>
      <c r="N65" s="7">
        <f>(N63+N64)/2</f>
        <v>1000000</v>
      </c>
    </row>
    <row r="66" spans="1:14" x14ac:dyDescent="0.25">
      <c r="B66" s="33">
        <f>B64/10000</f>
        <v>5.0000000000000001E-4</v>
      </c>
      <c r="C66" s="34"/>
      <c r="D66" s="34"/>
      <c r="E66" s="33">
        <f>E64/10000</f>
        <v>8.9999999999999993E-3</v>
      </c>
      <c r="F66" s="34"/>
      <c r="G66" s="34"/>
      <c r="H66" s="33">
        <f>H64/10000</f>
        <v>0.34499999999999997</v>
      </c>
      <c r="I66" s="34"/>
      <c r="J66" s="34"/>
      <c r="K66" s="33">
        <f>K64/10000</f>
        <v>0.06</v>
      </c>
      <c r="L66" s="34"/>
      <c r="M66" s="34"/>
      <c r="N66" s="33">
        <f>N64/10000</f>
        <v>150</v>
      </c>
    </row>
    <row r="67" spans="1:14" ht="27.75" x14ac:dyDescent="0.4">
      <c r="A67" s="27" t="s">
        <v>31</v>
      </c>
      <c r="B67" s="32">
        <f>B13*20</f>
        <v>60</v>
      </c>
      <c r="D67" s="28" t="s">
        <v>51</v>
      </c>
      <c r="E67" s="32">
        <f>E13*1</f>
        <v>500</v>
      </c>
      <c r="G67" s="28" t="s">
        <v>71</v>
      </c>
      <c r="H67" s="32">
        <f>H13*1</f>
        <v>1500</v>
      </c>
      <c r="J67" s="29" t="s">
        <v>91</v>
      </c>
      <c r="K67" s="32">
        <f>K13*1</f>
        <v>300</v>
      </c>
      <c r="M67" s="21" t="s">
        <v>111</v>
      </c>
      <c r="N67" s="32">
        <f>N13*1</f>
        <v>750000</v>
      </c>
    </row>
    <row r="68" spans="1:14" ht="27.75" x14ac:dyDescent="0.4">
      <c r="A68" s="27" t="s">
        <v>31</v>
      </c>
      <c r="B68" s="32">
        <f>B13*40</f>
        <v>120</v>
      </c>
      <c r="D68" s="28" t="s">
        <v>51</v>
      </c>
      <c r="E68" s="32">
        <f>E13*1</f>
        <v>500</v>
      </c>
      <c r="G68" s="28" t="s">
        <v>71</v>
      </c>
      <c r="H68" s="32">
        <f>H13*15</f>
        <v>22500</v>
      </c>
      <c r="J68" s="29" t="s">
        <v>91</v>
      </c>
      <c r="K68" s="32">
        <f>K13*10</f>
        <v>3000</v>
      </c>
      <c r="M68" s="21" t="s">
        <v>112</v>
      </c>
      <c r="N68" s="32">
        <f>N13*3</f>
        <v>2250000</v>
      </c>
    </row>
    <row r="69" spans="1:14" x14ac:dyDescent="0.25">
      <c r="B69" s="7">
        <f>(B67+B68)/2</f>
        <v>90</v>
      </c>
      <c r="E69" s="7">
        <f>(E67+E68)/2</f>
        <v>500</v>
      </c>
      <c r="H69" s="7">
        <f>(H67+H68)/2</f>
        <v>12000</v>
      </c>
      <c r="K69" s="7">
        <f>(K67+K68)/2</f>
        <v>1650</v>
      </c>
      <c r="N69" s="7">
        <f>(N67+N68)/2</f>
        <v>1500000</v>
      </c>
    </row>
    <row r="70" spans="1:14" x14ac:dyDescent="0.25">
      <c r="B70" s="33">
        <f>B68/10000</f>
        <v>1.2E-2</v>
      </c>
      <c r="C70" s="34"/>
      <c r="D70" s="34"/>
      <c r="E70" s="33">
        <f>E68/10000</f>
        <v>0.05</v>
      </c>
      <c r="F70" s="34"/>
      <c r="G70" s="34"/>
      <c r="H70" s="33">
        <f>H68/10000</f>
        <v>2.25</v>
      </c>
      <c r="I70" s="34"/>
      <c r="J70" s="34"/>
      <c r="K70" s="33">
        <f>K68/10000</f>
        <v>0.3</v>
      </c>
      <c r="L70" s="34"/>
      <c r="M70" s="34"/>
      <c r="N70" s="33">
        <f>N68/10000</f>
        <v>225</v>
      </c>
    </row>
    <row r="71" spans="1:14" ht="27.75" x14ac:dyDescent="0.4">
      <c r="A71" s="27" t="s">
        <v>32</v>
      </c>
      <c r="B71" s="32">
        <f>B14*15</f>
        <v>90</v>
      </c>
      <c r="D71" s="28" t="s">
        <v>52</v>
      </c>
      <c r="E71" s="32">
        <f>E14*1</f>
        <v>1000</v>
      </c>
      <c r="G71" s="28" t="s">
        <v>72</v>
      </c>
      <c r="H71" s="32">
        <f>H14*1</f>
        <v>7500</v>
      </c>
      <c r="J71" s="29" t="s">
        <v>92</v>
      </c>
      <c r="K71" s="32">
        <f>K14*1</f>
        <v>800</v>
      </c>
      <c r="M71" s="21" t="s">
        <v>112</v>
      </c>
      <c r="N71" s="32">
        <f>N14*1</f>
        <v>1000000</v>
      </c>
    </row>
    <row r="72" spans="1:14" ht="27.75" x14ac:dyDescent="0.4">
      <c r="A72" s="27" t="s">
        <v>32</v>
      </c>
      <c r="B72" s="32">
        <f>B14*30</f>
        <v>180</v>
      </c>
      <c r="D72" s="28" t="s">
        <v>52</v>
      </c>
      <c r="E72" s="32">
        <f>E14*1</f>
        <v>1000</v>
      </c>
      <c r="G72" s="28" t="s">
        <v>72</v>
      </c>
      <c r="H72" s="32">
        <f>H14*15</f>
        <v>112500</v>
      </c>
      <c r="J72" s="29" t="s">
        <v>92</v>
      </c>
      <c r="K72" s="32">
        <f>K14*10</f>
        <v>8000</v>
      </c>
      <c r="M72" s="21" t="s">
        <v>112</v>
      </c>
      <c r="N72" s="32">
        <f>N14*3</f>
        <v>3000000</v>
      </c>
    </row>
    <row r="73" spans="1:14" x14ac:dyDescent="0.25">
      <c r="B73" s="7">
        <f>(B71+B72)/2</f>
        <v>135</v>
      </c>
      <c r="E73" s="7">
        <f>(E71+E72)/2</f>
        <v>1000</v>
      </c>
      <c r="H73" s="7">
        <f>(H71+H72)/2</f>
        <v>60000</v>
      </c>
      <c r="K73" s="7">
        <f>(K71+K72)/2</f>
        <v>4400</v>
      </c>
      <c r="N73" s="7">
        <f>(N71+N72)/2</f>
        <v>2000000</v>
      </c>
    </row>
    <row r="74" spans="1:14" x14ac:dyDescent="0.25">
      <c r="B74" s="33">
        <f>B72/10000</f>
        <v>1.7999999999999999E-2</v>
      </c>
      <c r="C74" s="34"/>
      <c r="D74" s="34"/>
      <c r="E74" s="33">
        <f>E72/10000</f>
        <v>0.1</v>
      </c>
      <c r="F74" s="34"/>
      <c r="G74" s="34"/>
      <c r="H74" s="33">
        <f>H72/10000</f>
        <v>11.25</v>
      </c>
      <c r="I74" s="34"/>
      <c r="J74" s="34"/>
      <c r="K74" s="33">
        <f>K72/10000</f>
        <v>0.8</v>
      </c>
      <c r="L74" s="34"/>
      <c r="M74" s="34"/>
      <c r="N74" s="33">
        <f>N72/10000</f>
        <v>300</v>
      </c>
    </row>
    <row r="75" spans="1:14" ht="27.75" x14ac:dyDescent="0.4">
      <c r="A75" s="27" t="s">
        <v>33</v>
      </c>
      <c r="B75" s="32">
        <f>B15*30</f>
        <v>360</v>
      </c>
      <c r="D75" s="22" t="s">
        <v>53</v>
      </c>
      <c r="E75" s="32">
        <f>E15*1</f>
        <v>10000</v>
      </c>
      <c r="G75" s="22" t="s">
        <v>73</v>
      </c>
      <c r="H75" s="32">
        <f>H15*1</f>
        <v>75000</v>
      </c>
      <c r="J75" s="22" t="s">
        <v>93</v>
      </c>
      <c r="K75" s="32">
        <f>K15*1</f>
        <v>8000</v>
      </c>
      <c r="M75" s="22" t="s">
        <v>113</v>
      </c>
      <c r="N75" s="32">
        <f>N15*1</f>
        <v>10000000</v>
      </c>
    </row>
    <row r="76" spans="1:14" ht="27.75" x14ac:dyDescent="0.4">
      <c r="A76" s="27" t="s">
        <v>33</v>
      </c>
      <c r="B76" s="32">
        <f>B15*60</f>
        <v>720</v>
      </c>
      <c r="D76" s="22" t="s">
        <v>53</v>
      </c>
      <c r="E76" s="32">
        <f>E15*1</f>
        <v>10000</v>
      </c>
      <c r="G76" s="22" t="s">
        <v>73</v>
      </c>
      <c r="H76" s="32">
        <f>H15*15</f>
        <v>1125000</v>
      </c>
      <c r="J76" s="22" t="s">
        <v>93</v>
      </c>
      <c r="K76" s="32">
        <f>K15*10</f>
        <v>80000</v>
      </c>
      <c r="M76" s="22" t="s">
        <v>113</v>
      </c>
      <c r="N76" s="32">
        <f>N15*3</f>
        <v>30000000</v>
      </c>
    </row>
    <row r="77" spans="1:14" x14ac:dyDescent="0.25">
      <c r="B77" s="7">
        <f>(B75+B76)/2</f>
        <v>540</v>
      </c>
      <c r="E77" s="7">
        <f>(E75+E76)/2</f>
        <v>10000</v>
      </c>
      <c r="H77" s="7">
        <f>(H75+H76)/2</f>
        <v>600000</v>
      </c>
      <c r="K77" s="7">
        <f>(K75+K76)/2</f>
        <v>44000</v>
      </c>
      <c r="N77" s="7">
        <f>(N75+N76)/2</f>
        <v>20000000</v>
      </c>
    </row>
    <row r="78" spans="1:14" x14ac:dyDescent="0.25">
      <c r="B78" s="33">
        <f>B76/10000</f>
        <v>7.1999999999999995E-2</v>
      </c>
      <c r="C78" s="34"/>
      <c r="D78" s="34"/>
      <c r="E78" s="33">
        <f>E76/10000</f>
        <v>1</v>
      </c>
      <c r="F78" s="34"/>
      <c r="G78" s="34"/>
      <c r="H78" s="33">
        <f>H76/10000</f>
        <v>112.5</v>
      </c>
      <c r="I78" s="34"/>
      <c r="J78" s="34"/>
      <c r="K78" s="33">
        <f>K76/10000</f>
        <v>8</v>
      </c>
      <c r="L78" s="34"/>
      <c r="M78" s="34"/>
      <c r="N78" s="33">
        <f>N76/10000</f>
        <v>3000</v>
      </c>
    </row>
    <row r="79" spans="1:14" ht="27.75" x14ac:dyDescent="0.4">
      <c r="A79" s="27" t="s">
        <v>36</v>
      </c>
      <c r="B79" s="32">
        <f>B16*5</f>
        <v>600</v>
      </c>
      <c r="D79" s="22" t="s">
        <v>54</v>
      </c>
      <c r="E79" s="32">
        <f>E16*1</f>
        <v>20000</v>
      </c>
      <c r="G79" s="22" t="s">
        <v>74</v>
      </c>
      <c r="H79" s="32">
        <f>H16*1</f>
        <v>85000</v>
      </c>
      <c r="J79" s="22" t="s">
        <v>94</v>
      </c>
      <c r="K79" s="32">
        <f>K16*1</f>
        <v>15000</v>
      </c>
      <c r="M79" s="22" t="s">
        <v>114</v>
      </c>
      <c r="N79" s="32">
        <f>N16*1</f>
        <v>20000000</v>
      </c>
    </row>
    <row r="80" spans="1:14" ht="27.75" x14ac:dyDescent="0.4">
      <c r="A80" s="27" t="s">
        <v>36</v>
      </c>
      <c r="B80" s="32">
        <f>B16*8</f>
        <v>960</v>
      </c>
      <c r="D80" s="22" t="s">
        <v>54</v>
      </c>
      <c r="E80" s="32">
        <f>E16*1</f>
        <v>20000</v>
      </c>
      <c r="G80" s="22" t="s">
        <v>74</v>
      </c>
      <c r="H80" s="32">
        <f>H16*15</f>
        <v>1275000</v>
      </c>
      <c r="J80" s="22" t="s">
        <v>94</v>
      </c>
      <c r="K80" s="32">
        <f>K16*10</f>
        <v>150000</v>
      </c>
      <c r="M80" s="22" t="s">
        <v>114</v>
      </c>
      <c r="N80" s="32">
        <f>N16*3</f>
        <v>60000000</v>
      </c>
    </row>
    <row r="81" spans="1:14" x14ac:dyDescent="0.25">
      <c r="B81" s="7">
        <f>(B79+B80)/2</f>
        <v>780</v>
      </c>
      <c r="E81" s="7">
        <f>(E79+E80)/2</f>
        <v>20000</v>
      </c>
      <c r="H81" s="7">
        <f>(H79+H80)/2</f>
        <v>680000</v>
      </c>
      <c r="K81" s="7">
        <f>(K79+K80)/2</f>
        <v>82500</v>
      </c>
      <c r="N81" s="7">
        <f>(N79+N80)/2</f>
        <v>40000000</v>
      </c>
    </row>
    <row r="82" spans="1:14" x14ac:dyDescent="0.25">
      <c r="B82" s="33">
        <f>B80/10000</f>
        <v>9.6000000000000002E-2</v>
      </c>
      <c r="C82" s="34"/>
      <c r="D82" s="34"/>
      <c r="E82" s="33">
        <f>E80/10000</f>
        <v>2</v>
      </c>
      <c r="F82" s="34"/>
      <c r="G82" s="34"/>
      <c r="H82" s="33">
        <f>H80/10000</f>
        <v>127.5</v>
      </c>
      <c r="I82" s="34"/>
      <c r="J82" s="34"/>
      <c r="K82" s="33">
        <f>K80/10000</f>
        <v>15</v>
      </c>
      <c r="L82" s="34"/>
      <c r="M82" s="34"/>
      <c r="N82" s="33">
        <f>N80/10000</f>
        <v>6000</v>
      </c>
    </row>
    <row r="83" spans="1:14" ht="27.75" x14ac:dyDescent="0.4">
      <c r="A83" s="27" t="s">
        <v>35</v>
      </c>
      <c r="B83" s="32">
        <f>B17*5</f>
        <v>900</v>
      </c>
      <c r="D83" s="22" t="s">
        <v>55</v>
      </c>
      <c r="E83" s="32">
        <f>E17*1</f>
        <v>30000</v>
      </c>
      <c r="G83" s="22" t="s">
        <v>75</v>
      </c>
      <c r="H83" s="32">
        <f>H17*1</f>
        <v>95000</v>
      </c>
      <c r="J83" s="22" t="s">
        <v>95</v>
      </c>
      <c r="K83" s="32">
        <f>K17*1</f>
        <v>35000</v>
      </c>
      <c r="M83" s="22" t="s">
        <v>115</v>
      </c>
      <c r="N83" s="32">
        <f>N17*1</f>
        <v>30000000</v>
      </c>
    </row>
    <row r="84" spans="1:14" ht="27.75" x14ac:dyDescent="0.4">
      <c r="A84" s="27" t="s">
        <v>35</v>
      </c>
      <c r="B84" s="32">
        <f>B17*8</f>
        <v>1440</v>
      </c>
      <c r="D84" s="22" t="s">
        <v>55</v>
      </c>
      <c r="E84" s="32">
        <f>E17*1</f>
        <v>30000</v>
      </c>
      <c r="G84" s="22" t="s">
        <v>75</v>
      </c>
      <c r="H84" s="32">
        <f>H17*15</f>
        <v>1425000</v>
      </c>
      <c r="J84" s="22" t="s">
        <v>95</v>
      </c>
      <c r="K84" s="32">
        <f>K17*10</f>
        <v>350000</v>
      </c>
      <c r="M84" s="22" t="s">
        <v>115</v>
      </c>
      <c r="N84" s="32">
        <f>N17*3</f>
        <v>90000000</v>
      </c>
    </row>
    <row r="85" spans="1:14" x14ac:dyDescent="0.25">
      <c r="B85" s="7">
        <f>(B83+B84)/2</f>
        <v>1170</v>
      </c>
      <c r="E85" s="7">
        <f>(E83+E84)/2</f>
        <v>30000</v>
      </c>
      <c r="H85" s="7">
        <f>(H83+H84)/2</f>
        <v>760000</v>
      </c>
      <c r="K85" s="7">
        <f>(K83+K84)/2</f>
        <v>192500</v>
      </c>
      <c r="N85" s="7">
        <f>(N83+N84)/2</f>
        <v>60000000</v>
      </c>
    </row>
    <row r="86" spans="1:14" x14ac:dyDescent="0.25">
      <c r="B86" s="33">
        <f>B84/10000</f>
        <v>0.14399999999999999</v>
      </c>
      <c r="C86" s="34"/>
      <c r="D86" s="34"/>
      <c r="E86" s="33">
        <f>E84/10000</f>
        <v>3</v>
      </c>
      <c r="F86" s="34"/>
      <c r="G86" s="34"/>
      <c r="H86" s="33">
        <f>H84/10000</f>
        <v>142.5</v>
      </c>
      <c r="I86" s="34"/>
      <c r="J86" s="34"/>
      <c r="K86" s="33">
        <f>K84/10000</f>
        <v>35</v>
      </c>
      <c r="L86" s="34"/>
      <c r="M86" s="34"/>
      <c r="N86" s="33">
        <f>N84/10000</f>
        <v>9000</v>
      </c>
    </row>
    <row r="87" spans="1:14" ht="27.75" x14ac:dyDescent="0.4">
      <c r="A87" s="29" t="s">
        <v>37</v>
      </c>
      <c r="B87" s="32">
        <f>B18*7</f>
        <v>1470</v>
      </c>
      <c r="D87" s="22" t="s">
        <v>56</v>
      </c>
      <c r="E87" s="32">
        <f>E18*1</f>
        <v>40000</v>
      </c>
      <c r="G87" s="22" t="s">
        <v>76</v>
      </c>
      <c r="H87" s="32">
        <f>H18*1</f>
        <v>105000</v>
      </c>
      <c r="J87" s="22" t="s">
        <v>96</v>
      </c>
      <c r="K87" s="32">
        <f>K18*1</f>
        <v>75000</v>
      </c>
      <c r="M87" s="22" t="s">
        <v>115</v>
      </c>
      <c r="N87" s="32">
        <f>N18*1</f>
        <v>40000000</v>
      </c>
    </row>
    <row r="88" spans="1:14" ht="27.75" x14ac:dyDescent="0.4">
      <c r="A88" s="29" t="s">
        <v>37</v>
      </c>
      <c r="B88" s="32">
        <f>B18*10</f>
        <v>2100</v>
      </c>
      <c r="D88" s="22" t="s">
        <v>56</v>
      </c>
      <c r="E88" s="32">
        <f>E18*1</f>
        <v>40000</v>
      </c>
      <c r="G88" s="22" t="s">
        <v>76</v>
      </c>
      <c r="H88" s="32">
        <f>H18*15</f>
        <v>1575000</v>
      </c>
      <c r="J88" s="22" t="s">
        <v>96</v>
      </c>
      <c r="K88" s="32">
        <f>K18*10</f>
        <v>750000</v>
      </c>
      <c r="M88" s="22" t="s">
        <v>116</v>
      </c>
      <c r="N88" s="32">
        <f>N18*3</f>
        <v>120000000</v>
      </c>
    </row>
    <row r="89" spans="1:14" x14ac:dyDescent="0.25">
      <c r="B89" s="7">
        <f>(B87+B88)/2</f>
        <v>1785</v>
      </c>
      <c r="E89" s="7">
        <f>(E87+E88)/2</f>
        <v>40000</v>
      </c>
      <c r="H89" s="7">
        <f>(H87+H88)/2</f>
        <v>840000</v>
      </c>
      <c r="K89" s="7">
        <f>(K87+K88)/2</f>
        <v>412500</v>
      </c>
      <c r="N89" s="7">
        <f>(N87+N88)/2</f>
        <v>80000000</v>
      </c>
    </row>
    <row r="90" spans="1:14" x14ac:dyDescent="0.25">
      <c r="B90" s="33">
        <f>B88/10000</f>
        <v>0.21</v>
      </c>
      <c r="C90" s="34"/>
      <c r="D90" s="34"/>
      <c r="E90" s="33">
        <f>E88/10000</f>
        <v>4</v>
      </c>
      <c r="F90" s="34"/>
      <c r="G90" s="34"/>
      <c r="H90" s="33">
        <f>H88/10000</f>
        <v>157.5</v>
      </c>
      <c r="I90" s="34"/>
      <c r="J90" s="34"/>
      <c r="K90" s="33">
        <f>K88/10000</f>
        <v>75</v>
      </c>
      <c r="L90" s="34"/>
      <c r="M90" s="34"/>
      <c r="N90" s="33">
        <f>N88/10000</f>
        <v>12000</v>
      </c>
    </row>
    <row r="91" spans="1:14" ht="27.75" x14ac:dyDescent="0.4">
      <c r="A91" s="29" t="s">
        <v>34</v>
      </c>
      <c r="B91" s="32">
        <f>B19*4</f>
        <v>2000</v>
      </c>
      <c r="D91" s="22" t="s">
        <v>57</v>
      </c>
      <c r="E91" s="32">
        <f>E19*1</f>
        <v>50000</v>
      </c>
      <c r="G91" s="22" t="s">
        <v>77</v>
      </c>
      <c r="H91" s="32">
        <f>H19*1</f>
        <v>115000</v>
      </c>
      <c r="J91" s="22" t="s">
        <v>97</v>
      </c>
      <c r="K91" s="32">
        <f>K19*1</f>
        <v>150000</v>
      </c>
      <c r="M91" s="22" t="s">
        <v>117</v>
      </c>
      <c r="N91" s="32">
        <f>N19*1</f>
        <v>50000000</v>
      </c>
    </row>
    <row r="92" spans="1:14" ht="27.75" x14ac:dyDescent="0.4">
      <c r="A92" s="29" t="s">
        <v>34</v>
      </c>
      <c r="B92" s="32">
        <f>B19*7</f>
        <v>3500</v>
      </c>
      <c r="D92" s="22" t="s">
        <v>57</v>
      </c>
      <c r="E92" s="32">
        <f>E19*1</f>
        <v>50000</v>
      </c>
      <c r="G92" s="22" t="s">
        <v>77</v>
      </c>
      <c r="H92" s="32">
        <f>H19*15</f>
        <v>1725000</v>
      </c>
      <c r="J92" s="22" t="s">
        <v>97</v>
      </c>
      <c r="K92" s="32">
        <f>K19*10</f>
        <v>1500000</v>
      </c>
      <c r="M92" s="22" t="s">
        <v>117</v>
      </c>
      <c r="N92" s="32">
        <f>N19*3</f>
        <v>150000000</v>
      </c>
    </row>
    <row r="93" spans="1:14" x14ac:dyDescent="0.25">
      <c r="B93" s="7">
        <f>(B91+B92)/2</f>
        <v>2750</v>
      </c>
      <c r="E93" s="7">
        <f>(E91+E92)/2</f>
        <v>50000</v>
      </c>
      <c r="H93" s="7">
        <f>(H91+H92)/2</f>
        <v>920000</v>
      </c>
      <c r="K93" s="7">
        <f>(K91+K92)/2</f>
        <v>825000</v>
      </c>
      <c r="N93" s="7">
        <f>(N91+N92)/2</f>
        <v>100000000</v>
      </c>
    </row>
    <row r="94" spans="1:14" x14ac:dyDescent="0.25">
      <c r="B94" s="33">
        <f>B92/10000</f>
        <v>0.35</v>
      </c>
      <c r="C94" s="34"/>
      <c r="D94" s="34"/>
      <c r="E94" s="33">
        <f>E92/10000</f>
        <v>5</v>
      </c>
      <c r="F94" s="34"/>
      <c r="G94" s="34"/>
      <c r="H94" s="33">
        <f>H92/10000</f>
        <v>172.5</v>
      </c>
      <c r="I94" s="34"/>
      <c r="J94" s="34"/>
      <c r="K94" s="33">
        <f>K92/10000</f>
        <v>150</v>
      </c>
      <c r="L94" s="34"/>
      <c r="M94" s="34"/>
      <c r="N94" s="33">
        <f>N92/10000</f>
        <v>15000</v>
      </c>
    </row>
    <row r="95" spans="1:14" ht="27.75" x14ac:dyDescent="0.4">
      <c r="A95" s="22" t="s">
        <v>38</v>
      </c>
      <c r="B95" s="32">
        <f>B20*1</f>
        <v>2000000000</v>
      </c>
      <c r="D95" s="22" t="s">
        <v>58</v>
      </c>
      <c r="E95" s="32">
        <f>E20*1</f>
        <v>120000</v>
      </c>
      <c r="G95" s="22" t="s">
        <v>78</v>
      </c>
      <c r="H95" s="32">
        <f>H20*1</f>
        <v>250000</v>
      </c>
      <c r="J95" s="22" t="s">
        <v>98</v>
      </c>
      <c r="K95" s="32">
        <f>K20*1</f>
        <v>300000</v>
      </c>
      <c r="M95" s="22" t="s">
        <v>118</v>
      </c>
      <c r="N95" s="32">
        <f>N20*1</f>
        <v>100000000</v>
      </c>
    </row>
    <row r="96" spans="1:14" ht="27.75" x14ac:dyDescent="0.4">
      <c r="A96" s="22" t="s">
        <v>38</v>
      </c>
      <c r="B96" s="32">
        <f>B20*1</f>
        <v>2000000000</v>
      </c>
      <c r="D96" s="22" t="s">
        <v>58</v>
      </c>
      <c r="E96" s="32">
        <f>E20*1</f>
        <v>120000</v>
      </c>
      <c r="G96" s="22" t="s">
        <v>78</v>
      </c>
      <c r="H96" s="32">
        <f>H20*15</f>
        <v>3750000</v>
      </c>
      <c r="J96" s="22" t="s">
        <v>98</v>
      </c>
      <c r="K96" s="32">
        <f>K20*10</f>
        <v>3000000</v>
      </c>
      <c r="M96" s="22" t="s">
        <v>118</v>
      </c>
      <c r="N96" s="32">
        <f>N20*3</f>
        <v>300000000</v>
      </c>
    </row>
    <row r="97" spans="1:14" x14ac:dyDescent="0.25">
      <c r="B97" s="7">
        <f>(B95+B96)/2</f>
        <v>2000000000</v>
      </c>
      <c r="E97" s="7">
        <f>(E95+E96)/2</f>
        <v>120000</v>
      </c>
      <c r="H97" s="7">
        <f>(H95+H96)/2</f>
        <v>2000000</v>
      </c>
      <c r="K97" s="7">
        <f>(K95+K96)/2</f>
        <v>1650000</v>
      </c>
      <c r="N97" s="7">
        <f>(N95+N96)/2</f>
        <v>200000000</v>
      </c>
    </row>
    <row r="98" spans="1:14" x14ac:dyDescent="0.25">
      <c r="B98" s="33">
        <f>B96/10000</f>
        <v>200000</v>
      </c>
      <c r="C98" s="34"/>
      <c r="D98" s="34"/>
      <c r="E98" s="33">
        <f>E96/10000</f>
        <v>12</v>
      </c>
      <c r="F98" s="34"/>
      <c r="G98" s="34"/>
      <c r="H98" s="33">
        <f>H96/10000</f>
        <v>375</v>
      </c>
      <c r="I98" s="34"/>
      <c r="J98" s="34"/>
      <c r="K98" s="33">
        <f>K96/10000</f>
        <v>300</v>
      </c>
      <c r="L98" s="34"/>
      <c r="M98" s="34"/>
      <c r="N98" s="33">
        <f>N96/10000</f>
        <v>30000</v>
      </c>
    </row>
    <row r="99" spans="1:14" ht="27.75" x14ac:dyDescent="0.4">
      <c r="A99" s="31" t="s">
        <v>39</v>
      </c>
      <c r="B99" s="32">
        <f>B21*1</f>
        <v>5000000000</v>
      </c>
      <c r="D99" s="30" t="s">
        <v>59</v>
      </c>
      <c r="E99" s="32">
        <f>E21*1</f>
        <v>100000000</v>
      </c>
      <c r="G99" s="30" t="s">
        <v>79</v>
      </c>
      <c r="H99" s="32">
        <f>H21*1</f>
        <v>10000000</v>
      </c>
      <c r="J99" s="30" t="s">
        <v>99</v>
      </c>
      <c r="K99" s="32">
        <f>K21*1</f>
        <v>16000000</v>
      </c>
      <c r="M99" s="23" t="s">
        <v>119</v>
      </c>
      <c r="N99" s="32">
        <f>N21*3</f>
        <v>4500000000</v>
      </c>
    </row>
    <row r="100" spans="1:14" ht="27.75" x14ac:dyDescent="0.4">
      <c r="A100" s="31" t="s">
        <v>39</v>
      </c>
      <c r="B100" s="32">
        <f>B21*1</f>
        <v>5000000000</v>
      </c>
      <c r="D100" s="30" t="s">
        <v>59</v>
      </c>
      <c r="E100" s="32">
        <f>E21*1</f>
        <v>100000000</v>
      </c>
      <c r="G100" s="30" t="s">
        <v>79</v>
      </c>
      <c r="H100" s="32">
        <f>H21*15</f>
        <v>150000000</v>
      </c>
      <c r="J100" s="30" t="s">
        <v>99</v>
      </c>
      <c r="K100" s="32">
        <f>K21*10</f>
        <v>160000000</v>
      </c>
      <c r="M100" s="23" t="s">
        <v>119</v>
      </c>
      <c r="N100" s="32">
        <f>N21*1</f>
        <v>1500000000</v>
      </c>
    </row>
    <row r="101" spans="1:14" x14ac:dyDescent="0.25">
      <c r="B101" s="7">
        <f>(B99+B100)/2</f>
        <v>5000000000</v>
      </c>
      <c r="E101" s="7">
        <f>(E99+E100)/2</f>
        <v>100000000</v>
      </c>
      <c r="H101" s="7">
        <f>(H99+H100)/2</f>
        <v>80000000</v>
      </c>
      <c r="K101" s="7">
        <f>(K99+K100)/2</f>
        <v>88000000</v>
      </c>
      <c r="N101" s="7">
        <f>(N99+N100)/2</f>
        <v>3000000000</v>
      </c>
    </row>
    <row r="102" spans="1:14" ht="18" x14ac:dyDescent="0.25">
      <c r="A102" s="10"/>
      <c r="B102" s="33">
        <f>B100/10000</f>
        <v>500000</v>
      </c>
      <c r="C102" s="34"/>
      <c r="D102" s="34"/>
      <c r="E102" s="33">
        <f>E100/10000</f>
        <v>10000</v>
      </c>
      <c r="F102" s="34"/>
      <c r="G102" s="34"/>
      <c r="H102" s="33">
        <f>H100/10000</f>
        <v>15000</v>
      </c>
      <c r="I102" s="34"/>
      <c r="J102" s="34"/>
      <c r="K102" s="33">
        <f>K100/10000</f>
        <v>16000</v>
      </c>
      <c r="L102" s="34"/>
      <c r="M102" s="34"/>
      <c r="N102" s="33">
        <f>N100/10000</f>
        <v>150000</v>
      </c>
    </row>
    <row r="103" spans="1:14" ht="27.75" x14ac:dyDescent="0.4">
      <c r="A103" s="10"/>
      <c r="B103" s="11"/>
    </row>
    <row r="104" spans="1:14" ht="27.75" x14ac:dyDescent="0.4">
      <c r="A104" s="10"/>
      <c r="B104" s="11"/>
    </row>
    <row r="105" spans="1:14" ht="27.75" x14ac:dyDescent="0.4">
      <c r="A105" s="10"/>
      <c r="B105" s="11"/>
    </row>
    <row r="106" spans="1:14" ht="27.75" x14ac:dyDescent="0.4">
      <c r="A106" s="10"/>
      <c r="B106" s="11"/>
    </row>
    <row r="107" spans="1:14" ht="27.75" x14ac:dyDescent="0.4">
      <c r="B107" s="9"/>
    </row>
  </sheetData>
  <conditionalFormatting sqref="B25:N25">
    <cfRule type="top10" dxfId="39" priority="39" bottom="1" rank="1"/>
    <cfRule type="top10" dxfId="38" priority="40" rank="1"/>
  </conditionalFormatting>
  <conditionalFormatting sqref="B29:N29">
    <cfRule type="top10" dxfId="37" priority="37" bottom="1" rank="1"/>
    <cfRule type="top10" dxfId="36" priority="38" rank="1"/>
  </conditionalFormatting>
  <conditionalFormatting sqref="B33:N33">
    <cfRule type="top10" dxfId="35" priority="35" bottom="1" rank="1"/>
    <cfRule type="top10" dxfId="34" priority="36" rank="1"/>
  </conditionalFormatting>
  <conditionalFormatting sqref="B37:N37">
    <cfRule type="top10" dxfId="33" priority="33" bottom="1" rank="1"/>
    <cfRule type="top10" dxfId="32" priority="34" rank="1"/>
  </conditionalFormatting>
  <conditionalFormatting sqref="B41:N41">
    <cfRule type="top10" dxfId="31" priority="31" bottom="1" rank="1"/>
    <cfRule type="top10" dxfId="30" priority="32" rank="1"/>
  </conditionalFormatting>
  <conditionalFormatting sqref="B45:N45">
    <cfRule type="top10" dxfId="29" priority="29" bottom="1" rank="1"/>
    <cfRule type="top10" dxfId="28" priority="30" rank="1"/>
  </conditionalFormatting>
  <conditionalFormatting sqref="B49:N49">
    <cfRule type="top10" dxfId="27" priority="27" bottom="1" rank="1"/>
    <cfRule type="top10" dxfId="26" priority="28" rank="1"/>
  </conditionalFormatting>
  <conditionalFormatting sqref="B53:N53">
    <cfRule type="top10" dxfId="25" priority="25" bottom="1" rank="1"/>
    <cfRule type="top10" dxfId="24" priority="26" rank="1"/>
  </conditionalFormatting>
  <conditionalFormatting sqref="B57:N57">
    <cfRule type="top10" dxfId="23" priority="23" bottom="1" rank="1"/>
    <cfRule type="top10" dxfId="22" priority="24" rank="1"/>
  </conditionalFormatting>
  <conditionalFormatting sqref="B61:N61">
    <cfRule type="top10" dxfId="21" priority="21" bottom="1" rank="1"/>
    <cfRule type="top10" dxfId="20" priority="22" rank="1"/>
  </conditionalFormatting>
  <conditionalFormatting sqref="B65:N65">
    <cfRule type="top10" dxfId="19" priority="19" bottom="1" rank="1"/>
    <cfRule type="top10" dxfId="18" priority="20" rank="1"/>
  </conditionalFormatting>
  <conditionalFormatting sqref="B69:N69">
    <cfRule type="top10" dxfId="17" priority="17" bottom="1" rank="1"/>
    <cfRule type="top10" dxfId="16" priority="18" rank="1"/>
  </conditionalFormatting>
  <conditionalFormatting sqref="B73:N73">
    <cfRule type="top10" dxfId="15" priority="15" bottom="1" rank="1"/>
    <cfRule type="top10" dxfId="14" priority="16" rank="1"/>
  </conditionalFormatting>
  <conditionalFormatting sqref="B77:N77">
    <cfRule type="top10" dxfId="13" priority="13" bottom="1" rank="1"/>
    <cfRule type="top10" dxfId="12" priority="14" rank="1"/>
  </conditionalFormatting>
  <conditionalFormatting sqref="B81:N81">
    <cfRule type="top10" dxfId="11" priority="11" bottom="1" rank="1"/>
    <cfRule type="top10" dxfId="10" priority="12" rank="1"/>
  </conditionalFormatting>
  <conditionalFormatting sqref="B85:N85">
    <cfRule type="top10" dxfId="9" priority="9" bottom="1" rank="1"/>
    <cfRule type="top10" dxfId="8" priority="10" rank="1"/>
  </conditionalFormatting>
  <conditionalFormatting sqref="B89:N89">
    <cfRule type="top10" dxfId="7" priority="7" bottom="1" rank="1"/>
    <cfRule type="top10" dxfId="6" priority="8" rank="1"/>
  </conditionalFormatting>
  <conditionalFormatting sqref="B93:N93">
    <cfRule type="top10" dxfId="5" priority="5" bottom="1" rank="1"/>
    <cfRule type="top10" dxfId="4" priority="6" rank="1"/>
  </conditionalFormatting>
  <conditionalFormatting sqref="B97:N97">
    <cfRule type="top10" dxfId="3" priority="3" bottom="1" rank="1"/>
    <cfRule type="top10" dxfId="2" priority="4" rank="1"/>
  </conditionalFormatting>
  <conditionalFormatting sqref="B101:N101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4"/>
  <sheetViews>
    <sheetView tabSelected="1" zoomScale="130" zoomScaleNormal="130" workbookViewId="0">
      <pane ySplit="1" topLeftCell="A2" activePane="bottomLeft" state="frozen"/>
      <selection pane="bottomLeft" activeCell="R116" sqref="R116"/>
    </sheetView>
  </sheetViews>
  <sheetFormatPr baseColWidth="10" defaultRowHeight="15" x14ac:dyDescent="0.25"/>
  <cols>
    <col min="1" max="1" width="10.42578125" style="37" customWidth="1"/>
    <col min="2" max="2" width="12.28515625" style="51" bestFit="1" customWidth="1"/>
    <col min="3" max="3" width="6.42578125" style="51" bestFit="1" customWidth="1"/>
    <col min="4" max="4" width="10" style="37" customWidth="1"/>
    <col min="5" max="5" width="14.85546875" style="51" bestFit="1" customWidth="1"/>
    <col min="6" max="6" width="6.42578125" style="51" bestFit="1" customWidth="1"/>
    <col min="7" max="7" width="10.28515625" style="37" customWidth="1"/>
    <col min="8" max="8" width="14.85546875" style="51" bestFit="1" customWidth="1"/>
    <col min="9" max="9" width="6.42578125" style="51" bestFit="1" customWidth="1"/>
    <col min="10" max="10" width="5.28515625" style="37" customWidth="1"/>
    <col min="11" max="11" width="4.28515625" style="51" customWidth="1"/>
    <col min="12" max="12" width="4" style="51" customWidth="1"/>
    <col min="13" max="13" width="5.85546875" style="37" customWidth="1"/>
    <col min="14" max="14" width="4.5703125" style="51" customWidth="1"/>
    <col min="15" max="15" width="4.140625" style="51" customWidth="1"/>
    <col min="16" max="17" width="17" style="51" bestFit="1" customWidth="1"/>
    <col min="18" max="18" width="34.7109375" style="70" bestFit="1" customWidth="1"/>
    <col min="19" max="16384" width="11.42578125" style="37"/>
  </cols>
  <sheetData>
    <row r="1" spans="1:19" x14ac:dyDescent="0.25">
      <c r="A1" s="36" t="s">
        <v>236</v>
      </c>
      <c r="B1" s="50" t="s">
        <v>237</v>
      </c>
      <c r="C1" s="50" t="s">
        <v>245</v>
      </c>
      <c r="D1" s="36" t="s">
        <v>238</v>
      </c>
      <c r="E1" s="50" t="s">
        <v>239</v>
      </c>
      <c r="F1" s="50" t="s">
        <v>245</v>
      </c>
      <c r="G1" s="36" t="s">
        <v>240</v>
      </c>
      <c r="H1" s="50" t="s">
        <v>241</v>
      </c>
      <c r="I1" s="50" t="s">
        <v>245</v>
      </c>
      <c r="J1" s="36" t="s">
        <v>242</v>
      </c>
      <c r="K1" s="50" t="s">
        <v>243</v>
      </c>
      <c r="L1" s="50" t="s">
        <v>245</v>
      </c>
      <c r="M1" s="36" t="s">
        <v>244</v>
      </c>
      <c r="N1" s="50" t="s">
        <v>246</v>
      </c>
      <c r="O1" s="50" t="s">
        <v>245</v>
      </c>
      <c r="P1" s="50" t="s">
        <v>247</v>
      </c>
      <c r="Q1" s="50" t="s">
        <v>248</v>
      </c>
      <c r="R1" s="36" t="s">
        <v>249</v>
      </c>
      <c r="S1" s="36" t="s">
        <v>250</v>
      </c>
    </row>
    <row r="2" spans="1:19" ht="30" x14ac:dyDescent="0.25">
      <c r="A2" s="35" t="str">
        <f>'PRIX Materiaux'!$M$2</f>
        <v>Pierre</v>
      </c>
      <c r="B2" s="51">
        <f>'PRIX Materiaux'!$N$2</f>
        <v>1</v>
      </c>
      <c r="C2" s="51">
        <v>10</v>
      </c>
      <c r="D2" s="36"/>
      <c r="E2" s="50"/>
      <c r="F2" s="50"/>
      <c r="G2" s="36"/>
      <c r="H2" s="50"/>
      <c r="I2" s="50"/>
      <c r="J2" s="36"/>
      <c r="K2" s="50"/>
      <c r="L2" s="50"/>
      <c r="M2" s="36"/>
      <c r="N2" s="50"/>
      <c r="O2" s="50"/>
      <c r="P2" s="51">
        <v>20</v>
      </c>
      <c r="Q2" s="51">
        <f t="shared" ref="Q2:Q138" si="0">(B2*C2)+(E2*F2)+(H2*I2)+(K2*L2)+(N2*O2)+P2</f>
        <v>30</v>
      </c>
      <c r="R2" s="70" t="s">
        <v>378</v>
      </c>
      <c r="S2" s="38" t="s">
        <v>297</v>
      </c>
    </row>
    <row r="3" spans="1:19" ht="30" x14ac:dyDescent="0.25">
      <c r="A3" s="35" t="str">
        <f>'PRIX Materiaux'!$M$2</f>
        <v>Pierre</v>
      </c>
      <c r="B3" s="51">
        <f>'PRIX Materiaux'!$N$2</f>
        <v>1</v>
      </c>
      <c r="C3" s="51">
        <v>30</v>
      </c>
      <c r="D3" s="35" t="str">
        <f>'PRIX Materiaux'!$J$2</f>
        <v>bois de Peuplier</v>
      </c>
      <c r="E3" s="51">
        <f>'PRIX Materiaux'!$K$2</f>
        <v>3</v>
      </c>
      <c r="F3" s="51">
        <v>1</v>
      </c>
      <c r="G3" s="65"/>
      <c r="M3" s="36"/>
      <c r="P3" s="51">
        <v>57</v>
      </c>
      <c r="Q3" s="51">
        <f t="shared" si="0"/>
        <v>90</v>
      </c>
      <c r="R3" s="69" t="s">
        <v>313</v>
      </c>
      <c r="S3" s="38" t="s">
        <v>297</v>
      </c>
    </row>
    <row r="4" spans="1:19" ht="30" x14ac:dyDescent="0.25">
      <c r="A4" s="35" t="str">
        <f>'PRIX Materiaux'!$M$2</f>
        <v>Pierre</v>
      </c>
      <c r="B4" s="51">
        <f>'PRIX Materiaux'!$N$2</f>
        <v>1</v>
      </c>
      <c r="C4" s="51">
        <v>30</v>
      </c>
      <c r="D4" s="35" t="str">
        <f>'PRIX Materiaux'!$J$2</f>
        <v>bois de Peuplier</v>
      </c>
      <c r="E4" s="51">
        <f>'PRIX Materiaux'!$K$2</f>
        <v>3</v>
      </c>
      <c r="F4" s="51">
        <v>1</v>
      </c>
      <c r="G4" s="65"/>
      <c r="M4" s="36"/>
      <c r="P4" s="51">
        <v>107</v>
      </c>
      <c r="Q4" s="51">
        <f t="shared" si="0"/>
        <v>140</v>
      </c>
      <c r="R4" s="69" t="s">
        <v>561</v>
      </c>
      <c r="S4" s="38" t="s">
        <v>297</v>
      </c>
    </row>
    <row r="5" spans="1:19" ht="30" x14ac:dyDescent="0.25">
      <c r="A5" s="35" t="str">
        <f>'PRIX Materiaux'!$M$2</f>
        <v>Pierre</v>
      </c>
      <c r="B5" s="51">
        <f>'PRIX Materiaux'!$N$2</f>
        <v>1</v>
      </c>
      <c r="C5" s="51">
        <v>60</v>
      </c>
      <c r="D5" s="35" t="str">
        <f>'PRIX Materiaux'!$J$2</f>
        <v>bois de Peuplier</v>
      </c>
      <c r="E5" s="51">
        <f>'PRIX Materiaux'!$K$2</f>
        <v>3</v>
      </c>
      <c r="F5" s="51">
        <v>5</v>
      </c>
      <c r="G5" s="65"/>
      <c r="M5" s="36"/>
      <c r="P5" s="51">
        <v>105</v>
      </c>
      <c r="Q5" s="51">
        <f t="shared" si="0"/>
        <v>180</v>
      </c>
      <c r="R5" s="69" t="s">
        <v>388</v>
      </c>
      <c r="S5" s="38" t="s">
        <v>297</v>
      </c>
    </row>
    <row r="6" spans="1:19" ht="30" x14ac:dyDescent="0.25">
      <c r="A6" s="35" t="str">
        <f>'PRIX Materiaux'!$J$2</f>
        <v>bois de Peuplier</v>
      </c>
      <c r="B6" s="51">
        <f>'PRIX Materiaux'!$K$2</f>
        <v>3</v>
      </c>
      <c r="C6" s="51">
        <v>5</v>
      </c>
      <c r="D6" s="71"/>
      <c r="G6" s="65"/>
      <c r="M6" s="36"/>
      <c r="P6" s="51">
        <v>50</v>
      </c>
      <c r="Q6" s="51">
        <f t="shared" si="0"/>
        <v>65</v>
      </c>
      <c r="R6" s="70" t="s">
        <v>376</v>
      </c>
      <c r="S6" s="38" t="s">
        <v>297</v>
      </c>
    </row>
    <row r="7" spans="1:19" ht="30" x14ac:dyDescent="0.25">
      <c r="A7" s="35" t="str">
        <f>'PRIX Materiaux'!$J$2</f>
        <v>bois de Peuplier</v>
      </c>
      <c r="B7" s="51">
        <f>'PRIX Materiaux'!$K$2</f>
        <v>3</v>
      </c>
      <c r="C7" s="51">
        <v>15</v>
      </c>
      <c r="D7" s="51"/>
      <c r="G7" s="65"/>
      <c r="M7" s="36"/>
      <c r="P7" s="51">
        <v>50</v>
      </c>
      <c r="Q7" s="51">
        <f t="shared" si="0"/>
        <v>95</v>
      </c>
      <c r="R7" s="70" t="s">
        <v>395</v>
      </c>
      <c r="S7" s="38" t="s">
        <v>297</v>
      </c>
    </row>
    <row r="8" spans="1:19" ht="30" x14ac:dyDescent="0.25">
      <c r="A8" s="35" t="str">
        <f>'PRIX Materiaux'!$M$3</f>
        <v>Minerai de Charbon</v>
      </c>
      <c r="B8" s="51">
        <f>'PRIX Materiaux'!$N$3</f>
        <v>5</v>
      </c>
      <c r="C8" s="51">
        <v>8</v>
      </c>
      <c r="D8" s="35" t="str">
        <f>'PRIX Materiaux'!$M$4</f>
        <v>Minerai de Cuivre</v>
      </c>
      <c r="E8" s="51">
        <f>'PRIX Materiaux'!$N$4</f>
        <v>25</v>
      </c>
      <c r="F8" s="51">
        <v>6</v>
      </c>
      <c r="G8" s="65"/>
      <c r="P8" s="51">
        <v>110</v>
      </c>
      <c r="Q8" s="51">
        <f t="shared" si="0"/>
        <v>300</v>
      </c>
      <c r="R8" s="70" t="s">
        <v>163</v>
      </c>
      <c r="S8" s="38" t="s">
        <v>253</v>
      </c>
    </row>
    <row r="9" spans="1:19" ht="30" x14ac:dyDescent="0.25">
      <c r="A9" s="35" t="str">
        <f>'PRIX Materiaux'!$M$3</f>
        <v>Minerai de Charbon</v>
      </c>
      <c r="B9" s="51">
        <f>'PRIX Materiaux'!$N$3</f>
        <v>5</v>
      </c>
      <c r="C9" s="51">
        <v>8</v>
      </c>
      <c r="D9" s="35" t="str">
        <f>'PRIX Materiaux'!$M$5</f>
        <v>Minerai d'Étain</v>
      </c>
      <c r="E9" s="51">
        <f>'PRIX Materiaux'!$N$5</f>
        <v>100</v>
      </c>
      <c r="F9" s="51">
        <v>2</v>
      </c>
      <c r="G9" s="35" t="str">
        <f>'PRIX Materiaux'!$J$2</f>
        <v>bois de Peuplier</v>
      </c>
      <c r="H9" s="51">
        <f>'PRIX Materiaux'!$K$2</f>
        <v>3</v>
      </c>
      <c r="I9" s="51">
        <v>15</v>
      </c>
      <c r="P9" s="51">
        <v>135</v>
      </c>
      <c r="Q9" s="51">
        <f t="shared" si="0"/>
        <v>420</v>
      </c>
      <c r="R9" s="70" t="s">
        <v>157</v>
      </c>
      <c r="S9" s="38" t="s">
        <v>253</v>
      </c>
    </row>
    <row r="10" spans="1:19" ht="30" x14ac:dyDescent="0.25">
      <c r="A10" s="35" t="str">
        <f>'PRIX Materiaux'!$M$3</f>
        <v>Minerai de Charbon</v>
      </c>
      <c r="B10" s="51">
        <f>'PRIX Materiaux'!$N$3</f>
        <v>5</v>
      </c>
      <c r="C10" s="51">
        <v>8</v>
      </c>
      <c r="D10" s="35" t="str">
        <f>'PRIX Materiaux'!$M$7</f>
        <v>Minerai de Fer</v>
      </c>
      <c r="E10" s="51">
        <f>'PRIX Materiaux'!$N$7</f>
        <v>300</v>
      </c>
      <c r="F10" s="51">
        <v>1</v>
      </c>
      <c r="G10" s="35" t="str">
        <f>'PRIX Materiaux'!$J$3</f>
        <v>bois de Sapin</v>
      </c>
      <c r="H10" s="51">
        <f>'PRIX Materiaux'!$K$3</f>
        <v>8</v>
      </c>
      <c r="I10" s="51">
        <v>10</v>
      </c>
      <c r="P10" s="51">
        <v>80</v>
      </c>
      <c r="Q10" s="51">
        <f t="shared" si="0"/>
        <v>500</v>
      </c>
      <c r="R10" s="70" t="s">
        <v>252</v>
      </c>
      <c r="S10" s="38" t="s">
        <v>253</v>
      </c>
    </row>
    <row r="11" spans="1:19" ht="30" x14ac:dyDescent="0.25">
      <c r="A11" s="35" t="str">
        <f>'PRIX Materiaux'!$M$3</f>
        <v>Minerai de Charbon</v>
      </c>
      <c r="B11" s="51">
        <f>'PRIX Materiaux'!$N$3</f>
        <v>5</v>
      </c>
      <c r="C11" s="51">
        <v>8</v>
      </c>
      <c r="D11" s="35" t="str">
        <f>'PRIX Materiaux'!$M$7</f>
        <v>Minerai de Fer</v>
      </c>
      <c r="E11" s="51">
        <f>'PRIX Materiaux'!$N$7</f>
        <v>300</v>
      </c>
      <c r="F11" s="51">
        <v>1</v>
      </c>
      <c r="G11" s="35" t="str">
        <f>'PRIX Materiaux'!$J$3</f>
        <v>bois de Sapin</v>
      </c>
      <c r="H11" s="51">
        <f>'PRIX Materiaux'!$K$3</f>
        <v>8</v>
      </c>
      <c r="I11" s="51">
        <v>10</v>
      </c>
      <c r="M11" s="36"/>
      <c r="P11" s="51">
        <v>80</v>
      </c>
      <c r="Q11" s="51">
        <f t="shared" si="0"/>
        <v>500</v>
      </c>
      <c r="R11" s="70" t="s">
        <v>346</v>
      </c>
      <c r="S11" s="38" t="s">
        <v>253</v>
      </c>
    </row>
    <row r="12" spans="1:19" ht="30" x14ac:dyDescent="0.25">
      <c r="A12" s="35" t="str">
        <f>'PRIX Materiaux'!$M$3</f>
        <v>Minerai de Charbon</v>
      </c>
      <c r="B12" s="51">
        <f>'PRIX Materiaux'!$N$3</f>
        <v>5</v>
      </c>
      <c r="C12" s="51">
        <v>8</v>
      </c>
      <c r="D12" s="35" t="str">
        <f>'PRIX Materiaux'!$M$7</f>
        <v>Minerai de Fer</v>
      </c>
      <c r="E12" s="51">
        <f>'PRIX Materiaux'!$N$7</f>
        <v>300</v>
      </c>
      <c r="F12" s="51">
        <v>1</v>
      </c>
      <c r="G12" s="35" t="str">
        <f>'PRIX Materiaux'!$J$3</f>
        <v>bois de Sapin</v>
      </c>
      <c r="H12" s="51">
        <f>'PRIX Materiaux'!$K$3</f>
        <v>8</v>
      </c>
      <c r="I12" s="51">
        <v>10</v>
      </c>
      <c r="P12" s="51">
        <v>80</v>
      </c>
      <c r="Q12" s="51">
        <f t="shared" si="0"/>
        <v>500</v>
      </c>
      <c r="R12" s="70" t="s">
        <v>251</v>
      </c>
      <c r="S12" s="38" t="s">
        <v>253</v>
      </c>
    </row>
    <row r="13" spans="1:19" ht="30" x14ac:dyDescent="0.25">
      <c r="A13" s="35" t="str">
        <f>'PRIX Materiaux'!$M$3</f>
        <v>Minerai de Charbon</v>
      </c>
      <c r="B13" s="51">
        <f>'PRIX Materiaux'!$N$3</f>
        <v>5</v>
      </c>
      <c r="C13" s="51">
        <v>8</v>
      </c>
      <c r="D13" s="35" t="str">
        <f>'PRIX Materiaux'!$M$7</f>
        <v>Minerai de Fer</v>
      </c>
      <c r="E13" s="51">
        <f>'PRIX Materiaux'!$N$7</f>
        <v>300</v>
      </c>
      <c r="F13" s="51">
        <v>1</v>
      </c>
      <c r="G13" s="35" t="str">
        <f>'PRIX Materiaux'!$J$3</f>
        <v>bois de Sapin</v>
      </c>
      <c r="H13" s="51">
        <f>'PRIX Materiaux'!$K$3</f>
        <v>8</v>
      </c>
      <c r="I13" s="51">
        <v>10</v>
      </c>
      <c r="P13" s="51">
        <v>80</v>
      </c>
      <c r="Q13" s="51">
        <f t="shared" si="0"/>
        <v>500</v>
      </c>
      <c r="R13" s="70" t="s">
        <v>161</v>
      </c>
      <c r="S13" s="38" t="s">
        <v>253</v>
      </c>
    </row>
    <row r="14" spans="1:19" ht="30" x14ac:dyDescent="0.25">
      <c r="A14" s="35" t="str">
        <f>'PRIX Materiaux'!$J$2</f>
        <v>bois de Peuplier</v>
      </c>
      <c r="B14" s="51">
        <f>'PRIX Materiaux'!$K$2</f>
        <v>3</v>
      </c>
      <c r="C14" s="51">
        <v>10</v>
      </c>
      <c r="D14" s="65"/>
      <c r="G14" s="65"/>
      <c r="P14" s="51">
        <v>30</v>
      </c>
      <c r="Q14" s="51">
        <f t="shared" si="0"/>
        <v>60</v>
      </c>
      <c r="R14" s="70" t="s">
        <v>942</v>
      </c>
      <c r="S14" s="38" t="s">
        <v>297</v>
      </c>
    </row>
    <row r="15" spans="1:19" ht="30" x14ac:dyDescent="0.25">
      <c r="A15" s="35" t="str">
        <f>'PRIX Materiaux'!$J$2</f>
        <v>bois de Peuplier</v>
      </c>
      <c r="B15" s="51">
        <f>'PRIX Materiaux'!$K$2</f>
        <v>3</v>
      </c>
      <c r="C15" s="51">
        <v>10</v>
      </c>
      <c r="D15" s="65"/>
      <c r="G15" s="65"/>
      <c r="P15" s="51">
        <v>60</v>
      </c>
      <c r="Q15" s="51">
        <f t="shared" si="0"/>
        <v>90</v>
      </c>
      <c r="R15" s="70" t="s">
        <v>943</v>
      </c>
      <c r="S15" s="38" t="s">
        <v>297</v>
      </c>
    </row>
    <row r="16" spans="1:19" ht="30" x14ac:dyDescent="0.25">
      <c r="A16" s="35" t="str">
        <f>'PRIX Materiaux'!$J$7</f>
        <v>bois d'Erable</v>
      </c>
      <c r="B16" s="51">
        <f>'PRIX Materiaux'!$K$7</f>
        <v>38</v>
      </c>
      <c r="C16" s="51">
        <v>3</v>
      </c>
      <c r="D16" s="65"/>
      <c r="G16" s="65"/>
      <c r="P16" s="51">
        <v>56</v>
      </c>
      <c r="Q16" s="51">
        <f t="shared" si="0"/>
        <v>170</v>
      </c>
      <c r="R16" s="70" t="s">
        <v>299</v>
      </c>
      <c r="S16" s="38" t="s">
        <v>297</v>
      </c>
    </row>
    <row r="17" spans="1:19" ht="30" x14ac:dyDescent="0.25">
      <c r="A17" s="35" t="str">
        <f>'PRIX Materiaux'!$J$4</f>
        <v>bois de Charme</v>
      </c>
      <c r="B17" s="51">
        <f>'PRIX Materiaux'!$K$4</f>
        <v>24</v>
      </c>
      <c r="C17" s="51">
        <v>6</v>
      </c>
      <c r="D17" s="52" t="str">
        <f>'PRIX Materiaux'!$A$18</f>
        <v>Fil</v>
      </c>
      <c r="E17" s="51">
        <f>'PRIX Materiaux'!$B$18</f>
        <v>210</v>
      </c>
      <c r="F17" s="51">
        <v>1</v>
      </c>
      <c r="G17" s="65"/>
      <c r="P17" s="51">
        <v>56</v>
      </c>
      <c r="Q17" s="51">
        <f t="shared" si="0"/>
        <v>410</v>
      </c>
      <c r="R17" s="70" t="s">
        <v>944</v>
      </c>
      <c r="S17" s="38" t="s">
        <v>297</v>
      </c>
    </row>
    <row r="18" spans="1:19" ht="30" x14ac:dyDescent="0.25">
      <c r="A18" s="35" t="str">
        <f>'PRIX Materiaux'!$J$4</f>
        <v>bois de Charme</v>
      </c>
      <c r="B18" s="51">
        <f>'PRIX Materiaux'!$K$4</f>
        <v>24</v>
      </c>
      <c r="C18" s="51">
        <v>15</v>
      </c>
      <c r="D18" s="71"/>
      <c r="G18" s="65"/>
      <c r="M18" s="36"/>
      <c r="P18" s="51">
        <v>50</v>
      </c>
      <c r="Q18" s="51">
        <f t="shared" si="0"/>
        <v>410</v>
      </c>
      <c r="R18" s="70" t="s">
        <v>382</v>
      </c>
      <c r="S18" s="38" t="s">
        <v>297</v>
      </c>
    </row>
    <row r="19" spans="1:19" ht="30" x14ac:dyDescent="0.25">
      <c r="A19" s="35" t="str">
        <f>'PRIX Materiaux'!$M$3</f>
        <v>Minerai de Charbon</v>
      </c>
      <c r="B19" s="51">
        <f>'PRIX Materiaux'!$N$3</f>
        <v>5</v>
      </c>
      <c r="C19" s="51">
        <v>15</v>
      </c>
      <c r="D19" s="35" t="str">
        <f>'PRIX Materiaux'!$M$4</f>
        <v>Minerai de Cuivre</v>
      </c>
      <c r="E19" s="51">
        <f>'PRIX Materiaux'!$N$4</f>
        <v>25</v>
      </c>
      <c r="F19" s="51">
        <v>5</v>
      </c>
      <c r="G19" s="49" t="str">
        <f>'PRIX Materiaux'!$A$16</f>
        <v>Laine</v>
      </c>
      <c r="H19" s="51">
        <f>'PRIX Materiaux'!$B$16</f>
        <v>120</v>
      </c>
      <c r="I19" s="51">
        <v>15</v>
      </c>
      <c r="M19" s="36"/>
      <c r="P19" s="51">
        <v>70</v>
      </c>
      <c r="Q19" s="51">
        <f t="shared" si="0"/>
        <v>2070</v>
      </c>
      <c r="R19" s="70" t="s">
        <v>946</v>
      </c>
      <c r="S19" s="38" t="s">
        <v>253</v>
      </c>
    </row>
    <row r="20" spans="1:19" ht="30" x14ac:dyDescent="0.25">
      <c r="A20" s="35" t="str">
        <f>'PRIX Materiaux'!$M$3</f>
        <v>Minerai de Charbon</v>
      </c>
      <c r="B20" s="51">
        <f>'PRIX Materiaux'!$N$3</f>
        <v>5</v>
      </c>
      <c r="C20" s="51">
        <v>15</v>
      </c>
      <c r="D20" s="35" t="str">
        <f>'PRIX Materiaux'!$M$4</f>
        <v>Minerai de Cuivre</v>
      </c>
      <c r="E20" s="51">
        <f>'PRIX Materiaux'!$N$4</f>
        <v>25</v>
      </c>
      <c r="F20" s="51">
        <v>10</v>
      </c>
      <c r="G20" s="49" t="str">
        <f>'PRIX Materiaux'!$A$16</f>
        <v>Laine</v>
      </c>
      <c r="H20" s="51">
        <f>'PRIX Materiaux'!$B$16</f>
        <v>120</v>
      </c>
      <c r="I20" s="51">
        <v>15</v>
      </c>
      <c r="P20" s="51">
        <v>75</v>
      </c>
      <c r="Q20" s="51">
        <f t="shared" si="0"/>
        <v>2200</v>
      </c>
      <c r="R20" s="70" t="s">
        <v>945</v>
      </c>
      <c r="S20" s="38" t="s">
        <v>253</v>
      </c>
    </row>
    <row r="21" spans="1:19" ht="30" x14ac:dyDescent="0.25">
      <c r="A21" s="35" t="str">
        <f>'PRIX Materiaux'!$M$3</f>
        <v>Minerai de Charbon</v>
      </c>
      <c r="B21" s="51">
        <f>'PRIX Materiaux'!$N$3</f>
        <v>5</v>
      </c>
      <c r="C21" s="51">
        <v>15</v>
      </c>
      <c r="D21" s="35" t="str">
        <f>'PRIX Materiaux'!$M$4</f>
        <v>Minerai de Cuivre</v>
      </c>
      <c r="E21" s="51">
        <f>'PRIX Materiaux'!$N$4</f>
        <v>25</v>
      </c>
      <c r="F21" s="51">
        <v>5</v>
      </c>
      <c r="G21" s="49" t="str">
        <f>'PRIX Materiaux'!$A$16</f>
        <v>Laine</v>
      </c>
      <c r="H21" s="51">
        <f>'PRIX Materiaux'!$B$16</f>
        <v>120</v>
      </c>
      <c r="I21" s="51">
        <v>15</v>
      </c>
      <c r="P21" s="51">
        <v>70</v>
      </c>
      <c r="Q21" s="51">
        <f t="shared" ref="Q21" si="1">(B21*C21)+(E21*F21)+(H21*I21)+(K21*L21)+(N21*O21)+P21</f>
        <v>2070</v>
      </c>
      <c r="R21" s="70" t="s">
        <v>947</v>
      </c>
      <c r="S21" s="38" t="s">
        <v>253</v>
      </c>
    </row>
    <row r="22" spans="1:19" ht="30" x14ac:dyDescent="0.25">
      <c r="A22" s="35" t="str">
        <f>'PRIX Materiaux'!$M$3</f>
        <v>Minerai de Charbon</v>
      </c>
      <c r="B22" s="51">
        <f>'PRIX Materiaux'!$N$3</f>
        <v>5</v>
      </c>
      <c r="C22" s="51">
        <v>15</v>
      </c>
      <c r="D22" s="35" t="str">
        <f>'PRIX Materiaux'!$M$4</f>
        <v>Minerai de Cuivre</v>
      </c>
      <c r="E22" s="51">
        <f>'PRIX Materiaux'!$N$4</f>
        <v>25</v>
      </c>
      <c r="F22" s="51">
        <v>5</v>
      </c>
      <c r="G22" s="49" t="str">
        <f>'PRIX Materiaux'!$A$16</f>
        <v>Laine</v>
      </c>
      <c r="H22" s="51">
        <f>'PRIX Materiaux'!$B$16</f>
        <v>120</v>
      </c>
      <c r="I22" s="51">
        <v>15</v>
      </c>
      <c r="P22" s="51">
        <v>70</v>
      </c>
      <c r="Q22" s="51">
        <f t="shared" ref="Q22:Q25" si="2">(B22*C22)+(E22*F22)+(H22*I22)+(K22*L22)+(N22*O22)+P22</f>
        <v>2070</v>
      </c>
      <c r="R22" s="70" t="s">
        <v>948</v>
      </c>
      <c r="S22" s="38" t="s">
        <v>253</v>
      </c>
    </row>
    <row r="23" spans="1:19" ht="30" x14ac:dyDescent="0.25">
      <c r="A23" s="35" t="str">
        <f>'PRIX Materiaux'!$M$3</f>
        <v>Minerai de Charbon</v>
      </c>
      <c r="B23" s="51">
        <f>'PRIX Materiaux'!$N$3</f>
        <v>5</v>
      </c>
      <c r="C23" s="51">
        <v>15</v>
      </c>
      <c r="D23" s="35" t="str">
        <f>'PRIX Materiaux'!$M$4</f>
        <v>Minerai de Cuivre</v>
      </c>
      <c r="E23" s="51">
        <f>'PRIX Materiaux'!$N$4</f>
        <v>25</v>
      </c>
      <c r="F23" s="51">
        <v>5</v>
      </c>
      <c r="G23" s="49" t="str">
        <f>'PRIX Materiaux'!$A$17</f>
        <v>Cuir</v>
      </c>
      <c r="H23" s="51">
        <f>'PRIX Materiaux'!$B$17</f>
        <v>180</v>
      </c>
      <c r="I23" s="51">
        <v>15</v>
      </c>
      <c r="M23" s="36"/>
      <c r="P23" s="51">
        <v>70</v>
      </c>
      <c r="Q23" s="51">
        <f t="shared" si="2"/>
        <v>2970</v>
      </c>
      <c r="R23" s="70" t="s">
        <v>949</v>
      </c>
      <c r="S23" s="38" t="s">
        <v>253</v>
      </c>
    </row>
    <row r="24" spans="1:19" ht="30" x14ac:dyDescent="0.25">
      <c r="A24" s="35" t="str">
        <f>'PRIX Materiaux'!$M$3</f>
        <v>Minerai de Charbon</v>
      </c>
      <c r="B24" s="51">
        <f>'PRIX Materiaux'!$N$3</f>
        <v>5</v>
      </c>
      <c r="C24" s="51">
        <v>15</v>
      </c>
      <c r="D24" s="35" t="str">
        <f>'PRIX Materiaux'!$M$4</f>
        <v>Minerai de Cuivre</v>
      </c>
      <c r="E24" s="51">
        <f>'PRIX Materiaux'!$N$4</f>
        <v>25</v>
      </c>
      <c r="F24" s="51">
        <v>10</v>
      </c>
      <c r="G24" s="49" t="str">
        <f>'PRIX Materiaux'!$A$17</f>
        <v>Cuir</v>
      </c>
      <c r="H24" s="51">
        <f>'PRIX Materiaux'!$B$17</f>
        <v>180</v>
      </c>
      <c r="I24" s="51">
        <v>15</v>
      </c>
      <c r="P24" s="51">
        <v>75</v>
      </c>
      <c r="Q24" s="51">
        <f t="shared" si="2"/>
        <v>3100</v>
      </c>
      <c r="R24" s="70" t="s">
        <v>950</v>
      </c>
      <c r="S24" s="38" t="s">
        <v>253</v>
      </c>
    </row>
    <row r="25" spans="1:19" ht="30" x14ac:dyDescent="0.25">
      <c r="A25" s="35" t="str">
        <f>'PRIX Materiaux'!$M$3</f>
        <v>Minerai de Charbon</v>
      </c>
      <c r="B25" s="51">
        <f>'PRIX Materiaux'!$N$3</f>
        <v>5</v>
      </c>
      <c r="C25" s="51">
        <v>15</v>
      </c>
      <c r="D25" s="35" t="str">
        <f>'PRIX Materiaux'!$M$4</f>
        <v>Minerai de Cuivre</v>
      </c>
      <c r="E25" s="51">
        <f>'PRIX Materiaux'!$N$4</f>
        <v>25</v>
      </c>
      <c r="F25" s="51">
        <v>5</v>
      </c>
      <c r="G25" s="49" t="str">
        <f>'PRIX Materiaux'!$A$17</f>
        <v>Cuir</v>
      </c>
      <c r="H25" s="51">
        <f>'PRIX Materiaux'!$B$17</f>
        <v>180</v>
      </c>
      <c r="I25" s="51">
        <v>15</v>
      </c>
      <c r="P25" s="51">
        <v>70</v>
      </c>
      <c r="Q25" s="51">
        <f t="shared" si="2"/>
        <v>2970</v>
      </c>
      <c r="R25" s="70" t="s">
        <v>951</v>
      </c>
      <c r="S25" s="38" t="s">
        <v>253</v>
      </c>
    </row>
    <row r="26" spans="1:19" ht="30" x14ac:dyDescent="0.25">
      <c r="A26" s="35" t="str">
        <f>'PRIX Materiaux'!$M$3</f>
        <v>Minerai de Charbon</v>
      </c>
      <c r="B26" s="51">
        <f>'PRIX Materiaux'!$N$3</f>
        <v>5</v>
      </c>
      <c r="C26" s="51">
        <v>15</v>
      </c>
      <c r="D26" s="35" t="str">
        <f>'PRIX Materiaux'!$M$4</f>
        <v>Minerai de Cuivre</v>
      </c>
      <c r="E26" s="51">
        <f>'PRIX Materiaux'!$N$4</f>
        <v>25</v>
      </c>
      <c r="F26" s="51">
        <v>5</v>
      </c>
      <c r="G26" s="49" t="str">
        <f>'PRIX Materiaux'!$A$17</f>
        <v>Cuir</v>
      </c>
      <c r="H26" s="51">
        <f>'PRIX Materiaux'!$B$17</f>
        <v>180</v>
      </c>
      <c r="I26" s="51">
        <v>15</v>
      </c>
      <c r="P26" s="51">
        <v>70</v>
      </c>
      <c r="Q26" s="51">
        <f t="shared" ref="Q26:Q29" si="3">(B26*C26)+(E26*F26)+(H26*I26)+(K26*L26)+(N26*O26)+P26</f>
        <v>2970</v>
      </c>
      <c r="R26" s="70" t="s">
        <v>952</v>
      </c>
      <c r="S26" s="38" t="s">
        <v>253</v>
      </c>
    </row>
    <row r="27" spans="1:19" ht="30" x14ac:dyDescent="0.25">
      <c r="A27" s="35" t="str">
        <f>'PRIX Materiaux'!$M$3</f>
        <v>Minerai de Charbon</v>
      </c>
      <c r="B27" s="51">
        <f>'PRIX Materiaux'!$N$3</f>
        <v>5</v>
      </c>
      <c r="C27" s="51">
        <v>15</v>
      </c>
      <c r="D27" s="35" t="str">
        <f>'PRIX Materiaux'!$M$4</f>
        <v>Minerai de Cuivre</v>
      </c>
      <c r="E27" s="51">
        <f>'PRIX Materiaux'!$N$4</f>
        <v>25</v>
      </c>
      <c r="F27" s="51">
        <v>10</v>
      </c>
      <c r="G27" s="49" t="str">
        <f>'PRIX Materiaux'!$A$17</f>
        <v>Cuir</v>
      </c>
      <c r="H27" s="51">
        <f>'PRIX Materiaux'!$B$17</f>
        <v>180</v>
      </c>
      <c r="I27" s="51">
        <v>30</v>
      </c>
      <c r="M27" s="36"/>
      <c r="P27" s="51">
        <v>70</v>
      </c>
      <c r="Q27" s="51">
        <f t="shared" si="3"/>
        <v>5795</v>
      </c>
      <c r="R27" s="70" t="s">
        <v>953</v>
      </c>
      <c r="S27" s="38" t="s">
        <v>253</v>
      </c>
    </row>
    <row r="28" spans="1:19" ht="30" x14ac:dyDescent="0.25">
      <c r="A28" s="35" t="str">
        <f>'PRIX Materiaux'!$M$3</f>
        <v>Minerai de Charbon</v>
      </c>
      <c r="B28" s="51">
        <f>'PRIX Materiaux'!$N$3</f>
        <v>5</v>
      </c>
      <c r="C28" s="51">
        <v>15</v>
      </c>
      <c r="D28" s="35" t="str">
        <f>'PRIX Materiaux'!$M$4</f>
        <v>Minerai de Cuivre</v>
      </c>
      <c r="E28" s="51">
        <f>'PRIX Materiaux'!$N$4</f>
        <v>25</v>
      </c>
      <c r="F28" s="51">
        <v>20</v>
      </c>
      <c r="G28" s="49" t="str">
        <f>'PRIX Materiaux'!$A$17</f>
        <v>Cuir</v>
      </c>
      <c r="H28" s="51">
        <f>'PRIX Materiaux'!$B$17</f>
        <v>180</v>
      </c>
      <c r="I28" s="51">
        <v>30</v>
      </c>
      <c r="P28" s="51">
        <v>125</v>
      </c>
      <c r="Q28" s="51">
        <f t="shared" si="3"/>
        <v>6100</v>
      </c>
      <c r="R28" s="70" t="s">
        <v>954</v>
      </c>
      <c r="S28" s="38" t="s">
        <v>253</v>
      </c>
    </row>
    <row r="29" spans="1:19" ht="30" x14ac:dyDescent="0.25">
      <c r="A29" s="35" t="str">
        <f>'PRIX Materiaux'!$M$3</f>
        <v>Minerai de Charbon</v>
      </c>
      <c r="B29" s="51">
        <f>'PRIX Materiaux'!$N$3</f>
        <v>5</v>
      </c>
      <c r="C29" s="51">
        <v>15</v>
      </c>
      <c r="D29" s="35" t="str">
        <f>'PRIX Materiaux'!$M$4</f>
        <v>Minerai de Cuivre</v>
      </c>
      <c r="E29" s="51">
        <f>'PRIX Materiaux'!$N$4</f>
        <v>25</v>
      </c>
      <c r="F29" s="51">
        <v>10</v>
      </c>
      <c r="G29" s="49" t="str">
        <f>'PRIX Materiaux'!$A$17</f>
        <v>Cuir</v>
      </c>
      <c r="H29" s="51">
        <f>'PRIX Materiaux'!$B$17</f>
        <v>180</v>
      </c>
      <c r="I29" s="51">
        <v>30</v>
      </c>
      <c r="P29" s="51">
        <v>70</v>
      </c>
      <c r="Q29" s="51">
        <f t="shared" si="3"/>
        <v>5795</v>
      </c>
      <c r="R29" s="70" t="s">
        <v>955</v>
      </c>
      <c r="S29" s="38" t="s">
        <v>253</v>
      </c>
    </row>
    <row r="30" spans="1:19" ht="30" x14ac:dyDescent="0.25">
      <c r="A30" s="35" t="str">
        <f>'PRIX Materiaux'!$M$3</f>
        <v>Minerai de Charbon</v>
      </c>
      <c r="B30" s="51">
        <f>'PRIX Materiaux'!$N$3</f>
        <v>5</v>
      </c>
      <c r="C30" s="51">
        <v>15</v>
      </c>
      <c r="D30" s="35" t="str">
        <f>'PRIX Materiaux'!$M$4</f>
        <v>Minerai de Cuivre</v>
      </c>
      <c r="E30" s="51">
        <f>'PRIX Materiaux'!$N$4</f>
        <v>25</v>
      </c>
      <c r="F30" s="51">
        <v>10</v>
      </c>
      <c r="G30" s="49" t="str">
        <f>'PRIX Materiaux'!$A$17</f>
        <v>Cuir</v>
      </c>
      <c r="H30" s="51">
        <f>'PRIX Materiaux'!$B$17</f>
        <v>180</v>
      </c>
      <c r="I30" s="51">
        <v>30</v>
      </c>
      <c r="P30" s="51">
        <v>70</v>
      </c>
      <c r="Q30" s="51">
        <f t="shared" ref="Q30" si="4">(B30*C30)+(E30*F30)+(H30*I30)+(K30*L30)+(N30*O30)+P30</f>
        <v>5795</v>
      </c>
      <c r="R30" s="70" t="s">
        <v>956</v>
      </c>
      <c r="S30" s="38" t="s">
        <v>253</v>
      </c>
    </row>
    <row r="31" spans="1:19" ht="30" x14ac:dyDescent="0.25">
      <c r="A31" s="35" t="str">
        <f>'PRIX Materiaux'!$M$3</f>
        <v>Minerai de Charbon</v>
      </c>
      <c r="B31" s="51">
        <f>'PRIX Materiaux'!$N$3</f>
        <v>5</v>
      </c>
      <c r="C31" s="51">
        <v>8</v>
      </c>
      <c r="D31" s="35" t="str">
        <f>'PRIX Materiaux'!$M$4</f>
        <v>Minerai de Cuivre</v>
      </c>
      <c r="E31" s="51">
        <f>'PRIX Materiaux'!$N$4</f>
        <v>25</v>
      </c>
      <c r="F31" s="51">
        <v>5</v>
      </c>
      <c r="G31" s="49" t="str">
        <f>'PRIX Materiaux'!$A$17</f>
        <v>Cuir</v>
      </c>
      <c r="H31" s="51">
        <f>'PRIX Materiaux'!$B$17</f>
        <v>180</v>
      </c>
      <c r="I31" s="51">
        <v>5</v>
      </c>
      <c r="P31" s="51">
        <v>65</v>
      </c>
      <c r="Q31" s="51">
        <f t="shared" ref="Q31" si="5">(B31*C31)+(E31*F31)+(H31*I31)+(K31*L31)+(N31*O31)+P31</f>
        <v>1130</v>
      </c>
      <c r="R31" s="70" t="s">
        <v>957</v>
      </c>
      <c r="S31" s="38" t="s">
        <v>253</v>
      </c>
    </row>
    <row r="32" spans="1:19" ht="30" x14ac:dyDescent="0.25">
      <c r="A32" s="35" t="str">
        <f>'PRIX Materiaux'!$M$3</f>
        <v>Minerai de Charbon</v>
      </c>
      <c r="B32" s="51">
        <f>'PRIX Materiaux'!$N$3</f>
        <v>5</v>
      </c>
      <c r="C32" s="51">
        <v>8</v>
      </c>
      <c r="D32" s="35" t="str">
        <f>'PRIX Materiaux'!$M$4</f>
        <v>Minerai de Cuivre</v>
      </c>
      <c r="E32" s="51">
        <f>'PRIX Materiaux'!$N$4</f>
        <v>25</v>
      </c>
      <c r="F32" s="51">
        <v>5</v>
      </c>
      <c r="G32" s="35" t="str">
        <f>'PRIX Materiaux'!$J$4</f>
        <v>bois de Charme</v>
      </c>
      <c r="H32" s="51">
        <f>'PRIX Materiaux'!$K$4</f>
        <v>24</v>
      </c>
      <c r="I32" s="51">
        <v>10</v>
      </c>
      <c r="P32" s="51">
        <v>58</v>
      </c>
      <c r="Q32" s="51">
        <f t="shared" si="0"/>
        <v>463</v>
      </c>
      <c r="R32" s="70" t="s">
        <v>596</v>
      </c>
      <c r="S32" s="38" t="s">
        <v>253</v>
      </c>
    </row>
    <row r="33" spans="1:19" ht="30" x14ac:dyDescent="0.25">
      <c r="A33" s="35" t="str">
        <f>'PRIX Materiaux'!$M$3</f>
        <v>Minerai de Charbon</v>
      </c>
      <c r="B33" s="51">
        <f>'PRIX Materiaux'!$N$3</f>
        <v>5</v>
      </c>
      <c r="C33" s="51">
        <v>8</v>
      </c>
      <c r="D33" s="35" t="str">
        <f>'PRIX Materiaux'!$M$4</f>
        <v>Minerai de Cuivre</v>
      </c>
      <c r="E33" s="51">
        <f>'PRIX Materiaux'!$N$4</f>
        <v>25</v>
      </c>
      <c r="F33" s="51">
        <v>5</v>
      </c>
      <c r="G33" s="35" t="str">
        <f>'PRIX Materiaux'!$J$4</f>
        <v>bois de Charme</v>
      </c>
      <c r="H33" s="51">
        <f>'PRIX Materiaux'!$K$4</f>
        <v>24</v>
      </c>
      <c r="I33" s="51">
        <v>2</v>
      </c>
      <c r="P33" s="51">
        <v>57</v>
      </c>
      <c r="Q33" s="51">
        <f t="shared" si="0"/>
        <v>270</v>
      </c>
      <c r="R33" s="70" t="s">
        <v>473</v>
      </c>
      <c r="S33" s="38" t="s">
        <v>253</v>
      </c>
    </row>
    <row r="34" spans="1:19" ht="30" x14ac:dyDescent="0.25">
      <c r="A34" s="35" t="str">
        <f>'PRIX Materiaux'!$M$3</f>
        <v>Minerai de Charbon</v>
      </c>
      <c r="B34" s="51">
        <f>'PRIX Materiaux'!$N$3</f>
        <v>5</v>
      </c>
      <c r="C34" s="51">
        <v>8</v>
      </c>
      <c r="D34" s="35" t="str">
        <f>'PRIX Materiaux'!$M$4</f>
        <v>Minerai de Cuivre</v>
      </c>
      <c r="E34" s="51">
        <f>'PRIX Materiaux'!$N$4</f>
        <v>25</v>
      </c>
      <c r="F34" s="51">
        <v>10</v>
      </c>
      <c r="G34" s="35" t="str">
        <f>'PRIX Materiaux'!$J$4</f>
        <v>bois de Charme</v>
      </c>
      <c r="H34" s="51">
        <f>'PRIX Materiaux'!$K$4</f>
        <v>24</v>
      </c>
      <c r="I34" s="51">
        <v>3</v>
      </c>
      <c r="P34" s="51">
        <v>58</v>
      </c>
      <c r="Q34" s="51">
        <f t="shared" si="0"/>
        <v>420</v>
      </c>
      <c r="R34" s="70" t="s">
        <v>308</v>
      </c>
      <c r="S34" s="38" t="s">
        <v>253</v>
      </c>
    </row>
    <row r="35" spans="1:19" ht="30" x14ac:dyDescent="0.25">
      <c r="A35" s="35" t="str">
        <f>'PRIX Materiaux'!$M$3</f>
        <v>Minerai de Charbon</v>
      </c>
      <c r="B35" s="51">
        <f>'PRIX Materiaux'!$N$3</f>
        <v>5</v>
      </c>
      <c r="C35" s="51">
        <v>8</v>
      </c>
      <c r="D35" s="35" t="str">
        <f>'PRIX Materiaux'!$M$4</f>
        <v>Minerai de Cuivre</v>
      </c>
      <c r="E35" s="51">
        <f>'PRIX Materiaux'!$N$4</f>
        <v>25</v>
      </c>
      <c r="F35" s="51">
        <v>10</v>
      </c>
      <c r="G35" s="35" t="str">
        <f>'PRIX Materiaux'!$J$4</f>
        <v>bois de Charme</v>
      </c>
      <c r="H35" s="51">
        <f>'PRIX Materiaux'!$K$4</f>
        <v>24</v>
      </c>
      <c r="I35" s="51">
        <v>3</v>
      </c>
      <c r="P35" s="51">
        <v>108</v>
      </c>
      <c r="Q35" s="51">
        <f t="shared" si="0"/>
        <v>470</v>
      </c>
      <c r="R35" s="70" t="s">
        <v>543</v>
      </c>
      <c r="S35" s="38" t="s">
        <v>253</v>
      </c>
    </row>
    <row r="36" spans="1:19" ht="30" x14ac:dyDescent="0.25">
      <c r="A36" s="35" t="str">
        <f>'PRIX Materiaux'!$M$3</f>
        <v>Minerai de Charbon</v>
      </c>
      <c r="B36" s="51">
        <f>'PRIX Materiaux'!$N$3</f>
        <v>5</v>
      </c>
      <c r="C36" s="51">
        <v>8</v>
      </c>
      <c r="D36" s="35" t="str">
        <f>'PRIX Materiaux'!$J$2</f>
        <v>bois de Peuplier</v>
      </c>
      <c r="E36" s="51">
        <f>'PRIX Materiaux'!$K$2</f>
        <v>3</v>
      </c>
      <c r="F36" s="51">
        <v>15</v>
      </c>
      <c r="G36" s="35" t="str">
        <f>'PRIX Materiaux'!$M$4</f>
        <v>Minerai de Cuivre</v>
      </c>
      <c r="H36" s="51">
        <f>'PRIX Materiaux'!$N$4</f>
        <v>25</v>
      </c>
      <c r="I36" s="51">
        <v>5</v>
      </c>
      <c r="M36" s="36"/>
      <c r="P36" s="51">
        <v>99</v>
      </c>
      <c r="Q36" s="51">
        <f t="shared" si="0"/>
        <v>309</v>
      </c>
      <c r="R36" s="70" t="s">
        <v>634</v>
      </c>
      <c r="S36" s="38" t="s">
        <v>253</v>
      </c>
    </row>
    <row r="37" spans="1:19" ht="30" x14ac:dyDescent="0.25">
      <c r="A37" s="35" t="str">
        <f>'PRIX Materiaux'!$M$3</f>
        <v>Minerai de Charbon</v>
      </c>
      <c r="B37" s="51">
        <f>'PRIX Materiaux'!$N$3</f>
        <v>5</v>
      </c>
      <c r="C37" s="51">
        <v>16</v>
      </c>
      <c r="D37" s="35" t="str">
        <f>'PRIX Materiaux'!$M$4</f>
        <v>Minerai de Cuivre</v>
      </c>
      <c r="E37" s="51">
        <f>'PRIX Materiaux'!$N$4</f>
        <v>25</v>
      </c>
      <c r="F37" s="51">
        <v>20</v>
      </c>
      <c r="G37" s="35" t="str">
        <f>'PRIX Materiaux'!$J$4</f>
        <v>bois de Charme</v>
      </c>
      <c r="H37" s="51">
        <f>'PRIX Materiaux'!$K$4</f>
        <v>24</v>
      </c>
      <c r="I37" s="51">
        <v>8</v>
      </c>
      <c r="P37" s="51">
        <v>118</v>
      </c>
      <c r="Q37" s="51">
        <f t="shared" si="0"/>
        <v>890</v>
      </c>
      <c r="R37" s="70" t="s">
        <v>318</v>
      </c>
      <c r="S37" s="38" t="s">
        <v>253</v>
      </c>
    </row>
    <row r="38" spans="1:19" ht="30" x14ac:dyDescent="0.25">
      <c r="A38" s="35" t="str">
        <f>'PRIX Materiaux'!$J$5</f>
        <v>bois de Cerisier</v>
      </c>
      <c r="B38" s="51">
        <f>'PRIX Materiaux'!$K$5</f>
        <v>28</v>
      </c>
      <c r="C38" s="51">
        <v>23</v>
      </c>
      <c r="D38" s="52" t="str">
        <f>'PRIX Materiaux'!$A$18</f>
        <v>Fil</v>
      </c>
      <c r="E38" s="51">
        <f>'PRIX Materiaux'!$B$18</f>
        <v>210</v>
      </c>
      <c r="F38" s="51">
        <v>1</v>
      </c>
      <c r="G38" s="65"/>
      <c r="P38" s="51">
        <v>106</v>
      </c>
      <c r="Q38" s="51">
        <f t="shared" si="0"/>
        <v>960</v>
      </c>
      <c r="R38" s="70" t="s">
        <v>389</v>
      </c>
      <c r="S38" s="38" t="s">
        <v>297</v>
      </c>
    </row>
    <row r="39" spans="1:19" ht="30" x14ac:dyDescent="0.25">
      <c r="A39" s="35" t="str">
        <f>'PRIX Materiaux'!$J$5</f>
        <v>bois de Cerisier</v>
      </c>
      <c r="B39" s="51">
        <f>'PRIX Materiaux'!$K$5</f>
        <v>28</v>
      </c>
      <c r="C39" s="51">
        <v>30</v>
      </c>
      <c r="D39" s="71"/>
      <c r="G39" s="65"/>
      <c r="M39" s="36"/>
      <c r="P39" s="51">
        <v>120</v>
      </c>
      <c r="Q39" s="51">
        <f t="shared" si="0"/>
        <v>960</v>
      </c>
      <c r="R39" s="70" t="s">
        <v>381</v>
      </c>
      <c r="S39" s="38" t="s">
        <v>297</v>
      </c>
    </row>
    <row r="40" spans="1:19" ht="30" x14ac:dyDescent="0.25">
      <c r="A40" s="35" t="str">
        <f>'PRIX Materiaux'!$M$3</f>
        <v>Minerai de Charbon</v>
      </c>
      <c r="B40" s="51">
        <f>'PRIX Materiaux'!$N$3</f>
        <v>5</v>
      </c>
      <c r="C40" s="51">
        <v>15</v>
      </c>
      <c r="D40" s="35" t="str">
        <f>'PRIX Materiaux'!$M$5</f>
        <v>Minerai d'Étain</v>
      </c>
      <c r="E40" s="51">
        <f>'PRIX Materiaux'!$N$5</f>
        <v>100</v>
      </c>
      <c r="F40" s="51">
        <v>5</v>
      </c>
      <c r="G40" s="49" t="str">
        <f>'PRIX Materiaux'!$A$16</f>
        <v>Laine</v>
      </c>
      <c r="H40" s="51">
        <f>'PRIX Materiaux'!$B$16</f>
        <v>120</v>
      </c>
      <c r="I40" s="51">
        <v>15</v>
      </c>
      <c r="M40" s="36"/>
      <c r="P40" s="51">
        <v>145</v>
      </c>
      <c r="Q40" s="51">
        <f t="shared" ref="Q40:Q51" si="6">(B40*C40)+(E40*F40)+(H40*I40)+(K40*L40)+(N40*O40)+P40</f>
        <v>2520</v>
      </c>
      <c r="R40" s="70" t="s">
        <v>656</v>
      </c>
      <c r="S40" s="38" t="s">
        <v>253</v>
      </c>
    </row>
    <row r="41" spans="1:19" ht="30" x14ac:dyDescent="0.25">
      <c r="A41" s="35" t="str">
        <f>'PRIX Materiaux'!$M$3</f>
        <v>Minerai de Charbon</v>
      </c>
      <c r="B41" s="51">
        <f>'PRIX Materiaux'!$N$3</f>
        <v>5</v>
      </c>
      <c r="C41" s="51">
        <v>15</v>
      </c>
      <c r="D41" s="35" t="str">
        <f>'PRIX Materiaux'!$M$5</f>
        <v>Minerai d'Étain</v>
      </c>
      <c r="E41" s="51">
        <f>'PRIX Materiaux'!$N$5</f>
        <v>100</v>
      </c>
      <c r="F41" s="51">
        <v>10</v>
      </c>
      <c r="G41" s="49" t="str">
        <f>'PRIX Materiaux'!$A$16</f>
        <v>Laine</v>
      </c>
      <c r="H41" s="51">
        <f>'PRIX Materiaux'!$B$16</f>
        <v>120</v>
      </c>
      <c r="I41" s="51">
        <v>15</v>
      </c>
      <c r="P41" s="51">
        <v>155</v>
      </c>
      <c r="Q41" s="51">
        <f t="shared" si="6"/>
        <v>3030</v>
      </c>
      <c r="R41" s="70" t="s">
        <v>657</v>
      </c>
      <c r="S41" s="38" t="s">
        <v>253</v>
      </c>
    </row>
    <row r="42" spans="1:19" ht="30" x14ac:dyDescent="0.25">
      <c r="A42" s="35" t="str">
        <f>'PRIX Materiaux'!$M$3</f>
        <v>Minerai de Charbon</v>
      </c>
      <c r="B42" s="51">
        <f>'PRIX Materiaux'!$N$3</f>
        <v>5</v>
      </c>
      <c r="C42" s="51">
        <v>15</v>
      </c>
      <c r="D42" s="35" t="str">
        <f>'PRIX Materiaux'!$M$5</f>
        <v>Minerai d'Étain</v>
      </c>
      <c r="E42" s="51">
        <f>'PRIX Materiaux'!$N$5</f>
        <v>100</v>
      </c>
      <c r="F42" s="51">
        <v>5</v>
      </c>
      <c r="G42" s="49" t="str">
        <f>'PRIX Materiaux'!$A$16</f>
        <v>Laine</v>
      </c>
      <c r="H42" s="51">
        <f>'PRIX Materiaux'!$B$16</f>
        <v>120</v>
      </c>
      <c r="I42" s="51">
        <v>15</v>
      </c>
      <c r="P42" s="51">
        <v>145</v>
      </c>
      <c r="Q42" s="51">
        <f t="shared" si="6"/>
        <v>2520</v>
      </c>
      <c r="R42" s="70" t="s">
        <v>655</v>
      </c>
      <c r="S42" s="38" t="s">
        <v>253</v>
      </c>
    </row>
    <row r="43" spans="1:19" ht="30" x14ac:dyDescent="0.25">
      <c r="A43" s="35" t="str">
        <f>'PRIX Materiaux'!$M$3</f>
        <v>Minerai de Charbon</v>
      </c>
      <c r="B43" s="51">
        <f>'PRIX Materiaux'!$N$3</f>
        <v>5</v>
      </c>
      <c r="C43" s="51">
        <v>15</v>
      </c>
      <c r="D43" s="35" t="str">
        <f>'PRIX Materiaux'!$M$5</f>
        <v>Minerai d'Étain</v>
      </c>
      <c r="E43" s="51">
        <f>'PRIX Materiaux'!$N$5</f>
        <v>100</v>
      </c>
      <c r="F43" s="51">
        <v>5</v>
      </c>
      <c r="G43" s="49" t="str">
        <f>'PRIX Materiaux'!$A$16</f>
        <v>Laine</v>
      </c>
      <c r="H43" s="51">
        <f>'PRIX Materiaux'!$B$16</f>
        <v>120</v>
      </c>
      <c r="I43" s="51">
        <v>15</v>
      </c>
      <c r="P43" s="51">
        <v>145</v>
      </c>
      <c r="Q43" s="51">
        <f t="shared" si="6"/>
        <v>2520</v>
      </c>
      <c r="R43" s="70" t="s">
        <v>654</v>
      </c>
      <c r="S43" s="38" t="s">
        <v>253</v>
      </c>
    </row>
    <row r="44" spans="1:19" ht="30" x14ac:dyDescent="0.25">
      <c r="A44" s="35" t="str">
        <f>'PRIX Materiaux'!$M$3</f>
        <v>Minerai de Charbon</v>
      </c>
      <c r="B44" s="51">
        <f>'PRIX Materiaux'!$N$3</f>
        <v>5</v>
      </c>
      <c r="C44" s="51">
        <v>15</v>
      </c>
      <c r="D44" s="35" t="str">
        <f>'PRIX Materiaux'!$M$5</f>
        <v>Minerai d'Étain</v>
      </c>
      <c r="E44" s="51">
        <f>'PRIX Materiaux'!$N$5</f>
        <v>100</v>
      </c>
      <c r="F44" s="51">
        <v>5</v>
      </c>
      <c r="G44" s="49" t="str">
        <f>'PRIX Materiaux'!$A$17</f>
        <v>Cuir</v>
      </c>
      <c r="H44" s="51">
        <f>'PRIX Materiaux'!$B$17</f>
        <v>180</v>
      </c>
      <c r="I44" s="51">
        <v>15</v>
      </c>
      <c r="M44" s="36"/>
      <c r="P44" s="51">
        <v>145</v>
      </c>
      <c r="Q44" s="51">
        <f t="shared" si="6"/>
        <v>3420</v>
      </c>
      <c r="R44" s="70" t="s">
        <v>653</v>
      </c>
      <c r="S44" s="38" t="s">
        <v>253</v>
      </c>
    </row>
    <row r="45" spans="1:19" ht="30" x14ac:dyDescent="0.25">
      <c r="A45" s="35" t="str">
        <f>'PRIX Materiaux'!$M$3</f>
        <v>Minerai de Charbon</v>
      </c>
      <c r="B45" s="51">
        <f>'PRIX Materiaux'!$N$3</f>
        <v>5</v>
      </c>
      <c r="C45" s="51">
        <v>15</v>
      </c>
      <c r="D45" s="35" t="str">
        <f>'PRIX Materiaux'!$M$5</f>
        <v>Minerai d'Étain</v>
      </c>
      <c r="E45" s="51">
        <f>'PRIX Materiaux'!$N$5</f>
        <v>100</v>
      </c>
      <c r="F45" s="51">
        <v>10</v>
      </c>
      <c r="G45" s="49" t="str">
        <f>'PRIX Materiaux'!$A$17</f>
        <v>Cuir</v>
      </c>
      <c r="H45" s="51">
        <f>'PRIX Materiaux'!$B$17</f>
        <v>180</v>
      </c>
      <c r="I45" s="51">
        <v>15</v>
      </c>
      <c r="P45" s="51">
        <v>145</v>
      </c>
      <c r="Q45" s="51">
        <f t="shared" si="6"/>
        <v>3920</v>
      </c>
      <c r="R45" s="70" t="s">
        <v>652</v>
      </c>
      <c r="S45" s="38" t="s">
        <v>253</v>
      </c>
    </row>
    <row r="46" spans="1:19" ht="30" x14ac:dyDescent="0.25">
      <c r="A46" s="35" t="str">
        <f>'PRIX Materiaux'!$M$3</f>
        <v>Minerai de Charbon</v>
      </c>
      <c r="B46" s="51">
        <f>'PRIX Materiaux'!$N$3</f>
        <v>5</v>
      </c>
      <c r="C46" s="51">
        <v>15</v>
      </c>
      <c r="D46" s="35" t="str">
        <f>'PRIX Materiaux'!$M$5</f>
        <v>Minerai d'Étain</v>
      </c>
      <c r="E46" s="51">
        <f>'PRIX Materiaux'!$N$5</f>
        <v>100</v>
      </c>
      <c r="F46" s="51">
        <v>5</v>
      </c>
      <c r="G46" s="49" t="str">
        <f>'PRIX Materiaux'!$A$17</f>
        <v>Cuir</v>
      </c>
      <c r="H46" s="51">
        <f>'PRIX Materiaux'!$B$17</f>
        <v>180</v>
      </c>
      <c r="I46" s="51">
        <v>15</v>
      </c>
      <c r="P46" s="51">
        <v>145</v>
      </c>
      <c r="Q46" s="51">
        <f t="shared" si="6"/>
        <v>3420</v>
      </c>
      <c r="R46" s="70" t="s">
        <v>651</v>
      </c>
      <c r="S46" s="38" t="s">
        <v>253</v>
      </c>
    </row>
    <row r="47" spans="1:19" ht="30" x14ac:dyDescent="0.25">
      <c r="A47" s="35" t="str">
        <f>'PRIX Materiaux'!$M$3</f>
        <v>Minerai de Charbon</v>
      </c>
      <c r="B47" s="51">
        <f>'PRIX Materiaux'!$N$3</f>
        <v>5</v>
      </c>
      <c r="C47" s="51">
        <v>15</v>
      </c>
      <c r="D47" s="35" t="str">
        <f>'PRIX Materiaux'!$M$5</f>
        <v>Minerai d'Étain</v>
      </c>
      <c r="E47" s="51">
        <f>'PRIX Materiaux'!$N$5</f>
        <v>100</v>
      </c>
      <c r="F47" s="51">
        <v>5</v>
      </c>
      <c r="G47" s="49" t="str">
        <f>'PRIX Materiaux'!$A$17</f>
        <v>Cuir</v>
      </c>
      <c r="H47" s="51">
        <f>'PRIX Materiaux'!$B$17</f>
        <v>180</v>
      </c>
      <c r="I47" s="51">
        <v>15</v>
      </c>
      <c r="P47" s="51">
        <v>145</v>
      </c>
      <c r="Q47" s="51">
        <f t="shared" si="6"/>
        <v>3420</v>
      </c>
      <c r="R47" s="70" t="s">
        <v>650</v>
      </c>
      <c r="S47" s="38" t="s">
        <v>253</v>
      </c>
    </row>
    <row r="48" spans="1:19" ht="30" x14ac:dyDescent="0.25">
      <c r="A48" s="35" t="str">
        <f>'PRIX Materiaux'!$M$3</f>
        <v>Minerai de Charbon</v>
      </c>
      <c r="B48" s="51">
        <f>'PRIX Materiaux'!$N$3</f>
        <v>5</v>
      </c>
      <c r="C48" s="51">
        <v>15</v>
      </c>
      <c r="D48" s="35" t="str">
        <f>'PRIX Materiaux'!$M$5</f>
        <v>Minerai d'Étain</v>
      </c>
      <c r="E48" s="51">
        <f>'PRIX Materiaux'!$N$5</f>
        <v>100</v>
      </c>
      <c r="F48" s="51">
        <v>10</v>
      </c>
      <c r="G48" s="49" t="str">
        <f>'PRIX Materiaux'!$A$17</f>
        <v>Cuir</v>
      </c>
      <c r="H48" s="51">
        <f>'PRIX Materiaux'!$B$17</f>
        <v>180</v>
      </c>
      <c r="I48" s="51">
        <v>30</v>
      </c>
      <c r="M48" s="36"/>
      <c r="P48" s="51">
        <v>145</v>
      </c>
      <c r="Q48" s="51">
        <f t="shared" si="6"/>
        <v>6620</v>
      </c>
      <c r="R48" s="70" t="s">
        <v>649</v>
      </c>
      <c r="S48" s="38" t="s">
        <v>253</v>
      </c>
    </row>
    <row r="49" spans="1:19" ht="30" x14ac:dyDescent="0.25">
      <c r="A49" s="35" t="str">
        <f>'PRIX Materiaux'!$M$3</f>
        <v>Minerai de Charbon</v>
      </c>
      <c r="B49" s="51">
        <f>'PRIX Materiaux'!$N$3</f>
        <v>5</v>
      </c>
      <c r="C49" s="51">
        <v>15</v>
      </c>
      <c r="D49" s="35" t="str">
        <f>'PRIX Materiaux'!$M$5</f>
        <v>Minerai d'Étain</v>
      </c>
      <c r="E49" s="51">
        <f>'PRIX Materiaux'!$N$5</f>
        <v>100</v>
      </c>
      <c r="F49" s="51">
        <v>20</v>
      </c>
      <c r="G49" s="49" t="str">
        <f>'PRIX Materiaux'!$A$17</f>
        <v>Cuir</v>
      </c>
      <c r="H49" s="51">
        <f>'PRIX Materiaux'!$B$17</f>
        <v>180</v>
      </c>
      <c r="I49" s="51">
        <v>30</v>
      </c>
      <c r="P49" s="51">
        <v>325</v>
      </c>
      <c r="Q49" s="51">
        <f t="shared" si="6"/>
        <v>7800</v>
      </c>
      <c r="R49" s="70" t="s">
        <v>648</v>
      </c>
      <c r="S49" s="38" t="s">
        <v>253</v>
      </c>
    </row>
    <row r="50" spans="1:19" ht="30" x14ac:dyDescent="0.25">
      <c r="A50" s="35" t="str">
        <f>'PRIX Materiaux'!$M$3</f>
        <v>Minerai de Charbon</v>
      </c>
      <c r="B50" s="51">
        <f>'PRIX Materiaux'!$N$3</f>
        <v>5</v>
      </c>
      <c r="C50" s="51">
        <v>15</v>
      </c>
      <c r="D50" s="35" t="str">
        <f>'PRIX Materiaux'!$M$4</f>
        <v>Minerai de Cuivre</v>
      </c>
      <c r="E50" s="51">
        <f>'PRIX Materiaux'!$N$4</f>
        <v>25</v>
      </c>
      <c r="F50" s="51">
        <v>10</v>
      </c>
      <c r="G50" s="49" t="str">
        <f>'PRIX Materiaux'!$A$17</f>
        <v>Cuir</v>
      </c>
      <c r="H50" s="51">
        <f>'PRIX Materiaux'!$B$17</f>
        <v>180</v>
      </c>
      <c r="I50" s="51">
        <v>30</v>
      </c>
      <c r="P50" s="51">
        <v>175</v>
      </c>
      <c r="Q50" s="51">
        <f t="shared" si="6"/>
        <v>5900</v>
      </c>
      <c r="R50" s="70" t="s">
        <v>658</v>
      </c>
      <c r="S50" s="38" t="s">
        <v>253</v>
      </c>
    </row>
    <row r="51" spans="1:19" ht="30" x14ac:dyDescent="0.25">
      <c r="A51" s="35" t="str">
        <f>'PRIX Materiaux'!$M$3</f>
        <v>Minerai de Charbon</v>
      </c>
      <c r="B51" s="51">
        <f>'PRIX Materiaux'!$N$3</f>
        <v>5</v>
      </c>
      <c r="C51" s="51">
        <v>15</v>
      </c>
      <c r="D51" s="35" t="str">
        <f>'PRIX Materiaux'!$M$4</f>
        <v>Minerai de Cuivre</v>
      </c>
      <c r="E51" s="51">
        <f>'PRIX Materiaux'!$N$4</f>
        <v>25</v>
      </c>
      <c r="F51" s="51">
        <v>10</v>
      </c>
      <c r="G51" s="49" t="str">
        <f>'PRIX Materiaux'!$A$17</f>
        <v>Cuir</v>
      </c>
      <c r="H51" s="51">
        <f>'PRIX Materiaux'!$B$17</f>
        <v>180</v>
      </c>
      <c r="I51" s="51">
        <v>30</v>
      </c>
      <c r="P51" s="51">
        <v>175</v>
      </c>
      <c r="Q51" s="51">
        <f t="shared" si="6"/>
        <v>5900</v>
      </c>
      <c r="R51" s="70" t="s">
        <v>659</v>
      </c>
      <c r="S51" s="38" t="s">
        <v>253</v>
      </c>
    </row>
    <row r="52" spans="1:19" ht="30" x14ac:dyDescent="0.25">
      <c r="A52" s="35" t="str">
        <f>'PRIX Materiaux'!$M$3</f>
        <v>Minerai de Charbon</v>
      </c>
      <c r="B52" s="51">
        <f>'PRIX Materiaux'!$N$3</f>
        <v>5</v>
      </c>
      <c r="C52" s="51">
        <v>8</v>
      </c>
      <c r="D52" s="35" t="str">
        <f>'PRIX Materiaux'!$M$5</f>
        <v>Minerai d'Étain</v>
      </c>
      <c r="E52" s="51">
        <f>'PRIX Materiaux'!$N$5</f>
        <v>100</v>
      </c>
      <c r="F52" s="51">
        <v>5</v>
      </c>
      <c r="G52" s="49" t="str">
        <f>'PRIX Materiaux'!$A$17</f>
        <v>Cuir</v>
      </c>
      <c r="H52" s="51">
        <f>'PRIX Materiaux'!$B$17</f>
        <v>180</v>
      </c>
      <c r="I52" s="51">
        <v>10</v>
      </c>
      <c r="P52" s="51">
        <v>140</v>
      </c>
      <c r="Q52" s="51">
        <f t="shared" si="0"/>
        <v>2480</v>
      </c>
      <c r="R52" s="70" t="s">
        <v>958</v>
      </c>
      <c r="S52" s="38" t="s">
        <v>253</v>
      </c>
    </row>
    <row r="53" spans="1:19" ht="30" x14ac:dyDescent="0.25">
      <c r="A53" s="35" t="str">
        <f>'PRIX Materiaux'!$M$3</f>
        <v>Minerai de Charbon</v>
      </c>
      <c r="B53" s="51">
        <f>'PRIX Materiaux'!$N$3</f>
        <v>5</v>
      </c>
      <c r="C53" s="51">
        <v>8</v>
      </c>
      <c r="D53" s="35" t="str">
        <f>'PRIX Materiaux'!$M$5</f>
        <v>Minerai d'Étain</v>
      </c>
      <c r="E53" s="51">
        <f>'PRIX Materiaux'!$N$5</f>
        <v>100</v>
      </c>
      <c r="F53" s="51">
        <v>5</v>
      </c>
      <c r="G53" s="35" t="str">
        <f>'PRIX Materiaux'!$J$5</f>
        <v>bois de Cerisier</v>
      </c>
      <c r="H53" s="51">
        <f>'PRIX Materiaux'!$K$5</f>
        <v>28</v>
      </c>
      <c r="I53" s="51">
        <v>10</v>
      </c>
      <c r="P53" s="51">
        <v>130</v>
      </c>
      <c r="Q53" s="51">
        <f t="shared" si="0"/>
        <v>950</v>
      </c>
      <c r="R53" s="70" t="s">
        <v>597</v>
      </c>
      <c r="S53" s="38" t="s">
        <v>253</v>
      </c>
    </row>
    <row r="54" spans="1:19" ht="30" x14ac:dyDescent="0.25">
      <c r="A54" s="35" t="str">
        <f>'PRIX Materiaux'!$M$3</f>
        <v>Minerai de Charbon</v>
      </c>
      <c r="B54" s="51">
        <f>'PRIX Materiaux'!$N$3</f>
        <v>5</v>
      </c>
      <c r="C54" s="51">
        <v>8</v>
      </c>
      <c r="D54" s="35" t="str">
        <f>'PRIX Materiaux'!$M$5</f>
        <v>Minerai d'Étain</v>
      </c>
      <c r="E54" s="51">
        <f>'PRIX Materiaux'!$N$5</f>
        <v>100</v>
      </c>
      <c r="F54" s="51">
        <v>5</v>
      </c>
      <c r="G54" s="35" t="str">
        <f>'PRIX Materiaux'!$J$5</f>
        <v>bois de Cerisier</v>
      </c>
      <c r="H54" s="51">
        <f>'PRIX Materiaux'!$K$5</f>
        <v>28</v>
      </c>
      <c r="I54" s="51">
        <v>2</v>
      </c>
      <c r="P54" s="51">
        <v>124</v>
      </c>
      <c r="Q54" s="51">
        <f t="shared" si="0"/>
        <v>720</v>
      </c>
      <c r="R54" s="70" t="s">
        <v>474</v>
      </c>
      <c r="S54" s="38" t="s">
        <v>253</v>
      </c>
    </row>
    <row r="55" spans="1:19" ht="30" x14ac:dyDescent="0.25">
      <c r="A55" s="35" t="str">
        <f>'PRIX Materiaux'!$M$3</f>
        <v>Minerai de Charbon</v>
      </c>
      <c r="B55" s="51">
        <f>'PRIX Materiaux'!$N$3</f>
        <v>5</v>
      </c>
      <c r="C55" s="51">
        <v>8</v>
      </c>
      <c r="D55" s="35" t="str">
        <f>'PRIX Materiaux'!$M$5</f>
        <v>Minerai d'Étain</v>
      </c>
      <c r="E55" s="51">
        <f>'PRIX Materiaux'!$N$5</f>
        <v>100</v>
      </c>
      <c r="F55" s="51">
        <v>10</v>
      </c>
      <c r="G55" s="35" t="str">
        <f>'PRIX Materiaux'!$J$5</f>
        <v>bois de Cerisier</v>
      </c>
      <c r="H55" s="51">
        <f>'PRIX Materiaux'!$K$5</f>
        <v>28</v>
      </c>
      <c r="I55" s="51">
        <v>3</v>
      </c>
      <c r="P55" s="51">
        <v>126</v>
      </c>
      <c r="Q55" s="51">
        <f t="shared" si="0"/>
        <v>1250</v>
      </c>
      <c r="R55" s="70" t="s">
        <v>315</v>
      </c>
      <c r="S55" s="38" t="s">
        <v>253</v>
      </c>
    </row>
    <row r="56" spans="1:19" ht="30" x14ac:dyDescent="0.25">
      <c r="A56" s="35" t="str">
        <f>'PRIX Materiaux'!$M$3</f>
        <v>Minerai de Charbon</v>
      </c>
      <c r="B56" s="51">
        <f>'PRIX Materiaux'!$N$3</f>
        <v>5</v>
      </c>
      <c r="C56" s="51">
        <v>8</v>
      </c>
      <c r="D56" s="35" t="str">
        <f>'PRIX Materiaux'!$M$5</f>
        <v>Minerai d'Étain</v>
      </c>
      <c r="E56" s="51">
        <f>'PRIX Materiaux'!$N$5</f>
        <v>100</v>
      </c>
      <c r="F56" s="51">
        <v>10</v>
      </c>
      <c r="G56" s="35" t="str">
        <f>'PRIX Materiaux'!$J$5</f>
        <v>bois de Cerisier</v>
      </c>
      <c r="H56" s="51">
        <f>'PRIX Materiaux'!$K$5</f>
        <v>28</v>
      </c>
      <c r="I56" s="51">
        <v>3</v>
      </c>
      <c r="P56" s="51">
        <v>256</v>
      </c>
      <c r="Q56" s="51">
        <f t="shared" si="0"/>
        <v>1380</v>
      </c>
      <c r="R56" s="70" t="s">
        <v>544</v>
      </c>
      <c r="S56" s="38" t="s">
        <v>253</v>
      </c>
    </row>
    <row r="57" spans="1:19" ht="30" x14ac:dyDescent="0.25">
      <c r="A57" s="35" t="str">
        <f>'PRIX Materiaux'!$M$3</f>
        <v>Minerai de Charbon</v>
      </c>
      <c r="B57" s="51">
        <f>'PRIX Materiaux'!$N$3</f>
        <v>5</v>
      </c>
      <c r="C57" s="51">
        <v>8</v>
      </c>
      <c r="D57" s="35" t="str">
        <f>'PRIX Materiaux'!$J$3</f>
        <v>bois de Sapin</v>
      </c>
      <c r="E57" s="51">
        <f>'PRIX Materiaux'!$K$3</f>
        <v>8</v>
      </c>
      <c r="F57" s="51">
        <v>15</v>
      </c>
      <c r="G57" s="35" t="str">
        <f>'PRIX Materiaux'!$M$5</f>
        <v>Minerai d'Étain</v>
      </c>
      <c r="H57" s="51">
        <f>'PRIX Materiaux'!$N$5</f>
        <v>100</v>
      </c>
      <c r="I57" s="51">
        <v>5</v>
      </c>
      <c r="M57" s="36"/>
      <c r="P57" s="51">
        <v>164</v>
      </c>
      <c r="Q57" s="51">
        <f t="shared" si="0"/>
        <v>824</v>
      </c>
      <c r="R57" s="70" t="s">
        <v>347</v>
      </c>
      <c r="S57" s="38" t="s">
        <v>253</v>
      </c>
    </row>
    <row r="58" spans="1:19" ht="30" x14ac:dyDescent="0.25">
      <c r="A58" s="35" t="str">
        <f>'PRIX Materiaux'!$M$3</f>
        <v>Minerai de Charbon</v>
      </c>
      <c r="B58" s="51">
        <f>'PRIX Materiaux'!$N$3</f>
        <v>5</v>
      </c>
      <c r="C58" s="51">
        <v>16</v>
      </c>
      <c r="D58" s="35" t="str">
        <f>'PRIX Materiaux'!$M$5</f>
        <v>Minerai d'Étain</v>
      </c>
      <c r="E58" s="51">
        <f>'PRIX Materiaux'!$N$5</f>
        <v>100</v>
      </c>
      <c r="F58" s="51">
        <v>20</v>
      </c>
      <c r="G58" s="35" t="str">
        <f>'PRIX Materiaux'!$J$5</f>
        <v>bois de Cerisier</v>
      </c>
      <c r="H58" s="51">
        <f>'PRIX Materiaux'!$K$5</f>
        <v>28</v>
      </c>
      <c r="I58" s="51">
        <v>8</v>
      </c>
      <c r="P58" s="51">
        <v>256</v>
      </c>
      <c r="Q58" s="51">
        <f t="shared" si="0"/>
        <v>2560</v>
      </c>
      <c r="R58" s="70" t="s">
        <v>319</v>
      </c>
      <c r="S58" s="38" t="s">
        <v>253</v>
      </c>
    </row>
    <row r="59" spans="1:19" ht="30" x14ac:dyDescent="0.25">
      <c r="A59" s="35" t="str">
        <f>'PRIX Materiaux'!$J$6</f>
        <v>bois de Noisetier</v>
      </c>
      <c r="B59" s="51">
        <f>'PRIX Materiaux'!$K$6</f>
        <v>32</v>
      </c>
      <c r="C59" s="51">
        <v>25</v>
      </c>
      <c r="D59" s="52" t="str">
        <f>'PRIX Materiaux'!$A$18</f>
        <v>Fil</v>
      </c>
      <c r="E59" s="51">
        <f>'PRIX Materiaux'!$B$18</f>
        <v>210</v>
      </c>
      <c r="F59" s="51">
        <v>2</v>
      </c>
      <c r="G59" s="65"/>
      <c r="P59" s="51">
        <v>280</v>
      </c>
      <c r="Q59" s="51">
        <f t="shared" si="0"/>
        <v>1500</v>
      </c>
      <c r="R59" s="70" t="s">
        <v>390</v>
      </c>
      <c r="S59" s="38" t="s">
        <v>297</v>
      </c>
    </row>
    <row r="60" spans="1:19" ht="30" x14ac:dyDescent="0.25">
      <c r="A60" s="35" t="str">
        <f>'PRIX Materiaux'!$J$6</f>
        <v>bois de Noisetier</v>
      </c>
      <c r="B60" s="51">
        <f>'PRIX Materiaux'!$K$6</f>
        <v>32</v>
      </c>
      <c r="C60" s="51">
        <v>40</v>
      </c>
      <c r="D60" s="71"/>
      <c r="G60" s="65"/>
      <c r="M60" s="36"/>
      <c r="P60" s="51">
        <v>220</v>
      </c>
      <c r="Q60" s="51">
        <f t="shared" si="0"/>
        <v>1500</v>
      </c>
      <c r="R60" s="70" t="s">
        <v>391</v>
      </c>
      <c r="S60" s="38" t="s">
        <v>297</v>
      </c>
    </row>
    <row r="61" spans="1:19" ht="30" x14ac:dyDescent="0.25">
      <c r="A61" s="35" t="str">
        <f>'PRIX Materiaux'!$M$3</f>
        <v>Minerai de Charbon</v>
      </c>
      <c r="B61" s="51">
        <f>'PRIX Materiaux'!$N$3</f>
        <v>5</v>
      </c>
      <c r="C61" s="51">
        <v>15</v>
      </c>
      <c r="D61" s="35" t="str">
        <f>'PRIX Materiaux'!$M$6</f>
        <v>Minerai de Bronze</v>
      </c>
      <c r="E61" s="51">
        <f>'PRIX Materiaux'!$N$6</f>
        <v>150</v>
      </c>
      <c r="F61" s="51">
        <v>5</v>
      </c>
      <c r="G61" s="49" t="str">
        <f>'PRIX Materiaux'!$A$16</f>
        <v>Laine</v>
      </c>
      <c r="H61" s="51">
        <f>'PRIX Materiaux'!$B$16</f>
        <v>120</v>
      </c>
      <c r="I61" s="51">
        <v>15</v>
      </c>
      <c r="M61" s="36"/>
      <c r="P61" s="51">
        <v>285</v>
      </c>
      <c r="Q61" s="51">
        <f t="shared" si="0"/>
        <v>2910</v>
      </c>
      <c r="R61" s="70" t="s">
        <v>676</v>
      </c>
      <c r="S61" s="38" t="s">
        <v>253</v>
      </c>
    </row>
    <row r="62" spans="1:19" ht="30" x14ac:dyDescent="0.25">
      <c r="A62" s="35" t="str">
        <f>'PRIX Materiaux'!$M$3</f>
        <v>Minerai de Charbon</v>
      </c>
      <c r="B62" s="51">
        <f>'PRIX Materiaux'!$N$3</f>
        <v>5</v>
      </c>
      <c r="C62" s="51">
        <v>15</v>
      </c>
      <c r="D62" s="35" t="str">
        <f>'PRIX Materiaux'!$M$6</f>
        <v>Minerai de Bronze</v>
      </c>
      <c r="E62" s="51">
        <f>'PRIX Materiaux'!$N$6</f>
        <v>150</v>
      </c>
      <c r="F62" s="51">
        <v>10</v>
      </c>
      <c r="G62" s="49" t="str">
        <f>'PRIX Materiaux'!$A$16</f>
        <v>Laine</v>
      </c>
      <c r="H62" s="51">
        <f>'PRIX Materiaux'!$B$16</f>
        <v>120</v>
      </c>
      <c r="I62" s="51">
        <v>15</v>
      </c>
      <c r="P62" s="51">
        <v>285</v>
      </c>
      <c r="Q62" s="51">
        <f t="shared" si="0"/>
        <v>3660</v>
      </c>
      <c r="R62" s="70" t="s">
        <v>675</v>
      </c>
      <c r="S62" s="38" t="s">
        <v>253</v>
      </c>
    </row>
    <row r="63" spans="1:19" ht="30" x14ac:dyDescent="0.25">
      <c r="A63" s="35" t="str">
        <f>'PRIX Materiaux'!$M$3</f>
        <v>Minerai de Charbon</v>
      </c>
      <c r="B63" s="51">
        <f>'PRIX Materiaux'!$N$3</f>
        <v>5</v>
      </c>
      <c r="C63" s="51">
        <v>15</v>
      </c>
      <c r="D63" s="35" t="str">
        <f>'PRIX Materiaux'!$M$6</f>
        <v>Minerai de Bronze</v>
      </c>
      <c r="E63" s="51">
        <f>'PRIX Materiaux'!$N$6</f>
        <v>150</v>
      </c>
      <c r="F63" s="51">
        <v>5</v>
      </c>
      <c r="G63" s="49" t="str">
        <f>'PRIX Materiaux'!$A$16</f>
        <v>Laine</v>
      </c>
      <c r="H63" s="51">
        <f>'PRIX Materiaux'!$B$16</f>
        <v>120</v>
      </c>
      <c r="I63" s="51">
        <v>15</v>
      </c>
      <c r="P63" s="51">
        <v>285</v>
      </c>
      <c r="Q63" s="51">
        <f t="shared" si="0"/>
        <v>2910</v>
      </c>
      <c r="R63" s="70" t="s">
        <v>665</v>
      </c>
      <c r="S63" s="38" t="s">
        <v>253</v>
      </c>
    </row>
    <row r="64" spans="1:19" ht="30" x14ac:dyDescent="0.25">
      <c r="A64" s="35" t="str">
        <f>'PRIX Materiaux'!$M$3</f>
        <v>Minerai de Charbon</v>
      </c>
      <c r="B64" s="51">
        <f>'PRIX Materiaux'!$N$3</f>
        <v>5</v>
      </c>
      <c r="C64" s="51">
        <v>15</v>
      </c>
      <c r="D64" s="35" t="str">
        <f>'PRIX Materiaux'!$M$6</f>
        <v>Minerai de Bronze</v>
      </c>
      <c r="E64" s="51">
        <f>'PRIX Materiaux'!$N$6</f>
        <v>150</v>
      </c>
      <c r="F64" s="51">
        <v>5</v>
      </c>
      <c r="G64" s="49" t="str">
        <f>'PRIX Materiaux'!$A$16</f>
        <v>Laine</v>
      </c>
      <c r="H64" s="51">
        <f>'PRIX Materiaux'!$B$16</f>
        <v>120</v>
      </c>
      <c r="I64" s="51">
        <v>15</v>
      </c>
      <c r="P64" s="51">
        <v>285</v>
      </c>
      <c r="Q64" s="51">
        <f t="shared" si="0"/>
        <v>2910</v>
      </c>
      <c r="R64" s="70" t="s">
        <v>666</v>
      </c>
      <c r="S64" s="38" t="s">
        <v>253</v>
      </c>
    </row>
    <row r="65" spans="1:19" ht="30" x14ac:dyDescent="0.25">
      <c r="A65" s="35" t="str">
        <f>'PRIX Materiaux'!$M$3</f>
        <v>Minerai de Charbon</v>
      </c>
      <c r="B65" s="51">
        <f>'PRIX Materiaux'!$N$3</f>
        <v>5</v>
      </c>
      <c r="C65" s="51">
        <v>15</v>
      </c>
      <c r="D65" s="35" t="str">
        <f>'PRIX Materiaux'!$M$6</f>
        <v>Minerai de Bronze</v>
      </c>
      <c r="E65" s="51">
        <f>'PRIX Materiaux'!$N$6</f>
        <v>150</v>
      </c>
      <c r="F65" s="51">
        <v>5</v>
      </c>
      <c r="G65" s="49" t="str">
        <f>'PRIX Materiaux'!$A$17</f>
        <v>Cuir</v>
      </c>
      <c r="H65" s="51">
        <f>'PRIX Materiaux'!$B$17</f>
        <v>180</v>
      </c>
      <c r="I65" s="51">
        <v>15</v>
      </c>
      <c r="M65" s="36"/>
      <c r="P65" s="51">
        <v>285</v>
      </c>
      <c r="Q65" s="51">
        <f t="shared" si="0"/>
        <v>3810</v>
      </c>
      <c r="R65" s="70" t="s">
        <v>667</v>
      </c>
      <c r="S65" s="38" t="s">
        <v>253</v>
      </c>
    </row>
    <row r="66" spans="1:19" ht="30" x14ac:dyDescent="0.25">
      <c r="A66" s="35" t="str">
        <f>'PRIX Materiaux'!$M$3</f>
        <v>Minerai de Charbon</v>
      </c>
      <c r="B66" s="51">
        <f>'PRIX Materiaux'!$N$3</f>
        <v>5</v>
      </c>
      <c r="C66" s="51">
        <v>15</v>
      </c>
      <c r="D66" s="35" t="str">
        <f>'PRIX Materiaux'!$M$6</f>
        <v>Minerai de Bronze</v>
      </c>
      <c r="E66" s="51">
        <f>'PRIX Materiaux'!$N$6</f>
        <v>150</v>
      </c>
      <c r="F66" s="51">
        <v>10</v>
      </c>
      <c r="G66" s="49" t="str">
        <f>'PRIX Materiaux'!$A$17</f>
        <v>Cuir</v>
      </c>
      <c r="H66" s="51">
        <f>'PRIX Materiaux'!$B$17</f>
        <v>180</v>
      </c>
      <c r="I66" s="51">
        <v>15</v>
      </c>
      <c r="P66" s="51">
        <v>285</v>
      </c>
      <c r="Q66" s="51">
        <f t="shared" si="0"/>
        <v>4560</v>
      </c>
      <c r="R66" s="70" t="s">
        <v>668</v>
      </c>
      <c r="S66" s="38" t="s">
        <v>253</v>
      </c>
    </row>
    <row r="67" spans="1:19" ht="30" x14ac:dyDescent="0.25">
      <c r="A67" s="35" t="str">
        <f>'PRIX Materiaux'!$M$3</f>
        <v>Minerai de Charbon</v>
      </c>
      <c r="B67" s="51">
        <f>'PRIX Materiaux'!$N$3</f>
        <v>5</v>
      </c>
      <c r="C67" s="51">
        <v>15</v>
      </c>
      <c r="D67" s="35" t="str">
        <f>'PRIX Materiaux'!$M$6</f>
        <v>Minerai de Bronze</v>
      </c>
      <c r="E67" s="51">
        <f>'PRIX Materiaux'!$N$6</f>
        <v>150</v>
      </c>
      <c r="F67" s="51">
        <v>5</v>
      </c>
      <c r="G67" s="49" t="str">
        <f>'PRIX Materiaux'!$A$17</f>
        <v>Cuir</v>
      </c>
      <c r="H67" s="51">
        <f>'PRIX Materiaux'!$B$17</f>
        <v>180</v>
      </c>
      <c r="I67" s="51">
        <v>15</v>
      </c>
      <c r="P67" s="51">
        <v>285</v>
      </c>
      <c r="Q67" s="51">
        <f t="shared" si="0"/>
        <v>3810</v>
      </c>
      <c r="R67" s="70" t="s">
        <v>669</v>
      </c>
      <c r="S67" s="38" t="s">
        <v>253</v>
      </c>
    </row>
    <row r="68" spans="1:19" ht="30" x14ac:dyDescent="0.25">
      <c r="A68" s="35" t="str">
        <f>'PRIX Materiaux'!$M$3</f>
        <v>Minerai de Charbon</v>
      </c>
      <c r="B68" s="51">
        <f>'PRIX Materiaux'!$N$3</f>
        <v>5</v>
      </c>
      <c r="C68" s="51">
        <v>15</v>
      </c>
      <c r="D68" s="35" t="str">
        <f>'PRIX Materiaux'!$M$6</f>
        <v>Minerai de Bronze</v>
      </c>
      <c r="E68" s="51">
        <f>'PRIX Materiaux'!$N$6</f>
        <v>150</v>
      </c>
      <c r="F68" s="51">
        <v>5</v>
      </c>
      <c r="G68" s="49" t="str">
        <f>'PRIX Materiaux'!$A$17</f>
        <v>Cuir</v>
      </c>
      <c r="H68" s="51">
        <f>'PRIX Materiaux'!$B$17</f>
        <v>180</v>
      </c>
      <c r="I68" s="51">
        <v>15</v>
      </c>
      <c r="P68" s="51">
        <v>285</v>
      </c>
      <c r="Q68" s="51">
        <f t="shared" si="0"/>
        <v>3810</v>
      </c>
      <c r="R68" s="70" t="s">
        <v>670</v>
      </c>
      <c r="S68" s="38" t="s">
        <v>253</v>
      </c>
    </row>
    <row r="69" spans="1:19" ht="30" x14ac:dyDescent="0.25">
      <c r="A69" s="35" t="str">
        <f>'PRIX Materiaux'!$M$3</f>
        <v>Minerai de Charbon</v>
      </c>
      <c r="B69" s="51">
        <f>'PRIX Materiaux'!$N$3</f>
        <v>5</v>
      </c>
      <c r="C69" s="51">
        <v>15</v>
      </c>
      <c r="D69" s="35" t="str">
        <f>'PRIX Materiaux'!$M$6</f>
        <v>Minerai de Bronze</v>
      </c>
      <c r="E69" s="51">
        <f>'PRIX Materiaux'!$N$6</f>
        <v>150</v>
      </c>
      <c r="F69" s="51">
        <v>10</v>
      </c>
      <c r="G69" s="49" t="str">
        <f>'PRIX Materiaux'!$A$17</f>
        <v>Cuir</v>
      </c>
      <c r="H69" s="51">
        <f>'PRIX Materiaux'!$B$17</f>
        <v>180</v>
      </c>
      <c r="I69" s="51">
        <v>30</v>
      </c>
      <c r="M69" s="36"/>
      <c r="P69" s="51">
        <v>285</v>
      </c>
      <c r="Q69" s="51">
        <f t="shared" si="0"/>
        <v>7260</v>
      </c>
      <c r="R69" s="70" t="s">
        <v>671</v>
      </c>
      <c r="S69" s="38" t="s">
        <v>253</v>
      </c>
    </row>
    <row r="70" spans="1:19" ht="30" x14ac:dyDescent="0.25">
      <c r="A70" s="35" t="str">
        <f>'PRIX Materiaux'!$M$3</f>
        <v>Minerai de Charbon</v>
      </c>
      <c r="B70" s="51">
        <f>'PRIX Materiaux'!$N$3</f>
        <v>5</v>
      </c>
      <c r="C70" s="51">
        <v>15</v>
      </c>
      <c r="D70" s="35" t="str">
        <f>'PRIX Materiaux'!$M$6</f>
        <v>Minerai de Bronze</v>
      </c>
      <c r="E70" s="51">
        <f>'PRIX Materiaux'!$N$6</f>
        <v>150</v>
      </c>
      <c r="F70" s="51">
        <v>20</v>
      </c>
      <c r="G70" s="49" t="str">
        <f>'PRIX Materiaux'!$A$17</f>
        <v>Cuir</v>
      </c>
      <c r="H70" s="51">
        <f>'PRIX Materiaux'!$B$17</f>
        <v>180</v>
      </c>
      <c r="I70" s="51">
        <v>30</v>
      </c>
      <c r="P70" s="51">
        <v>625</v>
      </c>
      <c r="Q70" s="51">
        <f t="shared" si="0"/>
        <v>9100</v>
      </c>
      <c r="R70" s="70" t="s">
        <v>672</v>
      </c>
      <c r="S70" s="38" t="s">
        <v>253</v>
      </c>
    </row>
    <row r="71" spans="1:19" ht="30" x14ac:dyDescent="0.25">
      <c r="A71" s="35" t="str">
        <f>'PRIX Materiaux'!$M$3</f>
        <v>Minerai de Charbon</v>
      </c>
      <c r="B71" s="51">
        <f>'PRIX Materiaux'!$N$3</f>
        <v>5</v>
      </c>
      <c r="C71" s="51">
        <v>15</v>
      </c>
      <c r="D71" s="35" t="str">
        <f>'PRIX Materiaux'!$M$6</f>
        <v>Minerai de Bronze</v>
      </c>
      <c r="E71" s="51">
        <f>'PRIX Materiaux'!$N$6</f>
        <v>150</v>
      </c>
      <c r="F71" s="51">
        <v>10</v>
      </c>
      <c r="G71" s="49" t="str">
        <f>'PRIX Materiaux'!$A$17</f>
        <v>Cuir</v>
      </c>
      <c r="H71" s="51">
        <f>'PRIX Materiaux'!$B$17</f>
        <v>180</v>
      </c>
      <c r="I71" s="51">
        <v>30</v>
      </c>
      <c r="P71" s="51">
        <v>285</v>
      </c>
      <c r="Q71" s="51">
        <f t="shared" si="0"/>
        <v>7260</v>
      </c>
      <c r="R71" s="70" t="s">
        <v>673</v>
      </c>
      <c r="S71" s="38" t="s">
        <v>253</v>
      </c>
    </row>
    <row r="72" spans="1:19" ht="30" x14ac:dyDescent="0.25">
      <c r="A72" s="35" t="str">
        <f>'PRIX Materiaux'!$M$3</f>
        <v>Minerai de Charbon</v>
      </c>
      <c r="B72" s="51">
        <f>'PRIX Materiaux'!$N$3</f>
        <v>5</v>
      </c>
      <c r="C72" s="51">
        <v>15</v>
      </c>
      <c r="D72" s="35" t="str">
        <f>'PRIX Materiaux'!$M$6</f>
        <v>Minerai de Bronze</v>
      </c>
      <c r="E72" s="51">
        <f>'PRIX Materiaux'!$N$6</f>
        <v>150</v>
      </c>
      <c r="F72" s="51">
        <v>10</v>
      </c>
      <c r="G72" s="49" t="str">
        <f>'PRIX Materiaux'!$A$17</f>
        <v>Cuir</v>
      </c>
      <c r="H72" s="51">
        <f>'PRIX Materiaux'!$B$17</f>
        <v>180</v>
      </c>
      <c r="I72" s="51">
        <v>30</v>
      </c>
      <c r="P72" s="51">
        <v>285</v>
      </c>
      <c r="Q72" s="51">
        <f t="shared" si="0"/>
        <v>7260</v>
      </c>
      <c r="R72" s="70" t="s">
        <v>674</v>
      </c>
      <c r="S72" s="38" t="s">
        <v>253</v>
      </c>
    </row>
    <row r="73" spans="1:19" ht="30" x14ac:dyDescent="0.25">
      <c r="A73" s="35" t="str">
        <f>'PRIX Materiaux'!$M$3</f>
        <v>Minerai de Charbon</v>
      </c>
      <c r="B73" s="51">
        <f>'PRIX Materiaux'!$N$3</f>
        <v>5</v>
      </c>
      <c r="C73" s="51">
        <v>8</v>
      </c>
      <c r="D73" s="35" t="str">
        <f>'PRIX Materiaux'!$M$6</f>
        <v>Minerai de Bronze</v>
      </c>
      <c r="E73" s="51">
        <f>'PRIX Materiaux'!$N$6</f>
        <v>150</v>
      </c>
      <c r="F73" s="51">
        <v>5</v>
      </c>
      <c r="G73" s="49" t="str">
        <f>'PRIX Materiaux'!$A$17</f>
        <v>Cuir</v>
      </c>
      <c r="H73" s="51">
        <f>'PRIX Materiaux'!$B$17</f>
        <v>180</v>
      </c>
      <c r="I73" s="51">
        <v>15</v>
      </c>
      <c r="P73" s="51">
        <v>280</v>
      </c>
      <c r="Q73" s="51">
        <f t="shared" si="0"/>
        <v>3770</v>
      </c>
      <c r="R73" s="70" t="s">
        <v>959</v>
      </c>
      <c r="S73" s="38" t="s">
        <v>253</v>
      </c>
    </row>
    <row r="74" spans="1:19" ht="30" x14ac:dyDescent="0.25">
      <c r="A74" s="35" t="str">
        <f>'PRIX Materiaux'!$M$3</f>
        <v>Minerai de Charbon</v>
      </c>
      <c r="B74" s="51">
        <f>'PRIX Materiaux'!$N$3</f>
        <v>5</v>
      </c>
      <c r="C74" s="51">
        <v>8</v>
      </c>
      <c r="D74" s="35" t="str">
        <f>'PRIX Materiaux'!$M$6</f>
        <v>Minerai de Bronze</v>
      </c>
      <c r="E74" s="51">
        <f>'PRIX Materiaux'!$N$6</f>
        <v>150</v>
      </c>
      <c r="F74" s="51">
        <v>5</v>
      </c>
      <c r="G74" s="35" t="str">
        <f>'PRIX Materiaux'!$J$6</f>
        <v>bois de Noisetier</v>
      </c>
      <c r="H74" s="51">
        <f>'PRIX Materiaux'!$K$6</f>
        <v>32</v>
      </c>
      <c r="I74" s="51">
        <v>10</v>
      </c>
      <c r="P74" s="51">
        <v>260</v>
      </c>
      <c r="Q74" s="51">
        <f t="shared" si="0"/>
        <v>1370</v>
      </c>
      <c r="R74" s="70" t="s">
        <v>598</v>
      </c>
      <c r="S74" s="38" t="s">
        <v>253</v>
      </c>
    </row>
    <row r="75" spans="1:19" ht="30" x14ac:dyDescent="0.25">
      <c r="A75" s="35" t="str">
        <f>'PRIX Materiaux'!$M$3</f>
        <v>Minerai de Charbon</v>
      </c>
      <c r="B75" s="51">
        <f>'PRIX Materiaux'!$N$3</f>
        <v>5</v>
      </c>
      <c r="C75" s="51">
        <v>8</v>
      </c>
      <c r="D75" s="35" t="str">
        <f>'PRIX Materiaux'!$M$6</f>
        <v>Minerai de Bronze</v>
      </c>
      <c r="E75" s="51">
        <f>'PRIX Materiaux'!$N$6</f>
        <v>150</v>
      </c>
      <c r="F75" s="51">
        <v>5</v>
      </c>
      <c r="G75" s="35" t="str">
        <f>'PRIX Materiaux'!$J$6</f>
        <v>bois de Noisetier</v>
      </c>
      <c r="H75" s="51">
        <f>'PRIX Materiaux'!$K$6</f>
        <v>32</v>
      </c>
      <c r="I75" s="51">
        <v>2</v>
      </c>
      <c r="P75" s="51">
        <v>266</v>
      </c>
      <c r="Q75" s="51">
        <f t="shared" si="0"/>
        <v>1120</v>
      </c>
      <c r="R75" s="70" t="s">
        <v>477</v>
      </c>
      <c r="S75" s="38" t="s">
        <v>253</v>
      </c>
    </row>
    <row r="76" spans="1:19" ht="30" x14ac:dyDescent="0.25">
      <c r="A76" s="35" t="str">
        <f>'PRIX Materiaux'!$M$3</f>
        <v>Minerai de Charbon</v>
      </c>
      <c r="B76" s="51">
        <f>'PRIX Materiaux'!$N$3</f>
        <v>5</v>
      </c>
      <c r="C76" s="51">
        <v>8</v>
      </c>
      <c r="D76" s="35" t="str">
        <f>'PRIX Materiaux'!$M$6</f>
        <v>Minerai de Bronze</v>
      </c>
      <c r="E76" s="51">
        <f>'PRIX Materiaux'!$N$6</f>
        <v>150</v>
      </c>
      <c r="F76" s="51">
        <v>10</v>
      </c>
      <c r="G76" s="35" t="str">
        <f>'PRIX Materiaux'!$J$6</f>
        <v>bois de Noisetier</v>
      </c>
      <c r="H76" s="51">
        <f>'PRIX Materiaux'!$K$6</f>
        <v>32</v>
      </c>
      <c r="I76" s="51">
        <v>3</v>
      </c>
      <c r="P76" s="51">
        <v>264</v>
      </c>
      <c r="Q76" s="51">
        <f t="shared" si="0"/>
        <v>1900</v>
      </c>
      <c r="R76" s="70" t="s">
        <v>317</v>
      </c>
      <c r="S76" s="38" t="s">
        <v>253</v>
      </c>
    </row>
    <row r="77" spans="1:19" ht="30" x14ac:dyDescent="0.25">
      <c r="A77" s="35" t="str">
        <f>'PRIX Materiaux'!$M$3</f>
        <v>Minerai de Charbon</v>
      </c>
      <c r="B77" s="51">
        <f>'PRIX Materiaux'!$N$3</f>
        <v>5</v>
      </c>
      <c r="C77" s="51">
        <v>8</v>
      </c>
      <c r="D77" s="35" t="str">
        <f>'PRIX Materiaux'!$M$6</f>
        <v>Minerai de Bronze</v>
      </c>
      <c r="E77" s="51">
        <f>'PRIX Materiaux'!$N$6</f>
        <v>150</v>
      </c>
      <c r="F77" s="51">
        <v>10</v>
      </c>
      <c r="G77" s="35" t="str">
        <f>'PRIX Materiaux'!$J$6</f>
        <v>bois de Noisetier</v>
      </c>
      <c r="H77" s="51">
        <f>'PRIX Materiaux'!$K$6</f>
        <v>32</v>
      </c>
      <c r="I77" s="51">
        <v>3</v>
      </c>
      <c r="P77" s="51">
        <v>524</v>
      </c>
      <c r="Q77" s="51">
        <f t="shared" si="0"/>
        <v>2160</v>
      </c>
      <c r="R77" s="70" t="s">
        <v>545</v>
      </c>
      <c r="S77" s="38" t="s">
        <v>253</v>
      </c>
    </row>
    <row r="78" spans="1:19" ht="30" x14ac:dyDescent="0.25">
      <c r="A78" s="35" t="str">
        <f>'PRIX Materiaux'!$M$3</f>
        <v>Minerai de Charbon</v>
      </c>
      <c r="B78" s="51">
        <f>'PRIX Materiaux'!$N$3</f>
        <v>5</v>
      </c>
      <c r="C78" s="51">
        <v>8</v>
      </c>
      <c r="D78" s="35" t="str">
        <f>'PRIX Materiaux'!$J$4</f>
        <v>bois de Charme</v>
      </c>
      <c r="E78" s="51">
        <f>'PRIX Materiaux'!$K$4</f>
        <v>24</v>
      </c>
      <c r="F78" s="51">
        <v>15</v>
      </c>
      <c r="G78" s="35" t="str">
        <f>'PRIX Materiaux'!$M$6</f>
        <v>Minerai de Bronze</v>
      </c>
      <c r="H78" s="51">
        <f>'PRIX Materiaux'!$N$6</f>
        <v>150</v>
      </c>
      <c r="I78" s="51">
        <v>5</v>
      </c>
      <c r="M78" s="36"/>
      <c r="P78" s="51">
        <v>322</v>
      </c>
      <c r="Q78" s="51">
        <f t="shared" si="0"/>
        <v>1472</v>
      </c>
      <c r="R78" s="70" t="s">
        <v>348</v>
      </c>
      <c r="S78" s="38" t="s">
        <v>253</v>
      </c>
    </row>
    <row r="79" spans="1:19" ht="30" x14ac:dyDescent="0.25">
      <c r="A79" s="35" t="str">
        <f>'PRIX Materiaux'!$M$3</f>
        <v>Minerai de Charbon</v>
      </c>
      <c r="B79" s="51">
        <f>'PRIX Materiaux'!$N$3</f>
        <v>5</v>
      </c>
      <c r="C79" s="51">
        <v>16</v>
      </c>
      <c r="D79" s="35" t="str">
        <f>'PRIX Materiaux'!$M$6</f>
        <v>Minerai de Bronze</v>
      </c>
      <c r="E79" s="51">
        <f>'PRIX Materiaux'!$N$6</f>
        <v>150</v>
      </c>
      <c r="F79" s="51">
        <v>20</v>
      </c>
      <c r="G79" s="35" t="str">
        <f>'PRIX Materiaux'!$J$6</f>
        <v>bois de Noisetier</v>
      </c>
      <c r="H79" s="51">
        <f>'PRIX Materiaux'!$K$6</f>
        <v>32</v>
      </c>
      <c r="I79" s="51">
        <v>8</v>
      </c>
      <c r="P79" s="51">
        <v>334</v>
      </c>
      <c r="Q79" s="51">
        <f t="shared" si="0"/>
        <v>3670</v>
      </c>
      <c r="R79" s="70" t="s">
        <v>320</v>
      </c>
      <c r="S79" s="38" t="s">
        <v>253</v>
      </c>
    </row>
    <row r="80" spans="1:19" ht="30" x14ac:dyDescent="0.25">
      <c r="A80" s="35" t="str">
        <f>'PRIX Materiaux'!$J$7</f>
        <v>bois d'Erable</v>
      </c>
      <c r="B80" s="51">
        <f>'PRIX Materiaux'!$K$7</f>
        <v>38</v>
      </c>
      <c r="C80" s="51">
        <v>35</v>
      </c>
      <c r="D80" s="52" t="str">
        <f>'PRIX Materiaux'!$A$18</f>
        <v>Fil</v>
      </c>
      <c r="E80" s="51">
        <f>'PRIX Materiaux'!$B$18</f>
        <v>210</v>
      </c>
      <c r="F80" s="51">
        <v>3</v>
      </c>
      <c r="G80" s="65"/>
      <c r="P80" s="51">
        <v>470</v>
      </c>
      <c r="Q80" s="51">
        <f t="shared" si="0"/>
        <v>2430</v>
      </c>
      <c r="R80" s="70" t="s">
        <v>396</v>
      </c>
      <c r="S80" s="38" t="s">
        <v>297</v>
      </c>
    </row>
    <row r="81" spans="1:19" ht="30" x14ac:dyDescent="0.25">
      <c r="A81" s="35" t="str">
        <f>'PRIX Materiaux'!$J$7</f>
        <v>bois d'Erable</v>
      </c>
      <c r="B81" s="51">
        <f>'PRIX Materiaux'!$K$7</f>
        <v>38</v>
      </c>
      <c r="C81" s="51">
        <v>50</v>
      </c>
      <c r="D81" s="71"/>
      <c r="G81" s="65"/>
      <c r="H81" s="65"/>
      <c r="M81" s="36"/>
      <c r="P81" s="51">
        <v>530</v>
      </c>
      <c r="Q81" s="51">
        <f t="shared" si="0"/>
        <v>2430</v>
      </c>
      <c r="R81" s="70" t="s">
        <v>397</v>
      </c>
      <c r="S81" s="38" t="s">
        <v>297</v>
      </c>
    </row>
    <row r="82" spans="1:19" ht="30" x14ac:dyDescent="0.25">
      <c r="A82" s="35" t="str">
        <f>'PRIX Materiaux'!$M$3</f>
        <v>Minerai de Charbon</v>
      </c>
      <c r="B82" s="51">
        <f>'PRIX Materiaux'!$N$3</f>
        <v>5</v>
      </c>
      <c r="C82" s="51">
        <v>16</v>
      </c>
      <c r="D82" s="35" t="str">
        <f>'PRIX Materiaux'!$M$7</f>
        <v>Minerai de Fer</v>
      </c>
      <c r="E82" s="51">
        <f>'PRIX Materiaux'!$N$7</f>
        <v>300</v>
      </c>
      <c r="F82" s="51">
        <v>5</v>
      </c>
      <c r="G82" s="49" t="str">
        <f>'PRIX Materiaux'!$A$16</f>
        <v>Laine</v>
      </c>
      <c r="H82" s="51">
        <f>'PRIX Materiaux'!$B$16</f>
        <v>120</v>
      </c>
      <c r="I82" s="51">
        <v>15</v>
      </c>
      <c r="M82" s="36"/>
      <c r="P82" s="51">
        <v>520</v>
      </c>
      <c r="Q82" s="51">
        <f t="shared" ref="Q82:Q93" si="7">(B82*C82)+(E82*F82)+(H82*I82)+(K82*L82)+(N82*O82)+P82</f>
        <v>3900</v>
      </c>
      <c r="R82" s="70" t="s">
        <v>677</v>
      </c>
      <c r="S82" s="38" t="s">
        <v>253</v>
      </c>
    </row>
    <row r="83" spans="1:19" ht="30" x14ac:dyDescent="0.25">
      <c r="A83" s="35" t="str">
        <f>'PRIX Materiaux'!$M$3</f>
        <v>Minerai de Charbon</v>
      </c>
      <c r="B83" s="51">
        <f>'PRIX Materiaux'!$N$3</f>
        <v>5</v>
      </c>
      <c r="C83" s="51">
        <v>16</v>
      </c>
      <c r="D83" s="35" t="str">
        <f>'PRIX Materiaux'!$M$7</f>
        <v>Minerai de Fer</v>
      </c>
      <c r="E83" s="51">
        <f>'PRIX Materiaux'!$N$7</f>
        <v>300</v>
      </c>
      <c r="F83" s="51">
        <v>10</v>
      </c>
      <c r="G83" s="49" t="str">
        <f>'PRIX Materiaux'!$A$16</f>
        <v>Laine</v>
      </c>
      <c r="H83" s="51">
        <f>'PRIX Materiaux'!$B$16</f>
        <v>120</v>
      </c>
      <c r="I83" s="51">
        <v>15</v>
      </c>
      <c r="P83" s="51">
        <v>520</v>
      </c>
      <c r="Q83" s="51">
        <f t="shared" si="7"/>
        <v>5400</v>
      </c>
      <c r="R83" s="70" t="s">
        <v>678</v>
      </c>
      <c r="S83" s="38" t="s">
        <v>253</v>
      </c>
    </row>
    <row r="84" spans="1:19" ht="30" x14ac:dyDescent="0.25">
      <c r="A84" s="35" t="str">
        <f>'PRIX Materiaux'!$M$3</f>
        <v>Minerai de Charbon</v>
      </c>
      <c r="B84" s="51">
        <f>'PRIX Materiaux'!$N$3</f>
        <v>5</v>
      </c>
      <c r="C84" s="51">
        <v>16</v>
      </c>
      <c r="D84" s="35" t="str">
        <f>'PRIX Materiaux'!$M$7</f>
        <v>Minerai de Fer</v>
      </c>
      <c r="E84" s="51">
        <f>'PRIX Materiaux'!$N$7</f>
        <v>300</v>
      </c>
      <c r="F84" s="51">
        <v>5</v>
      </c>
      <c r="G84" s="49" t="str">
        <f>'PRIX Materiaux'!$A$16</f>
        <v>Laine</v>
      </c>
      <c r="H84" s="51">
        <f>'PRIX Materiaux'!$B$16</f>
        <v>120</v>
      </c>
      <c r="I84" s="51">
        <v>15</v>
      </c>
      <c r="P84" s="51">
        <v>520</v>
      </c>
      <c r="Q84" s="51">
        <f t="shared" si="7"/>
        <v>3900</v>
      </c>
      <c r="R84" s="70" t="s">
        <v>679</v>
      </c>
      <c r="S84" s="38" t="s">
        <v>253</v>
      </c>
    </row>
    <row r="85" spans="1:19" ht="30" x14ac:dyDescent="0.25">
      <c r="A85" s="35" t="str">
        <f>'PRIX Materiaux'!$M$3</f>
        <v>Minerai de Charbon</v>
      </c>
      <c r="B85" s="51">
        <f>'PRIX Materiaux'!$N$3</f>
        <v>5</v>
      </c>
      <c r="C85" s="51">
        <v>16</v>
      </c>
      <c r="D85" s="35" t="str">
        <f>'PRIX Materiaux'!$M$7</f>
        <v>Minerai de Fer</v>
      </c>
      <c r="E85" s="51">
        <f>'PRIX Materiaux'!$N$7</f>
        <v>300</v>
      </c>
      <c r="F85" s="51">
        <v>5</v>
      </c>
      <c r="G85" s="49" t="str">
        <f>'PRIX Materiaux'!$A$16</f>
        <v>Laine</v>
      </c>
      <c r="H85" s="51">
        <f>'PRIX Materiaux'!$B$16</f>
        <v>120</v>
      </c>
      <c r="I85" s="51">
        <v>15</v>
      </c>
      <c r="P85" s="51">
        <v>520</v>
      </c>
      <c r="Q85" s="51">
        <f t="shared" si="7"/>
        <v>3900</v>
      </c>
      <c r="R85" s="70" t="s">
        <v>680</v>
      </c>
      <c r="S85" s="38" t="s">
        <v>253</v>
      </c>
    </row>
    <row r="86" spans="1:19" ht="30" x14ac:dyDescent="0.25">
      <c r="A86" s="35" t="str">
        <f>'PRIX Materiaux'!$M$3</f>
        <v>Minerai de Charbon</v>
      </c>
      <c r="B86" s="51">
        <f>'PRIX Materiaux'!$N$3</f>
        <v>5</v>
      </c>
      <c r="C86" s="51">
        <v>16</v>
      </c>
      <c r="D86" s="35" t="str">
        <f>'PRIX Materiaux'!$M$7</f>
        <v>Minerai de Fer</v>
      </c>
      <c r="E86" s="51">
        <f>'PRIX Materiaux'!$N$7</f>
        <v>300</v>
      </c>
      <c r="F86" s="51">
        <v>5</v>
      </c>
      <c r="G86" s="49" t="str">
        <f>'PRIX Materiaux'!$A$17</f>
        <v>Cuir</v>
      </c>
      <c r="H86" s="51">
        <f>'PRIX Materiaux'!$B$17</f>
        <v>180</v>
      </c>
      <c r="I86" s="51">
        <v>15</v>
      </c>
      <c r="M86" s="36"/>
      <c r="P86" s="51">
        <v>520</v>
      </c>
      <c r="Q86" s="51">
        <f t="shared" si="7"/>
        <v>4800</v>
      </c>
      <c r="R86" s="70" t="s">
        <v>681</v>
      </c>
      <c r="S86" s="38" t="s">
        <v>253</v>
      </c>
    </row>
    <row r="87" spans="1:19" ht="30" x14ac:dyDescent="0.25">
      <c r="A87" s="35" t="str">
        <f>'PRIX Materiaux'!$M$3</f>
        <v>Minerai de Charbon</v>
      </c>
      <c r="B87" s="51">
        <f>'PRIX Materiaux'!$N$3</f>
        <v>5</v>
      </c>
      <c r="C87" s="51">
        <v>16</v>
      </c>
      <c r="D87" s="35" t="str">
        <f>'PRIX Materiaux'!$M$7</f>
        <v>Minerai de Fer</v>
      </c>
      <c r="E87" s="51">
        <f>'PRIX Materiaux'!$N$7</f>
        <v>300</v>
      </c>
      <c r="F87" s="51">
        <v>10</v>
      </c>
      <c r="G87" s="49" t="str">
        <f>'PRIX Materiaux'!$A$17</f>
        <v>Cuir</v>
      </c>
      <c r="H87" s="51">
        <f>'PRIX Materiaux'!$B$17</f>
        <v>180</v>
      </c>
      <c r="I87" s="51">
        <v>15</v>
      </c>
      <c r="P87" s="51">
        <v>520</v>
      </c>
      <c r="Q87" s="51">
        <f t="shared" si="7"/>
        <v>6300</v>
      </c>
      <c r="R87" s="70" t="s">
        <v>682</v>
      </c>
      <c r="S87" s="38" t="s">
        <v>253</v>
      </c>
    </row>
    <row r="88" spans="1:19" ht="30" x14ac:dyDescent="0.25">
      <c r="A88" s="35" t="str">
        <f>'PRIX Materiaux'!$M$3</f>
        <v>Minerai de Charbon</v>
      </c>
      <c r="B88" s="51">
        <f>'PRIX Materiaux'!$N$3</f>
        <v>5</v>
      </c>
      <c r="C88" s="51">
        <v>16</v>
      </c>
      <c r="D88" s="35" t="str">
        <f>'PRIX Materiaux'!$M$7</f>
        <v>Minerai de Fer</v>
      </c>
      <c r="E88" s="51">
        <f>'PRIX Materiaux'!$N$7</f>
        <v>300</v>
      </c>
      <c r="F88" s="51">
        <v>5</v>
      </c>
      <c r="G88" s="49" t="str">
        <f>'PRIX Materiaux'!$A$17</f>
        <v>Cuir</v>
      </c>
      <c r="H88" s="51">
        <f>'PRIX Materiaux'!$B$17</f>
        <v>180</v>
      </c>
      <c r="I88" s="51">
        <v>15</v>
      </c>
      <c r="P88" s="51">
        <v>520</v>
      </c>
      <c r="Q88" s="51">
        <f t="shared" si="7"/>
        <v>4800</v>
      </c>
      <c r="R88" s="70" t="s">
        <v>683</v>
      </c>
      <c r="S88" s="38" t="s">
        <v>253</v>
      </c>
    </row>
    <row r="89" spans="1:19" ht="30" x14ac:dyDescent="0.25">
      <c r="A89" s="35" t="str">
        <f>'PRIX Materiaux'!$M$3</f>
        <v>Minerai de Charbon</v>
      </c>
      <c r="B89" s="51">
        <f>'PRIX Materiaux'!$N$3</f>
        <v>5</v>
      </c>
      <c r="C89" s="51">
        <v>16</v>
      </c>
      <c r="D89" s="35" t="str">
        <f>'PRIX Materiaux'!$M$7</f>
        <v>Minerai de Fer</v>
      </c>
      <c r="E89" s="51">
        <f>'PRIX Materiaux'!$N$7</f>
        <v>300</v>
      </c>
      <c r="F89" s="51">
        <v>5</v>
      </c>
      <c r="G89" s="49" t="str">
        <f>'PRIX Materiaux'!$A$17</f>
        <v>Cuir</v>
      </c>
      <c r="H89" s="51">
        <f>'PRIX Materiaux'!$B$17</f>
        <v>180</v>
      </c>
      <c r="I89" s="51">
        <v>15</v>
      </c>
      <c r="P89" s="51">
        <v>520</v>
      </c>
      <c r="Q89" s="51">
        <f t="shared" si="7"/>
        <v>4800</v>
      </c>
      <c r="R89" s="70" t="s">
        <v>684</v>
      </c>
      <c r="S89" s="38" t="s">
        <v>253</v>
      </c>
    </row>
    <row r="90" spans="1:19" ht="30" x14ac:dyDescent="0.25">
      <c r="A90" s="35" t="str">
        <f>'PRIX Materiaux'!$M$3</f>
        <v>Minerai de Charbon</v>
      </c>
      <c r="B90" s="51">
        <f>'PRIX Materiaux'!$N$3</f>
        <v>5</v>
      </c>
      <c r="C90" s="51">
        <v>16</v>
      </c>
      <c r="D90" s="35" t="str">
        <f>'PRIX Materiaux'!$M$7</f>
        <v>Minerai de Fer</v>
      </c>
      <c r="E90" s="51">
        <f>'PRIX Materiaux'!$N$7</f>
        <v>300</v>
      </c>
      <c r="F90" s="51">
        <v>10</v>
      </c>
      <c r="G90" s="49" t="str">
        <f>'PRIX Materiaux'!$A$17</f>
        <v>Cuir</v>
      </c>
      <c r="H90" s="51">
        <f>'PRIX Materiaux'!$B$17</f>
        <v>180</v>
      </c>
      <c r="I90" s="51">
        <v>30</v>
      </c>
      <c r="M90" s="36"/>
      <c r="P90" s="51">
        <v>520</v>
      </c>
      <c r="Q90" s="51">
        <f t="shared" si="7"/>
        <v>9000</v>
      </c>
      <c r="R90" s="70" t="s">
        <v>685</v>
      </c>
      <c r="S90" s="38" t="s">
        <v>253</v>
      </c>
    </row>
    <row r="91" spans="1:19" ht="30" x14ac:dyDescent="0.25">
      <c r="A91" s="35" t="str">
        <f>'PRIX Materiaux'!$M$3</f>
        <v>Minerai de Charbon</v>
      </c>
      <c r="B91" s="51">
        <f>'PRIX Materiaux'!$N$3</f>
        <v>5</v>
      </c>
      <c r="C91" s="51">
        <v>16</v>
      </c>
      <c r="D91" s="35" t="str">
        <f>'PRIX Materiaux'!$M$7</f>
        <v>Minerai de Fer</v>
      </c>
      <c r="E91" s="51">
        <f>'PRIX Materiaux'!$N$7</f>
        <v>300</v>
      </c>
      <c r="F91" s="51">
        <v>20</v>
      </c>
      <c r="G91" s="49" t="str">
        <f>'PRIX Materiaux'!$A$17</f>
        <v>Cuir</v>
      </c>
      <c r="H91" s="51">
        <f>'PRIX Materiaux'!$B$17</f>
        <v>180</v>
      </c>
      <c r="I91" s="51">
        <v>30</v>
      </c>
      <c r="P91" s="51">
        <v>1240</v>
      </c>
      <c r="Q91" s="51">
        <f t="shared" si="7"/>
        <v>12720</v>
      </c>
      <c r="R91" s="70" t="s">
        <v>686</v>
      </c>
      <c r="S91" s="38" t="s">
        <v>253</v>
      </c>
    </row>
    <row r="92" spans="1:19" ht="30" x14ac:dyDescent="0.25">
      <c r="A92" s="35" t="str">
        <f>'PRIX Materiaux'!$M$3</f>
        <v>Minerai de Charbon</v>
      </c>
      <c r="B92" s="51">
        <f>'PRIX Materiaux'!$N$3</f>
        <v>5</v>
      </c>
      <c r="C92" s="51">
        <v>16</v>
      </c>
      <c r="D92" s="35" t="str">
        <f>'PRIX Materiaux'!$M$7</f>
        <v>Minerai de Fer</v>
      </c>
      <c r="E92" s="51">
        <f>'PRIX Materiaux'!$N$7</f>
        <v>300</v>
      </c>
      <c r="F92" s="51">
        <v>10</v>
      </c>
      <c r="G92" s="49" t="str">
        <f>'PRIX Materiaux'!$A$17</f>
        <v>Cuir</v>
      </c>
      <c r="H92" s="51">
        <f>'PRIX Materiaux'!$B$17</f>
        <v>180</v>
      </c>
      <c r="I92" s="51">
        <v>30</v>
      </c>
      <c r="P92" s="51">
        <v>520</v>
      </c>
      <c r="Q92" s="51">
        <f t="shared" si="7"/>
        <v>9000</v>
      </c>
      <c r="R92" s="70" t="s">
        <v>687</v>
      </c>
      <c r="S92" s="38" t="s">
        <v>253</v>
      </c>
    </row>
    <row r="93" spans="1:19" ht="30" x14ac:dyDescent="0.25">
      <c r="A93" s="35" t="str">
        <f>'PRIX Materiaux'!$M$3</f>
        <v>Minerai de Charbon</v>
      </c>
      <c r="B93" s="51">
        <f>'PRIX Materiaux'!$N$3</f>
        <v>5</v>
      </c>
      <c r="C93" s="51">
        <v>16</v>
      </c>
      <c r="D93" s="35" t="str">
        <f>'PRIX Materiaux'!$M$7</f>
        <v>Minerai de Fer</v>
      </c>
      <c r="E93" s="51">
        <f>'PRIX Materiaux'!$N$7</f>
        <v>300</v>
      </c>
      <c r="F93" s="51">
        <v>10</v>
      </c>
      <c r="G93" s="49" t="str">
        <f>'PRIX Materiaux'!$A$17</f>
        <v>Cuir</v>
      </c>
      <c r="H93" s="51">
        <f>'PRIX Materiaux'!$B$17</f>
        <v>180</v>
      </c>
      <c r="I93" s="51">
        <v>30</v>
      </c>
      <c r="P93" s="51">
        <v>520</v>
      </c>
      <c r="Q93" s="51">
        <f t="shared" si="7"/>
        <v>9000</v>
      </c>
      <c r="R93" s="70" t="s">
        <v>688</v>
      </c>
      <c r="S93" s="38" t="s">
        <v>253</v>
      </c>
    </row>
    <row r="94" spans="1:19" ht="30" x14ac:dyDescent="0.25">
      <c r="A94" s="35" t="str">
        <f>'PRIX Materiaux'!$M$3</f>
        <v>Minerai de Charbon</v>
      </c>
      <c r="B94" s="51">
        <f>'PRIX Materiaux'!$N$3</f>
        <v>5</v>
      </c>
      <c r="C94" s="51">
        <v>8</v>
      </c>
      <c r="D94" s="35" t="str">
        <f>'PRIX Materiaux'!$M$7</f>
        <v>Minerai de Fer</v>
      </c>
      <c r="E94" s="51">
        <f>'PRIX Materiaux'!$N$7</f>
        <v>300</v>
      </c>
      <c r="F94" s="51">
        <v>5</v>
      </c>
      <c r="G94" s="49" t="str">
        <f>'PRIX Materiaux'!$A$17</f>
        <v>Cuir</v>
      </c>
      <c r="H94" s="51">
        <f>'PRIX Materiaux'!$B$17</f>
        <v>180</v>
      </c>
      <c r="I94" s="51">
        <v>20</v>
      </c>
      <c r="P94" s="51">
        <v>490</v>
      </c>
      <c r="Q94" s="51">
        <f t="shared" si="0"/>
        <v>5630</v>
      </c>
      <c r="R94" s="70" t="s">
        <v>563</v>
      </c>
      <c r="S94" s="38" t="s">
        <v>253</v>
      </c>
    </row>
    <row r="95" spans="1:19" ht="30" x14ac:dyDescent="0.25">
      <c r="A95" s="35" t="str">
        <f>'PRIX Materiaux'!$M$3</f>
        <v>Minerai de Charbon</v>
      </c>
      <c r="B95" s="51">
        <f>'PRIX Materiaux'!$N$3</f>
        <v>5</v>
      </c>
      <c r="C95" s="51">
        <v>8</v>
      </c>
      <c r="D95" s="35" t="str">
        <f>'PRIX Materiaux'!$M$7</f>
        <v>Minerai de Fer</v>
      </c>
      <c r="E95" s="51">
        <f>'PRIX Materiaux'!$N$7</f>
        <v>300</v>
      </c>
      <c r="F95" s="51">
        <v>5</v>
      </c>
      <c r="G95" s="35" t="str">
        <f>'PRIX Materiaux'!$J$7</f>
        <v>bois d'Erable</v>
      </c>
      <c r="H95" s="51">
        <f>'PRIX Materiaux'!$K$7</f>
        <v>38</v>
      </c>
      <c r="I95" s="51">
        <v>10</v>
      </c>
      <c r="P95" s="51">
        <v>58</v>
      </c>
      <c r="Q95" s="51">
        <f t="shared" si="0"/>
        <v>1978</v>
      </c>
      <c r="R95" s="70" t="s">
        <v>599</v>
      </c>
      <c r="S95" s="38" t="s">
        <v>253</v>
      </c>
    </row>
    <row r="96" spans="1:19" ht="30" x14ac:dyDescent="0.25">
      <c r="A96" s="35" t="str">
        <f>'PRIX Materiaux'!$M$3</f>
        <v>Minerai de Charbon</v>
      </c>
      <c r="B96" s="51">
        <f>'PRIX Materiaux'!$N$3</f>
        <v>5</v>
      </c>
      <c r="C96" s="51">
        <v>8</v>
      </c>
      <c r="D96" s="35" t="str">
        <f>'PRIX Materiaux'!$M$7</f>
        <v>Minerai de Fer</v>
      </c>
      <c r="E96" s="51">
        <f>'PRIX Materiaux'!$N$7</f>
        <v>300</v>
      </c>
      <c r="F96" s="51">
        <v>5</v>
      </c>
      <c r="G96" s="35" t="str">
        <f>'PRIX Materiaux'!$J$7</f>
        <v>bois d'Erable</v>
      </c>
      <c r="H96" s="51">
        <f>'PRIX Materiaux'!$K$7</f>
        <v>38</v>
      </c>
      <c r="I96" s="51">
        <v>2</v>
      </c>
      <c r="P96" s="51">
        <v>474</v>
      </c>
      <c r="Q96" s="51">
        <f t="shared" si="0"/>
        <v>2090</v>
      </c>
      <c r="R96" s="70" t="s">
        <v>478</v>
      </c>
      <c r="S96" s="38" t="s">
        <v>253</v>
      </c>
    </row>
    <row r="97" spans="1:19" ht="30" x14ac:dyDescent="0.25">
      <c r="A97" s="35" t="str">
        <f>'PRIX Materiaux'!$M$3</f>
        <v>Minerai de Charbon</v>
      </c>
      <c r="B97" s="51">
        <f>'PRIX Materiaux'!$N$3</f>
        <v>5</v>
      </c>
      <c r="C97" s="51">
        <v>8</v>
      </c>
      <c r="D97" s="35" t="str">
        <f>'PRIX Materiaux'!$M$7</f>
        <v>Minerai de Fer</v>
      </c>
      <c r="E97" s="51">
        <f>'PRIX Materiaux'!$N$7</f>
        <v>300</v>
      </c>
      <c r="F97" s="51">
        <v>10</v>
      </c>
      <c r="G97" s="35" t="str">
        <f>'PRIX Materiaux'!$J$7</f>
        <v>bois d'Erable</v>
      </c>
      <c r="H97" s="51">
        <f>'PRIX Materiaux'!$K$7</f>
        <v>38</v>
      </c>
      <c r="I97" s="51">
        <v>3</v>
      </c>
      <c r="P97" s="51">
        <v>476</v>
      </c>
      <c r="Q97" s="51">
        <f t="shared" si="0"/>
        <v>3630</v>
      </c>
      <c r="R97" s="70" t="s">
        <v>309</v>
      </c>
      <c r="S97" s="38" t="s">
        <v>253</v>
      </c>
    </row>
    <row r="98" spans="1:19" ht="30" x14ac:dyDescent="0.25">
      <c r="A98" s="35" t="str">
        <f>'PRIX Materiaux'!$M$3</f>
        <v>Minerai de Charbon</v>
      </c>
      <c r="B98" s="51">
        <f>'PRIX Materiaux'!$N$3</f>
        <v>5</v>
      </c>
      <c r="C98" s="51">
        <v>8</v>
      </c>
      <c r="D98" s="35" t="str">
        <f>'PRIX Materiaux'!$M$7</f>
        <v>Minerai de Fer</v>
      </c>
      <c r="E98" s="51">
        <f>'PRIX Materiaux'!$N$7</f>
        <v>300</v>
      </c>
      <c r="F98" s="51">
        <v>10</v>
      </c>
      <c r="G98" s="35" t="str">
        <f>'PRIX Materiaux'!$J$7</f>
        <v>bois d'Erable</v>
      </c>
      <c r="H98" s="51">
        <f>'PRIX Materiaux'!$K$7</f>
        <v>38</v>
      </c>
      <c r="I98" s="51">
        <v>3</v>
      </c>
      <c r="P98" s="51">
        <v>946</v>
      </c>
      <c r="Q98" s="51">
        <f t="shared" si="0"/>
        <v>4100</v>
      </c>
      <c r="R98" s="70" t="s">
        <v>546</v>
      </c>
      <c r="S98" s="38" t="s">
        <v>253</v>
      </c>
    </row>
    <row r="99" spans="1:19" ht="30" x14ac:dyDescent="0.25">
      <c r="A99" s="35" t="str">
        <f>'PRIX Materiaux'!$M$3</f>
        <v>Minerai de Charbon</v>
      </c>
      <c r="B99" s="51">
        <f>'PRIX Materiaux'!$N$3</f>
        <v>5</v>
      </c>
      <c r="C99" s="51">
        <v>8</v>
      </c>
      <c r="D99" s="35" t="str">
        <f>'PRIX Materiaux'!$J$5</f>
        <v>bois de Cerisier</v>
      </c>
      <c r="E99" s="51">
        <f>'PRIX Materiaux'!$K$5</f>
        <v>28</v>
      </c>
      <c r="F99" s="51">
        <v>15</v>
      </c>
      <c r="G99" s="35" t="str">
        <f>'PRIX Materiaux'!$M$7</f>
        <v>Minerai de Fer</v>
      </c>
      <c r="H99" s="51">
        <f>'PRIX Materiaux'!$N$7</f>
        <v>300</v>
      </c>
      <c r="I99" s="51">
        <v>5</v>
      </c>
      <c r="M99" s="36"/>
      <c r="P99" s="51">
        <v>524</v>
      </c>
      <c r="Q99" s="51">
        <f t="shared" si="0"/>
        <v>2484</v>
      </c>
      <c r="R99" s="70" t="s">
        <v>349</v>
      </c>
      <c r="S99" s="38" t="s">
        <v>253</v>
      </c>
    </row>
    <row r="100" spans="1:19" ht="30" x14ac:dyDescent="0.25">
      <c r="A100" s="35" t="str">
        <f>'PRIX Materiaux'!$M$3</f>
        <v>Minerai de Charbon</v>
      </c>
      <c r="B100" s="51">
        <f>'PRIX Materiaux'!$N$3</f>
        <v>5</v>
      </c>
      <c r="C100" s="51">
        <v>16</v>
      </c>
      <c r="D100" s="35" t="str">
        <f>'PRIX Materiaux'!$M$7</f>
        <v>Minerai de Fer</v>
      </c>
      <c r="E100" s="51">
        <f>'PRIX Materiaux'!$N$7</f>
        <v>300</v>
      </c>
      <c r="F100" s="51">
        <v>20</v>
      </c>
      <c r="G100" s="35" t="str">
        <f>'PRIX Materiaux'!$J$7</f>
        <v>bois d'Erable</v>
      </c>
      <c r="H100" s="51">
        <f>'PRIX Materiaux'!$K$7</f>
        <v>38</v>
      </c>
      <c r="I100" s="51">
        <v>8</v>
      </c>
      <c r="P100" s="51">
        <v>556</v>
      </c>
      <c r="Q100" s="51">
        <f t="shared" si="0"/>
        <v>6940</v>
      </c>
      <c r="R100" s="70" t="s">
        <v>310</v>
      </c>
      <c r="S100" s="38" t="s">
        <v>253</v>
      </c>
    </row>
    <row r="101" spans="1:19" ht="30" x14ac:dyDescent="0.25">
      <c r="A101" s="35" t="str">
        <f>'PRIX Materiaux'!$M$3</f>
        <v>Minerai de Charbon</v>
      </c>
      <c r="B101" s="51">
        <f>'PRIX Materiaux'!$N$3</f>
        <v>5</v>
      </c>
      <c r="C101" s="51">
        <v>8</v>
      </c>
      <c r="D101" s="49" t="str">
        <f>'PRIX Materiaux'!$M$8</f>
        <v>Minerai d'Argent</v>
      </c>
      <c r="E101" s="51">
        <f>'PRIX Materiaux'!$N$8</f>
        <v>1000</v>
      </c>
      <c r="F101" s="51">
        <v>2</v>
      </c>
      <c r="G101" s="35" t="str">
        <f>'PRIX Materiaux'!$J$7</f>
        <v>bois d'Erable</v>
      </c>
      <c r="H101" s="51">
        <f>'PRIX Materiaux'!$K$7</f>
        <v>38</v>
      </c>
      <c r="I101" s="51">
        <v>20</v>
      </c>
      <c r="Q101" s="51">
        <f t="shared" ref="Q101" si="8">(B101*C101)+(E101*F101)+(H101*I101)+(K101*L101)+(N101*O101)+P101</f>
        <v>2800</v>
      </c>
      <c r="R101" s="70" t="s">
        <v>938</v>
      </c>
      <c r="S101" s="38" t="s">
        <v>253</v>
      </c>
    </row>
    <row r="102" spans="1:19" ht="30" x14ac:dyDescent="0.25">
      <c r="A102" s="49" t="str">
        <f>'PRIX Materiaux'!$J$8</f>
        <v>bois de Chataignier</v>
      </c>
      <c r="B102" s="51">
        <f>'PRIX Materiaux'!$K$8</f>
        <v>40</v>
      </c>
      <c r="C102" s="51">
        <v>40</v>
      </c>
      <c r="D102" s="52" t="str">
        <f>'PRIX Materiaux'!$A$18</f>
        <v>Fil</v>
      </c>
      <c r="E102" s="51">
        <f>'PRIX Materiaux'!$B$18</f>
        <v>210</v>
      </c>
      <c r="F102" s="51">
        <v>5</v>
      </c>
      <c r="G102" s="65"/>
      <c r="Q102" s="51">
        <f t="shared" si="0"/>
        <v>2650</v>
      </c>
      <c r="R102" s="70" t="s">
        <v>398</v>
      </c>
      <c r="S102" s="38" t="s">
        <v>297</v>
      </c>
    </row>
    <row r="103" spans="1:19" ht="30" x14ac:dyDescent="0.25">
      <c r="A103" s="49" t="str">
        <f>'PRIX Materiaux'!$J$8</f>
        <v>bois de Chataignier</v>
      </c>
      <c r="B103" s="51">
        <f>'PRIX Materiaux'!$K$8</f>
        <v>40</v>
      </c>
      <c r="C103" s="51">
        <v>60</v>
      </c>
      <c r="D103" s="71"/>
      <c r="G103" s="65"/>
      <c r="H103" s="65"/>
      <c r="M103" s="36"/>
      <c r="Q103" s="51">
        <f t="shared" si="0"/>
        <v>2400</v>
      </c>
      <c r="R103" s="70" t="s">
        <v>399</v>
      </c>
      <c r="S103" s="38" t="s">
        <v>297</v>
      </c>
    </row>
    <row r="104" spans="1:19" ht="30" x14ac:dyDescent="0.25">
      <c r="A104" s="35" t="str">
        <f>'PRIX Materiaux'!$M$3</f>
        <v>Minerai de Charbon</v>
      </c>
      <c r="B104" s="51">
        <f>'PRIX Materiaux'!$N$3</f>
        <v>5</v>
      </c>
      <c r="C104" s="51">
        <v>60</v>
      </c>
      <c r="D104" s="49" t="str">
        <f>'PRIX Materiaux'!$M$8</f>
        <v>Minerai d'Argent</v>
      </c>
      <c r="E104" s="51">
        <f>'PRIX Materiaux'!$N$8</f>
        <v>1000</v>
      </c>
      <c r="F104" s="51">
        <v>5</v>
      </c>
      <c r="G104" s="49" t="str">
        <f>'PRIX Materiaux'!$A$16</f>
        <v>Laine</v>
      </c>
      <c r="H104" s="51">
        <f>'PRIX Materiaux'!$B$16</f>
        <v>120</v>
      </c>
      <c r="I104" s="51">
        <v>15</v>
      </c>
      <c r="M104" s="36"/>
      <c r="Q104" s="51">
        <f t="shared" si="0"/>
        <v>7100</v>
      </c>
      <c r="R104" s="70" t="s">
        <v>689</v>
      </c>
      <c r="S104" s="38" t="s">
        <v>253</v>
      </c>
    </row>
    <row r="105" spans="1:19" ht="30" x14ac:dyDescent="0.25">
      <c r="A105" s="35" t="str">
        <f>'PRIX Materiaux'!$M$3</f>
        <v>Minerai de Charbon</v>
      </c>
      <c r="B105" s="51">
        <f>'PRIX Materiaux'!$N$3</f>
        <v>5</v>
      </c>
      <c r="C105" s="51">
        <v>60</v>
      </c>
      <c r="D105" s="49" t="str">
        <f>'PRIX Materiaux'!$M$8</f>
        <v>Minerai d'Argent</v>
      </c>
      <c r="E105" s="51">
        <f>'PRIX Materiaux'!$N$8</f>
        <v>1000</v>
      </c>
      <c r="F105" s="51">
        <v>10</v>
      </c>
      <c r="G105" s="49" t="str">
        <f>'PRIX Materiaux'!$A$16</f>
        <v>Laine</v>
      </c>
      <c r="H105" s="51">
        <f>'PRIX Materiaux'!$B$16</f>
        <v>120</v>
      </c>
      <c r="I105" s="51">
        <v>15</v>
      </c>
      <c r="Q105" s="51">
        <f t="shared" si="0"/>
        <v>12100</v>
      </c>
      <c r="R105" s="70" t="s">
        <v>690</v>
      </c>
      <c r="S105" s="38" t="s">
        <v>253</v>
      </c>
    </row>
    <row r="106" spans="1:19" ht="30" x14ac:dyDescent="0.25">
      <c r="A106" s="35" t="str">
        <f>'PRIX Materiaux'!$M$3</f>
        <v>Minerai de Charbon</v>
      </c>
      <c r="B106" s="51">
        <f>'PRIX Materiaux'!$N$3</f>
        <v>5</v>
      </c>
      <c r="C106" s="51">
        <v>60</v>
      </c>
      <c r="D106" s="49" t="str">
        <f>'PRIX Materiaux'!$M$8</f>
        <v>Minerai d'Argent</v>
      </c>
      <c r="E106" s="51">
        <f>'PRIX Materiaux'!$N$8</f>
        <v>1000</v>
      </c>
      <c r="F106" s="51">
        <v>5</v>
      </c>
      <c r="G106" s="49" t="str">
        <f>'PRIX Materiaux'!$A$16</f>
        <v>Laine</v>
      </c>
      <c r="H106" s="51">
        <f>'PRIX Materiaux'!$B$16</f>
        <v>120</v>
      </c>
      <c r="I106" s="51">
        <v>15</v>
      </c>
      <c r="Q106" s="51">
        <f t="shared" si="0"/>
        <v>7100</v>
      </c>
      <c r="R106" s="70" t="s">
        <v>691</v>
      </c>
      <c r="S106" s="38" t="s">
        <v>253</v>
      </c>
    </row>
    <row r="107" spans="1:19" ht="30" x14ac:dyDescent="0.25">
      <c r="A107" s="35" t="str">
        <f>'PRIX Materiaux'!$M$3</f>
        <v>Minerai de Charbon</v>
      </c>
      <c r="B107" s="51">
        <f>'PRIX Materiaux'!$N$3</f>
        <v>5</v>
      </c>
      <c r="C107" s="51">
        <v>60</v>
      </c>
      <c r="D107" s="49" t="str">
        <f>'PRIX Materiaux'!$M$8</f>
        <v>Minerai d'Argent</v>
      </c>
      <c r="E107" s="51">
        <f>'PRIX Materiaux'!$N$8</f>
        <v>1000</v>
      </c>
      <c r="F107" s="51">
        <v>5</v>
      </c>
      <c r="G107" s="49" t="str">
        <f>'PRIX Materiaux'!$A$16</f>
        <v>Laine</v>
      </c>
      <c r="H107" s="51">
        <f>'PRIX Materiaux'!$B$16</f>
        <v>120</v>
      </c>
      <c r="I107" s="51">
        <v>15</v>
      </c>
      <c r="Q107" s="51">
        <f t="shared" si="0"/>
        <v>7100</v>
      </c>
      <c r="R107" s="70" t="s">
        <v>692</v>
      </c>
      <c r="S107" s="38" t="s">
        <v>253</v>
      </c>
    </row>
    <row r="108" spans="1:19" ht="30" x14ac:dyDescent="0.25">
      <c r="A108" s="35" t="str">
        <f>'PRIX Materiaux'!$M$3</f>
        <v>Minerai de Charbon</v>
      </c>
      <c r="B108" s="51">
        <f>'PRIX Materiaux'!$N$3</f>
        <v>5</v>
      </c>
      <c r="C108" s="51">
        <v>60</v>
      </c>
      <c r="D108" s="49" t="str">
        <f>'PRIX Materiaux'!$M$8</f>
        <v>Minerai d'Argent</v>
      </c>
      <c r="E108" s="51">
        <f>'PRIX Materiaux'!$N$8</f>
        <v>1000</v>
      </c>
      <c r="F108" s="51">
        <v>5</v>
      </c>
      <c r="G108" s="49" t="str">
        <f>'PRIX Materiaux'!$A$17</f>
        <v>Cuir</v>
      </c>
      <c r="H108" s="51">
        <f>'PRIX Materiaux'!$B$17</f>
        <v>180</v>
      </c>
      <c r="I108" s="51">
        <v>15</v>
      </c>
      <c r="M108" s="36"/>
      <c r="Q108" s="51">
        <f t="shared" si="0"/>
        <v>8000</v>
      </c>
      <c r="R108" s="70" t="s">
        <v>693</v>
      </c>
      <c r="S108" s="38" t="s">
        <v>253</v>
      </c>
    </row>
    <row r="109" spans="1:19" ht="30" x14ac:dyDescent="0.25">
      <c r="A109" s="35" t="str">
        <f>'PRIX Materiaux'!$M$3</f>
        <v>Minerai de Charbon</v>
      </c>
      <c r="B109" s="51">
        <f>'PRIX Materiaux'!$N$3</f>
        <v>5</v>
      </c>
      <c r="C109" s="51">
        <v>60</v>
      </c>
      <c r="D109" s="49" t="str">
        <f>'PRIX Materiaux'!$M$8</f>
        <v>Minerai d'Argent</v>
      </c>
      <c r="E109" s="51">
        <f>'PRIX Materiaux'!$N$8</f>
        <v>1000</v>
      </c>
      <c r="F109" s="51">
        <v>10</v>
      </c>
      <c r="G109" s="49" t="str">
        <f>'PRIX Materiaux'!$A$17</f>
        <v>Cuir</v>
      </c>
      <c r="H109" s="51">
        <f>'PRIX Materiaux'!$B$17</f>
        <v>180</v>
      </c>
      <c r="I109" s="51">
        <v>15</v>
      </c>
      <c r="Q109" s="51">
        <f t="shared" si="0"/>
        <v>13000</v>
      </c>
      <c r="R109" s="70" t="s">
        <v>694</v>
      </c>
      <c r="S109" s="38" t="s">
        <v>253</v>
      </c>
    </row>
    <row r="110" spans="1:19" ht="30" x14ac:dyDescent="0.25">
      <c r="A110" s="35" t="str">
        <f>'PRIX Materiaux'!$M$3</f>
        <v>Minerai de Charbon</v>
      </c>
      <c r="B110" s="51">
        <f>'PRIX Materiaux'!$N$3</f>
        <v>5</v>
      </c>
      <c r="C110" s="51">
        <v>60</v>
      </c>
      <c r="D110" s="49" t="str">
        <f>'PRIX Materiaux'!$M$8</f>
        <v>Minerai d'Argent</v>
      </c>
      <c r="E110" s="51">
        <f>'PRIX Materiaux'!$N$8</f>
        <v>1000</v>
      </c>
      <c r="F110" s="51">
        <v>5</v>
      </c>
      <c r="G110" s="49" t="str">
        <f>'PRIX Materiaux'!$A$17</f>
        <v>Cuir</v>
      </c>
      <c r="H110" s="51">
        <f>'PRIX Materiaux'!$B$17</f>
        <v>180</v>
      </c>
      <c r="I110" s="51">
        <v>15</v>
      </c>
      <c r="Q110" s="51">
        <f t="shared" si="0"/>
        <v>8000</v>
      </c>
      <c r="R110" s="70" t="s">
        <v>695</v>
      </c>
      <c r="S110" s="38" t="s">
        <v>253</v>
      </c>
    </row>
    <row r="111" spans="1:19" ht="30" x14ac:dyDescent="0.25">
      <c r="A111" s="35" t="str">
        <f>'PRIX Materiaux'!$M$3</f>
        <v>Minerai de Charbon</v>
      </c>
      <c r="B111" s="51">
        <f>'PRIX Materiaux'!$N$3</f>
        <v>5</v>
      </c>
      <c r="C111" s="51">
        <v>60</v>
      </c>
      <c r="D111" s="49" t="str">
        <f>'PRIX Materiaux'!$M$8</f>
        <v>Minerai d'Argent</v>
      </c>
      <c r="E111" s="51">
        <f>'PRIX Materiaux'!$N$8</f>
        <v>1000</v>
      </c>
      <c r="F111" s="51">
        <v>5</v>
      </c>
      <c r="G111" s="49" t="str">
        <f>'PRIX Materiaux'!$A$17</f>
        <v>Cuir</v>
      </c>
      <c r="H111" s="51">
        <f>'PRIX Materiaux'!$B$17</f>
        <v>180</v>
      </c>
      <c r="I111" s="51">
        <v>15</v>
      </c>
      <c r="Q111" s="51">
        <f t="shared" si="0"/>
        <v>8000</v>
      </c>
      <c r="R111" s="70" t="s">
        <v>696</v>
      </c>
      <c r="S111" s="38" t="s">
        <v>253</v>
      </c>
    </row>
    <row r="112" spans="1:19" ht="30" x14ac:dyDescent="0.25">
      <c r="A112" s="35" t="str">
        <f>'PRIX Materiaux'!$M$3</f>
        <v>Minerai de Charbon</v>
      </c>
      <c r="B112" s="51">
        <f>'PRIX Materiaux'!$N$3</f>
        <v>5</v>
      </c>
      <c r="C112" s="51">
        <v>60</v>
      </c>
      <c r="D112" s="49" t="str">
        <f>'PRIX Materiaux'!$M$8</f>
        <v>Minerai d'Argent</v>
      </c>
      <c r="E112" s="51">
        <f>'PRIX Materiaux'!$N$8</f>
        <v>1000</v>
      </c>
      <c r="F112" s="51">
        <v>10</v>
      </c>
      <c r="G112" s="49" t="str">
        <f>'PRIX Materiaux'!$A$17</f>
        <v>Cuir</v>
      </c>
      <c r="H112" s="51">
        <f>'PRIX Materiaux'!$B$17</f>
        <v>180</v>
      </c>
      <c r="I112" s="51">
        <v>30</v>
      </c>
      <c r="M112" s="36"/>
      <c r="Q112" s="51">
        <f t="shared" si="0"/>
        <v>15700</v>
      </c>
      <c r="R112" s="70" t="s">
        <v>697</v>
      </c>
      <c r="S112" s="38" t="s">
        <v>253</v>
      </c>
    </row>
    <row r="113" spans="1:19" ht="30" x14ac:dyDescent="0.25">
      <c r="A113" s="35" t="str">
        <f>'PRIX Materiaux'!$M$3</f>
        <v>Minerai de Charbon</v>
      </c>
      <c r="B113" s="51">
        <f>'PRIX Materiaux'!$N$3</f>
        <v>5</v>
      </c>
      <c r="C113" s="51">
        <v>60</v>
      </c>
      <c r="D113" s="49" t="str">
        <f>'PRIX Materiaux'!$M$8</f>
        <v>Minerai d'Argent</v>
      </c>
      <c r="E113" s="51">
        <f>'PRIX Materiaux'!$N$8</f>
        <v>1000</v>
      </c>
      <c r="F113" s="51">
        <v>20</v>
      </c>
      <c r="G113" s="49" t="str">
        <f>'PRIX Materiaux'!$A$17</f>
        <v>Cuir</v>
      </c>
      <c r="H113" s="51">
        <f>'PRIX Materiaux'!$B$17</f>
        <v>180</v>
      </c>
      <c r="I113" s="51">
        <v>30</v>
      </c>
      <c r="Q113" s="51">
        <f t="shared" si="0"/>
        <v>25700</v>
      </c>
      <c r="R113" s="70" t="s">
        <v>698</v>
      </c>
      <c r="S113" s="38" t="s">
        <v>253</v>
      </c>
    </row>
    <row r="114" spans="1:19" ht="30" x14ac:dyDescent="0.25">
      <c r="A114" s="35" t="str">
        <f>'PRIX Materiaux'!$M$3</f>
        <v>Minerai de Charbon</v>
      </c>
      <c r="B114" s="51">
        <f>'PRIX Materiaux'!$N$3</f>
        <v>5</v>
      </c>
      <c r="C114" s="51">
        <v>60</v>
      </c>
      <c r="D114" s="49" t="str">
        <f>'PRIX Materiaux'!$M$8</f>
        <v>Minerai d'Argent</v>
      </c>
      <c r="E114" s="51">
        <f>'PRIX Materiaux'!$N$8</f>
        <v>1000</v>
      </c>
      <c r="F114" s="51">
        <v>10</v>
      </c>
      <c r="G114" s="49" t="str">
        <f>'PRIX Materiaux'!$A$17</f>
        <v>Cuir</v>
      </c>
      <c r="H114" s="51">
        <f>'PRIX Materiaux'!$B$17</f>
        <v>180</v>
      </c>
      <c r="I114" s="51">
        <v>30</v>
      </c>
      <c r="Q114" s="51">
        <f t="shared" si="0"/>
        <v>15700</v>
      </c>
      <c r="R114" s="70" t="s">
        <v>699</v>
      </c>
      <c r="S114" s="38" t="s">
        <v>253</v>
      </c>
    </row>
    <row r="115" spans="1:19" ht="30" x14ac:dyDescent="0.25">
      <c r="A115" s="35" t="str">
        <f>'PRIX Materiaux'!$M$3</f>
        <v>Minerai de Charbon</v>
      </c>
      <c r="B115" s="51">
        <f>'PRIX Materiaux'!$N$3</f>
        <v>5</v>
      </c>
      <c r="C115" s="51">
        <v>60</v>
      </c>
      <c r="D115" s="49" t="str">
        <f>'PRIX Materiaux'!$M$8</f>
        <v>Minerai d'Argent</v>
      </c>
      <c r="E115" s="51">
        <f>'PRIX Materiaux'!$N$8</f>
        <v>1000</v>
      </c>
      <c r="F115" s="51">
        <v>10</v>
      </c>
      <c r="G115" s="49" t="str">
        <f>'PRIX Materiaux'!$A$17</f>
        <v>Cuir</v>
      </c>
      <c r="H115" s="51">
        <f>'PRIX Materiaux'!$B$17</f>
        <v>180</v>
      </c>
      <c r="I115" s="51">
        <v>30</v>
      </c>
      <c r="Q115" s="51">
        <f t="shared" si="0"/>
        <v>15700</v>
      </c>
      <c r="R115" s="70" t="s">
        <v>700</v>
      </c>
      <c r="S115" s="38" t="s">
        <v>253</v>
      </c>
    </row>
    <row r="116" spans="1:19" ht="30" x14ac:dyDescent="0.25">
      <c r="A116" s="35" t="str">
        <f>'PRIX Materiaux'!$M$3</f>
        <v>Minerai de Charbon</v>
      </c>
      <c r="B116" s="51">
        <f>'PRIX Materiaux'!$N$3</f>
        <v>5</v>
      </c>
      <c r="C116" s="51">
        <v>30</v>
      </c>
      <c r="D116" s="49" t="str">
        <f>'PRIX Materiaux'!$M$8</f>
        <v>Minerai d'Argent</v>
      </c>
      <c r="E116" s="51">
        <f>'PRIX Materiaux'!$N$8</f>
        <v>1000</v>
      </c>
      <c r="F116" s="51">
        <v>5</v>
      </c>
      <c r="G116" s="49" t="str">
        <f>'PRIX Materiaux'!$A$17</f>
        <v>Cuir</v>
      </c>
      <c r="H116" s="51">
        <f>'PRIX Materiaux'!$B$17</f>
        <v>180</v>
      </c>
      <c r="I116" s="51">
        <v>25</v>
      </c>
      <c r="Q116" s="51">
        <f t="shared" si="0"/>
        <v>9650</v>
      </c>
      <c r="R116" s="70" t="s">
        <v>960</v>
      </c>
      <c r="S116" s="38" t="s">
        <v>253</v>
      </c>
    </row>
    <row r="117" spans="1:19" ht="30" x14ac:dyDescent="0.25">
      <c r="A117" s="35" t="str">
        <f>'PRIX Materiaux'!$M$3</f>
        <v>Minerai de Charbon</v>
      </c>
      <c r="B117" s="51">
        <f>'PRIX Materiaux'!$N$3</f>
        <v>5</v>
      </c>
      <c r="C117" s="51">
        <v>30</v>
      </c>
      <c r="D117" s="49" t="str">
        <f>'PRIX Materiaux'!$M$8</f>
        <v>Minerai d'Argent</v>
      </c>
      <c r="E117" s="51">
        <f>'PRIX Materiaux'!$N$8</f>
        <v>1000</v>
      </c>
      <c r="F117" s="51">
        <v>10</v>
      </c>
      <c r="G117" s="49" t="str">
        <f>'PRIX Materiaux'!$J$8</f>
        <v>bois de Chataignier</v>
      </c>
      <c r="H117" s="51">
        <f>'PRIX Materiaux'!$K$8</f>
        <v>40</v>
      </c>
      <c r="I117" s="51">
        <v>10</v>
      </c>
      <c r="Q117" s="51">
        <f t="shared" si="0"/>
        <v>10550</v>
      </c>
      <c r="R117" s="70" t="s">
        <v>600</v>
      </c>
      <c r="S117" s="38" t="s">
        <v>253</v>
      </c>
    </row>
    <row r="118" spans="1:19" ht="30" x14ac:dyDescent="0.25">
      <c r="A118" s="35" t="str">
        <f>'PRIX Materiaux'!$M$3</f>
        <v>Minerai de Charbon</v>
      </c>
      <c r="B118" s="51">
        <f>'PRIX Materiaux'!$N$3</f>
        <v>5</v>
      </c>
      <c r="C118" s="51">
        <v>30</v>
      </c>
      <c r="D118" s="49" t="str">
        <f>'PRIX Materiaux'!$M$8</f>
        <v>Minerai d'Argent</v>
      </c>
      <c r="E118" s="51">
        <f>'PRIX Materiaux'!$N$8</f>
        <v>1000</v>
      </c>
      <c r="F118" s="51">
        <v>10</v>
      </c>
      <c r="G118" s="49" t="str">
        <f>'PRIX Materiaux'!$J$8</f>
        <v>bois de Chataignier</v>
      </c>
      <c r="H118" s="51">
        <f>'PRIX Materiaux'!$K$8</f>
        <v>40</v>
      </c>
      <c r="I118" s="51">
        <v>3</v>
      </c>
      <c r="Q118" s="51">
        <f t="shared" si="0"/>
        <v>10270</v>
      </c>
      <c r="R118" s="70" t="s">
        <v>479</v>
      </c>
      <c r="S118" s="38" t="s">
        <v>253</v>
      </c>
    </row>
    <row r="119" spans="1:19" ht="30" x14ac:dyDescent="0.25">
      <c r="A119" s="35" t="str">
        <f>'PRIX Materiaux'!$M$3</f>
        <v>Minerai de Charbon</v>
      </c>
      <c r="B119" s="51">
        <f>'PRIX Materiaux'!$N$3</f>
        <v>5</v>
      </c>
      <c r="C119" s="51">
        <v>30</v>
      </c>
      <c r="D119" s="49" t="str">
        <f>'PRIX Materiaux'!$M$8</f>
        <v>Minerai d'Argent</v>
      </c>
      <c r="E119" s="51">
        <f>'PRIX Materiaux'!$N$8</f>
        <v>1000</v>
      </c>
      <c r="F119" s="51">
        <v>10</v>
      </c>
      <c r="G119" s="49" t="str">
        <f>'PRIX Materiaux'!$J$8</f>
        <v>bois de Chataignier</v>
      </c>
      <c r="H119" s="51">
        <f>'PRIX Materiaux'!$K$8</f>
        <v>40</v>
      </c>
      <c r="I119" s="51">
        <v>3</v>
      </c>
      <c r="Q119" s="51">
        <f t="shared" si="0"/>
        <v>10270</v>
      </c>
      <c r="R119" s="70" t="s">
        <v>321</v>
      </c>
      <c r="S119" s="38" t="s">
        <v>253</v>
      </c>
    </row>
    <row r="120" spans="1:19" ht="30" x14ac:dyDescent="0.25">
      <c r="A120" s="35" t="str">
        <f>'PRIX Materiaux'!$M$3</f>
        <v>Minerai de Charbon</v>
      </c>
      <c r="B120" s="51">
        <f>'PRIX Materiaux'!$N$3</f>
        <v>5</v>
      </c>
      <c r="C120" s="51">
        <v>30</v>
      </c>
      <c r="D120" s="49" t="str">
        <f>'PRIX Materiaux'!$M$8</f>
        <v>Minerai d'Argent</v>
      </c>
      <c r="E120" s="51">
        <f>'PRIX Materiaux'!$N$8</f>
        <v>1000</v>
      </c>
      <c r="F120" s="51">
        <v>10</v>
      </c>
      <c r="G120" s="49" t="str">
        <f>'PRIX Materiaux'!$J$8</f>
        <v>bois de Chataignier</v>
      </c>
      <c r="H120" s="51">
        <f>'PRIX Materiaux'!$K$8</f>
        <v>40</v>
      </c>
      <c r="I120" s="51">
        <v>3</v>
      </c>
      <c r="Q120" s="51">
        <f t="shared" si="0"/>
        <v>10270</v>
      </c>
      <c r="R120" s="70" t="s">
        <v>547</v>
      </c>
      <c r="S120" s="38" t="s">
        <v>253</v>
      </c>
    </row>
    <row r="121" spans="1:19" ht="30" x14ac:dyDescent="0.25">
      <c r="A121" s="35" t="str">
        <f>'PRIX Materiaux'!$M$3</f>
        <v>Minerai de Charbon</v>
      </c>
      <c r="B121" s="51">
        <f>'PRIX Materiaux'!$N$3</f>
        <v>5</v>
      </c>
      <c r="C121" s="51">
        <v>30</v>
      </c>
      <c r="D121" s="35" t="str">
        <f>'PRIX Materiaux'!$J$6</f>
        <v>bois de Noisetier</v>
      </c>
      <c r="E121" s="51">
        <f>'PRIX Materiaux'!$K$6</f>
        <v>32</v>
      </c>
      <c r="F121" s="51">
        <v>15</v>
      </c>
      <c r="G121" s="49" t="str">
        <f>'PRIX Materiaux'!$M$8</f>
        <v>Minerai d'Argent</v>
      </c>
      <c r="H121" s="51">
        <f>'PRIX Materiaux'!$N$8</f>
        <v>1000</v>
      </c>
      <c r="I121" s="51">
        <v>5</v>
      </c>
      <c r="M121" s="36"/>
      <c r="Q121" s="51">
        <f t="shared" si="0"/>
        <v>5630</v>
      </c>
      <c r="R121" s="70" t="s">
        <v>350</v>
      </c>
      <c r="S121" s="38" t="s">
        <v>253</v>
      </c>
    </row>
    <row r="122" spans="1:19" ht="30" x14ac:dyDescent="0.25">
      <c r="A122" s="35" t="str">
        <f>'PRIX Materiaux'!$M$3</f>
        <v>Minerai de Charbon</v>
      </c>
      <c r="B122" s="51">
        <f>'PRIX Materiaux'!$N$3</f>
        <v>5</v>
      </c>
      <c r="C122" s="51">
        <v>60</v>
      </c>
      <c r="D122" s="49" t="str">
        <f>'PRIX Materiaux'!$M$8</f>
        <v>Minerai d'Argent</v>
      </c>
      <c r="E122" s="51">
        <f>'PRIX Materiaux'!$N$8</f>
        <v>1000</v>
      </c>
      <c r="F122" s="51">
        <v>20</v>
      </c>
      <c r="G122" s="49" t="str">
        <f>'PRIX Materiaux'!$J$8</f>
        <v>bois de Chataignier</v>
      </c>
      <c r="H122" s="51">
        <f>'PRIX Materiaux'!$K$8</f>
        <v>40</v>
      </c>
      <c r="I122" s="51">
        <v>8</v>
      </c>
      <c r="Q122" s="51">
        <f t="shared" si="0"/>
        <v>20620</v>
      </c>
      <c r="R122" s="70" t="s">
        <v>322</v>
      </c>
      <c r="S122" s="38" t="s">
        <v>253</v>
      </c>
    </row>
    <row r="123" spans="1:19" ht="30" x14ac:dyDescent="0.25">
      <c r="A123" s="49" t="str">
        <f>'PRIX Materiaux'!$J$9</f>
        <v>bois de Orme</v>
      </c>
      <c r="B123" s="51">
        <f>'PRIX Materiaux'!$K$9</f>
        <v>43</v>
      </c>
      <c r="C123" s="51">
        <v>40</v>
      </c>
      <c r="D123" s="52" t="str">
        <f>'PRIX Materiaux'!$A$18</f>
        <v>Fil</v>
      </c>
      <c r="E123" s="51">
        <f>'PRIX Materiaux'!$B$18</f>
        <v>210</v>
      </c>
      <c r="F123" s="51">
        <v>5</v>
      </c>
      <c r="G123" s="65"/>
      <c r="Q123" s="51">
        <f t="shared" si="0"/>
        <v>2770</v>
      </c>
      <c r="R123" s="70" t="s">
        <v>400</v>
      </c>
      <c r="S123" s="38" t="s">
        <v>297</v>
      </c>
    </row>
    <row r="124" spans="1:19" ht="30" x14ac:dyDescent="0.25">
      <c r="A124" s="49" t="str">
        <f>'PRIX Materiaux'!$J$9</f>
        <v>bois de Orme</v>
      </c>
      <c r="B124" s="51">
        <f>'PRIX Materiaux'!$K$9</f>
        <v>43</v>
      </c>
      <c r="C124" s="51">
        <v>60</v>
      </c>
      <c r="D124" s="71"/>
      <c r="G124" s="65"/>
      <c r="H124" s="65"/>
      <c r="M124" s="36"/>
      <c r="Q124" s="51">
        <f t="shared" si="0"/>
        <v>2580</v>
      </c>
      <c r="R124" s="70" t="s">
        <v>401</v>
      </c>
      <c r="S124" s="38" t="s">
        <v>297</v>
      </c>
    </row>
    <row r="125" spans="1:19" ht="30" x14ac:dyDescent="0.25">
      <c r="A125" s="35" t="str">
        <f>'PRIX Materiaux'!$M$3</f>
        <v>Minerai de Charbon</v>
      </c>
      <c r="B125" s="51">
        <f>'PRIX Materiaux'!$N$3</f>
        <v>5</v>
      </c>
      <c r="C125" s="51">
        <v>60</v>
      </c>
      <c r="D125" s="49" t="str">
        <f>'PRIX Materiaux'!$M$9</f>
        <v>Minerai d'Or</v>
      </c>
      <c r="E125" s="51">
        <f>'PRIX Materiaux'!$N$9</f>
        <v>100000</v>
      </c>
      <c r="F125" s="51">
        <v>5</v>
      </c>
      <c r="G125" s="49" t="str">
        <f>'PRIX Materiaux'!$A$16</f>
        <v>Laine</v>
      </c>
      <c r="H125" s="51">
        <f>'PRIX Materiaux'!$B$16</f>
        <v>120</v>
      </c>
      <c r="I125" s="51">
        <v>15</v>
      </c>
      <c r="M125" s="36"/>
      <c r="Q125" s="51">
        <f t="shared" ref="Q125:Q136" si="9">(B125*C125)+(E125*F125)+(H125*I125)+(K125*L125)+(N125*O125)+P125</f>
        <v>502100</v>
      </c>
      <c r="R125" s="70" t="s">
        <v>712</v>
      </c>
      <c r="S125" s="38" t="s">
        <v>253</v>
      </c>
    </row>
    <row r="126" spans="1:19" ht="30" x14ac:dyDescent="0.25">
      <c r="A126" s="35" t="str">
        <f>'PRIX Materiaux'!$M$3</f>
        <v>Minerai de Charbon</v>
      </c>
      <c r="B126" s="51">
        <f>'PRIX Materiaux'!$N$3</f>
        <v>5</v>
      </c>
      <c r="C126" s="51">
        <v>60</v>
      </c>
      <c r="D126" s="49" t="str">
        <f>'PRIX Materiaux'!$M$9</f>
        <v>Minerai d'Or</v>
      </c>
      <c r="E126" s="51">
        <f>'PRIX Materiaux'!$N$9</f>
        <v>100000</v>
      </c>
      <c r="F126" s="51">
        <v>10</v>
      </c>
      <c r="G126" s="49" t="str">
        <f>'PRIX Materiaux'!$A$16</f>
        <v>Laine</v>
      </c>
      <c r="H126" s="51">
        <f>'PRIX Materiaux'!$B$16</f>
        <v>120</v>
      </c>
      <c r="I126" s="51">
        <v>15</v>
      </c>
      <c r="Q126" s="51">
        <f t="shared" si="9"/>
        <v>1002100</v>
      </c>
      <c r="R126" s="70" t="s">
        <v>711</v>
      </c>
      <c r="S126" s="38" t="s">
        <v>253</v>
      </c>
    </row>
    <row r="127" spans="1:19" ht="30" x14ac:dyDescent="0.25">
      <c r="A127" s="35" t="str">
        <f>'PRIX Materiaux'!$M$3</f>
        <v>Minerai de Charbon</v>
      </c>
      <c r="B127" s="51">
        <f>'PRIX Materiaux'!$N$3</f>
        <v>5</v>
      </c>
      <c r="C127" s="51">
        <v>60</v>
      </c>
      <c r="D127" s="49" t="str">
        <f>'PRIX Materiaux'!$M$9</f>
        <v>Minerai d'Or</v>
      </c>
      <c r="E127" s="51">
        <f>'PRIX Materiaux'!$N$9</f>
        <v>100000</v>
      </c>
      <c r="F127" s="51">
        <v>5</v>
      </c>
      <c r="G127" s="49" t="str">
        <f>'PRIX Materiaux'!$A$16</f>
        <v>Laine</v>
      </c>
      <c r="H127" s="51">
        <f>'PRIX Materiaux'!$B$16</f>
        <v>120</v>
      </c>
      <c r="I127" s="51">
        <v>15</v>
      </c>
      <c r="Q127" s="51">
        <f t="shared" si="9"/>
        <v>502100</v>
      </c>
      <c r="R127" s="70" t="s">
        <v>710</v>
      </c>
      <c r="S127" s="38" t="s">
        <v>253</v>
      </c>
    </row>
    <row r="128" spans="1:19" ht="30" x14ac:dyDescent="0.25">
      <c r="A128" s="35" t="str">
        <f>'PRIX Materiaux'!$M$3</f>
        <v>Minerai de Charbon</v>
      </c>
      <c r="B128" s="51">
        <f>'PRIX Materiaux'!$N$3</f>
        <v>5</v>
      </c>
      <c r="C128" s="51">
        <v>60</v>
      </c>
      <c r="D128" s="49" t="str">
        <f>'PRIX Materiaux'!$M$9</f>
        <v>Minerai d'Or</v>
      </c>
      <c r="E128" s="51">
        <f>'PRIX Materiaux'!$N$9</f>
        <v>100000</v>
      </c>
      <c r="F128" s="51">
        <v>5</v>
      </c>
      <c r="G128" s="49" t="str">
        <f>'PRIX Materiaux'!$A$16</f>
        <v>Laine</v>
      </c>
      <c r="H128" s="51">
        <f>'PRIX Materiaux'!$B$16</f>
        <v>120</v>
      </c>
      <c r="I128" s="51">
        <v>15</v>
      </c>
      <c r="Q128" s="51">
        <f t="shared" si="9"/>
        <v>502100</v>
      </c>
      <c r="R128" s="70" t="s">
        <v>709</v>
      </c>
      <c r="S128" s="38" t="s">
        <v>253</v>
      </c>
    </row>
    <row r="129" spans="1:19" ht="30" x14ac:dyDescent="0.25">
      <c r="A129" s="35" t="str">
        <f>'PRIX Materiaux'!$M$3</f>
        <v>Minerai de Charbon</v>
      </c>
      <c r="B129" s="51">
        <f>'PRIX Materiaux'!$N$3</f>
        <v>5</v>
      </c>
      <c r="C129" s="51">
        <v>60</v>
      </c>
      <c r="D129" s="49" t="str">
        <f>'PRIX Materiaux'!$M$9</f>
        <v>Minerai d'Or</v>
      </c>
      <c r="E129" s="51">
        <f>'PRIX Materiaux'!$N$9</f>
        <v>100000</v>
      </c>
      <c r="F129" s="51">
        <v>5</v>
      </c>
      <c r="G129" s="49" t="str">
        <f>'PRIX Materiaux'!$A$17</f>
        <v>Cuir</v>
      </c>
      <c r="H129" s="51">
        <f>'PRIX Materiaux'!$B$17</f>
        <v>180</v>
      </c>
      <c r="I129" s="51">
        <v>15</v>
      </c>
      <c r="M129" s="36"/>
      <c r="Q129" s="51">
        <f t="shared" si="9"/>
        <v>503000</v>
      </c>
      <c r="R129" s="70" t="s">
        <v>708</v>
      </c>
      <c r="S129" s="38" t="s">
        <v>253</v>
      </c>
    </row>
    <row r="130" spans="1:19" ht="30" x14ac:dyDescent="0.25">
      <c r="A130" s="35" t="str">
        <f>'PRIX Materiaux'!$M$3</f>
        <v>Minerai de Charbon</v>
      </c>
      <c r="B130" s="51">
        <f>'PRIX Materiaux'!$N$3</f>
        <v>5</v>
      </c>
      <c r="C130" s="51">
        <v>60</v>
      </c>
      <c r="D130" s="49" t="str">
        <f>'PRIX Materiaux'!$M$9</f>
        <v>Minerai d'Or</v>
      </c>
      <c r="E130" s="51">
        <f>'PRIX Materiaux'!$N$9</f>
        <v>100000</v>
      </c>
      <c r="F130" s="51">
        <v>10</v>
      </c>
      <c r="G130" s="49" t="str">
        <f>'PRIX Materiaux'!$A$17</f>
        <v>Cuir</v>
      </c>
      <c r="H130" s="51">
        <f>'PRIX Materiaux'!$B$17</f>
        <v>180</v>
      </c>
      <c r="I130" s="51">
        <v>15</v>
      </c>
      <c r="Q130" s="51">
        <f t="shared" si="9"/>
        <v>1003000</v>
      </c>
      <c r="R130" s="70" t="s">
        <v>707</v>
      </c>
      <c r="S130" s="38" t="s">
        <v>253</v>
      </c>
    </row>
    <row r="131" spans="1:19" ht="30" x14ac:dyDescent="0.25">
      <c r="A131" s="35" t="str">
        <f>'PRIX Materiaux'!$M$3</f>
        <v>Minerai de Charbon</v>
      </c>
      <c r="B131" s="51">
        <f>'PRIX Materiaux'!$N$3</f>
        <v>5</v>
      </c>
      <c r="C131" s="51">
        <v>60</v>
      </c>
      <c r="D131" s="49" t="str">
        <f>'PRIX Materiaux'!$M$9</f>
        <v>Minerai d'Or</v>
      </c>
      <c r="E131" s="51">
        <f>'PRIX Materiaux'!$N$9</f>
        <v>100000</v>
      </c>
      <c r="F131" s="51">
        <v>5</v>
      </c>
      <c r="G131" s="49" t="str">
        <f>'PRIX Materiaux'!$A$17</f>
        <v>Cuir</v>
      </c>
      <c r="H131" s="51">
        <f>'PRIX Materiaux'!$B$17</f>
        <v>180</v>
      </c>
      <c r="I131" s="51">
        <v>15</v>
      </c>
      <c r="Q131" s="51">
        <f t="shared" si="9"/>
        <v>503000</v>
      </c>
      <c r="R131" s="70" t="s">
        <v>706</v>
      </c>
      <c r="S131" s="38" t="s">
        <v>253</v>
      </c>
    </row>
    <row r="132" spans="1:19" ht="30" x14ac:dyDescent="0.25">
      <c r="A132" s="35" t="str">
        <f>'PRIX Materiaux'!$M$3</f>
        <v>Minerai de Charbon</v>
      </c>
      <c r="B132" s="51">
        <f>'PRIX Materiaux'!$N$3</f>
        <v>5</v>
      </c>
      <c r="C132" s="51">
        <v>60</v>
      </c>
      <c r="D132" s="49" t="str">
        <f>'PRIX Materiaux'!$M$9</f>
        <v>Minerai d'Or</v>
      </c>
      <c r="E132" s="51">
        <f>'PRIX Materiaux'!$N$9</f>
        <v>100000</v>
      </c>
      <c r="F132" s="51">
        <v>5</v>
      </c>
      <c r="G132" s="49" t="str">
        <f>'PRIX Materiaux'!$A$17</f>
        <v>Cuir</v>
      </c>
      <c r="H132" s="51">
        <f>'PRIX Materiaux'!$B$17</f>
        <v>180</v>
      </c>
      <c r="I132" s="51">
        <v>15</v>
      </c>
      <c r="Q132" s="51">
        <f t="shared" si="9"/>
        <v>503000</v>
      </c>
      <c r="R132" s="70" t="s">
        <v>705</v>
      </c>
      <c r="S132" s="38" t="s">
        <v>253</v>
      </c>
    </row>
    <row r="133" spans="1:19" ht="30" x14ac:dyDescent="0.25">
      <c r="A133" s="35" t="str">
        <f>'PRIX Materiaux'!$M$3</f>
        <v>Minerai de Charbon</v>
      </c>
      <c r="B133" s="51">
        <f>'PRIX Materiaux'!$N$3</f>
        <v>5</v>
      </c>
      <c r="C133" s="51">
        <v>60</v>
      </c>
      <c r="D133" s="49" t="str">
        <f>'PRIX Materiaux'!$M$9</f>
        <v>Minerai d'Or</v>
      </c>
      <c r="E133" s="51">
        <f>'PRIX Materiaux'!$N$9</f>
        <v>100000</v>
      </c>
      <c r="F133" s="51">
        <v>10</v>
      </c>
      <c r="G133" s="49" t="str">
        <f>'PRIX Materiaux'!$A$17</f>
        <v>Cuir</v>
      </c>
      <c r="H133" s="51">
        <f>'PRIX Materiaux'!$B$17</f>
        <v>180</v>
      </c>
      <c r="I133" s="51">
        <v>30</v>
      </c>
      <c r="M133" s="36"/>
      <c r="Q133" s="51">
        <f t="shared" si="9"/>
        <v>1005700</v>
      </c>
      <c r="R133" s="70" t="s">
        <v>704</v>
      </c>
      <c r="S133" s="38" t="s">
        <v>253</v>
      </c>
    </row>
    <row r="134" spans="1:19" ht="30" x14ac:dyDescent="0.25">
      <c r="A134" s="35" t="str">
        <f>'PRIX Materiaux'!$M$3</f>
        <v>Minerai de Charbon</v>
      </c>
      <c r="B134" s="51">
        <f>'PRIX Materiaux'!$N$3</f>
        <v>5</v>
      </c>
      <c r="C134" s="51">
        <v>60</v>
      </c>
      <c r="D134" s="49" t="str">
        <f>'PRIX Materiaux'!$M$9</f>
        <v>Minerai d'Or</v>
      </c>
      <c r="E134" s="51">
        <f>'PRIX Materiaux'!$N$9</f>
        <v>100000</v>
      </c>
      <c r="F134" s="51">
        <v>20</v>
      </c>
      <c r="G134" s="49" t="str">
        <f>'PRIX Materiaux'!$A$17</f>
        <v>Cuir</v>
      </c>
      <c r="H134" s="51">
        <f>'PRIX Materiaux'!$B$17</f>
        <v>180</v>
      </c>
      <c r="I134" s="51">
        <v>30</v>
      </c>
      <c r="Q134" s="51">
        <f t="shared" si="9"/>
        <v>2005700</v>
      </c>
      <c r="R134" s="70" t="s">
        <v>703</v>
      </c>
      <c r="S134" s="38" t="s">
        <v>253</v>
      </c>
    </row>
    <row r="135" spans="1:19" ht="30" x14ac:dyDescent="0.25">
      <c r="A135" s="35" t="str">
        <f>'PRIX Materiaux'!$M$3</f>
        <v>Minerai de Charbon</v>
      </c>
      <c r="B135" s="51">
        <f>'PRIX Materiaux'!$N$3</f>
        <v>5</v>
      </c>
      <c r="C135" s="51">
        <v>60</v>
      </c>
      <c r="D135" s="49" t="str">
        <f>'PRIX Materiaux'!$M$9</f>
        <v>Minerai d'Or</v>
      </c>
      <c r="E135" s="51">
        <f>'PRIX Materiaux'!$N$9</f>
        <v>100000</v>
      </c>
      <c r="F135" s="51">
        <v>10</v>
      </c>
      <c r="G135" s="49" t="str">
        <f>'PRIX Materiaux'!$A$17</f>
        <v>Cuir</v>
      </c>
      <c r="H135" s="51">
        <f>'PRIX Materiaux'!$B$17</f>
        <v>180</v>
      </c>
      <c r="I135" s="51">
        <v>30</v>
      </c>
      <c r="Q135" s="51">
        <f t="shared" si="9"/>
        <v>1005700</v>
      </c>
      <c r="R135" s="70" t="s">
        <v>702</v>
      </c>
      <c r="S135" s="38" t="s">
        <v>253</v>
      </c>
    </row>
    <row r="136" spans="1:19" ht="30" x14ac:dyDescent="0.25">
      <c r="A136" s="35" t="str">
        <f>'PRIX Materiaux'!$M$3</f>
        <v>Minerai de Charbon</v>
      </c>
      <c r="B136" s="51">
        <f>'PRIX Materiaux'!$N$3</f>
        <v>5</v>
      </c>
      <c r="C136" s="51">
        <v>60</v>
      </c>
      <c r="D136" s="49" t="str">
        <f>'PRIX Materiaux'!$M$9</f>
        <v>Minerai d'Or</v>
      </c>
      <c r="E136" s="51">
        <f>'PRIX Materiaux'!$N$9</f>
        <v>100000</v>
      </c>
      <c r="F136" s="51">
        <v>10</v>
      </c>
      <c r="G136" s="49" t="str">
        <f>'PRIX Materiaux'!$A$17</f>
        <v>Cuir</v>
      </c>
      <c r="H136" s="51">
        <f>'PRIX Materiaux'!$B$17</f>
        <v>180</v>
      </c>
      <c r="I136" s="51">
        <v>30</v>
      </c>
      <c r="Q136" s="51">
        <f t="shared" si="9"/>
        <v>1005700</v>
      </c>
      <c r="R136" s="70" t="s">
        <v>701</v>
      </c>
      <c r="S136" s="38" t="s">
        <v>253</v>
      </c>
    </row>
    <row r="137" spans="1:19" ht="30" x14ac:dyDescent="0.25">
      <c r="A137" s="35" t="str">
        <f>'PRIX Materiaux'!$M$3</f>
        <v>Minerai de Charbon</v>
      </c>
      <c r="B137" s="51">
        <f>'PRIX Materiaux'!$N$3</f>
        <v>5</v>
      </c>
      <c r="C137" s="51">
        <v>30</v>
      </c>
      <c r="D137" s="49" t="str">
        <f>'PRIX Materiaux'!$M$9</f>
        <v>Minerai d'Or</v>
      </c>
      <c r="E137" s="51">
        <f>'PRIX Materiaux'!$N$9</f>
        <v>100000</v>
      </c>
      <c r="F137" s="51">
        <v>5</v>
      </c>
      <c r="G137" s="49" t="str">
        <f>'PRIX Materiaux'!$A$17</f>
        <v>Cuir</v>
      </c>
      <c r="H137" s="51">
        <f>'PRIX Materiaux'!$B$17</f>
        <v>180</v>
      </c>
      <c r="I137" s="51">
        <v>30</v>
      </c>
      <c r="Q137" s="51">
        <f t="shared" si="0"/>
        <v>505550</v>
      </c>
      <c r="R137" s="70" t="s">
        <v>564</v>
      </c>
      <c r="S137" s="38" t="s">
        <v>253</v>
      </c>
    </row>
    <row r="138" spans="1:19" ht="30" x14ac:dyDescent="0.25">
      <c r="A138" s="35" t="str">
        <f>'PRIX Materiaux'!$M$3</f>
        <v>Minerai de Charbon</v>
      </c>
      <c r="B138" s="51">
        <f>'PRIX Materiaux'!$N$3</f>
        <v>5</v>
      </c>
      <c r="C138" s="51">
        <v>30</v>
      </c>
      <c r="D138" s="49" t="str">
        <f>'PRIX Materiaux'!$M$9</f>
        <v>Minerai d'Or</v>
      </c>
      <c r="E138" s="51">
        <f>'PRIX Materiaux'!$N$9</f>
        <v>100000</v>
      </c>
      <c r="F138" s="51">
        <v>5</v>
      </c>
      <c r="G138" s="49" t="str">
        <f>'PRIX Materiaux'!$J$9</f>
        <v>bois de Orme</v>
      </c>
      <c r="H138" s="51">
        <f>'PRIX Materiaux'!$K$9</f>
        <v>43</v>
      </c>
      <c r="I138" s="51">
        <v>10</v>
      </c>
      <c r="Q138" s="51">
        <f t="shared" si="0"/>
        <v>500580</v>
      </c>
      <c r="R138" s="70" t="s">
        <v>601</v>
      </c>
      <c r="S138" s="38" t="s">
        <v>253</v>
      </c>
    </row>
    <row r="139" spans="1:19" ht="30" x14ac:dyDescent="0.25">
      <c r="A139" s="35" t="str">
        <f>'PRIX Materiaux'!$M$3</f>
        <v>Minerai de Charbon</v>
      </c>
      <c r="B139" s="51">
        <f>'PRIX Materiaux'!$N$3</f>
        <v>5</v>
      </c>
      <c r="C139" s="51">
        <v>30</v>
      </c>
      <c r="D139" s="49" t="str">
        <f>'PRIX Materiaux'!$M$9</f>
        <v>Minerai d'Or</v>
      </c>
      <c r="E139" s="51">
        <f>'PRIX Materiaux'!$N$9</f>
        <v>100000</v>
      </c>
      <c r="F139" s="51">
        <v>5</v>
      </c>
      <c r="G139" s="49" t="str">
        <f>'PRIX Materiaux'!$J$9</f>
        <v>bois de Orme</v>
      </c>
      <c r="H139" s="51">
        <f>'PRIX Materiaux'!$K$9</f>
        <v>43</v>
      </c>
      <c r="I139" s="51">
        <v>2</v>
      </c>
      <c r="Q139" s="51">
        <f t="shared" ref="Q139:Q288" si="10">(B139*C139)+(E139*F139)+(H139*I139)+(K139*L139)+(N139*O139)+P139</f>
        <v>500236</v>
      </c>
      <c r="R139" s="70" t="s">
        <v>480</v>
      </c>
      <c r="S139" s="38" t="s">
        <v>253</v>
      </c>
    </row>
    <row r="140" spans="1:19" ht="30" x14ac:dyDescent="0.25">
      <c r="A140" s="35" t="str">
        <f>'PRIX Materiaux'!$M$3</f>
        <v>Minerai de Charbon</v>
      </c>
      <c r="B140" s="51">
        <f>'PRIX Materiaux'!$N$3</f>
        <v>5</v>
      </c>
      <c r="C140" s="51">
        <v>30</v>
      </c>
      <c r="D140" s="49" t="str">
        <f>'PRIX Materiaux'!$M$9</f>
        <v>Minerai d'Or</v>
      </c>
      <c r="E140" s="51">
        <f>'PRIX Materiaux'!$N$9</f>
        <v>100000</v>
      </c>
      <c r="F140" s="51">
        <v>10</v>
      </c>
      <c r="G140" s="49" t="str">
        <f>'PRIX Materiaux'!$J$9</f>
        <v>bois de Orme</v>
      </c>
      <c r="H140" s="51">
        <f>'PRIX Materiaux'!$K$9</f>
        <v>43</v>
      </c>
      <c r="I140" s="51">
        <v>3</v>
      </c>
      <c r="Q140" s="51">
        <f t="shared" si="10"/>
        <v>1000279</v>
      </c>
      <c r="R140" s="70" t="s">
        <v>323</v>
      </c>
      <c r="S140" s="38" t="s">
        <v>253</v>
      </c>
    </row>
    <row r="141" spans="1:19" ht="30" x14ac:dyDescent="0.25">
      <c r="A141" s="35" t="str">
        <f>'PRIX Materiaux'!$M$3</f>
        <v>Minerai de Charbon</v>
      </c>
      <c r="B141" s="51">
        <f>'PRIX Materiaux'!$N$3</f>
        <v>5</v>
      </c>
      <c r="C141" s="51">
        <v>30</v>
      </c>
      <c r="D141" s="49" t="str">
        <f>'PRIX Materiaux'!$M$9</f>
        <v>Minerai d'Or</v>
      </c>
      <c r="E141" s="51">
        <f>'PRIX Materiaux'!$N$9</f>
        <v>100000</v>
      </c>
      <c r="F141" s="51">
        <v>10</v>
      </c>
      <c r="G141" s="49" t="str">
        <f>'PRIX Materiaux'!$J$9</f>
        <v>bois de Orme</v>
      </c>
      <c r="H141" s="51">
        <f>'PRIX Materiaux'!$K$9</f>
        <v>43</v>
      </c>
      <c r="I141" s="51">
        <v>3</v>
      </c>
      <c r="Q141" s="51">
        <f t="shared" si="10"/>
        <v>1000279</v>
      </c>
      <c r="R141" s="70" t="s">
        <v>548</v>
      </c>
      <c r="S141" s="38" t="s">
        <v>253</v>
      </c>
    </row>
    <row r="142" spans="1:19" ht="30" x14ac:dyDescent="0.25">
      <c r="A142" s="35" t="str">
        <f>'PRIX Materiaux'!$M$3</f>
        <v>Minerai de Charbon</v>
      </c>
      <c r="B142" s="51">
        <f>'PRIX Materiaux'!$N$3</f>
        <v>5</v>
      </c>
      <c r="C142" s="51">
        <v>30</v>
      </c>
      <c r="D142" s="35" t="str">
        <f>'PRIX Materiaux'!$J$7</f>
        <v>bois d'Erable</v>
      </c>
      <c r="E142" s="51">
        <f>'PRIX Materiaux'!$K$7</f>
        <v>38</v>
      </c>
      <c r="F142" s="51">
        <v>15</v>
      </c>
      <c r="G142" s="49" t="str">
        <f>'PRIX Materiaux'!$M$9</f>
        <v>Minerai d'Or</v>
      </c>
      <c r="H142" s="51">
        <f>'PRIX Materiaux'!$N$9</f>
        <v>100000</v>
      </c>
      <c r="I142" s="51">
        <v>5</v>
      </c>
      <c r="M142" s="36"/>
      <c r="Q142" s="51">
        <f t="shared" si="10"/>
        <v>500720</v>
      </c>
      <c r="R142" s="70" t="s">
        <v>402</v>
      </c>
      <c r="S142" s="38" t="s">
        <v>253</v>
      </c>
    </row>
    <row r="143" spans="1:19" ht="30" x14ac:dyDescent="0.25">
      <c r="A143" s="35" t="str">
        <f>'PRIX Materiaux'!$M$3</f>
        <v>Minerai de Charbon</v>
      </c>
      <c r="B143" s="51">
        <f>'PRIX Materiaux'!$N$3</f>
        <v>5</v>
      </c>
      <c r="C143" s="51">
        <v>60</v>
      </c>
      <c r="D143" s="49" t="str">
        <f>'PRIX Materiaux'!$M$9</f>
        <v>Minerai d'Or</v>
      </c>
      <c r="E143" s="51">
        <f>'PRIX Materiaux'!$N$9</f>
        <v>100000</v>
      </c>
      <c r="F143" s="51">
        <v>20</v>
      </c>
      <c r="G143" s="49" t="str">
        <f>'PRIX Materiaux'!$J$9</f>
        <v>bois de Orme</v>
      </c>
      <c r="H143" s="51">
        <f>'PRIX Materiaux'!$K$9</f>
        <v>43</v>
      </c>
      <c r="I143" s="51">
        <v>8</v>
      </c>
      <c r="Q143" s="51">
        <f t="shared" si="10"/>
        <v>2000644</v>
      </c>
      <c r="R143" s="70" t="s">
        <v>324</v>
      </c>
      <c r="S143" s="38" t="s">
        <v>253</v>
      </c>
    </row>
    <row r="144" spans="1:19" ht="30" x14ac:dyDescent="0.25">
      <c r="A144" s="49" t="str">
        <f>'PRIX Materiaux'!$J$10</f>
        <v>bois de Bouleau</v>
      </c>
      <c r="B144" s="51">
        <f>'PRIX Materiaux'!$K$10</f>
        <v>50</v>
      </c>
      <c r="C144" s="51">
        <v>40</v>
      </c>
      <c r="D144" s="52" t="str">
        <f>'PRIX Materiaux'!$A$18</f>
        <v>Fil</v>
      </c>
      <c r="E144" s="51">
        <f>'PRIX Materiaux'!$B$18</f>
        <v>210</v>
      </c>
      <c r="F144" s="51">
        <v>5</v>
      </c>
      <c r="G144" s="65"/>
      <c r="Q144" s="51">
        <f t="shared" si="10"/>
        <v>3050</v>
      </c>
      <c r="R144" s="70" t="s">
        <v>414</v>
      </c>
      <c r="S144" s="38" t="s">
        <v>297</v>
      </c>
    </row>
    <row r="145" spans="1:19" ht="30" x14ac:dyDescent="0.25">
      <c r="A145" s="49" t="str">
        <f>'PRIX Materiaux'!$J$10</f>
        <v>bois de Bouleau</v>
      </c>
      <c r="B145" s="51">
        <f>'PRIX Materiaux'!$K$10</f>
        <v>50</v>
      </c>
      <c r="C145" s="51">
        <v>60</v>
      </c>
      <c r="D145" s="71"/>
      <c r="G145" s="65"/>
      <c r="H145" s="65"/>
      <c r="M145" s="36"/>
      <c r="Q145" s="51">
        <f t="shared" si="10"/>
        <v>3000</v>
      </c>
      <c r="R145" s="70" t="s">
        <v>415</v>
      </c>
      <c r="S145" s="38" t="s">
        <v>297</v>
      </c>
    </row>
    <row r="146" spans="1:19" ht="30" x14ac:dyDescent="0.25">
      <c r="A146" s="35" t="str">
        <f>'PRIX Materiaux'!$M$3</f>
        <v>Minerai de Charbon</v>
      </c>
      <c r="B146" s="51">
        <f>'PRIX Materiaux'!$N$3</f>
        <v>5</v>
      </c>
      <c r="C146" s="51">
        <v>60</v>
      </c>
      <c r="D146" s="49" t="str">
        <f>'PRIX Materiaux'!$M$10</f>
        <v>Minerai Noir</v>
      </c>
      <c r="E146" s="51">
        <f>'PRIX Materiaux'!$N$10</f>
        <v>150000</v>
      </c>
      <c r="F146" s="51">
        <v>5</v>
      </c>
      <c r="G146" s="49" t="str">
        <f>'PRIX Materiaux'!$A$16</f>
        <v>Laine</v>
      </c>
      <c r="H146" s="51">
        <f>'PRIX Materiaux'!$B$16</f>
        <v>120</v>
      </c>
      <c r="I146" s="51">
        <v>15</v>
      </c>
      <c r="M146" s="36"/>
      <c r="Q146" s="51">
        <f t="shared" si="10"/>
        <v>752100</v>
      </c>
      <c r="R146" s="70" t="s">
        <v>713</v>
      </c>
      <c r="S146" s="38" t="s">
        <v>253</v>
      </c>
    </row>
    <row r="147" spans="1:19" ht="30" x14ac:dyDescent="0.25">
      <c r="A147" s="35" t="str">
        <f>'PRIX Materiaux'!$M$3</f>
        <v>Minerai de Charbon</v>
      </c>
      <c r="B147" s="51">
        <f>'PRIX Materiaux'!$N$3</f>
        <v>5</v>
      </c>
      <c r="C147" s="51">
        <v>60</v>
      </c>
      <c r="D147" s="49" t="str">
        <f>'PRIX Materiaux'!$M$10</f>
        <v>Minerai Noir</v>
      </c>
      <c r="E147" s="51">
        <f>'PRIX Materiaux'!$N$10</f>
        <v>150000</v>
      </c>
      <c r="F147" s="51">
        <v>10</v>
      </c>
      <c r="G147" s="49" t="str">
        <f>'PRIX Materiaux'!$A$16</f>
        <v>Laine</v>
      </c>
      <c r="H147" s="51">
        <f>'PRIX Materiaux'!$B$16</f>
        <v>120</v>
      </c>
      <c r="I147" s="51">
        <v>15</v>
      </c>
      <c r="Q147" s="51">
        <f t="shared" si="10"/>
        <v>1502100</v>
      </c>
      <c r="R147" s="70" t="s">
        <v>714</v>
      </c>
      <c r="S147" s="38" t="s">
        <v>253</v>
      </c>
    </row>
    <row r="148" spans="1:19" ht="30" x14ac:dyDescent="0.25">
      <c r="A148" s="35" t="str">
        <f>'PRIX Materiaux'!$M$3</f>
        <v>Minerai de Charbon</v>
      </c>
      <c r="B148" s="51">
        <f>'PRIX Materiaux'!$N$3</f>
        <v>5</v>
      </c>
      <c r="C148" s="51">
        <v>60</v>
      </c>
      <c r="D148" s="49" t="str">
        <f>'PRIX Materiaux'!$M$10</f>
        <v>Minerai Noir</v>
      </c>
      <c r="E148" s="51">
        <f>'PRIX Materiaux'!$N$10</f>
        <v>150000</v>
      </c>
      <c r="F148" s="51">
        <v>5</v>
      </c>
      <c r="G148" s="49" t="str">
        <f>'PRIX Materiaux'!$A$16</f>
        <v>Laine</v>
      </c>
      <c r="H148" s="51">
        <f>'PRIX Materiaux'!$B$16</f>
        <v>120</v>
      </c>
      <c r="I148" s="51">
        <v>15</v>
      </c>
      <c r="Q148" s="51">
        <f t="shared" si="10"/>
        <v>752100</v>
      </c>
      <c r="R148" s="70" t="s">
        <v>715</v>
      </c>
      <c r="S148" s="38" t="s">
        <v>253</v>
      </c>
    </row>
    <row r="149" spans="1:19" ht="30" x14ac:dyDescent="0.25">
      <c r="A149" s="35" t="str">
        <f>'PRIX Materiaux'!$M$3</f>
        <v>Minerai de Charbon</v>
      </c>
      <c r="B149" s="51">
        <f>'PRIX Materiaux'!$N$3</f>
        <v>5</v>
      </c>
      <c r="C149" s="51">
        <v>60</v>
      </c>
      <c r="D149" s="49" t="str">
        <f>'PRIX Materiaux'!$M$10</f>
        <v>Minerai Noir</v>
      </c>
      <c r="E149" s="51">
        <f>'PRIX Materiaux'!$N$10</f>
        <v>150000</v>
      </c>
      <c r="F149" s="51">
        <v>5</v>
      </c>
      <c r="G149" s="49" t="str">
        <f>'PRIX Materiaux'!$A$16</f>
        <v>Laine</v>
      </c>
      <c r="H149" s="51">
        <f>'PRIX Materiaux'!$B$16</f>
        <v>120</v>
      </c>
      <c r="I149" s="51">
        <v>15</v>
      </c>
      <c r="Q149" s="51">
        <f t="shared" si="10"/>
        <v>752100</v>
      </c>
      <c r="R149" s="70" t="s">
        <v>716</v>
      </c>
      <c r="S149" s="38" t="s">
        <v>253</v>
      </c>
    </row>
    <row r="150" spans="1:19" ht="30" x14ac:dyDescent="0.25">
      <c r="A150" s="35" t="str">
        <f>'PRIX Materiaux'!$M$3</f>
        <v>Minerai de Charbon</v>
      </c>
      <c r="B150" s="51">
        <f>'PRIX Materiaux'!$N$3</f>
        <v>5</v>
      </c>
      <c r="C150" s="51">
        <v>60</v>
      </c>
      <c r="D150" s="49" t="str">
        <f>'PRIX Materiaux'!$M$10</f>
        <v>Minerai Noir</v>
      </c>
      <c r="E150" s="51">
        <f>'PRIX Materiaux'!$N$10</f>
        <v>150000</v>
      </c>
      <c r="F150" s="51">
        <v>5</v>
      </c>
      <c r="G150" s="49" t="str">
        <f>'PRIX Materiaux'!$A$17</f>
        <v>Cuir</v>
      </c>
      <c r="H150" s="51">
        <f>'PRIX Materiaux'!$B$17</f>
        <v>180</v>
      </c>
      <c r="I150" s="51">
        <v>15</v>
      </c>
      <c r="M150" s="36"/>
      <c r="Q150" s="51">
        <f t="shared" si="10"/>
        <v>753000</v>
      </c>
      <c r="R150" s="70" t="s">
        <v>717</v>
      </c>
      <c r="S150" s="38" t="s">
        <v>253</v>
      </c>
    </row>
    <row r="151" spans="1:19" ht="30" x14ac:dyDescent="0.25">
      <c r="A151" s="35" t="str">
        <f>'PRIX Materiaux'!$M$3</f>
        <v>Minerai de Charbon</v>
      </c>
      <c r="B151" s="51">
        <f>'PRIX Materiaux'!$N$3</f>
        <v>5</v>
      </c>
      <c r="C151" s="51">
        <v>60</v>
      </c>
      <c r="D151" s="49" t="str">
        <f>'PRIX Materiaux'!$M$10</f>
        <v>Minerai Noir</v>
      </c>
      <c r="E151" s="51">
        <f>'PRIX Materiaux'!$N$10</f>
        <v>150000</v>
      </c>
      <c r="F151" s="51">
        <v>10</v>
      </c>
      <c r="G151" s="49" t="str">
        <f>'PRIX Materiaux'!$A$17</f>
        <v>Cuir</v>
      </c>
      <c r="H151" s="51">
        <f>'PRIX Materiaux'!$B$17</f>
        <v>180</v>
      </c>
      <c r="I151" s="51">
        <v>15</v>
      </c>
      <c r="Q151" s="51">
        <f t="shared" si="10"/>
        <v>1503000</v>
      </c>
      <c r="R151" s="70" t="s">
        <v>718</v>
      </c>
      <c r="S151" s="38" t="s">
        <v>253</v>
      </c>
    </row>
    <row r="152" spans="1:19" ht="30" x14ac:dyDescent="0.25">
      <c r="A152" s="35" t="str">
        <f>'PRIX Materiaux'!$M$3</f>
        <v>Minerai de Charbon</v>
      </c>
      <c r="B152" s="51">
        <f>'PRIX Materiaux'!$N$3</f>
        <v>5</v>
      </c>
      <c r="C152" s="51">
        <v>60</v>
      </c>
      <c r="D152" s="49" t="str">
        <f>'PRIX Materiaux'!$M$10</f>
        <v>Minerai Noir</v>
      </c>
      <c r="E152" s="51">
        <f>'PRIX Materiaux'!$N$10</f>
        <v>150000</v>
      </c>
      <c r="F152" s="51">
        <v>5</v>
      </c>
      <c r="G152" s="49" t="str">
        <f>'PRIX Materiaux'!$A$17</f>
        <v>Cuir</v>
      </c>
      <c r="H152" s="51">
        <f>'PRIX Materiaux'!$B$17</f>
        <v>180</v>
      </c>
      <c r="I152" s="51">
        <v>15</v>
      </c>
      <c r="Q152" s="51">
        <f t="shared" si="10"/>
        <v>753000</v>
      </c>
      <c r="R152" s="70" t="s">
        <v>719</v>
      </c>
      <c r="S152" s="38" t="s">
        <v>253</v>
      </c>
    </row>
    <row r="153" spans="1:19" ht="30" x14ac:dyDescent="0.25">
      <c r="A153" s="35" t="str">
        <f>'PRIX Materiaux'!$M$3</f>
        <v>Minerai de Charbon</v>
      </c>
      <c r="B153" s="51">
        <f>'PRIX Materiaux'!$N$3</f>
        <v>5</v>
      </c>
      <c r="C153" s="51">
        <v>60</v>
      </c>
      <c r="D153" s="49" t="str">
        <f>'PRIX Materiaux'!$M$10</f>
        <v>Minerai Noir</v>
      </c>
      <c r="E153" s="51">
        <f>'PRIX Materiaux'!$N$10</f>
        <v>150000</v>
      </c>
      <c r="F153" s="51">
        <v>5</v>
      </c>
      <c r="G153" s="49" t="str">
        <f>'PRIX Materiaux'!$A$17</f>
        <v>Cuir</v>
      </c>
      <c r="H153" s="51">
        <f>'PRIX Materiaux'!$B$17</f>
        <v>180</v>
      </c>
      <c r="I153" s="51">
        <v>15</v>
      </c>
      <c r="Q153" s="51">
        <f t="shared" si="10"/>
        <v>753000</v>
      </c>
      <c r="R153" s="70" t="s">
        <v>720</v>
      </c>
      <c r="S153" s="38" t="s">
        <v>253</v>
      </c>
    </row>
    <row r="154" spans="1:19" ht="30" x14ac:dyDescent="0.25">
      <c r="A154" s="35" t="str">
        <f>'PRIX Materiaux'!$M$3</f>
        <v>Minerai de Charbon</v>
      </c>
      <c r="B154" s="51">
        <f>'PRIX Materiaux'!$N$3</f>
        <v>5</v>
      </c>
      <c r="C154" s="51">
        <v>60</v>
      </c>
      <c r="D154" s="49" t="str">
        <f>'PRIX Materiaux'!$M$10</f>
        <v>Minerai Noir</v>
      </c>
      <c r="E154" s="51">
        <f>'PRIX Materiaux'!$N$10</f>
        <v>150000</v>
      </c>
      <c r="F154" s="51">
        <v>10</v>
      </c>
      <c r="G154" s="49" t="str">
        <f>'PRIX Materiaux'!$A$17</f>
        <v>Cuir</v>
      </c>
      <c r="H154" s="51">
        <f>'PRIX Materiaux'!$B$17</f>
        <v>180</v>
      </c>
      <c r="I154" s="51">
        <v>30</v>
      </c>
      <c r="M154" s="36"/>
      <c r="Q154" s="51">
        <f t="shared" si="10"/>
        <v>1505700</v>
      </c>
      <c r="R154" s="70" t="s">
        <v>721</v>
      </c>
      <c r="S154" s="38" t="s">
        <v>253</v>
      </c>
    </row>
    <row r="155" spans="1:19" ht="30" x14ac:dyDescent="0.25">
      <c r="A155" s="35" t="str">
        <f>'PRIX Materiaux'!$M$3</f>
        <v>Minerai de Charbon</v>
      </c>
      <c r="B155" s="51">
        <f>'PRIX Materiaux'!$N$3</f>
        <v>5</v>
      </c>
      <c r="C155" s="51">
        <v>60</v>
      </c>
      <c r="D155" s="49" t="str">
        <f>'PRIX Materiaux'!$M$10</f>
        <v>Minerai Noir</v>
      </c>
      <c r="E155" s="51">
        <f>'PRIX Materiaux'!$N$10</f>
        <v>150000</v>
      </c>
      <c r="F155" s="51">
        <v>20</v>
      </c>
      <c r="G155" s="49" t="str">
        <f>'PRIX Materiaux'!$A$17</f>
        <v>Cuir</v>
      </c>
      <c r="H155" s="51">
        <f>'PRIX Materiaux'!$B$17</f>
        <v>180</v>
      </c>
      <c r="I155" s="51">
        <v>30</v>
      </c>
      <c r="Q155" s="51">
        <f t="shared" si="10"/>
        <v>3005700</v>
      </c>
      <c r="R155" s="70" t="s">
        <v>722</v>
      </c>
      <c r="S155" s="38" t="s">
        <v>253</v>
      </c>
    </row>
    <row r="156" spans="1:19" ht="30" x14ac:dyDescent="0.25">
      <c r="A156" s="35" t="str">
        <f>'PRIX Materiaux'!$M$3</f>
        <v>Minerai de Charbon</v>
      </c>
      <c r="B156" s="51">
        <f>'PRIX Materiaux'!$N$3</f>
        <v>5</v>
      </c>
      <c r="C156" s="51">
        <v>60</v>
      </c>
      <c r="D156" s="49" t="str">
        <f>'PRIX Materiaux'!$M$10</f>
        <v>Minerai Noir</v>
      </c>
      <c r="E156" s="51">
        <f>'PRIX Materiaux'!$N$10</f>
        <v>150000</v>
      </c>
      <c r="F156" s="51">
        <v>10</v>
      </c>
      <c r="G156" s="49" t="str">
        <f>'PRIX Materiaux'!$A$17</f>
        <v>Cuir</v>
      </c>
      <c r="H156" s="51">
        <f>'PRIX Materiaux'!$B$17</f>
        <v>180</v>
      </c>
      <c r="I156" s="51">
        <v>30</v>
      </c>
      <c r="Q156" s="51">
        <f t="shared" si="10"/>
        <v>1505700</v>
      </c>
      <c r="R156" s="70" t="s">
        <v>723</v>
      </c>
      <c r="S156" s="38" t="s">
        <v>253</v>
      </c>
    </row>
    <row r="157" spans="1:19" ht="30" x14ac:dyDescent="0.25">
      <c r="A157" s="35" t="str">
        <f>'PRIX Materiaux'!$M$3</f>
        <v>Minerai de Charbon</v>
      </c>
      <c r="B157" s="51">
        <f>'PRIX Materiaux'!$N$3</f>
        <v>5</v>
      </c>
      <c r="C157" s="51">
        <v>60</v>
      </c>
      <c r="D157" s="49" t="str">
        <f>'PRIX Materiaux'!$M$10</f>
        <v>Minerai Noir</v>
      </c>
      <c r="E157" s="51">
        <f>'PRIX Materiaux'!$N$10</f>
        <v>150000</v>
      </c>
      <c r="F157" s="51">
        <v>10</v>
      </c>
      <c r="G157" s="49" t="str">
        <f>'PRIX Materiaux'!$A$17</f>
        <v>Cuir</v>
      </c>
      <c r="H157" s="51">
        <f>'PRIX Materiaux'!$B$17</f>
        <v>180</v>
      </c>
      <c r="I157" s="51">
        <v>30</v>
      </c>
      <c r="Q157" s="51">
        <f t="shared" si="10"/>
        <v>1505700</v>
      </c>
      <c r="R157" s="70" t="s">
        <v>724</v>
      </c>
      <c r="S157" s="38" t="s">
        <v>253</v>
      </c>
    </row>
    <row r="158" spans="1:19" ht="30" x14ac:dyDescent="0.25">
      <c r="A158" s="35" t="str">
        <f>'PRIX Materiaux'!$M$3</f>
        <v>Minerai de Charbon</v>
      </c>
      <c r="B158" s="51">
        <f>'PRIX Materiaux'!$N$3</f>
        <v>5</v>
      </c>
      <c r="C158" s="51">
        <v>30</v>
      </c>
      <c r="D158" s="49" t="str">
        <f>'PRIX Materiaux'!$M$10</f>
        <v>Minerai Noir</v>
      </c>
      <c r="E158" s="51">
        <f>'PRIX Materiaux'!$N$10</f>
        <v>150000</v>
      </c>
      <c r="F158" s="51">
        <v>5</v>
      </c>
      <c r="G158" s="49" t="str">
        <f>'PRIX Materiaux'!$A$17</f>
        <v>Cuir</v>
      </c>
      <c r="H158" s="51">
        <f>'PRIX Materiaux'!$B$17</f>
        <v>180</v>
      </c>
      <c r="I158" s="51">
        <v>35</v>
      </c>
      <c r="Q158" s="51">
        <f t="shared" si="10"/>
        <v>756450</v>
      </c>
      <c r="R158" s="70" t="s">
        <v>565</v>
      </c>
      <c r="S158" s="38" t="s">
        <v>253</v>
      </c>
    </row>
    <row r="159" spans="1:19" ht="30" x14ac:dyDescent="0.25">
      <c r="A159" s="35" t="str">
        <f>'PRIX Materiaux'!$M$3</f>
        <v>Minerai de Charbon</v>
      </c>
      <c r="B159" s="51">
        <f>'PRIX Materiaux'!$N$3</f>
        <v>5</v>
      </c>
      <c r="C159" s="51">
        <v>30</v>
      </c>
      <c r="D159" s="49" t="str">
        <f>'PRIX Materiaux'!$M$10</f>
        <v>Minerai Noir</v>
      </c>
      <c r="E159" s="51">
        <f>'PRIX Materiaux'!$N$10</f>
        <v>150000</v>
      </c>
      <c r="F159" s="51">
        <v>5</v>
      </c>
      <c r="G159" s="49" t="str">
        <f>'PRIX Materiaux'!$J$10</f>
        <v>bois de Bouleau</v>
      </c>
      <c r="H159" s="51">
        <f>'PRIX Materiaux'!$K$10</f>
        <v>50</v>
      </c>
      <c r="I159" s="51">
        <v>10</v>
      </c>
      <c r="Q159" s="51">
        <f t="shared" si="10"/>
        <v>750650</v>
      </c>
      <c r="R159" s="70" t="s">
        <v>602</v>
      </c>
      <c r="S159" s="38" t="s">
        <v>253</v>
      </c>
    </row>
    <row r="160" spans="1:19" ht="30" x14ac:dyDescent="0.25">
      <c r="A160" s="35" t="str">
        <f>'PRIX Materiaux'!$M$3</f>
        <v>Minerai de Charbon</v>
      </c>
      <c r="B160" s="51">
        <f>'PRIX Materiaux'!$N$3</f>
        <v>5</v>
      </c>
      <c r="C160" s="51">
        <v>30</v>
      </c>
      <c r="D160" s="49" t="str">
        <f>'PRIX Materiaux'!$M$10</f>
        <v>Minerai Noir</v>
      </c>
      <c r="E160" s="51">
        <f>'PRIX Materiaux'!$N$10</f>
        <v>150000</v>
      </c>
      <c r="F160" s="51">
        <v>5</v>
      </c>
      <c r="G160" s="49" t="str">
        <f>'PRIX Materiaux'!$J$10</f>
        <v>bois de Bouleau</v>
      </c>
      <c r="H160" s="51">
        <f>'PRIX Materiaux'!$K$10</f>
        <v>50</v>
      </c>
      <c r="I160" s="51">
        <v>2</v>
      </c>
      <c r="Q160" s="51">
        <f t="shared" si="10"/>
        <v>750250</v>
      </c>
      <c r="R160" s="70" t="s">
        <v>481</v>
      </c>
      <c r="S160" s="38" t="s">
        <v>253</v>
      </c>
    </row>
    <row r="161" spans="1:19" ht="30" x14ac:dyDescent="0.25">
      <c r="A161" s="35" t="str">
        <f>'PRIX Materiaux'!$M$3</f>
        <v>Minerai de Charbon</v>
      </c>
      <c r="B161" s="51">
        <f>'PRIX Materiaux'!$N$3</f>
        <v>5</v>
      </c>
      <c r="C161" s="51">
        <v>30</v>
      </c>
      <c r="D161" s="49" t="str">
        <f>'PRIX Materiaux'!$M$10</f>
        <v>Minerai Noir</v>
      </c>
      <c r="E161" s="51">
        <f>'PRIX Materiaux'!$N$10</f>
        <v>150000</v>
      </c>
      <c r="F161" s="51">
        <v>10</v>
      </c>
      <c r="G161" s="49" t="str">
        <f>'PRIX Materiaux'!$J$10</f>
        <v>bois de Bouleau</v>
      </c>
      <c r="H161" s="51">
        <f>'PRIX Materiaux'!$K$10</f>
        <v>50</v>
      </c>
      <c r="I161" s="51">
        <v>3</v>
      </c>
      <c r="Q161" s="51">
        <f t="shared" si="10"/>
        <v>1500300</v>
      </c>
      <c r="R161" s="70" t="s">
        <v>325</v>
      </c>
      <c r="S161" s="38" t="s">
        <v>253</v>
      </c>
    </row>
    <row r="162" spans="1:19" ht="30" x14ac:dyDescent="0.25">
      <c r="A162" s="35" t="str">
        <f>'PRIX Materiaux'!$M$3</f>
        <v>Minerai de Charbon</v>
      </c>
      <c r="B162" s="51">
        <f>'PRIX Materiaux'!$N$3</f>
        <v>5</v>
      </c>
      <c r="C162" s="51">
        <v>30</v>
      </c>
      <c r="D162" s="49" t="str">
        <f>'PRIX Materiaux'!$M$10</f>
        <v>Minerai Noir</v>
      </c>
      <c r="E162" s="51">
        <f>'PRIX Materiaux'!$N$10</f>
        <v>150000</v>
      </c>
      <c r="F162" s="51">
        <v>10</v>
      </c>
      <c r="G162" s="49" t="str">
        <f>'PRIX Materiaux'!$J$10</f>
        <v>bois de Bouleau</v>
      </c>
      <c r="H162" s="51">
        <f>'PRIX Materiaux'!$K$10</f>
        <v>50</v>
      </c>
      <c r="I162" s="51">
        <v>3</v>
      </c>
      <c r="Q162" s="51">
        <f t="shared" si="10"/>
        <v>1500300</v>
      </c>
      <c r="R162" s="70" t="s">
        <v>549</v>
      </c>
      <c r="S162" s="38" t="s">
        <v>253</v>
      </c>
    </row>
    <row r="163" spans="1:19" ht="30" x14ac:dyDescent="0.25">
      <c r="A163" s="35" t="str">
        <f>'PRIX Materiaux'!$M$3</f>
        <v>Minerai de Charbon</v>
      </c>
      <c r="B163" s="51">
        <f>'PRIX Materiaux'!$N$3</f>
        <v>5</v>
      </c>
      <c r="C163" s="51">
        <v>30</v>
      </c>
      <c r="D163" s="49" t="str">
        <f>'PRIX Materiaux'!$J$8</f>
        <v>bois de Chataignier</v>
      </c>
      <c r="E163" s="51">
        <f>'PRIX Materiaux'!$K$8</f>
        <v>40</v>
      </c>
      <c r="F163" s="51">
        <v>15</v>
      </c>
      <c r="G163" s="49" t="str">
        <f>'PRIX Materiaux'!$M$10</f>
        <v>Minerai Noir</v>
      </c>
      <c r="H163" s="51">
        <f>'PRIX Materiaux'!$N$10</f>
        <v>150000</v>
      </c>
      <c r="I163" s="51">
        <v>5</v>
      </c>
      <c r="M163" s="36"/>
      <c r="Q163" s="51">
        <f t="shared" si="10"/>
        <v>750750</v>
      </c>
      <c r="R163" s="70" t="s">
        <v>403</v>
      </c>
      <c r="S163" s="38" t="s">
        <v>253</v>
      </c>
    </row>
    <row r="164" spans="1:19" ht="30" x14ac:dyDescent="0.25">
      <c r="A164" s="35" t="str">
        <f>'PRIX Materiaux'!$M$3</f>
        <v>Minerai de Charbon</v>
      </c>
      <c r="B164" s="51">
        <f>'PRIX Materiaux'!$N$3</f>
        <v>5</v>
      </c>
      <c r="C164" s="51">
        <v>60</v>
      </c>
      <c r="D164" s="49" t="str">
        <f>'PRIX Materiaux'!$M$10</f>
        <v>Minerai Noir</v>
      </c>
      <c r="E164" s="51">
        <f>'PRIX Materiaux'!$N$10</f>
        <v>150000</v>
      </c>
      <c r="F164" s="51">
        <v>20</v>
      </c>
      <c r="G164" s="49" t="str">
        <f>'PRIX Materiaux'!$J$10</f>
        <v>bois de Bouleau</v>
      </c>
      <c r="H164" s="51">
        <f>'PRIX Materiaux'!$K$10</f>
        <v>50</v>
      </c>
      <c r="I164" s="51">
        <v>8</v>
      </c>
      <c r="Q164" s="51">
        <f t="shared" si="10"/>
        <v>3000700</v>
      </c>
      <c r="R164" s="70" t="s">
        <v>326</v>
      </c>
      <c r="S164" s="38" t="s">
        <v>253</v>
      </c>
    </row>
    <row r="165" spans="1:19" ht="30" x14ac:dyDescent="0.25">
      <c r="A165" s="49" t="str">
        <f>'PRIX Materiaux'!$J$11</f>
        <v>bois de Noyer</v>
      </c>
      <c r="B165" s="51">
        <f>'PRIX Materiaux'!$K$11</f>
        <v>53</v>
      </c>
      <c r="C165" s="51">
        <v>40</v>
      </c>
      <c r="D165" s="52" t="str">
        <f>'PRIX Materiaux'!$A$18</f>
        <v>Fil</v>
      </c>
      <c r="E165" s="51">
        <f>'PRIX Materiaux'!$B$18</f>
        <v>210</v>
      </c>
      <c r="F165" s="51">
        <v>5</v>
      </c>
      <c r="G165" s="65"/>
      <c r="Q165" s="51">
        <f t="shared" si="10"/>
        <v>3170</v>
      </c>
      <c r="R165" s="70" t="s">
        <v>416</v>
      </c>
      <c r="S165" s="38" t="s">
        <v>297</v>
      </c>
    </row>
    <row r="166" spans="1:19" ht="30" x14ac:dyDescent="0.25">
      <c r="A166" s="49" t="str">
        <f>'PRIX Materiaux'!$J$11</f>
        <v>bois de Noyer</v>
      </c>
      <c r="B166" s="51">
        <f>'PRIX Materiaux'!$K$11</f>
        <v>53</v>
      </c>
      <c r="C166" s="51">
        <v>60</v>
      </c>
      <c r="D166" s="71"/>
      <c r="G166" s="65"/>
      <c r="H166" s="65"/>
      <c r="M166" s="36"/>
      <c r="Q166" s="51">
        <f t="shared" si="10"/>
        <v>3180</v>
      </c>
      <c r="R166" s="70" t="s">
        <v>417</v>
      </c>
      <c r="S166" s="38" t="s">
        <v>297</v>
      </c>
    </row>
    <row r="167" spans="1:19" ht="30" x14ac:dyDescent="0.25">
      <c r="A167" s="35" t="str">
        <f>'PRIX Materiaux'!$M$3</f>
        <v>Minerai de Charbon</v>
      </c>
      <c r="B167" s="51">
        <f>'PRIX Materiaux'!$N$3</f>
        <v>5</v>
      </c>
      <c r="C167" s="51">
        <v>60</v>
      </c>
      <c r="D167" s="49" t="str">
        <f>'PRIX Materiaux'!$M$11</f>
        <v>Minerai de platine</v>
      </c>
      <c r="E167" s="51">
        <f>'PRIX Materiaux'!$N$11</f>
        <v>250000</v>
      </c>
      <c r="F167" s="51">
        <v>5</v>
      </c>
      <c r="G167" s="49" t="str">
        <f>'PRIX Materiaux'!$A$16</f>
        <v>Laine</v>
      </c>
      <c r="H167" s="51">
        <f>'PRIX Materiaux'!$B$16</f>
        <v>120</v>
      </c>
      <c r="I167" s="51">
        <v>15</v>
      </c>
      <c r="M167" s="36"/>
      <c r="Q167" s="51">
        <f t="shared" ref="Q167:Q178" si="11">(B167*C167)+(E167*F167)+(H167*I167)+(K167*L167)+(N167*O167)+P167</f>
        <v>1252100</v>
      </c>
      <c r="R167" s="70" t="s">
        <v>736</v>
      </c>
      <c r="S167" s="38" t="s">
        <v>253</v>
      </c>
    </row>
    <row r="168" spans="1:19" ht="30" x14ac:dyDescent="0.25">
      <c r="A168" s="35" t="str">
        <f>'PRIX Materiaux'!$M$3</f>
        <v>Minerai de Charbon</v>
      </c>
      <c r="B168" s="51">
        <f>'PRIX Materiaux'!$N$3</f>
        <v>5</v>
      </c>
      <c r="C168" s="51">
        <v>60</v>
      </c>
      <c r="D168" s="49" t="str">
        <f>'PRIX Materiaux'!$M$11</f>
        <v>Minerai de platine</v>
      </c>
      <c r="E168" s="51">
        <f>'PRIX Materiaux'!$N$11</f>
        <v>250000</v>
      </c>
      <c r="F168" s="51">
        <v>10</v>
      </c>
      <c r="G168" s="49" t="str">
        <f>'PRIX Materiaux'!$A$16</f>
        <v>Laine</v>
      </c>
      <c r="H168" s="51">
        <f>'PRIX Materiaux'!$B$16</f>
        <v>120</v>
      </c>
      <c r="I168" s="51">
        <v>15</v>
      </c>
      <c r="Q168" s="51">
        <f t="shared" si="11"/>
        <v>2502100</v>
      </c>
      <c r="R168" s="70" t="s">
        <v>735</v>
      </c>
      <c r="S168" s="38" t="s">
        <v>253</v>
      </c>
    </row>
    <row r="169" spans="1:19" ht="30" x14ac:dyDescent="0.25">
      <c r="A169" s="35" t="str">
        <f>'PRIX Materiaux'!$M$3</f>
        <v>Minerai de Charbon</v>
      </c>
      <c r="B169" s="51">
        <f>'PRIX Materiaux'!$N$3</f>
        <v>5</v>
      </c>
      <c r="C169" s="51">
        <v>60</v>
      </c>
      <c r="D169" s="49" t="str">
        <f>'PRIX Materiaux'!$M$11</f>
        <v>Minerai de platine</v>
      </c>
      <c r="E169" s="51">
        <f>'PRIX Materiaux'!$N$11</f>
        <v>250000</v>
      </c>
      <c r="F169" s="51">
        <v>5</v>
      </c>
      <c r="G169" s="49" t="str">
        <f>'PRIX Materiaux'!$A$16</f>
        <v>Laine</v>
      </c>
      <c r="H169" s="51">
        <f>'PRIX Materiaux'!$B$16</f>
        <v>120</v>
      </c>
      <c r="I169" s="51">
        <v>15</v>
      </c>
      <c r="Q169" s="51">
        <f t="shared" si="11"/>
        <v>1252100</v>
      </c>
      <c r="R169" s="70" t="s">
        <v>734</v>
      </c>
      <c r="S169" s="38" t="s">
        <v>253</v>
      </c>
    </row>
    <row r="170" spans="1:19" ht="30" x14ac:dyDescent="0.25">
      <c r="A170" s="35" t="str">
        <f>'PRIX Materiaux'!$M$3</f>
        <v>Minerai de Charbon</v>
      </c>
      <c r="B170" s="51">
        <f>'PRIX Materiaux'!$N$3</f>
        <v>5</v>
      </c>
      <c r="C170" s="51">
        <v>60</v>
      </c>
      <c r="D170" s="49" t="str">
        <f>'PRIX Materiaux'!$M$11</f>
        <v>Minerai de platine</v>
      </c>
      <c r="E170" s="51">
        <f>'PRIX Materiaux'!$N$11</f>
        <v>250000</v>
      </c>
      <c r="F170" s="51">
        <v>5</v>
      </c>
      <c r="G170" s="49" t="str">
        <f>'PRIX Materiaux'!$A$16</f>
        <v>Laine</v>
      </c>
      <c r="H170" s="51">
        <f>'PRIX Materiaux'!$B$16</f>
        <v>120</v>
      </c>
      <c r="I170" s="51">
        <v>15</v>
      </c>
      <c r="Q170" s="51">
        <f t="shared" si="11"/>
        <v>1252100</v>
      </c>
      <c r="R170" s="70" t="s">
        <v>733</v>
      </c>
      <c r="S170" s="38" t="s">
        <v>253</v>
      </c>
    </row>
    <row r="171" spans="1:19" ht="30" x14ac:dyDescent="0.25">
      <c r="A171" s="35" t="str">
        <f>'PRIX Materiaux'!$M$3</f>
        <v>Minerai de Charbon</v>
      </c>
      <c r="B171" s="51">
        <f>'PRIX Materiaux'!$N$3</f>
        <v>5</v>
      </c>
      <c r="C171" s="51">
        <v>60</v>
      </c>
      <c r="D171" s="49" t="str">
        <f>'PRIX Materiaux'!$M$11</f>
        <v>Minerai de platine</v>
      </c>
      <c r="E171" s="51">
        <f>'PRIX Materiaux'!$N$11</f>
        <v>250000</v>
      </c>
      <c r="F171" s="51">
        <v>5</v>
      </c>
      <c r="G171" s="49" t="str">
        <f>'PRIX Materiaux'!$A$17</f>
        <v>Cuir</v>
      </c>
      <c r="H171" s="51">
        <f>'PRIX Materiaux'!$B$17</f>
        <v>180</v>
      </c>
      <c r="I171" s="51">
        <v>15</v>
      </c>
      <c r="M171" s="36"/>
      <c r="Q171" s="51">
        <f t="shared" si="11"/>
        <v>1253000</v>
      </c>
      <c r="R171" s="70" t="s">
        <v>732</v>
      </c>
      <c r="S171" s="38" t="s">
        <v>253</v>
      </c>
    </row>
    <row r="172" spans="1:19" ht="30" x14ac:dyDescent="0.25">
      <c r="A172" s="35" t="str">
        <f>'PRIX Materiaux'!$M$3</f>
        <v>Minerai de Charbon</v>
      </c>
      <c r="B172" s="51">
        <f>'PRIX Materiaux'!$N$3</f>
        <v>5</v>
      </c>
      <c r="C172" s="51">
        <v>60</v>
      </c>
      <c r="D172" s="49" t="str">
        <f>'PRIX Materiaux'!$M$11</f>
        <v>Minerai de platine</v>
      </c>
      <c r="E172" s="51">
        <f>'PRIX Materiaux'!$N$11</f>
        <v>250000</v>
      </c>
      <c r="F172" s="51">
        <v>10</v>
      </c>
      <c r="G172" s="49" t="str">
        <f>'PRIX Materiaux'!$A$17</f>
        <v>Cuir</v>
      </c>
      <c r="H172" s="51">
        <f>'PRIX Materiaux'!$B$17</f>
        <v>180</v>
      </c>
      <c r="I172" s="51">
        <v>15</v>
      </c>
      <c r="Q172" s="51">
        <f t="shared" si="11"/>
        <v>2503000</v>
      </c>
      <c r="R172" s="70" t="s">
        <v>731</v>
      </c>
      <c r="S172" s="38" t="s">
        <v>253</v>
      </c>
    </row>
    <row r="173" spans="1:19" ht="30" x14ac:dyDescent="0.25">
      <c r="A173" s="35" t="str">
        <f>'PRIX Materiaux'!$M$3</f>
        <v>Minerai de Charbon</v>
      </c>
      <c r="B173" s="51">
        <f>'PRIX Materiaux'!$N$3</f>
        <v>5</v>
      </c>
      <c r="C173" s="51">
        <v>60</v>
      </c>
      <c r="D173" s="49" t="str">
        <f>'PRIX Materiaux'!$M$11</f>
        <v>Minerai de platine</v>
      </c>
      <c r="E173" s="51">
        <f>'PRIX Materiaux'!$N$11</f>
        <v>250000</v>
      </c>
      <c r="F173" s="51">
        <v>5</v>
      </c>
      <c r="G173" s="49" t="str">
        <f>'PRIX Materiaux'!$A$17</f>
        <v>Cuir</v>
      </c>
      <c r="H173" s="51">
        <f>'PRIX Materiaux'!$B$17</f>
        <v>180</v>
      </c>
      <c r="I173" s="51">
        <v>15</v>
      </c>
      <c r="Q173" s="51">
        <f t="shared" si="11"/>
        <v>1253000</v>
      </c>
      <c r="R173" s="70" t="s">
        <v>730</v>
      </c>
      <c r="S173" s="38" t="s">
        <v>253</v>
      </c>
    </row>
    <row r="174" spans="1:19" ht="30" x14ac:dyDescent="0.25">
      <c r="A174" s="35" t="str">
        <f>'PRIX Materiaux'!$M$3</f>
        <v>Minerai de Charbon</v>
      </c>
      <c r="B174" s="51">
        <f>'PRIX Materiaux'!$N$3</f>
        <v>5</v>
      </c>
      <c r="C174" s="51">
        <v>60</v>
      </c>
      <c r="D174" s="49" t="str">
        <f>'PRIX Materiaux'!$M$11</f>
        <v>Minerai de platine</v>
      </c>
      <c r="E174" s="51">
        <f>'PRIX Materiaux'!$N$11</f>
        <v>250000</v>
      </c>
      <c r="F174" s="51">
        <v>5</v>
      </c>
      <c r="G174" s="49" t="str">
        <f>'PRIX Materiaux'!$A$17</f>
        <v>Cuir</v>
      </c>
      <c r="H174" s="51">
        <f>'PRIX Materiaux'!$B$17</f>
        <v>180</v>
      </c>
      <c r="I174" s="51">
        <v>15</v>
      </c>
      <c r="Q174" s="51">
        <f t="shared" si="11"/>
        <v>1253000</v>
      </c>
      <c r="R174" s="70" t="s">
        <v>726</v>
      </c>
      <c r="S174" s="38" t="s">
        <v>253</v>
      </c>
    </row>
    <row r="175" spans="1:19" ht="30" x14ac:dyDescent="0.25">
      <c r="A175" s="35" t="str">
        <f>'PRIX Materiaux'!$M$3</f>
        <v>Minerai de Charbon</v>
      </c>
      <c r="B175" s="51">
        <f>'PRIX Materiaux'!$N$3</f>
        <v>5</v>
      </c>
      <c r="C175" s="51">
        <v>60</v>
      </c>
      <c r="D175" s="49" t="str">
        <f>'PRIX Materiaux'!$M$11</f>
        <v>Minerai de platine</v>
      </c>
      <c r="E175" s="51">
        <f>'PRIX Materiaux'!$N$11</f>
        <v>250000</v>
      </c>
      <c r="F175" s="51">
        <v>10</v>
      </c>
      <c r="G175" s="49" t="str">
        <f>'PRIX Materiaux'!$A$17</f>
        <v>Cuir</v>
      </c>
      <c r="H175" s="51">
        <f>'PRIX Materiaux'!$B$17</f>
        <v>180</v>
      </c>
      <c r="I175" s="51">
        <v>30</v>
      </c>
      <c r="M175" s="36"/>
      <c r="Q175" s="51">
        <f t="shared" si="11"/>
        <v>2505700</v>
      </c>
      <c r="R175" s="70" t="s">
        <v>725</v>
      </c>
      <c r="S175" s="38" t="s">
        <v>253</v>
      </c>
    </row>
    <row r="176" spans="1:19" ht="30" x14ac:dyDescent="0.25">
      <c r="A176" s="35" t="str">
        <f>'PRIX Materiaux'!$M$3</f>
        <v>Minerai de Charbon</v>
      </c>
      <c r="B176" s="51">
        <f>'PRIX Materiaux'!$N$3</f>
        <v>5</v>
      </c>
      <c r="C176" s="51">
        <v>60</v>
      </c>
      <c r="D176" s="49" t="str">
        <f>'PRIX Materiaux'!$M$11</f>
        <v>Minerai de platine</v>
      </c>
      <c r="E176" s="51">
        <f>'PRIX Materiaux'!$N$11</f>
        <v>250000</v>
      </c>
      <c r="F176" s="51">
        <v>20</v>
      </c>
      <c r="G176" s="49" t="str">
        <f>'PRIX Materiaux'!$A$17</f>
        <v>Cuir</v>
      </c>
      <c r="H176" s="51">
        <f>'PRIX Materiaux'!$B$17</f>
        <v>180</v>
      </c>
      <c r="I176" s="51">
        <v>30</v>
      </c>
      <c r="Q176" s="51">
        <f t="shared" si="11"/>
        <v>5005700</v>
      </c>
      <c r="R176" s="70" t="s">
        <v>727</v>
      </c>
      <c r="S176" s="38" t="s">
        <v>253</v>
      </c>
    </row>
    <row r="177" spans="1:19" ht="30" x14ac:dyDescent="0.25">
      <c r="A177" s="35" t="str">
        <f>'PRIX Materiaux'!$M$3</f>
        <v>Minerai de Charbon</v>
      </c>
      <c r="B177" s="51">
        <f>'PRIX Materiaux'!$N$3</f>
        <v>5</v>
      </c>
      <c r="C177" s="51">
        <v>60</v>
      </c>
      <c r="D177" s="49" t="str">
        <f>'PRIX Materiaux'!$M$11</f>
        <v>Minerai de platine</v>
      </c>
      <c r="E177" s="51">
        <f>'PRIX Materiaux'!$N$11</f>
        <v>250000</v>
      </c>
      <c r="F177" s="51">
        <v>10</v>
      </c>
      <c r="G177" s="49" t="str">
        <f>'PRIX Materiaux'!$A$17</f>
        <v>Cuir</v>
      </c>
      <c r="H177" s="51">
        <f>'PRIX Materiaux'!$B$17</f>
        <v>180</v>
      </c>
      <c r="I177" s="51">
        <v>30</v>
      </c>
      <c r="Q177" s="51">
        <f t="shared" si="11"/>
        <v>2505700</v>
      </c>
      <c r="R177" s="70" t="s">
        <v>728</v>
      </c>
      <c r="S177" s="38" t="s">
        <v>253</v>
      </c>
    </row>
    <row r="178" spans="1:19" ht="30" x14ac:dyDescent="0.25">
      <c r="A178" s="35" t="str">
        <f>'PRIX Materiaux'!$M$3</f>
        <v>Minerai de Charbon</v>
      </c>
      <c r="B178" s="51">
        <f>'PRIX Materiaux'!$N$3</f>
        <v>5</v>
      </c>
      <c r="C178" s="51">
        <v>60</v>
      </c>
      <c r="D178" s="49" t="str">
        <f>'PRIX Materiaux'!$M$11</f>
        <v>Minerai de platine</v>
      </c>
      <c r="E178" s="51">
        <f>'PRIX Materiaux'!$N$11</f>
        <v>250000</v>
      </c>
      <c r="F178" s="51">
        <v>10</v>
      </c>
      <c r="G178" s="49" t="str">
        <f>'PRIX Materiaux'!$A$17</f>
        <v>Cuir</v>
      </c>
      <c r="H178" s="51">
        <f>'PRIX Materiaux'!$B$17</f>
        <v>180</v>
      </c>
      <c r="I178" s="51">
        <v>30</v>
      </c>
      <c r="Q178" s="51">
        <f t="shared" si="11"/>
        <v>2505700</v>
      </c>
      <c r="R178" s="70" t="s">
        <v>729</v>
      </c>
      <c r="S178" s="38" t="s">
        <v>253</v>
      </c>
    </row>
    <row r="179" spans="1:19" ht="30" x14ac:dyDescent="0.25">
      <c r="A179" s="35" t="str">
        <f>'PRIX Materiaux'!$M$3</f>
        <v>Minerai de Charbon</v>
      </c>
      <c r="B179" s="51">
        <f>'PRIX Materiaux'!$N$3</f>
        <v>5</v>
      </c>
      <c r="C179" s="51">
        <v>30</v>
      </c>
      <c r="D179" s="49" t="str">
        <f>'PRIX Materiaux'!$M$11</f>
        <v>Minerai de platine</v>
      </c>
      <c r="E179" s="51">
        <f>'PRIX Materiaux'!$N$11</f>
        <v>250000</v>
      </c>
      <c r="F179" s="51">
        <v>5</v>
      </c>
      <c r="G179" s="49" t="str">
        <f>'PRIX Materiaux'!$A$17</f>
        <v>Cuir</v>
      </c>
      <c r="H179" s="51">
        <f>'PRIX Materiaux'!$B$17</f>
        <v>180</v>
      </c>
      <c r="I179" s="51">
        <v>40</v>
      </c>
      <c r="Q179" s="51">
        <f t="shared" si="10"/>
        <v>1257350</v>
      </c>
      <c r="R179" s="70" t="s">
        <v>566</v>
      </c>
      <c r="S179" s="38" t="s">
        <v>253</v>
      </c>
    </row>
    <row r="180" spans="1:19" ht="30" x14ac:dyDescent="0.25">
      <c r="A180" s="35" t="str">
        <f>'PRIX Materiaux'!$M$3</f>
        <v>Minerai de Charbon</v>
      </c>
      <c r="B180" s="51">
        <f>'PRIX Materiaux'!$N$3</f>
        <v>5</v>
      </c>
      <c r="C180" s="51">
        <v>30</v>
      </c>
      <c r="D180" s="49" t="str">
        <f>'PRIX Materiaux'!$M$11</f>
        <v>Minerai de platine</v>
      </c>
      <c r="E180" s="51">
        <f>'PRIX Materiaux'!$N$11</f>
        <v>250000</v>
      </c>
      <c r="F180" s="51">
        <v>5</v>
      </c>
      <c r="G180" s="49" t="str">
        <f>'PRIX Materiaux'!$J$11</f>
        <v>bois de Noyer</v>
      </c>
      <c r="H180" s="51">
        <f>'PRIX Materiaux'!$K$11</f>
        <v>53</v>
      </c>
      <c r="I180" s="51">
        <v>10</v>
      </c>
      <c r="Q180" s="51">
        <f t="shared" si="10"/>
        <v>1250680</v>
      </c>
      <c r="R180" s="70" t="s">
        <v>603</v>
      </c>
      <c r="S180" s="38" t="s">
        <v>253</v>
      </c>
    </row>
    <row r="181" spans="1:19" ht="30" x14ac:dyDescent="0.25">
      <c r="A181" s="35" t="str">
        <f>'PRIX Materiaux'!$M$3</f>
        <v>Minerai de Charbon</v>
      </c>
      <c r="B181" s="51">
        <f>'PRIX Materiaux'!$N$3</f>
        <v>5</v>
      </c>
      <c r="C181" s="51">
        <v>30</v>
      </c>
      <c r="D181" s="49" t="str">
        <f>'PRIX Materiaux'!$M$11</f>
        <v>Minerai de platine</v>
      </c>
      <c r="E181" s="51">
        <f>'PRIX Materiaux'!$N$11</f>
        <v>250000</v>
      </c>
      <c r="F181" s="51">
        <v>5</v>
      </c>
      <c r="G181" s="49" t="str">
        <f>'PRIX Materiaux'!$J$11</f>
        <v>bois de Noyer</v>
      </c>
      <c r="H181" s="51">
        <f>'PRIX Materiaux'!$K$11</f>
        <v>53</v>
      </c>
      <c r="I181" s="51">
        <v>2</v>
      </c>
      <c r="Q181" s="51">
        <f t="shared" si="10"/>
        <v>1250256</v>
      </c>
      <c r="R181" s="70" t="s">
        <v>482</v>
      </c>
      <c r="S181" s="38" t="s">
        <v>253</v>
      </c>
    </row>
    <row r="182" spans="1:19" ht="30" x14ac:dyDescent="0.25">
      <c r="A182" s="35" t="str">
        <f>'PRIX Materiaux'!$M$3</f>
        <v>Minerai de Charbon</v>
      </c>
      <c r="B182" s="51">
        <f>'PRIX Materiaux'!$N$3</f>
        <v>5</v>
      </c>
      <c r="C182" s="51">
        <v>30</v>
      </c>
      <c r="D182" s="49" t="str">
        <f>'PRIX Materiaux'!$M$11</f>
        <v>Minerai de platine</v>
      </c>
      <c r="E182" s="51">
        <f>'PRIX Materiaux'!$N$11</f>
        <v>250000</v>
      </c>
      <c r="F182" s="51">
        <v>10</v>
      </c>
      <c r="G182" s="49" t="str">
        <f>'PRIX Materiaux'!$J$11</f>
        <v>bois de Noyer</v>
      </c>
      <c r="H182" s="51">
        <f>'PRIX Materiaux'!$K$11</f>
        <v>53</v>
      </c>
      <c r="I182" s="51">
        <v>3</v>
      </c>
      <c r="Q182" s="51">
        <f t="shared" si="10"/>
        <v>2500309</v>
      </c>
      <c r="R182" s="70" t="s">
        <v>327</v>
      </c>
      <c r="S182" s="38" t="s">
        <v>253</v>
      </c>
    </row>
    <row r="183" spans="1:19" ht="30" x14ac:dyDescent="0.25">
      <c r="A183" s="35" t="str">
        <f>'PRIX Materiaux'!$M$3</f>
        <v>Minerai de Charbon</v>
      </c>
      <c r="B183" s="51">
        <f>'PRIX Materiaux'!$N$3</f>
        <v>5</v>
      </c>
      <c r="C183" s="51">
        <v>30</v>
      </c>
      <c r="D183" s="49" t="str">
        <f>'PRIX Materiaux'!$M$11</f>
        <v>Minerai de platine</v>
      </c>
      <c r="E183" s="51">
        <f>'PRIX Materiaux'!$N$11</f>
        <v>250000</v>
      </c>
      <c r="F183" s="51">
        <v>10</v>
      </c>
      <c r="G183" s="49" t="str">
        <f>'PRIX Materiaux'!$J$11</f>
        <v>bois de Noyer</v>
      </c>
      <c r="H183" s="51">
        <f>'PRIX Materiaux'!$K$11</f>
        <v>53</v>
      </c>
      <c r="I183" s="51">
        <v>3</v>
      </c>
      <c r="Q183" s="51">
        <f t="shared" si="10"/>
        <v>2500309</v>
      </c>
      <c r="R183" s="70" t="s">
        <v>550</v>
      </c>
      <c r="S183" s="38" t="s">
        <v>253</v>
      </c>
    </row>
    <row r="184" spans="1:19" ht="30" x14ac:dyDescent="0.25">
      <c r="A184" s="35" t="str">
        <f>'PRIX Materiaux'!$M$3</f>
        <v>Minerai de Charbon</v>
      </c>
      <c r="B184" s="51">
        <f>'PRIX Materiaux'!$N$3</f>
        <v>5</v>
      </c>
      <c r="C184" s="51">
        <v>30</v>
      </c>
      <c r="D184" s="49" t="str">
        <f>'PRIX Materiaux'!$J$9</f>
        <v>bois de Orme</v>
      </c>
      <c r="E184" s="51">
        <f>'PRIX Materiaux'!$K$9</f>
        <v>43</v>
      </c>
      <c r="F184" s="51">
        <v>15</v>
      </c>
      <c r="G184" s="49" t="str">
        <f>'PRIX Materiaux'!$M$11</f>
        <v>Minerai de platine</v>
      </c>
      <c r="H184" s="51">
        <f>'PRIX Materiaux'!$N$11</f>
        <v>250000</v>
      </c>
      <c r="I184" s="51">
        <v>5</v>
      </c>
      <c r="M184" s="36"/>
      <c r="Q184" s="51">
        <f t="shared" si="10"/>
        <v>1250795</v>
      </c>
      <c r="R184" s="70" t="s">
        <v>351</v>
      </c>
      <c r="S184" s="38" t="s">
        <v>253</v>
      </c>
    </row>
    <row r="185" spans="1:19" ht="30" x14ac:dyDescent="0.25">
      <c r="A185" s="35" t="str">
        <f>'PRIX Materiaux'!$M$3</f>
        <v>Minerai de Charbon</v>
      </c>
      <c r="B185" s="51">
        <f>'PRIX Materiaux'!$N$3</f>
        <v>5</v>
      </c>
      <c r="C185" s="51">
        <v>60</v>
      </c>
      <c r="D185" s="49" t="str">
        <f>'PRIX Materiaux'!$M$11</f>
        <v>Minerai de platine</v>
      </c>
      <c r="E185" s="51">
        <f>'PRIX Materiaux'!$N$11</f>
        <v>250000</v>
      </c>
      <c r="F185" s="51">
        <v>20</v>
      </c>
      <c r="G185" s="49" t="str">
        <f>'PRIX Materiaux'!$J$11</f>
        <v>bois de Noyer</v>
      </c>
      <c r="H185" s="51">
        <f>'PRIX Materiaux'!$K$11</f>
        <v>53</v>
      </c>
      <c r="I185" s="51">
        <v>8</v>
      </c>
      <c r="Q185" s="51">
        <f t="shared" si="10"/>
        <v>5000724</v>
      </c>
      <c r="R185" s="70" t="s">
        <v>328</v>
      </c>
      <c r="S185" s="38" t="s">
        <v>253</v>
      </c>
    </row>
    <row r="186" spans="1:19" ht="30" x14ac:dyDescent="0.25">
      <c r="A186" s="49" t="str">
        <f>'PRIX Materiaux'!$J$12</f>
        <v>bois d'Acacia</v>
      </c>
      <c r="B186" s="51">
        <f>'PRIX Materiaux'!$K$12</f>
        <v>60</v>
      </c>
      <c r="C186" s="51">
        <v>40</v>
      </c>
      <c r="D186" s="52" t="str">
        <f>'PRIX Materiaux'!$A$18</f>
        <v>Fil</v>
      </c>
      <c r="E186" s="51">
        <f>'PRIX Materiaux'!$B$18</f>
        <v>210</v>
      </c>
      <c r="F186" s="51">
        <v>5</v>
      </c>
      <c r="G186" s="65"/>
      <c r="Q186" s="51">
        <f t="shared" si="10"/>
        <v>3450</v>
      </c>
      <c r="R186" s="70" t="s">
        <v>418</v>
      </c>
      <c r="S186" s="38" t="s">
        <v>297</v>
      </c>
    </row>
    <row r="187" spans="1:19" ht="30" x14ac:dyDescent="0.25">
      <c r="A187" s="49" t="str">
        <f>'PRIX Materiaux'!$J$12</f>
        <v>bois d'Acacia</v>
      </c>
      <c r="B187" s="51">
        <f>'PRIX Materiaux'!$K$12</f>
        <v>60</v>
      </c>
      <c r="C187" s="51">
        <v>60</v>
      </c>
      <c r="D187" s="71"/>
      <c r="G187" s="65"/>
      <c r="H187" s="65"/>
      <c r="M187" s="36"/>
      <c r="Q187" s="51">
        <f t="shared" si="10"/>
        <v>3600</v>
      </c>
      <c r="R187" s="70" t="s">
        <v>419</v>
      </c>
      <c r="S187" s="38" t="s">
        <v>297</v>
      </c>
    </row>
    <row r="188" spans="1:19" ht="30" x14ac:dyDescent="0.25">
      <c r="A188" s="35" t="str">
        <f>'PRIX Materiaux'!$M$3</f>
        <v>Minerai de Charbon</v>
      </c>
      <c r="B188" s="51">
        <f>'PRIX Materiaux'!$N$3</f>
        <v>5</v>
      </c>
      <c r="C188" s="51">
        <v>60</v>
      </c>
      <c r="D188" s="49" t="str">
        <f>'PRIX Materiaux'!$M$12</f>
        <v>Minerai de Mithril</v>
      </c>
      <c r="E188" s="51">
        <f>'PRIX Materiaux'!$N$12</f>
        <v>500000</v>
      </c>
      <c r="F188" s="51">
        <v>5</v>
      </c>
      <c r="G188" s="49" t="str">
        <f>'PRIX Materiaux'!$A$16</f>
        <v>Laine</v>
      </c>
      <c r="H188" s="51">
        <f>'PRIX Materiaux'!$B$16</f>
        <v>120</v>
      </c>
      <c r="I188" s="51">
        <v>15</v>
      </c>
      <c r="M188" s="36"/>
      <c r="Q188" s="51">
        <f t="shared" si="10"/>
        <v>2502100</v>
      </c>
      <c r="R188" s="70" t="s">
        <v>748</v>
      </c>
      <c r="S188" s="38" t="s">
        <v>253</v>
      </c>
    </row>
    <row r="189" spans="1:19" ht="30" x14ac:dyDescent="0.25">
      <c r="A189" s="35" t="str">
        <f>'PRIX Materiaux'!$M$3</f>
        <v>Minerai de Charbon</v>
      </c>
      <c r="B189" s="51">
        <f>'PRIX Materiaux'!$N$3</f>
        <v>5</v>
      </c>
      <c r="C189" s="51">
        <v>60</v>
      </c>
      <c r="D189" s="49" t="str">
        <f>'PRIX Materiaux'!$M$12</f>
        <v>Minerai de Mithril</v>
      </c>
      <c r="E189" s="51">
        <f>'PRIX Materiaux'!$N$12</f>
        <v>500000</v>
      </c>
      <c r="F189" s="51">
        <v>10</v>
      </c>
      <c r="G189" s="49" t="str">
        <f>'PRIX Materiaux'!$A$16</f>
        <v>Laine</v>
      </c>
      <c r="H189" s="51">
        <f>'PRIX Materiaux'!$B$16</f>
        <v>120</v>
      </c>
      <c r="I189" s="51">
        <v>15</v>
      </c>
      <c r="Q189" s="51">
        <f t="shared" si="10"/>
        <v>5002100</v>
      </c>
      <c r="R189" s="70" t="s">
        <v>747</v>
      </c>
      <c r="S189" s="38" t="s">
        <v>253</v>
      </c>
    </row>
    <row r="190" spans="1:19" ht="30" x14ac:dyDescent="0.25">
      <c r="A190" s="35" t="str">
        <f>'PRIX Materiaux'!$M$3</f>
        <v>Minerai de Charbon</v>
      </c>
      <c r="B190" s="51">
        <f>'PRIX Materiaux'!$N$3</f>
        <v>5</v>
      </c>
      <c r="C190" s="51">
        <v>60</v>
      </c>
      <c r="D190" s="49" t="str">
        <f>'PRIX Materiaux'!$M$12</f>
        <v>Minerai de Mithril</v>
      </c>
      <c r="E190" s="51">
        <f>'PRIX Materiaux'!$N$12</f>
        <v>500000</v>
      </c>
      <c r="F190" s="51">
        <v>5</v>
      </c>
      <c r="G190" s="49" t="str">
        <f>'PRIX Materiaux'!$A$16</f>
        <v>Laine</v>
      </c>
      <c r="H190" s="51">
        <f>'PRIX Materiaux'!$B$16</f>
        <v>120</v>
      </c>
      <c r="I190" s="51">
        <v>15</v>
      </c>
      <c r="Q190" s="51">
        <f t="shared" si="10"/>
        <v>2502100</v>
      </c>
      <c r="R190" s="70" t="s">
        <v>746</v>
      </c>
      <c r="S190" s="38" t="s">
        <v>253</v>
      </c>
    </row>
    <row r="191" spans="1:19" ht="30" x14ac:dyDescent="0.25">
      <c r="A191" s="35" t="str">
        <f>'PRIX Materiaux'!$M$3</f>
        <v>Minerai de Charbon</v>
      </c>
      <c r="B191" s="51">
        <f>'PRIX Materiaux'!$N$3</f>
        <v>5</v>
      </c>
      <c r="C191" s="51">
        <v>60</v>
      </c>
      <c r="D191" s="49" t="str">
        <f>'PRIX Materiaux'!$M$12</f>
        <v>Minerai de Mithril</v>
      </c>
      <c r="E191" s="51">
        <f>'PRIX Materiaux'!$N$12</f>
        <v>500000</v>
      </c>
      <c r="F191" s="51">
        <v>5</v>
      </c>
      <c r="G191" s="49" t="str">
        <f>'PRIX Materiaux'!$A$16</f>
        <v>Laine</v>
      </c>
      <c r="H191" s="51">
        <f>'PRIX Materiaux'!$B$16</f>
        <v>120</v>
      </c>
      <c r="I191" s="51">
        <v>15</v>
      </c>
      <c r="Q191" s="51">
        <f t="shared" si="10"/>
        <v>2502100</v>
      </c>
      <c r="R191" s="70" t="s">
        <v>745</v>
      </c>
      <c r="S191" s="38" t="s">
        <v>253</v>
      </c>
    </row>
    <row r="192" spans="1:19" ht="30" x14ac:dyDescent="0.25">
      <c r="A192" s="35" t="str">
        <f>'PRIX Materiaux'!$M$3</f>
        <v>Minerai de Charbon</v>
      </c>
      <c r="B192" s="51">
        <f>'PRIX Materiaux'!$N$3</f>
        <v>5</v>
      </c>
      <c r="C192" s="51">
        <v>60</v>
      </c>
      <c r="D192" s="49" t="str">
        <f>'PRIX Materiaux'!$M$12</f>
        <v>Minerai de Mithril</v>
      </c>
      <c r="E192" s="51">
        <f>'PRIX Materiaux'!$N$12</f>
        <v>500000</v>
      </c>
      <c r="F192" s="51">
        <v>5</v>
      </c>
      <c r="G192" s="49" t="str">
        <f>'PRIX Materiaux'!$A$17</f>
        <v>Cuir</v>
      </c>
      <c r="H192" s="51">
        <f>'PRIX Materiaux'!$B$17</f>
        <v>180</v>
      </c>
      <c r="I192" s="51">
        <v>15</v>
      </c>
      <c r="M192" s="36"/>
      <c r="Q192" s="51">
        <f t="shared" si="10"/>
        <v>2503000</v>
      </c>
      <c r="R192" s="70" t="s">
        <v>744</v>
      </c>
      <c r="S192" s="38" t="s">
        <v>253</v>
      </c>
    </row>
    <row r="193" spans="1:19" ht="30" x14ac:dyDescent="0.25">
      <c r="A193" s="35" t="str">
        <f>'PRIX Materiaux'!$M$3</f>
        <v>Minerai de Charbon</v>
      </c>
      <c r="B193" s="51">
        <f>'PRIX Materiaux'!$N$3</f>
        <v>5</v>
      </c>
      <c r="C193" s="51">
        <v>60</v>
      </c>
      <c r="D193" s="49" t="str">
        <f>'PRIX Materiaux'!$M$12</f>
        <v>Minerai de Mithril</v>
      </c>
      <c r="E193" s="51">
        <f>'PRIX Materiaux'!$N$12</f>
        <v>500000</v>
      </c>
      <c r="F193" s="51">
        <v>10</v>
      </c>
      <c r="G193" s="49" t="str">
        <f>'PRIX Materiaux'!$A$17</f>
        <v>Cuir</v>
      </c>
      <c r="H193" s="51">
        <f>'PRIX Materiaux'!$B$17</f>
        <v>180</v>
      </c>
      <c r="I193" s="51">
        <v>15</v>
      </c>
      <c r="Q193" s="51">
        <f t="shared" si="10"/>
        <v>5003000</v>
      </c>
      <c r="R193" s="70" t="s">
        <v>743</v>
      </c>
      <c r="S193" s="38" t="s">
        <v>253</v>
      </c>
    </row>
    <row r="194" spans="1:19" ht="30" x14ac:dyDescent="0.25">
      <c r="A194" s="35" t="str">
        <f>'PRIX Materiaux'!$M$3</f>
        <v>Minerai de Charbon</v>
      </c>
      <c r="B194" s="51">
        <f>'PRIX Materiaux'!$N$3</f>
        <v>5</v>
      </c>
      <c r="C194" s="51">
        <v>60</v>
      </c>
      <c r="D194" s="49" t="str">
        <f>'PRIX Materiaux'!$M$12</f>
        <v>Minerai de Mithril</v>
      </c>
      <c r="E194" s="51">
        <f>'PRIX Materiaux'!$N$12</f>
        <v>500000</v>
      </c>
      <c r="F194" s="51">
        <v>5</v>
      </c>
      <c r="G194" s="49" t="str">
        <f>'PRIX Materiaux'!$A$17</f>
        <v>Cuir</v>
      </c>
      <c r="H194" s="51">
        <f>'PRIX Materiaux'!$B$17</f>
        <v>180</v>
      </c>
      <c r="I194" s="51">
        <v>15</v>
      </c>
      <c r="Q194" s="51">
        <f t="shared" si="10"/>
        <v>2503000</v>
      </c>
      <c r="R194" s="70" t="s">
        <v>742</v>
      </c>
      <c r="S194" s="38" t="s">
        <v>253</v>
      </c>
    </row>
    <row r="195" spans="1:19" ht="30" x14ac:dyDescent="0.25">
      <c r="A195" s="35" t="str">
        <f>'PRIX Materiaux'!$M$3</f>
        <v>Minerai de Charbon</v>
      </c>
      <c r="B195" s="51">
        <f>'PRIX Materiaux'!$N$3</f>
        <v>5</v>
      </c>
      <c r="C195" s="51">
        <v>60</v>
      </c>
      <c r="D195" s="49" t="str">
        <f>'PRIX Materiaux'!$M$12</f>
        <v>Minerai de Mithril</v>
      </c>
      <c r="E195" s="51">
        <f>'PRIX Materiaux'!$N$12</f>
        <v>500000</v>
      </c>
      <c r="F195" s="51">
        <v>5</v>
      </c>
      <c r="G195" s="49" t="str">
        <f>'PRIX Materiaux'!$A$17</f>
        <v>Cuir</v>
      </c>
      <c r="H195" s="51">
        <f>'PRIX Materiaux'!$B$17</f>
        <v>180</v>
      </c>
      <c r="I195" s="51">
        <v>15</v>
      </c>
      <c r="Q195" s="51">
        <f t="shared" si="10"/>
        <v>2503000</v>
      </c>
      <c r="R195" s="70" t="s">
        <v>741</v>
      </c>
      <c r="S195" s="38" t="s">
        <v>253</v>
      </c>
    </row>
    <row r="196" spans="1:19" ht="30" x14ac:dyDescent="0.25">
      <c r="A196" s="35" t="str">
        <f>'PRIX Materiaux'!$M$3</f>
        <v>Minerai de Charbon</v>
      </c>
      <c r="B196" s="51">
        <f>'PRIX Materiaux'!$N$3</f>
        <v>5</v>
      </c>
      <c r="C196" s="51">
        <v>60</v>
      </c>
      <c r="D196" s="49" t="str">
        <f>'PRIX Materiaux'!$M$12</f>
        <v>Minerai de Mithril</v>
      </c>
      <c r="E196" s="51">
        <f>'PRIX Materiaux'!$N$12</f>
        <v>500000</v>
      </c>
      <c r="F196" s="51">
        <v>10</v>
      </c>
      <c r="G196" s="49" t="str">
        <f>'PRIX Materiaux'!$A$17</f>
        <v>Cuir</v>
      </c>
      <c r="H196" s="51">
        <f>'PRIX Materiaux'!$B$17</f>
        <v>180</v>
      </c>
      <c r="I196" s="51">
        <v>30</v>
      </c>
      <c r="M196" s="36"/>
      <c r="Q196" s="51">
        <f t="shared" si="10"/>
        <v>5005700</v>
      </c>
      <c r="R196" s="70" t="s">
        <v>740</v>
      </c>
      <c r="S196" s="38" t="s">
        <v>253</v>
      </c>
    </row>
    <row r="197" spans="1:19" ht="30" x14ac:dyDescent="0.25">
      <c r="A197" s="35" t="str">
        <f>'PRIX Materiaux'!$M$3</f>
        <v>Minerai de Charbon</v>
      </c>
      <c r="B197" s="51">
        <f>'PRIX Materiaux'!$N$3</f>
        <v>5</v>
      </c>
      <c r="C197" s="51">
        <v>60</v>
      </c>
      <c r="D197" s="49" t="str">
        <f>'PRIX Materiaux'!$M$12</f>
        <v>Minerai de Mithril</v>
      </c>
      <c r="E197" s="51">
        <f>'PRIX Materiaux'!$N$12</f>
        <v>500000</v>
      </c>
      <c r="F197" s="51">
        <v>20</v>
      </c>
      <c r="G197" s="49" t="str">
        <f>'PRIX Materiaux'!$A$17</f>
        <v>Cuir</v>
      </c>
      <c r="H197" s="51">
        <f>'PRIX Materiaux'!$B$17</f>
        <v>180</v>
      </c>
      <c r="I197" s="51">
        <v>30</v>
      </c>
      <c r="Q197" s="51">
        <f t="shared" si="10"/>
        <v>10005700</v>
      </c>
      <c r="R197" s="70" t="s">
        <v>739</v>
      </c>
      <c r="S197" s="38" t="s">
        <v>253</v>
      </c>
    </row>
    <row r="198" spans="1:19" ht="30" x14ac:dyDescent="0.25">
      <c r="A198" s="35" t="str">
        <f>'PRIX Materiaux'!$M$3</f>
        <v>Minerai de Charbon</v>
      </c>
      <c r="B198" s="51">
        <f>'PRIX Materiaux'!$N$3</f>
        <v>5</v>
      </c>
      <c r="C198" s="51">
        <v>60</v>
      </c>
      <c r="D198" s="49" t="str">
        <f>'PRIX Materiaux'!$M$12</f>
        <v>Minerai de Mithril</v>
      </c>
      <c r="E198" s="51">
        <f>'PRIX Materiaux'!$N$12</f>
        <v>500000</v>
      </c>
      <c r="F198" s="51">
        <v>10</v>
      </c>
      <c r="G198" s="49" t="str">
        <f>'PRIX Materiaux'!$A$17</f>
        <v>Cuir</v>
      </c>
      <c r="H198" s="51">
        <f>'PRIX Materiaux'!$B$17</f>
        <v>180</v>
      </c>
      <c r="I198" s="51">
        <v>30</v>
      </c>
      <c r="Q198" s="51">
        <f t="shared" si="10"/>
        <v>5005700</v>
      </c>
      <c r="R198" s="70" t="s">
        <v>738</v>
      </c>
      <c r="S198" s="38" t="s">
        <v>253</v>
      </c>
    </row>
    <row r="199" spans="1:19" ht="30" x14ac:dyDescent="0.25">
      <c r="A199" s="35" t="str">
        <f>'PRIX Materiaux'!$M$3</f>
        <v>Minerai de Charbon</v>
      </c>
      <c r="B199" s="51">
        <f>'PRIX Materiaux'!$N$3</f>
        <v>5</v>
      </c>
      <c r="C199" s="51">
        <v>60</v>
      </c>
      <c r="D199" s="49" t="str">
        <f>'PRIX Materiaux'!$M$12</f>
        <v>Minerai de Mithril</v>
      </c>
      <c r="E199" s="51">
        <f>'PRIX Materiaux'!$N$12</f>
        <v>500000</v>
      </c>
      <c r="F199" s="51">
        <v>10</v>
      </c>
      <c r="G199" s="49" t="str">
        <f>'PRIX Materiaux'!$A$17</f>
        <v>Cuir</v>
      </c>
      <c r="H199" s="51">
        <f>'PRIX Materiaux'!$B$17</f>
        <v>180</v>
      </c>
      <c r="I199" s="51">
        <v>30</v>
      </c>
      <c r="Q199" s="51">
        <f t="shared" si="10"/>
        <v>5005700</v>
      </c>
      <c r="R199" s="70" t="s">
        <v>737</v>
      </c>
      <c r="S199" s="38" t="s">
        <v>253</v>
      </c>
    </row>
    <row r="200" spans="1:19" ht="30" x14ac:dyDescent="0.25">
      <c r="A200" s="35" t="str">
        <f>'PRIX Materiaux'!$M$3</f>
        <v>Minerai de Charbon</v>
      </c>
      <c r="B200" s="51">
        <f>'PRIX Materiaux'!$N$3</f>
        <v>5</v>
      </c>
      <c r="C200" s="51">
        <v>30</v>
      </c>
      <c r="D200" s="49" t="str">
        <f>'PRIX Materiaux'!$M$12</f>
        <v>Minerai de Mithril</v>
      </c>
      <c r="E200" s="51">
        <f>'PRIX Materiaux'!$N$12</f>
        <v>500000</v>
      </c>
      <c r="F200" s="51">
        <v>5</v>
      </c>
      <c r="G200" s="49" t="str">
        <f>'PRIX Materiaux'!$A$17</f>
        <v>Cuir</v>
      </c>
      <c r="H200" s="51">
        <f>'PRIX Materiaux'!$B$17</f>
        <v>180</v>
      </c>
      <c r="I200" s="51">
        <v>45</v>
      </c>
      <c r="Q200" s="51">
        <f t="shared" si="10"/>
        <v>2508250</v>
      </c>
      <c r="R200" s="70" t="s">
        <v>567</v>
      </c>
      <c r="S200" s="38" t="s">
        <v>253</v>
      </c>
    </row>
    <row r="201" spans="1:19" ht="30" x14ac:dyDescent="0.25">
      <c r="A201" s="35" t="str">
        <f>'PRIX Materiaux'!$M$3</f>
        <v>Minerai de Charbon</v>
      </c>
      <c r="B201" s="51">
        <f>'PRIX Materiaux'!$N$3</f>
        <v>5</v>
      </c>
      <c r="C201" s="51">
        <v>30</v>
      </c>
      <c r="D201" s="49" t="str">
        <f>'PRIX Materiaux'!$M$12</f>
        <v>Minerai de Mithril</v>
      </c>
      <c r="E201" s="51">
        <f>'PRIX Materiaux'!$N$12</f>
        <v>500000</v>
      </c>
      <c r="F201" s="51">
        <v>5</v>
      </c>
      <c r="G201" s="49" t="str">
        <f>'PRIX Materiaux'!$J$12</f>
        <v>bois d'Acacia</v>
      </c>
      <c r="H201" s="51">
        <f>'PRIX Materiaux'!$K$12</f>
        <v>60</v>
      </c>
      <c r="I201" s="51">
        <v>10</v>
      </c>
      <c r="Q201" s="51">
        <f t="shared" si="10"/>
        <v>2500750</v>
      </c>
      <c r="R201" s="70" t="s">
        <v>604</v>
      </c>
      <c r="S201" s="38" t="s">
        <v>253</v>
      </c>
    </row>
    <row r="202" spans="1:19" ht="30" x14ac:dyDescent="0.25">
      <c r="A202" s="35" t="str">
        <f>'PRIX Materiaux'!$M$3</f>
        <v>Minerai de Charbon</v>
      </c>
      <c r="B202" s="51">
        <f>'PRIX Materiaux'!$N$3</f>
        <v>5</v>
      </c>
      <c r="C202" s="51">
        <v>30</v>
      </c>
      <c r="D202" s="49" t="str">
        <f>'PRIX Materiaux'!$M$12</f>
        <v>Minerai de Mithril</v>
      </c>
      <c r="E202" s="51">
        <f>'PRIX Materiaux'!$N$12</f>
        <v>500000</v>
      </c>
      <c r="F202" s="51">
        <v>5</v>
      </c>
      <c r="G202" s="49" t="str">
        <f>'PRIX Materiaux'!$J$12</f>
        <v>bois d'Acacia</v>
      </c>
      <c r="H202" s="51">
        <f>'PRIX Materiaux'!$K$12</f>
        <v>60</v>
      </c>
      <c r="I202" s="51">
        <v>2</v>
      </c>
      <c r="Q202" s="51">
        <f t="shared" si="10"/>
        <v>2500270</v>
      </c>
      <c r="R202" s="70" t="s">
        <v>483</v>
      </c>
      <c r="S202" s="38" t="s">
        <v>253</v>
      </c>
    </row>
    <row r="203" spans="1:19" ht="30" x14ac:dyDescent="0.25">
      <c r="A203" s="35" t="str">
        <f>'PRIX Materiaux'!$M$3</f>
        <v>Minerai de Charbon</v>
      </c>
      <c r="B203" s="51">
        <f>'PRIX Materiaux'!$N$3</f>
        <v>5</v>
      </c>
      <c r="C203" s="51">
        <v>30</v>
      </c>
      <c r="D203" s="49" t="str">
        <f>'PRIX Materiaux'!$M$12</f>
        <v>Minerai de Mithril</v>
      </c>
      <c r="E203" s="51">
        <f>'PRIX Materiaux'!$N$12</f>
        <v>500000</v>
      </c>
      <c r="F203" s="51">
        <v>10</v>
      </c>
      <c r="G203" s="49" t="str">
        <f>'PRIX Materiaux'!$J$12</f>
        <v>bois d'Acacia</v>
      </c>
      <c r="H203" s="51">
        <f>'PRIX Materiaux'!$K$12</f>
        <v>60</v>
      </c>
      <c r="I203" s="51">
        <v>3</v>
      </c>
      <c r="Q203" s="51">
        <f t="shared" si="10"/>
        <v>5000330</v>
      </c>
      <c r="R203" s="70" t="s">
        <v>329</v>
      </c>
      <c r="S203" s="38" t="s">
        <v>253</v>
      </c>
    </row>
    <row r="204" spans="1:19" ht="30" x14ac:dyDescent="0.25">
      <c r="A204" s="35" t="str">
        <f>'PRIX Materiaux'!$M$3</f>
        <v>Minerai de Charbon</v>
      </c>
      <c r="B204" s="51">
        <f>'PRIX Materiaux'!$N$3</f>
        <v>5</v>
      </c>
      <c r="C204" s="51">
        <v>30</v>
      </c>
      <c r="D204" s="49" t="str">
        <f>'PRIX Materiaux'!$M$12</f>
        <v>Minerai de Mithril</v>
      </c>
      <c r="E204" s="51">
        <f>'PRIX Materiaux'!$N$12</f>
        <v>500000</v>
      </c>
      <c r="F204" s="51">
        <v>10</v>
      </c>
      <c r="G204" s="49" t="str">
        <f>'PRIX Materiaux'!$J$12</f>
        <v>bois d'Acacia</v>
      </c>
      <c r="H204" s="51">
        <f>'PRIX Materiaux'!$K$12</f>
        <v>60</v>
      </c>
      <c r="I204" s="51">
        <v>3</v>
      </c>
      <c r="Q204" s="51">
        <f t="shared" si="10"/>
        <v>5000330</v>
      </c>
      <c r="R204" s="70" t="s">
        <v>551</v>
      </c>
      <c r="S204" s="38" t="s">
        <v>253</v>
      </c>
    </row>
    <row r="205" spans="1:19" ht="30" x14ac:dyDescent="0.25">
      <c r="A205" s="35" t="str">
        <f>'PRIX Materiaux'!$M$3</f>
        <v>Minerai de Charbon</v>
      </c>
      <c r="B205" s="51">
        <f>'PRIX Materiaux'!$N$3</f>
        <v>5</v>
      </c>
      <c r="C205" s="51">
        <v>30</v>
      </c>
      <c r="D205" s="49" t="str">
        <f>'PRIX Materiaux'!$J$10</f>
        <v>bois de Bouleau</v>
      </c>
      <c r="E205" s="51">
        <f>'PRIX Materiaux'!$K$9</f>
        <v>43</v>
      </c>
      <c r="F205" s="51">
        <v>15</v>
      </c>
      <c r="G205" s="49" t="str">
        <f>'PRIX Materiaux'!$M$12</f>
        <v>Minerai de Mithril</v>
      </c>
      <c r="H205" s="51">
        <f>'PRIX Materiaux'!$N$12</f>
        <v>500000</v>
      </c>
      <c r="I205" s="51">
        <v>5</v>
      </c>
      <c r="M205" s="36"/>
      <c r="Q205" s="51">
        <f t="shared" si="10"/>
        <v>2500795</v>
      </c>
      <c r="R205" s="70" t="s">
        <v>352</v>
      </c>
      <c r="S205" s="38" t="s">
        <v>253</v>
      </c>
    </row>
    <row r="206" spans="1:19" ht="30" x14ac:dyDescent="0.25">
      <c r="A206" s="35" t="str">
        <f>'PRIX Materiaux'!$M$3</f>
        <v>Minerai de Charbon</v>
      </c>
      <c r="B206" s="51">
        <f>'PRIX Materiaux'!$N$3</f>
        <v>5</v>
      </c>
      <c r="C206" s="51">
        <v>60</v>
      </c>
      <c r="D206" s="49" t="str">
        <f>'PRIX Materiaux'!$M$12</f>
        <v>Minerai de Mithril</v>
      </c>
      <c r="E206" s="51">
        <f>'PRIX Materiaux'!$N$12</f>
        <v>500000</v>
      </c>
      <c r="F206" s="51">
        <v>20</v>
      </c>
      <c r="G206" s="49" t="str">
        <f>'PRIX Materiaux'!$J$12</f>
        <v>bois d'Acacia</v>
      </c>
      <c r="H206" s="51">
        <f>'PRIX Materiaux'!$K$12</f>
        <v>60</v>
      </c>
      <c r="I206" s="51">
        <v>8</v>
      </c>
      <c r="Q206" s="51">
        <f t="shared" si="10"/>
        <v>10000780</v>
      </c>
      <c r="R206" s="70" t="s">
        <v>330</v>
      </c>
      <c r="S206" s="38" t="s">
        <v>253</v>
      </c>
    </row>
    <row r="207" spans="1:19" ht="30" x14ac:dyDescent="0.25">
      <c r="A207" s="35" t="str">
        <f>'PRIX Materiaux'!$M$3</f>
        <v>Minerai de Charbon</v>
      </c>
      <c r="B207" s="51">
        <f>'PRIX Materiaux'!$N$3</f>
        <v>5</v>
      </c>
      <c r="C207" s="51">
        <v>8</v>
      </c>
      <c r="D207" s="52" t="str">
        <f>'PRIX Materiaux'!$M$13</f>
        <v>Minerai d'Orichalque</v>
      </c>
      <c r="E207" s="51">
        <f>'PRIX Materiaux'!$N$13</f>
        <v>750000</v>
      </c>
      <c r="F207" s="51">
        <v>3</v>
      </c>
      <c r="G207" s="49" t="str">
        <f>'PRIX Materiaux'!$J$12</f>
        <v>bois d'Acacia</v>
      </c>
      <c r="H207" s="51">
        <f>'PRIX Materiaux'!$K$12</f>
        <v>60</v>
      </c>
      <c r="I207" s="51">
        <v>30</v>
      </c>
      <c r="Q207" s="51">
        <f t="shared" si="10"/>
        <v>2251840</v>
      </c>
      <c r="R207" s="70" t="s">
        <v>941</v>
      </c>
      <c r="S207" s="38" t="s">
        <v>253</v>
      </c>
    </row>
    <row r="208" spans="1:19" ht="30" x14ac:dyDescent="0.25">
      <c r="A208" s="52" t="str">
        <f>'PRIX Materiaux'!$J$13</f>
        <v>bois de Pin</v>
      </c>
      <c r="B208" s="51">
        <f>'PRIX Materiaux'!$K$13</f>
        <v>300</v>
      </c>
      <c r="C208" s="51">
        <v>40</v>
      </c>
      <c r="D208" s="52" t="str">
        <f>'PRIX Materiaux'!$A$18</f>
        <v>Fil</v>
      </c>
      <c r="E208" s="51">
        <f>'PRIX Materiaux'!$B$18</f>
        <v>210</v>
      </c>
      <c r="F208" s="51">
        <v>5</v>
      </c>
      <c r="G208" s="65"/>
      <c r="Q208" s="51">
        <f t="shared" si="10"/>
        <v>13050</v>
      </c>
      <c r="R208" s="70" t="s">
        <v>420</v>
      </c>
      <c r="S208" s="38" t="s">
        <v>297</v>
      </c>
    </row>
    <row r="209" spans="1:19" ht="30" x14ac:dyDescent="0.25">
      <c r="A209" s="52" t="str">
        <f>'PRIX Materiaux'!$J$13</f>
        <v>bois de Pin</v>
      </c>
      <c r="B209" s="51">
        <f>'PRIX Materiaux'!$K$13</f>
        <v>300</v>
      </c>
      <c r="C209" s="51">
        <v>60</v>
      </c>
      <c r="D209" s="71"/>
      <c r="G209" s="65"/>
      <c r="H209" s="65"/>
      <c r="M209" s="36"/>
      <c r="Q209" s="51">
        <f t="shared" si="10"/>
        <v>18000</v>
      </c>
      <c r="R209" s="70" t="s">
        <v>421</v>
      </c>
      <c r="S209" s="38" t="s">
        <v>297</v>
      </c>
    </row>
    <row r="210" spans="1:19" ht="30" x14ac:dyDescent="0.25">
      <c r="A210" s="35" t="str">
        <f>'PRIX Materiaux'!$M$3</f>
        <v>Minerai de Charbon</v>
      </c>
      <c r="B210" s="51">
        <f>'PRIX Materiaux'!$N$3</f>
        <v>5</v>
      </c>
      <c r="C210" s="51">
        <v>100</v>
      </c>
      <c r="D210" s="52" t="str">
        <f>'PRIX Materiaux'!$M$13</f>
        <v>Minerai d'Orichalque</v>
      </c>
      <c r="E210" s="51">
        <f>'PRIX Materiaux'!$N$13</f>
        <v>750000</v>
      </c>
      <c r="F210" s="51">
        <v>5</v>
      </c>
      <c r="G210" s="49" t="str">
        <f>'PRIX Materiaux'!$A$16</f>
        <v>Laine</v>
      </c>
      <c r="H210" s="51">
        <f>'PRIX Materiaux'!$B$16</f>
        <v>120</v>
      </c>
      <c r="I210" s="51">
        <v>15</v>
      </c>
      <c r="M210" s="36"/>
      <c r="Q210" s="51">
        <f t="shared" ref="Q210:Q221" si="12">(B210*C210)+(E210*F210)+(H210*I210)+(K210*L210)+(N210*O210)+P210</f>
        <v>3752300</v>
      </c>
      <c r="R210" s="70" t="s">
        <v>807</v>
      </c>
      <c r="S210" s="38" t="s">
        <v>253</v>
      </c>
    </row>
    <row r="211" spans="1:19" ht="30" x14ac:dyDescent="0.25">
      <c r="A211" s="35" t="str">
        <f>'PRIX Materiaux'!$M$3</f>
        <v>Minerai de Charbon</v>
      </c>
      <c r="B211" s="51">
        <f>'PRIX Materiaux'!$N$3</f>
        <v>5</v>
      </c>
      <c r="C211" s="51">
        <v>100</v>
      </c>
      <c r="D211" s="52" t="str">
        <f>'PRIX Materiaux'!$M$13</f>
        <v>Minerai d'Orichalque</v>
      </c>
      <c r="E211" s="51">
        <f>'PRIX Materiaux'!$N$13</f>
        <v>750000</v>
      </c>
      <c r="F211" s="51">
        <v>10</v>
      </c>
      <c r="G211" s="49" t="str">
        <f>'PRIX Materiaux'!$A$16</f>
        <v>Laine</v>
      </c>
      <c r="H211" s="51">
        <f>'PRIX Materiaux'!$B$16</f>
        <v>120</v>
      </c>
      <c r="I211" s="51">
        <v>15</v>
      </c>
      <c r="Q211" s="51">
        <f t="shared" si="12"/>
        <v>7502300</v>
      </c>
      <c r="R211" s="70" t="s">
        <v>808</v>
      </c>
      <c r="S211" s="38" t="s">
        <v>253</v>
      </c>
    </row>
    <row r="212" spans="1:19" ht="30" x14ac:dyDescent="0.25">
      <c r="A212" s="35" t="str">
        <f>'PRIX Materiaux'!$M$3</f>
        <v>Minerai de Charbon</v>
      </c>
      <c r="B212" s="51">
        <f>'PRIX Materiaux'!$N$3</f>
        <v>5</v>
      </c>
      <c r="C212" s="51">
        <v>100</v>
      </c>
      <c r="D212" s="52" t="str">
        <f>'PRIX Materiaux'!$M$13</f>
        <v>Minerai d'Orichalque</v>
      </c>
      <c r="E212" s="51">
        <f>'PRIX Materiaux'!$N$13</f>
        <v>750000</v>
      </c>
      <c r="F212" s="51">
        <v>5</v>
      </c>
      <c r="G212" s="49" t="str">
        <f>'PRIX Materiaux'!$A$16</f>
        <v>Laine</v>
      </c>
      <c r="H212" s="51">
        <f>'PRIX Materiaux'!$B$16</f>
        <v>120</v>
      </c>
      <c r="I212" s="51">
        <v>15</v>
      </c>
      <c r="Q212" s="51">
        <f t="shared" si="12"/>
        <v>3752300</v>
      </c>
      <c r="R212" s="70" t="s">
        <v>758</v>
      </c>
      <c r="S212" s="38" t="s">
        <v>253</v>
      </c>
    </row>
    <row r="213" spans="1:19" ht="30" x14ac:dyDescent="0.25">
      <c r="A213" s="35" t="str">
        <f>'PRIX Materiaux'!$M$3</f>
        <v>Minerai de Charbon</v>
      </c>
      <c r="B213" s="51">
        <f>'PRIX Materiaux'!$N$3</f>
        <v>5</v>
      </c>
      <c r="C213" s="51">
        <v>100</v>
      </c>
      <c r="D213" s="52" t="str">
        <f>'PRIX Materiaux'!$M$13</f>
        <v>Minerai d'Orichalque</v>
      </c>
      <c r="E213" s="51">
        <f>'PRIX Materiaux'!$N$13</f>
        <v>750000</v>
      </c>
      <c r="F213" s="51">
        <v>5</v>
      </c>
      <c r="G213" s="49" t="str">
        <f>'PRIX Materiaux'!$A$16</f>
        <v>Laine</v>
      </c>
      <c r="H213" s="51">
        <f>'PRIX Materiaux'!$B$16</f>
        <v>120</v>
      </c>
      <c r="I213" s="51">
        <v>15</v>
      </c>
      <c r="Q213" s="51">
        <f t="shared" si="12"/>
        <v>3752300</v>
      </c>
      <c r="R213" s="70" t="s">
        <v>757</v>
      </c>
      <c r="S213" s="38" t="s">
        <v>253</v>
      </c>
    </row>
    <row r="214" spans="1:19" ht="30" x14ac:dyDescent="0.25">
      <c r="A214" s="35" t="str">
        <f>'PRIX Materiaux'!$M$3</f>
        <v>Minerai de Charbon</v>
      </c>
      <c r="B214" s="51">
        <f>'PRIX Materiaux'!$N$3</f>
        <v>5</v>
      </c>
      <c r="C214" s="51">
        <v>100</v>
      </c>
      <c r="D214" s="52" t="str">
        <f>'PRIX Materiaux'!$M$13</f>
        <v>Minerai d'Orichalque</v>
      </c>
      <c r="E214" s="51">
        <f>'PRIX Materiaux'!$N$13</f>
        <v>750000</v>
      </c>
      <c r="F214" s="51">
        <v>5</v>
      </c>
      <c r="G214" s="49" t="str">
        <f>'PRIX Materiaux'!$A$17</f>
        <v>Cuir</v>
      </c>
      <c r="H214" s="51">
        <f>'PRIX Materiaux'!$B$17</f>
        <v>180</v>
      </c>
      <c r="I214" s="51">
        <v>15</v>
      </c>
      <c r="M214" s="36"/>
      <c r="Q214" s="51">
        <f t="shared" si="12"/>
        <v>3753200</v>
      </c>
      <c r="R214" s="70" t="s">
        <v>756</v>
      </c>
      <c r="S214" s="38" t="s">
        <v>253</v>
      </c>
    </row>
    <row r="215" spans="1:19" ht="30" x14ac:dyDescent="0.25">
      <c r="A215" s="35" t="str">
        <f>'PRIX Materiaux'!$M$3</f>
        <v>Minerai de Charbon</v>
      </c>
      <c r="B215" s="51">
        <f>'PRIX Materiaux'!$N$3</f>
        <v>5</v>
      </c>
      <c r="C215" s="51">
        <v>100</v>
      </c>
      <c r="D215" s="52" t="str">
        <f>'PRIX Materiaux'!$M$13</f>
        <v>Minerai d'Orichalque</v>
      </c>
      <c r="E215" s="51">
        <f>'PRIX Materiaux'!$N$13</f>
        <v>750000</v>
      </c>
      <c r="F215" s="51">
        <v>10</v>
      </c>
      <c r="G215" s="49" t="str">
        <f>'PRIX Materiaux'!$A$17</f>
        <v>Cuir</v>
      </c>
      <c r="H215" s="51">
        <f>'PRIX Materiaux'!$B$17</f>
        <v>180</v>
      </c>
      <c r="I215" s="51">
        <v>15</v>
      </c>
      <c r="Q215" s="51">
        <f t="shared" si="12"/>
        <v>7503200</v>
      </c>
      <c r="R215" s="70" t="s">
        <v>755</v>
      </c>
      <c r="S215" s="38" t="s">
        <v>253</v>
      </c>
    </row>
    <row r="216" spans="1:19" ht="30" x14ac:dyDescent="0.25">
      <c r="A216" s="35" t="str">
        <f>'PRIX Materiaux'!$M$3</f>
        <v>Minerai de Charbon</v>
      </c>
      <c r="B216" s="51">
        <f>'PRIX Materiaux'!$N$3</f>
        <v>5</v>
      </c>
      <c r="C216" s="51">
        <v>100</v>
      </c>
      <c r="D216" s="52" t="str">
        <f>'PRIX Materiaux'!$M$13</f>
        <v>Minerai d'Orichalque</v>
      </c>
      <c r="E216" s="51">
        <f>'PRIX Materiaux'!$N$13</f>
        <v>750000</v>
      </c>
      <c r="F216" s="51">
        <v>5</v>
      </c>
      <c r="G216" s="49" t="str">
        <f>'PRIX Materiaux'!$A$17</f>
        <v>Cuir</v>
      </c>
      <c r="H216" s="51">
        <f>'PRIX Materiaux'!$B$17</f>
        <v>180</v>
      </c>
      <c r="I216" s="51">
        <v>15</v>
      </c>
      <c r="Q216" s="51">
        <f t="shared" si="12"/>
        <v>3753200</v>
      </c>
      <c r="R216" s="70" t="s">
        <v>754</v>
      </c>
      <c r="S216" s="38" t="s">
        <v>253</v>
      </c>
    </row>
    <row r="217" spans="1:19" ht="30" x14ac:dyDescent="0.25">
      <c r="A217" s="35" t="str">
        <f>'PRIX Materiaux'!$M$3</f>
        <v>Minerai de Charbon</v>
      </c>
      <c r="B217" s="51">
        <f>'PRIX Materiaux'!$N$3</f>
        <v>5</v>
      </c>
      <c r="C217" s="51">
        <v>100</v>
      </c>
      <c r="D217" s="52" t="str">
        <f>'PRIX Materiaux'!$M$13</f>
        <v>Minerai d'Orichalque</v>
      </c>
      <c r="E217" s="51">
        <f>'PRIX Materiaux'!$N$13</f>
        <v>750000</v>
      </c>
      <c r="F217" s="51">
        <v>5</v>
      </c>
      <c r="G217" s="49" t="str">
        <f>'PRIX Materiaux'!$A$17</f>
        <v>Cuir</v>
      </c>
      <c r="H217" s="51">
        <f>'PRIX Materiaux'!$B$17</f>
        <v>180</v>
      </c>
      <c r="I217" s="51">
        <v>15</v>
      </c>
      <c r="Q217" s="51">
        <f t="shared" si="12"/>
        <v>3753200</v>
      </c>
      <c r="R217" s="70" t="s">
        <v>753</v>
      </c>
      <c r="S217" s="38" t="s">
        <v>253</v>
      </c>
    </row>
    <row r="218" spans="1:19" ht="30" x14ac:dyDescent="0.25">
      <c r="A218" s="35" t="str">
        <f>'PRIX Materiaux'!$M$3</f>
        <v>Minerai de Charbon</v>
      </c>
      <c r="B218" s="51">
        <f>'PRIX Materiaux'!$N$3</f>
        <v>5</v>
      </c>
      <c r="C218" s="51">
        <v>100</v>
      </c>
      <c r="D218" s="52" t="str">
        <f>'PRIX Materiaux'!$M$13</f>
        <v>Minerai d'Orichalque</v>
      </c>
      <c r="E218" s="51">
        <f>'PRIX Materiaux'!$N$13</f>
        <v>750000</v>
      </c>
      <c r="F218" s="51">
        <v>10</v>
      </c>
      <c r="G218" s="49" t="str">
        <f>'PRIX Materiaux'!$A$17</f>
        <v>Cuir</v>
      </c>
      <c r="H218" s="51">
        <f>'PRIX Materiaux'!$B$17</f>
        <v>180</v>
      </c>
      <c r="I218" s="51">
        <v>30</v>
      </c>
      <c r="M218" s="36"/>
      <c r="Q218" s="51">
        <f t="shared" si="12"/>
        <v>7505900</v>
      </c>
      <c r="R218" s="70" t="s">
        <v>752</v>
      </c>
      <c r="S218" s="38" t="s">
        <v>253</v>
      </c>
    </row>
    <row r="219" spans="1:19" ht="30" x14ac:dyDescent="0.25">
      <c r="A219" s="35" t="str">
        <f>'PRIX Materiaux'!$M$3</f>
        <v>Minerai de Charbon</v>
      </c>
      <c r="B219" s="51">
        <f>'PRIX Materiaux'!$N$3</f>
        <v>5</v>
      </c>
      <c r="C219" s="51">
        <v>100</v>
      </c>
      <c r="D219" s="52" t="str">
        <f>'PRIX Materiaux'!$M$13</f>
        <v>Minerai d'Orichalque</v>
      </c>
      <c r="E219" s="51">
        <f>'PRIX Materiaux'!$N$13</f>
        <v>750000</v>
      </c>
      <c r="F219" s="51">
        <v>20</v>
      </c>
      <c r="G219" s="49" t="str">
        <f>'PRIX Materiaux'!$A$17</f>
        <v>Cuir</v>
      </c>
      <c r="H219" s="51">
        <f>'PRIX Materiaux'!$B$17</f>
        <v>180</v>
      </c>
      <c r="I219" s="51">
        <v>30</v>
      </c>
      <c r="Q219" s="51">
        <f t="shared" si="12"/>
        <v>15005900</v>
      </c>
      <c r="R219" s="70" t="s">
        <v>751</v>
      </c>
      <c r="S219" s="38" t="s">
        <v>253</v>
      </c>
    </row>
    <row r="220" spans="1:19" ht="30" x14ac:dyDescent="0.25">
      <c r="A220" s="35" t="str">
        <f>'PRIX Materiaux'!$M$3</f>
        <v>Minerai de Charbon</v>
      </c>
      <c r="B220" s="51">
        <f>'PRIX Materiaux'!$N$3</f>
        <v>5</v>
      </c>
      <c r="C220" s="51">
        <v>100</v>
      </c>
      <c r="D220" s="52" t="str">
        <f>'PRIX Materiaux'!$M$13</f>
        <v>Minerai d'Orichalque</v>
      </c>
      <c r="E220" s="51">
        <f>'PRIX Materiaux'!$N$13</f>
        <v>750000</v>
      </c>
      <c r="F220" s="51">
        <v>10</v>
      </c>
      <c r="G220" s="49" t="str">
        <f>'PRIX Materiaux'!$A$17</f>
        <v>Cuir</v>
      </c>
      <c r="H220" s="51">
        <f>'PRIX Materiaux'!$B$17</f>
        <v>180</v>
      </c>
      <c r="I220" s="51">
        <v>30</v>
      </c>
      <c r="Q220" s="51">
        <f t="shared" si="12"/>
        <v>7505900</v>
      </c>
      <c r="R220" s="70" t="s">
        <v>750</v>
      </c>
      <c r="S220" s="38" t="s">
        <v>253</v>
      </c>
    </row>
    <row r="221" spans="1:19" ht="30" x14ac:dyDescent="0.25">
      <c r="A221" s="35" t="str">
        <f>'PRIX Materiaux'!$M$3</f>
        <v>Minerai de Charbon</v>
      </c>
      <c r="B221" s="51">
        <f>'PRIX Materiaux'!$N$3</f>
        <v>5</v>
      </c>
      <c r="C221" s="51">
        <v>100</v>
      </c>
      <c r="D221" s="52" t="str">
        <f>'PRIX Materiaux'!$M$13</f>
        <v>Minerai d'Orichalque</v>
      </c>
      <c r="E221" s="51">
        <f>'PRIX Materiaux'!$N$13</f>
        <v>750000</v>
      </c>
      <c r="F221" s="51">
        <v>10</v>
      </c>
      <c r="G221" s="49" t="str">
        <f>'PRIX Materiaux'!$A$17</f>
        <v>Cuir</v>
      </c>
      <c r="H221" s="51">
        <f>'PRIX Materiaux'!$B$17</f>
        <v>180</v>
      </c>
      <c r="I221" s="51">
        <v>30</v>
      </c>
      <c r="Q221" s="51">
        <f t="shared" si="12"/>
        <v>7505900</v>
      </c>
      <c r="R221" s="70" t="s">
        <v>749</v>
      </c>
      <c r="S221" s="38" t="s">
        <v>253</v>
      </c>
    </row>
    <row r="222" spans="1:19" ht="30" x14ac:dyDescent="0.25">
      <c r="A222" s="35" t="str">
        <f>'PRIX Materiaux'!$M$3</f>
        <v>Minerai de Charbon</v>
      </c>
      <c r="B222" s="51">
        <f>'PRIX Materiaux'!$N$3</f>
        <v>5</v>
      </c>
      <c r="C222" s="51">
        <v>50</v>
      </c>
      <c r="D222" s="52" t="str">
        <f>'PRIX Materiaux'!$M$13</f>
        <v>Minerai d'Orichalque</v>
      </c>
      <c r="E222" s="51">
        <f>'PRIX Materiaux'!$N$13</f>
        <v>750000</v>
      </c>
      <c r="F222" s="51">
        <v>5</v>
      </c>
      <c r="G222" s="49" t="str">
        <f>'PRIX Materiaux'!$A$17</f>
        <v>Cuir</v>
      </c>
      <c r="H222" s="51">
        <f>'PRIX Materiaux'!$B$17</f>
        <v>180</v>
      </c>
      <c r="I222" s="51">
        <v>50</v>
      </c>
      <c r="Q222" s="51">
        <f t="shared" si="10"/>
        <v>3759250</v>
      </c>
      <c r="R222" s="70" t="s">
        <v>568</v>
      </c>
      <c r="S222" s="38" t="s">
        <v>253</v>
      </c>
    </row>
    <row r="223" spans="1:19" ht="30" x14ac:dyDescent="0.25">
      <c r="A223" s="35" t="str">
        <f>'PRIX Materiaux'!$M$3</f>
        <v>Minerai de Charbon</v>
      </c>
      <c r="B223" s="51">
        <f>'PRIX Materiaux'!$N$3</f>
        <v>5</v>
      </c>
      <c r="C223" s="51">
        <v>50</v>
      </c>
      <c r="D223" s="52" t="str">
        <f>'PRIX Materiaux'!$M$13</f>
        <v>Minerai d'Orichalque</v>
      </c>
      <c r="E223" s="51">
        <f>'PRIX Materiaux'!$N$13</f>
        <v>750000</v>
      </c>
      <c r="F223" s="51">
        <v>5</v>
      </c>
      <c r="G223" s="52" t="str">
        <f>'PRIX Materiaux'!$J$13</f>
        <v>bois de Pin</v>
      </c>
      <c r="H223" s="51">
        <f>'PRIX Materiaux'!$K$13</f>
        <v>300</v>
      </c>
      <c r="I223" s="51">
        <v>10</v>
      </c>
      <c r="Q223" s="51">
        <f t="shared" si="10"/>
        <v>3753250</v>
      </c>
      <c r="R223" s="70" t="s">
        <v>605</v>
      </c>
      <c r="S223" s="38" t="s">
        <v>253</v>
      </c>
    </row>
    <row r="224" spans="1:19" ht="30" x14ac:dyDescent="0.25">
      <c r="A224" s="35" t="str">
        <f>'PRIX Materiaux'!$M$3</f>
        <v>Minerai de Charbon</v>
      </c>
      <c r="B224" s="51">
        <f>'PRIX Materiaux'!$N$3</f>
        <v>5</v>
      </c>
      <c r="C224" s="51">
        <v>50</v>
      </c>
      <c r="D224" s="52" t="str">
        <f>'PRIX Materiaux'!$M$13</f>
        <v>Minerai d'Orichalque</v>
      </c>
      <c r="E224" s="51">
        <f>'PRIX Materiaux'!$N$13</f>
        <v>750000</v>
      </c>
      <c r="F224" s="51">
        <v>5</v>
      </c>
      <c r="G224" s="52" t="str">
        <f>'PRIX Materiaux'!$J$13</f>
        <v>bois de Pin</v>
      </c>
      <c r="H224" s="51">
        <f>'PRIX Materiaux'!$K$13</f>
        <v>300</v>
      </c>
      <c r="I224" s="51">
        <v>2</v>
      </c>
      <c r="Q224" s="51">
        <f t="shared" si="10"/>
        <v>3750850</v>
      </c>
      <c r="R224" s="70" t="s">
        <v>484</v>
      </c>
      <c r="S224" s="38" t="s">
        <v>253</v>
      </c>
    </row>
    <row r="225" spans="1:19" ht="30" x14ac:dyDescent="0.25">
      <c r="A225" s="35" t="str">
        <f>'PRIX Materiaux'!$M$3</f>
        <v>Minerai de Charbon</v>
      </c>
      <c r="B225" s="51">
        <f>'PRIX Materiaux'!$N$3</f>
        <v>5</v>
      </c>
      <c r="C225" s="51">
        <v>50</v>
      </c>
      <c r="D225" s="52" t="str">
        <f>'PRIX Materiaux'!$M$13</f>
        <v>Minerai d'Orichalque</v>
      </c>
      <c r="E225" s="51">
        <f>'PRIX Materiaux'!$N$13</f>
        <v>750000</v>
      </c>
      <c r="F225" s="51">
        <v>10</v>
      </c>
      <c r="G225" s="52" t="str">
        <f>'PRIX Materiaux'!$J$13</f>
        <v>bois de Pin</v>
      </c>
      <c r="H225" s="51">
        <f>'PRIX Materiaux'!$K$13</f>
        <v>300</v>
      </c>
      <c r="I225" s="51">
        <v>3</v>
      </c>
      <c r="Q225" s="51">
        <f t="shared" si="10"/>
        <v>7501150</v>
      </c>
      <c r="R225" s="70" t="s">
        <v>331</v>
      </c>
      <c r="S225" s="38" t="s">
        <v>253</v>
      </c>
    </row>
    <row r="226" spans="1:19" ht="30" x14ac:dyDescent="0.25">
      <c r="A226" s="35" t="str">
        <f>'PRIX Materiaux'!$M$3</f>
        <v>Minerai de Charbon</v>
      </c>
      <c r="B226" s="51">
        <f>'PRIX Materiaux'!$N$3</f>
        <v>5</v>
      </c>
      <c r="C226" s="51">
        <v>50</v>
      </c>
      <c r="D226" s="52" t="str">
        <f>'PRIX Materiaux'!$M$13</f>
        <v>Minerai d'Orichalque</v>
      </c>
      <c r="E226" s="51">
        <f>'PRIX Materiaux'!$N$13</f>
        <v>750000</v>
      </c>
      <c r="F226" s="51">
        <v>10</v>
      </c>
      <c r="G226" s="52" t="str">
        <f>'PRIX Materiaux'!$J$13</f>
        <v>bois de Pin</v>
      </c>
      <c r="H226" s="51">
        <f>'PRIX Materiaux'!$K$13</f>
        <v>300</v>
      </c>
      <c r="I226" s="51">
        <v>3</v>
      </c>
      <c r="Q226" s="51">
        <f t="shared" si="10"/>
        <v>7501150</v>
      </c>
      <c r="R226" s="70" t="s">
        <v>552</v>
      </c>
      <c r="S226" s="38" t="s">
        <v>253</v>
      </c>
    </row>
    <row r="227" spans="1:19" ht="30" x14ac:dyDescent="0.25">
      <c r="A227" s="35" t="str">
        <f>'PRIX Materiaux'!$M$3</f>
        <v>Minerai de Charbon</v>
      </c>
      <c r="B227" s="51">
        <f>'PRIX Materiaux'!$N$3</f>
        <v>5</v>
      </c>
      <c r="C227" s="51">
        <v>50</v>
      </c>
      <c r="D227" s="49" t="str">
        <f>'PRIX Materiaux'!$J$11</f>
        <v>bois de Noyer</v>
      </c>
      <c r="E227" s="51">
        <f>'PRIX Materiaux'!$K$11</f>
        <v>53</v>
      </c>
      <c r="F227" s="51">
        <v>15</v>
      </c>
      <c r="G227" s="52" t="str">
        <f>'PRIX Materiaux'!$M$13</f>
        <v>Minerai d'Orichalque</v>
      </c>
      <c r="H227" s="51">
        <f>'PRIX Materiaux'!$N$13</f>
        <v>750000</v>
      </c>
      <c r="I227" s="51">
        <v>5</v>
      </c>
      <c r="M227" s="36"/>
      <c r="Q227" s="51">
        <f t="shared" si="10"/>
        <v>3751045</v>
      </c>
      <c r="R227" s="70" t="s">
        <v>404</v>
      </c>
      <c r="S227" s="38" t="s">
        <v>253</v>
      </c>
    </row>
    <row r="228" spans="1:19" ht="30" x14ac:dyDescent="0.25">
      <c r="A228" s="35" t="str">
        <f>'PRIX Materiaux'!$M$3</f>
        <v>Minerai de Charbon</v>
      </c>
      <c r="B228" s="51">
        <f>'PRIX Materiaux'!$N$3</f>
        <v>5</v>
      </c>
      <c r="C228" s="51">
        <v>100</v>
      </c>
      <c r="D228" s="52" t="str">
        <f>'PRIX Materiaux'!$M$13</f>
        <v>Minerai d'Orichalque</v>
      </c>
      <c r="E228" s="51">
        <f>'PRIX Materiaux'!$N$13</f>
        <v>750000</v>
      </c>
      <c r="F228" s="51">
        <v>20</v>
      </c>
      <c r="G228" s="52" t="str">
        <f>'PRIX Materiaux'!$J$13</f>
        <v>bois de Pin</v>
      </c>
      <c r="H228" s="51">
        <f>'PRIX Materiaux'!$K$13</f>
        <v>300</v>
      </c>
      <c r="I228" s="51">
        <v>8</v>
      </c>
      <c r="Q228" s="51">
        <f t="shared" si="10"/>
        <v>15002900</v>
      </c>
      <c r="R228" s="70" t="s">
        <v>332</v>
      </c>
      <c r="S228" s="38" t="s">
        <v>253</v>
      </c>
    </row>
    <row r="229" spans="1:19" ht="30" x14ac:dyDescent="0.25">
      <c r="A229" s="52" t="str">
        <f>'PRIX Materiaux'!$J$14</f>
        <v>bois de Frêne</v>
      </c>
      <c r="B229" s="51">
        <f>'PRIX Materiaux'!$K$14</f>
        <v>800</v>
      </c>
      <c r="C229" s="51">
        <v>40</v>
      </c>
      <c r="D229" s="52" t="str">
        <f>'PRIX Materiaux'!$A$18</f>
        <v>Fil</v>
      </c>
      <c r="E229" s="51">
        <f>'PRIX Materiaux'!$B$18</f>
        <v>210</v>
      </c>
      <c r="F229" s="51">
        <v>5</v>
      </c>
      <c r="G229" s="65"/>
      <c r="Q229" s="51">
        <f t="shared" si="10"/>
        <v>33050</v>
      </c>
      <c r="R229" s="70" t="s">
        <v>422</v>
      </c>
      <c r="S229" s="38" t="s">
        <v>297</v>
      </c>
    </row>
    <row r="230" spans="1:19" ht="30" x14ac:dyDescent="0.25">
      <c r="A230" s="52" t="str">
        <f>'PRIX Materiaux'!$J$14</f>
        <v>bois de Frêne</v>
      </c>
      <c r="B230" s="51">
        <f>'PRIX Materiaux'!$K$14</f>
        <v>800</v>
      </c>
      <c r="C230" s="51">
        <v>60</v>
      </c>
      <c r="D230" s="71"/>
      <c r="G230" s="65"/>
      <c r="H230" s="65"/>
      <c r="M230" s="36"/>
      <c r="Q230" s="51">
        <f t="shared" si="10"/>
        <v>48000</v>
      </c>
      <c r="R230" s="70" t="s">
        <v>423</v>
      </c>
      <c r="S230" s="38" t="s">
        <v>297</v>
      </c>
    </row>
    <row r="231" spans="1:19" ht="30" x14ac:dyDescent="0.25">
      <c r="A231" s="35" t="str">
        <f>'PRIX Materiaux'!$M$3</f>
        <v>Minerai de Charbon</v>
      </c>
      <c r="B231" s="51">
        <f>'PRIX Materiaux'!$N$3</f>
        <v>5</v>
      </c>
      <c r="C231" s="51">
        <v>100</v>
      </c>
      <c r="D231" s="52" t="str">
        <f>'PRIX Materiaux'!$M$14</f>
        <v>Minerai d'Adamantite</v>
      </c>
      <c r="E231" s="51">
        <f>'PRIX Materiaux'!$N$14</f>
        <v>1000000</v>
      </c>
      <c r="F231" s="51">
        <v>5</v>
      </c>
      <c r="G231" s="49" t="str">
        <f>'PRIX Materiaux'!$A$16</f>
        <v>Laine</v>
      </c>
      <c r="H231" s="51">
        <f>'PRIX Materiaux'!$B$16</f>
        <v>120</v>
      </c>
      <c r="I231" s="51">
        <v>15</v>
      </c>
      <c r="M231" s="36"/>
      <c r="Q231" s="51">
        <f t="shared" si="10"/>
        <v>5002300</v>
      </c>
      <c r="R231" s="70" t="s">
        <v>805</v>
      </c>
      <c r="S231" s="38" t="s">
        <v>253</v>
      </c>
    </row>
    <row r="232" spans="1:19" ht="30" x14ac:dyDescent="0.25">
      <c r="A232" s="35" t="str">
        <f>'PRIX Materiaux'!$M$3</f>
        <v>Minerai de Charbon</v>
      </c>
      <c r="B232" s="51">
        <f>'PRIX Materiaux'!$N$3</f>
        <v>5</v>
      </c>
      <c r="C232" s="51">
        <v>100</v>
      </c>
      <c r="D232" s="52" t="str">
        <f>'PRIX Materiaux'!$M$14</f>
        <v>Minerai d'Adamantite</v>
      </c>
      <c r="E232" s="51">
        <f>'PRIX Materiaux'!$N$14</f>
        <v>1000000</v>
      </c>
      <c r="F232" s="51">
        <v>10</v>
      </c>
      <c r="G232" s="49" t="str">
        <f>'PRIX Materiaux'!$A$16</f>
        <v>Laine</v>
      </c>
      <c r="H232" s="51">
        <f>'PRIX Materiaux'!$B$16</f>
        <v>120</v>
      </c>
      <c r="I232" s="51">
        <v>15</v>
      </c>
      <c r="Q232" s="51">
        <f t="shared" si="10"/>
        <v>10002300</v>
      </c>
      <c r="R232" s="70" t="s">
        <v>806</v>
      </c>
      <c r="S232" s="38" t="s">
        <v>253</v>
      </c>
    </row>
    <row r="233" spans="1:19" ht="30" x14ac:dyDescent="0.25">
      <c r="A233" s="35" t="str">
        <f>'PRIX Materiaux'!$M$3</f>
        <v>Minerai de Charbon</v>
      </c>
      <c r="B233" s="51">
        <f>'PRIX Materiaux'!$N$3</f>
        <v>5</v>
      </c>
      <c r="C233" s="51">
        <v>100</v>
      </c>
      <c r="D233" s="52" t="str">
        <f>'PRIX Materiaux'!$M$14</f>
        <v>Minerai d'Adamantite</v>
      </c>
      <c r="E233" s="51">
        <f>'PRIX Materiaux'!$N$14</f>
        <v>1000000</v>
      </c>
      <c r="F233" s="51">
        <v>5</v>
      </c>
      <c r="G233" s="49" t="str">
        <f>'PRIX Materiaux'!$A$16</f>
        <v>Laine</v>
      </c>
      <c r="H233" s="51">
        <f>'PRIX Materiaux'!$B$16</f>
        <v>120</v>
      </c>
      <c r="I233" s="51">
        <v>15</v>
      </c>
      <c r="Q233" s="51">
        <f t="shared" si="10"/>
        <v>5002300</v>
      </c>
      <c r="R233" s="70" t="s">
        <v>768</v>
      </c>
      <c r="S233" s="38" t="s">
        <v>253</v>
      </c>
    </row>
    <row r="234" spans="1:19" ht="30" x14ac:dyDescent="0.25">
      <c r="A234" s="35" t="str">
        <f>'PRIX Materiaux'!$M$3</f>
        <v>Minerai de Charbon</v>
      </c>
      <c r="B234" s="51">
        <f>'PRIX Materiaux'!$N$3</f>
        <v>5</v>
      </c>
      <c r="C234" s="51">
        <v>100</v>
      </c>
      <c r="D234" s="52" t="str">
        <f>'PRIX Materiaux'!$M$14</f>
        <v>Minerai d'Adamantite</v>
      </c>
      <c r="E234" s="51">
        <f>'PRIX Materiaux'!$N$14</f>
        <v>1000000</v>
      </c>
      <c r="F234" s="51">
        <v>5</v>
      </c>
      <c r="G234" s="49" t="str">
        <f>'PRIX Materiaux'!$A$16</f>
        <v>Laine</v>
      </c>
      <c r="H234" s="51">
        <f>'PRIX Materiaux'!$B$16</f>
        <v>120</v>
      </c>
      <c r="I234" s="51">
        <v>15</v>
      </c>
      <c r="Q234" s="51">
        <f t="shared" si="10"/>
        <v>5002300</v>
      </c>
      <c r="R234" s="70" t="s">
        <v>767</v>
      </c>
      <c r="S234" s="38" t="s">
        <v>253</v>
      </c>
    </row>
    <row r="235" spans="1:19" ht="30" x14ac:dyDescent="0.25">
      <c r="A235" s="35" t="str">
        <f>'PRIX Materiaux'!$M$3</f>
        <v>Minerai de Charbon</v>
      </c>
      <c r="B235" s="51">
        <f>'PRIX Materiaux'!$N$3</f>
        <v>5</v>
      </c>
      <c r="C235" s="51">
        <v>100</v>
      </c>
      <c r="D235" s="52" t="str">
        <f>'PRIX Materiaux'!$M$14</f>
        <v>Minerai d'Adamantite</v>
      </c>
      <c r="E235" s="51">
        <f>'PRIX Materiaux'!$N$14</f>
        <v>1000000</v>
      </c>
      <c r="F235" s="51">
        <v>5</v>
      </c>
      <c r="G235" s="49" t="str">
        <f>'PRIX Materiaux'!$A$17</f>
        <v>Cuir</v>
      </c>
      <c r="H235" s="51">
        <f>'PRIX Materiaux'!$B$17</f>
        <v>180</v>
      </c>
      <c r="I235" s="51">
        <v>15</v>
      </c>
      <c r="M235" s="36"/>
      <c r="Q235" s="51">
        <f t="shared" si="10"/>
        <v>5003200</v>
      </c>
      <c r="R235" s="70" t="s">
        <v>766</v>
      </c>
      <c r="S235" s="38" t="s">
        <v>253</v>
      </c>
    </row>
    <row r="236" spans="1:19" ht="30" x14ac:dyDescent="0.25">
      <c r="A236" s="35" t="str">
        <f>'PRIX Materiaux'!$M$3</f>
        <v>Minerai de Charbon</v>
      </c>
      <c r="B236" s="51">
        <f>'PRIX Materiaux'!$N$3</f>
        <v>5</v>
      </c>
      <c r="C236" s="51">
        <v>100</v>
      </c>
      <c r="D236" s="52" t="str">
        <f>'PRIX Materiaux'!$M$14</f>
        <v>Minerai d'Adamantite</v>
      </c>
      <c r="E236" s="51">
        <f>'PRIX Materiaux'!$N$14</f>
        <v>1000000</v>
      </c>
      <c r="F236" s="51">
        <v>10</v>
      </c>
      <c r="G236" s="49" t="str">
        <f>'PRIX Materiaux'!$A$17</f>
        <v>Cuir</v>
      </c>
      <c r="H236" s="51">
        <f>'PRIX Materiaux'!$B$17</f>
        <v>180</v>
      </c>
      <c r="I236" s="51">
        <v>15</v>
      </c>
      <c r="Q236" s="51">
        <f t="shared" si="10"/>
        <v>10003200</v>
      </c>
      <c r="R236" s="70" t="s">
        <v>765</v>
      </c>
      <c r="S236" s="38" t="s">
        <v>253</v>
      </c>
    </row>
    <row r="237" spans="1:19" ht="30" x14ac:dyDescent="0.25">
      <c r="A237" s="35" t="str">
        <f>'PRIX Materiaux'!$M$3</f>
        <v>Minerai de Charbon</v>
      </c>
      <c r="B237" s="51">
        <f>'PRIX Materiaux'!$N$3</f>
        <v>5</v>
      </c>
      <c r="C237" s="51">
        <v>100</v>
      </c>
      <c r="D237" s="52" t="str">
        <f>'PRIX Materiaux'!$M$14</f>
        <v>Minerai d'Adamantite</v>
      </c>
      <c r="E237" s="51">
        <f>'PRIX Materiaux'!$N$14</f>
        <v>1000000</v>
      </c>
      <c r="F237" s="51">
        <v>5</v>
      </c>
      <c r="G237" s="49" t="str">
        <f>'PRIX Materiaux'!$A$17</f>
        <v>Cuir</v>
      </c>
      <c r="H237" s="51">
        <f>'PRIX Materiaux'!$B$17</f>
        <v>180</v>
      </c>
      <c r="I237" s="51">
        <v>15</v>
      </c>
      <c r="Q237" s="51">
        <f t="shared" si="10"/>
        <v>5003200</v>
      </c>
      <c r="R237" s="70" t="s">
        <v>764</v>
      </c>
      <c r="S237" s="38" t="s">
        <v>253</v>
      </c>
    </row>
    <row r="238" spans="1:19" ht="30" x14ac:dyDescent="0.25">
      <c r="A238" s="35" t="str">
        <f>'PRIX Materiaux'!$M$3</f>
        <v>Minerai de Charbon</v>
      </c>
      <c r="B238" s="51">
        <f>'PRIX Materiaux'!$N$3</f>
        <v>5</v>
      </c>
      <c r="C238" s="51">
        <v>100</v>
      </c>
      <c r="D238" s="52" t="str">
        <f>'PRIX Materiaux'!$M$14</f>
        <v>Minerai d'Adamantite</v>
      </c>
      <c r="E238" s="51">
        <f>'PRIX Materiaux'!$N$14</f>
        <v>1000000</v>
      </c>
      <c r="F238" s="51">
        <v>5</v>
      </c>
      <c r="G238" s="49" t="str">
        <f>'PRIX Materiaux'!$A$17</f>
        <v>Cuir</v>
      </c>
      <c r="H238" s="51">
        <f>'PRIX Materiaux'!$B$17</f>
        <v>180</v>
      </c>
      <c r="I238" s="51">
        <v>15</v>
      </c>
      <c r="Q238" s="51">
        <f t="shared" si="10"/>
        <v>5003200</v>
      </c>
      <c r="R238" s="70" t="s">
        <v>763</v>
      </c>
      <c r="S238" s="38" t="s">
        <v>253</v>
      </c>
    </row>
    <row r="239" spans="1:19" ht="30" x14ac:dyDescent="0.25">
      <c r="A239" s="35" t="str">
        <f>'PRIX Materiaux'!$M$3</f>
        <v>Minerai de Charbon</v>
      </c>
      <c r="B239" s="51">
        <f>'PRIX Materiaux'!$N$3</f>
        <v>5</v>
      </c>
      <c r="C239" s="51">
        <v>100</v>
      </c>
      <c r="D239" s="52" t="str">
        <f>'PRIX Materiaux'!$M$14</f>
        <v>Minerai d'Adamantite</v>
      </c>
      <c r="E239" s="51">
        <f>'PRIX Materiaux'!$N$14</f>
        <v>1000000</v>
      </c>
      <c r="F239" s="51">
        <v>10</v>
      </c>
      <c r="G239" s="49" t="str">
        <f>'PRIX Materiaux'!$A$17</f>
        <v>Cuir</v>
      </c>
      <c r="H239" s="51">
        <f>'PRIX Materiaux'!$B$17</f>
        <v>180</v>
      </c>
      <c r="I239" s="51">
        <v>30</v>
      </c>
      <c r="M239" s="36"/>
      <c r="Q239" s="51">
        <f t="shared" si="10"/>
        <v>10005900</v>
      </c>
      <c r="R239" s="70" t="s">
        <v>762</v>
      </c>
      <c r="S239" s="38" t="s">
        <v>253</v>
      </c>
    </row>
    <row r="240" spans="1:19" ht="30" x14ac:dyDescent="0.25">
      <c r="A240" s="35" t="str">
        <f>'PRIX Materiaux'!$M$3</f>
        <v>Minerai de Charbon</v>
      </c>
      <c r="B240" s="51">
        <f>'PRIX Materiaux'!$N$3</f>
        <v>5</v>
      </c>
      <c r="C240" s="51">
        <v>100</v>
      </c>
      <c r="D240" s="52" t="str">
        <f>'PRIX Materiaux'!$M$14</f>
        <v>Minerai d'Adamantite</v>
      </c>
      <c r="E240" s="51">
        <f>'PRIX Materiaux'!$N$14</f>
        <v>1000000</v>
      </c>
      <c r="F240" s="51">
        <v>20</v>
      </c>
      <c r="G240" s="49" t="str">
        <f>'PRIX Materiaux'!$A$17</f>
        <v>Cuir</v>
      </c>
      <c r="H240" s="51">
        <f>'PRIX Materiaux'!$B$17</f>
        <v>180</v>
      </c>
      <c r="I240" s="51">
        <v>30</v>
      </c>
      <c r="Q240" s="51">
        <f t="shared" si="10"/>
        <v>20005900</v>
      </c>
      <c r="R240" s="70" t="s">
        <v>761</v>
      </c>
      <c r="S240" s="38" t="s">
        <v>253</v>
      </c>
    </row>
    <row r="241" spans="1:19" ht="30" x14ac:dyDescent="0.25">
      <c r="A241" s="35" t="str">
        <f>'PRIX Materiaux'!$M$3</f>
        <v>Minerai de Charbon</v>
      </c>
      <c r="B241" s="51">
        <f>'PRIX Materiaux'!$N$3</f>
        <v>5</v>
      </c>
      <c r="C241" s="51">
        <v>100</v>
      </c>
      <c r="D241" s="52" t="str">
        <f>'PRIX Materiaux'!$M$14</f>
        <v>Minerai d'Adamantite</v>
      </c>
      <c r="E241" s="51">
        <f>'PRIX Materiaux'!$N$14</f>
        <v>1000000</v>
      </c>
      <c r="F241" s="51">
        <v>10</v>
      </c>
      <c r="G241" s="49" t="str">
        <f>'PRIX Materiaux'!$A$17</f>
        <v>Cuir</v>
      </c>
      <c r="H241" s="51">
        <f>'PRIX Materiaux'!$B$17</f>
        <v>180</v>
      </c>
      <c r="I241" s="51">
        <v>30</v>
      </c>
      <c r="Q241" s="51">
        <f t="shared" si="10"/>
        <v>10005900</v>
      </c>
      <c r="R241" s="70" t="s">
        <v>760</v>
      </c>
      <c r="S241" s="38" t="s">
        <v>253</v>
      </c>
    </row>
    <row r="242" spans="1:19" ht="30" x14ac:dyDescent="0.25">
      <c r="A242" s="35" t="str">
        <f>'PRIX Materiaux'!$M$3</f>
        <v>Minerai de Charbon</v>
      </c>
      <c r="B242" s="51">
        <f>'PRIX Materiaux'!$N$3</f>
        <v>5</v>
      </c>
      <c r="C242" s="51">
        <v>100</v>
      </c>
      <c r="D242" s="52" t="str">
        <f>'PRIX Materiaux'!$M$14</f>
        <v>Minerai d'Adamantite</v>
      </c>
      <c r="E242" s="51">
        <f>'PRIX Materiaux'!$N$14</f>
        <v>1000000</v>
      </c>
      <c r="F242" s="51">
        <v>10</v>
      </c>
      <c r="G242" s="49" t="str">
        <f>'PRIX Materiaux'!$A$17</f>
        <v>Cuir</v>
      </c>
      <c r="H242" s="51">
        <f>'PRIX Materiaux'!$B$17</f>
        <v>180</v>
      </c>
      <c r="I242" s="51">
        <v>30</v>
      </c>
      <c r="Q242" s="51">
        <f t="shared" si="10"/>
        <v>10005900</v>
      </c>
      <c r="R242" s="70" t="s">
        <v>759</v>
      </c>
      <c r="S242" s="38" t="s">
        <v>253</v>
      </c>
    </row>
    <row r="243" spans="1:19" ht="30" x14ac:dyDescent="0.25">
      <c r="A243" s="35" t="str">
        <f>'PRIX Materiaux'!$M$3</f>
        <v>Minerai de Charbon</v>
      </c>
      <c r="B243" s="51">
        <f>'PRIX Materiaux'!$N$3</f>
        <v>5</v>
      </c>
      <c r="C243" s="51">
        <v>50</v>
      </c>
      <c r="D243" s="52" t="str">
        <f>'PRIX Materiaux'!$M$14</f>
        <v>Minerai d'Adamantite</v>
      </c>
      <c r="E243" s="51">
        <f>'PRIX Materiaux'!$N$14</f>
        <v>1000000</v>
      </c>
      <c r="F243" s="51">
        <v>5</v>
      </c>
      <c r="G243" s="49" t="str">
        <f>'PRIX Materiaux'!$A$17</f>
        <v>Cuir</v>
      </c>
      <c r="H243" s="51">
        <f>'PRIX Materiaux'!$B$17</f>
        <v>180</v>
      </c>
      <c r="I243" s="51">
        <v>80</v>
      </c>
      <c r="Q243" s="51">
        <f t="shared" si="10"/>
        <v>5014650</v>
      </c>
      <c r="R243" s="70" t="s">
        <v>569</v>
      </c>
      <c r="S243" s="38" t="s">
        <v>253</v>
      </c>
    </row>
    <row r="244" spans="1:19" ht="30" x14ac:dyDescent="0.25">
      <c r="A244" s="35" t="str">
        <f>'PRIX Materiaux'!$M$3</f>
        <v>Minerai de Charbon</v>
      </c>
      <c r="B244" s="51">
        <f>'PRIX Materiaux'!$N$3</f>
        <v>5</v>
      </c>
      <c r="C244" s="51">
        <v>50</v>
      </c>
      <c r="D244" s="52" t="str">
        <f>'PRIX Materiaux'!$M$14</f>
        <v>Minerai d'Adamantite</v>
      </c>
      <c r="E244" s="51">
        <f>'PRIX Materiaux'!$N$14</f>
        <v>1000000</v>
      </c>
      <c r="F244" s="51">
        <v>5</v>
      </c>
      <c r="G244" s="52" t="str">
        <f>'PRIX Materiaux'!$J$14</f>
        <v>bois de Frêne</v>
      </c>
      <c r="H244" s="51">
        <f>'PRIX Materiaux'!$K$14</f>
        <v>800</v>
      </c>
      <c r="I244" s="51">
        <v>10</v>
      </c>
      <c r="Q244" s="51">
        <f t="shared" si="10"/>
        <v>5008250</v>
      </c>
      <c r="R244" s="70" t="s">
        <v>605</v>
      </c>
      <c r="S244" s="38" t="s">
        <v>253</v>
      </c>
    </row>
    <row r="245" spans="1:19" ht="30" x14ac:dyDescent="0.25">
      <c r="A245" s="35" t="str">
        <f>'PRIX Materiaux'!$M$3</f>
        <v>Minerai de Charbon</v>
      </c>
      <c r="B245" s="51">
        <f>'PRIX Materiaux'!$N$3</f>
        <v>5</v>
      </c>
      <c r="C245" s="51">
        <v>50</v>
      </c>
      <c r="D245" s="52" t="str">
        <f>'PRIX Materiaux'!$M$14</f>
        <v>Minerai d'Adamantite</v>
      </c>
      <c r="E245" s="51">
        <f>'PRIX Materiaux'!$N$14</f>
        <v>1000000</v>
      </c>
      <c r="F245" s="51">
        <v>5</v>
      </c>
      <c r="G245" s="52" t="str">
        <f>'PRIX Materiaux'!$J$14</f>
        <v>bois de Frêne</v>
      </c>
      <c r="H245" s="51">
        <f>'PRIX Materiaux'!$K$14</f>
        <v>800</v>
      </c>
      <c r="I245" s="51">
        <v>2</v>
      </c>
      <c r="Q245" s="51">
        <f t="shared" si="10"/>
        <v>5001850</v>
      </c>
      <c r="R245" s="70" t="s">
        <v>485</v>
      </c>
      <c r="S245" s="38" t="s">
        <v>253</v>
      </c>
    </row>
    <row r="246" spans="1:19" ht="30" x14ac:dyDescent="0.25">
      <c r="A246" s="35" t="str">
        <f>'PRIX Materiaux'!$M$3</f>
        <v>Minerai de Charbon</v>
      </c>
      <c r="B246" s="51">
        <f>'PRIX Materiaux'!$N$3</f>
        <v>5</v>
      </c>
      <c r="C246" s="51">
        <v>50</v>
      </c>
      <c r="D246" s="52" t="str">
        <f>'PRIX Materiaux'!$M$14</f>
        <v>Minerai d'Adamantite</v>
      </c>
      <c r="E246" s="51">
        <f>'PRIX Materiaux'!$N$14</f>
        <v>1000000</v>
      </c>
      <c r="F246" s="51">
        <v>10</v>
      </c>
      <c r="G246" s="52" t="str">
        <f>'PRIX Materiaux'!$J$14</f>
        <v>bois de Frêne</v>
      </c>
      <c r="H246" s="51">
        <f>'PRIX Materiaux'!$K$14</f>
        <v>800</v>
      </c>
      <c r="I246" s="51">
        <v>3</v>
      </c>
      <c r="Q246" s="51">
        <f t="shared" si="10"/>
        <v>10002650</v>
      </c>
      <c r="R246" s="70" t="s">
        <v>333</v>
      </c>
      <c r="S246" s="38" t="s">
        <v>253</v>
      </c>
    </row>
    <row r="247" spans="1:19" ht="30" x14ac:dyDescent="0.25">
      <c r="A247" s="35" t="str">
        <f>'PRIX Materiaux'!$M$3</f>
        <v>Minerai de Charbon</v>
      </c>
      <c r="B247" s="51">
        <f>'PRIX Materiaux'!$N$3</f>
        <v>5</v>
      </c>
      <c r="C247" s="51">
        <v>50</v>
      </c>
      <c r="D247" s="52" t="str">
        <f>'PRIX Materiaux'!$M$14</f>
        <v>Minerai d'Adamantite</v>
      </c>
      <c r="E247" s="51">
        <f>'PRIX Materiaux'!$N$14</f>
        <v>1000000</v>
      </c>
      <c r="F247" s="51">
        <v>10</v>
      </c>
      <c r="G247" s="52" t="str">
        <f>'PRIX Materiaux'!$J$14</f>
        <v>bois de Frêne</v>
      </c>
      <c r="H247" s="51">
        <f>'PRIX Materiaux'!$K$14</f>
        <v>800</v>
      </c>
      <c r="I247" s="51">
        <v>3</v>
      </c>
      <c r="Q247" s="51">
        <f t="shared" si="10"/>
        <v>10002650</v>
      </c>
      <c r="R247" s="70" t="s">
        <v>553</v>
      </c>
      <c r="S247" s="38" t="s">
        <v>253</v>
      </c>
    </row>
    <row r="248" spans="1:19" ht="30" x14ac:dyDescent="0.25">
      <c r="A248" s="35" t="str">
        <f>'PRIX Materiaux'!$M$3</f>
        <v>Minerai de Charbon</v>
      </c>
      <c r="B248" s="51">
        <f>'PRIX Materiaux'!$N$3</f>
        <v>5</v>
      </c>
      <c r="C248" s="51">
        <v>50</v>
      </c>
      <c r="D248" s="49" t="str">
        <f>'PRIX Materiaux'!$J$12</f>
        <v>bois d'Acacia</v>
      </c>
      <c r="E248" s="51">
        <f>'PRIX Materiaux'!$K$12</f>
        <v>60</v>
      </c>
      <c r="F248" s="51">
        <v>15</v>
      </c>
      <c r="G248" s="52" t="str">
        <f>'PRIX Materiaux'!$M$14</f>
        <v>Minerai d'Adamantite</v>
      </c>
      <c r="H248" s="51">
        <f>'PRIX Materiaux'!$N$14</f>
        <v>1000000</v>
      </c>
      <c r="I248" s="51">
        <v>5</v>
      </c>
      <c r="M248" s="36"/>
      <c r="Q248" s="51">
        <f t="shared" si="10"/>
        <v>5001150</v>
      </c>
      <c r="R248" s="70" t="s">
        <v>353</v>
      </c>
      <c r="S248" s="38" t="s">
        <v>253</v>
      </c>
    </row>
    <row r="249" spans="1:19" ht="30" x14ac:dyDescent="0.25">
      <c r="A249" s="35" t="str">
        <f>'PRIX Materiaux'!$M$3</f>
        <v>Minerai de Charbon</v>
      </c>
      <c r="B249" s="51">
        <f>'PRIX Materiaux'!$N$3</f>
        <v>5</v>
      </c>
      <c r="C249" s="51">
        <v>100</v>
      </c>
      <c r="D249" s="52" t="str">
        <f>'PRIX Materiaux'!$M$14</f>
        <v>Minerai d'Adamantite</v>
      </c>
      <c r="E249" s="51">
        <f>'PRIX Materiaux'!$N$14</f>
        <v>1000000</v>
      </c>
      <c r="F249" s="51">
        <v>20</v>
      </c>
      <c r="G249" s="52" t="str">
        <f>'PRIX Materiaux'!$J$14</f>
        <v>bois de Frêne</v>
      </c>
      <c r="H249" s="51">
        <f>'PRIX Materiaux'!$K$14</f>
        <v>800</v>
      </c>
      <c r="I249" s="51">
        <v>8</v>
      </c>
      <c r="Q249" s="51">
        <f t="shared" si="10"/>
        <v>20006900</v>
      </c>
      <c r="R249" s="70" t="s">
        <v>334</v>
      </c>
      <c r="S249" s="38" t="s">
        <v>253</v>
      </c>
    </row>
    <row r="250" spans="1:19" ht="30" x14ac:dyDescent="0.25">
      <c r="A250" s="35" t="str">
        <f>'PRIX Materiaux'!$M$3</f>
        <v>Minerai de Charbon</v>
      </c>
      <c r="B250" s="51">
        <f>'PRIX Materiaux'!$N$3</f>
        <v>5</v>
      </c>
      <c r="C250" s="51">
        <v>8</v>
      </c>
      <c r="D250" s="22" t="str">
        <f>'PRIX Materiaux'!$M$15</f>
        <v>Minerai d'Apoithakarah</v>
      </c>
      <c r="E250" s="51">
        <f>'PRIX Materiaux'!$N$15</f>
        <v>10000000</v>
      </c>
      <c r="F250" s="51">
        <v>6</v>
      </c>
      <c r="G250" s="52" t="str">
        <f>'PRIX Materiaux'!$J$14</f>
        <v>bois de Frêne</v>
      </c>
      <c r="H250" s="51">
        <f>'PRIX Materiaux'!$K$14</f>
        <v>800</v>
      </c>
      <c r="I250" s="51">
        <v>40</v>
      </c>
      <c r="Q250" s="51">
        <f t="shared" ref="Q250" si="13">(B250*C250)+(E250*F250)+(H250*I250)+(K250*L250)+(N250*O250)+P250</f>
        <v>60032040</v>
      </c>
      <c r="R250" s="70" t="s">
        <v>939</v>
      </c>
      <c r="S250" s="38" t="s">
        <v>253</v>
      </c>
    </row>
    <row r="251" spans="1:19" ht="30" x14ac:dyDescent="0.25">
      <c r="A251" s="22" t="str">
        <f>'PRIX Materiaux'!$J$15</f>
        <v>bois de Meleze</v>
      </c>
      <c r="B251" s="51">
        <f>'PRIX Materiaux'!$K$15</f>
        <v>8000</v>
      </c>
      <c r="C251" s="51">
        <v>40</v>
      </c>
      <c r="D251" s="52" t="str">
        <f>'PRIX Materiaux'!$A$18</f>
        <v>Fil</v>
      </c>
      <c r="E251" s="51">
        <f>'PRIX Materiaux'!$B$18</f>
        <v>210</v>
      </c>
      <c r="F251" s="51">
        <v>5</v>
      </c>
      <c r="G251" s="65"/>
      <c r="Q251" s="51">
        <f t="shared" si="10"/>
        <v>321050</v>
      </c>
      <c r="R251" s="70" t="s">
        <v>424</v>
      </c>
      <c r="S251" s="38" t="s">
        <v>297</v>
      </c>
    </row>
    <row r="252" spans="1:19" ht="30" x14ac:dyDescent="0.25">
      <c r="A252" s="22" t="str">
        <f>'PRIX Materiaux'!$J$15</f>
        <v>bois de Meleze</v>
      </c>
      <c r="B252" s="51">
        <f>'PRIX Materiaux'!$K$15</f>
        <v>8000</v>
      </c>
      <c r="C252" s="51">
        <v>70</v>
      </c>
      <c r="D252" s="71"/>
      <c r="G252" s="65"/>
      <c r="H252" s="65"/>
      <c r="M252" s="36"/>
      <c r="Q252" s="51">
        <f t="shared" si="10"/>
        <v>560000</v>
      </c>
      <c r="R252" s="70" t="s">
        <v>425</v>
      </c>
      <c r="S252" s="38" t="s">
        <v>297</v>
      </c>
    </row>
    <row r="253" spans="1:19" ht="30" x14ac:dyDescent="0.25">
      <c r="A253" s="35" t="str">
        <f>'PRIX Materiaux'!$M$3</f>
        <v>Minerai de Charbon</v>
      </c>
      <c r="B253" s="51">
        <f>'PRIX Materiaux'!$N$3</f>
        <v>5</v>
      </c>
      <c r="C253" s="51">
        <v>160</v>
      </c>
      <c r="D253" s="22" t="str">
        <f>'PRIX Materiaux'!$M$15</f>
        <v>Minerai d'Apoithakarah</v>
      </c>
      <c r="E253" s="51">
        <f>'PRIX Materiaux'!$N$15</f>
        <v>10000000</v>
      </c>
      <c r="F253" s="51">
        <v>5</v>
      </c>
      <c r="G253" s="49" t="str">
        <f>'PRIX Materiaux'!$A$16</f>
        <v>Laine</v>
      </c>
      <c r="H253" s="51">
        <f>'PRIX Materiaux'!$B$16</f>
        <v>120</v>
      </c>
      <c r="I253" s="51">
        <v>15</v>
      </c>
      <c r="M253" s="36"/>
      <c r="Q253" s="51">
        <f t="shared" ref="Q253:Q264" si="14">(B253*C253)+(E253*F253)+(H253*I253)+(K253*L253)+(N253*O253)+P253</f>
        <v>50002600</v>
      </c>
      <c r="R253" s="70" t="s">
        <v>804</v>
      </c>
      <c r="S253" s="38" t="s">
        <v>253</v>
      </c>
    </row>
    <row r="254" spans="1:19" ht="30" x14ac:dyDescent="0.25">
      <c r="A254" s="35" t="str">
        <f>'PRIX Materiaux'!$M$3</f>
        <v>Minerai de Charbon</v>
      </c>
      <c r="B254" s="51">
        <f>'PRIX Materiaux'!$N$3</f>
        <v>5</v>
      </c>
      <c r="C254" s="51">
        <v>160</v>
      </c>
      <c r="D254" s="22" t="str">
        <f>'PRIX Materiaux'!$M$15</f>
        <v>Minerai d'Apoithakarah</v>
      </c>
      <c r="E254" s="51">
        <f>'PRIX Materiaux'!$N$15</f>
        <v>10000000</v>
      </c>
      <c r="F254" s="51">
        <v>10</v>
      </c>
      <c r="G254" s="49" t="str">
        <f>'PRIX Materiaux'!$A$16</f>
        <v>Laine</v>
      </c>
      <c r="H254" s="51">
        <f>'PRIX Materiaux'!$B$16</f>
        <v>120</v>
      </c>
      <c r="I254" s="51">
        <v>15</v>
      </c>
      <c r="Q254" s="51">
        <f t="shared" si="14"/>
        <v>100002600</v>
      </c>
      <c r="R254" s="70" t="s">
        <v>803</v>
      </c>
      <c r="S254" s="38" t="s">
        <v>253</v>
      </c>
    </row>
    <row r="255" spans="1:19" ht="30" x14ac:dyDescent="0.25">
      <c r="A255" s="35" t="str">
        <f>'PRIX Materiaux'!$M$3</f>
        <v>Minerai de Charbon</v>
      </c>
      <c r="B255" s="51">
        <f>'PRIX Materiaux'!$N$3</f>
        <v>5</v>
      </c>
      <c r="C255" s="51">
        <v>160</v>
      </c>
      <c r="D255" s="22" t="str">
        <f>'PRIX Materiaux'!$M$15</f>
        <v>Minerai d'Apoithakarah</v>
      </c>
      <c r="E255" s="51">
        <f>'PRIX Materiaux'!$N$15</f>
        <v>10000000</v>
      </c>
      <c r="F255" s="51">
        <v>5</v>
      </c>
      <c r="G255" s="49" t="str">
        <f>'PRIX Materiaux'!$A$16</f>
        <v>Laine</v>
      </c>
      <c r="H255" s="51">
        <f>'PRIX Materiaux'!$B$16</f>
        <v>120</v>
      </c>
      <c r="I255" s="51">
        <v>15</v>
      </c>
      <c r="Q255" s="51">
        <f t="shared" si="14"/>
        <v>50002600</v>
      </c>
      <c r="R255" s="70" t="s">
        <v>778</v>
      </c>
      <c r="S255" s="38" t="s">
        <v>253</v>
      </c>
    </row>
    <row r="256" spans="1:19" ht="30" x14ac:dyDescent="0.25">
      <c r="A256" s="35" t="str">
        <f>'PRIX Materiaux'!$M$3</f>
        <v>Minerai de Charbon</v>
      </c>
      <c r="B256" s="51">
        <f>'PRIX Materiaux'!$N$3</f>
        <v>5</v>
      </c>
      <c r="C256" s="51">
        <v>160</v>
      </c>
      <c r="D256" s="22" t="str">
        <f>'PRIX Materiaux'!$M$15</f>
        <v>Minerai d'Apoithakarah</v>
      </c>
      <c r="E256" s="51">
        <f>'PRIX Materiaux'!$N$15</f>
        <v>10000000</v>
      </c>
      <c r="F256" s="51">
        <v>5</v>
      </c>
      <c r="G256" s="49" t="str">
        <f>'PRIX Materiaux'!$A$16</f>
        <v>Laine</v>
      </c>
      <c r="H256" s="51">
        <f>'PRIX Materiaux'!$B$16</f>
        <v>120</v>
      </c>
      <c r="I256" s="51">
        <v>15</v>
      </c>
      <c r="Q256" s="51">
        <f t="shared" si="14"/>
        <v>50002600</v>
      </c>
      <c r="R256" s="70" t="s">
        <v>777</v>
      </c>
      <c r="S256" s="38" t="s">
        <v>253</v>
      </c>
    </row>
    <row r="257" spans="1:19" ht="30" x14ac:dyDescent="0.25">
      <c r="A257" s="35" t="str">
        <f>'PRIX Materiaux'!$M$3</f>
        <v>Minerai de Charbon</v>
      </c>
      <c r="B257" s="51">
        <f>'PRIX Materiaux'!$N$3</f>
        <v>5</v>
      </c>
      <c r="C257" s="51">
        <v>160</v>
      </c>
      <c r="D257" s="22" t="str">
        <f>'PRIX Materiaux'!$M$15</f>
        <v>Minerai d'Apoithakarah</v>
      </c>
      <c r="E257" s="51">
        <f>'PRIX Materiaux'!$N$15</f>
        <v>10000000</v>
      </c>
      <c r="F257" s="51">
        <v>5</v>
      </c>
      <c r="G257" s="49" t="str">
        <f>'PRIX Materiaux'!$A$17</f>
        <v>Cuir</v>
      </c>
      <c r="H257" s="51">
        <f>'PRIX Materiaux'!$B$17</f>
        <v>180</v>
      </c>
      <c r="I257" s="51">
        <v>15</v>
      </c>
      <c r="M257" s="36"/>
      <c r="Q257" s="51">
        <f t="shared" si="14"/>
        <v>50003500</v>
      </c>
      <c r="R257" s="70" t="s">
        <v>776</v>
      </c>
      <c r="S257" s="38" t="s">
        <v>253</v>
      </c>
    </row>
    <row r="258" spans="1:19" ht="30" x14ac:dyDescent="0.25">
      <c r="A258" s="35" t="str">
        <f>'PRIX Materiaux'!$M$3</f>
        <v>Minerai de Charbon</v>
      </c>
      <c r="B258" s="51">
        <f>'PRIX Materiaux'!$N$3</f>
        <v>5</v>
      </c>
      <c r="C258" s="51">
        <v>160</v>
      </c>
      <c r="D258" s="22" t="str">
        <f>'PRIX Materiaux'!$M$15</f>
        <v>Minerai d'Apoithakarah</v>
      </c>
      <c r="E258" s="51">
        <f>'PRIX Materiaux'!$N$15</f>
        <v>10000000</v>
      </c>
      <c r="F258" s="51">
        <v>10</v>
      </c>
      <c r="G258" s="49" t="str">
        <f>'PRIX Materiaux'!$A$17</f>
        <v>Cuir</v>
      </c>
      <c r="H258" s="51">
        <f>'PRIX Materiaux'!$B$17</f>
        <v>180</v>
      </c>
      <c r="I258" s="51">
        <v>15</v>
      </c>
      <c r="Q258" s="51">
        <f t="shared" si="14"/>
        <v>100003500</v>
      </c>
      <c r="R258" s="70" t="s">
        <v>775</v>
      </c>
      <c r="S258" s="38" t="s">
        <v>253</v>
      </c>
    </row>
    <row r="259" spans="1:19" ht="30" x14ac:dyDescent="0.25">
      <c r="A259" s="35" t="str">
        <f>'PRIX Materiaux'!$M$3</f>
        <v>Minerai de Charbon</v>
      </c>
      <c r="B259" s="51">
        <f>'PRIX Materiaux'!$N$3</f>
        <v>5</v>
      </c>
      <c r="C259" s="51">
        <v>160</v>
      </c>
      <c r="D259" s="22" t="str">
        <f>'PRIX Materiaux'!$M$15</f>
        <v>Minerai d'Apoithakarah</v>
      </c>
      <c r="E259" s="51">
        <f>'PRIX Materiaux'!$N$15</f>
        <v>10000000</v>
      </c>
      <c r="F259" s="51">
        <v>5</v>
      </c>
      <c r="G259" s="49" t="str">
        <f>'PRIX Materiaux'!$A$17</f>
        <v>Cuir</v>
      </c>
      <c r="H259" s="51">
        <f>'PRIX Materiaux'!$B$17</f>
        <v>180</v>
      </c>
      <c r="I259" s="51">
        <v>15</v>
      </c>
      <c r="Q259" s="51">
        <f t="shared" si="14"/>
        <v>50003500</v>
      </c>
      <c r="R259" s="70" t="s">
        <v>774</v>
      </c>
      <c r="S259" s="38" t="s">
        <v>253</v>
      </c>
    </row>
    <row r="260" spans="1:19" ht="30" x14ac:dyDescent="0.25">
      <c r="A260" s="35" t="str">
        <f>'PRIX Materiaux'!$M$3</f>
        <v>Minerai de Charbon</v>
      </c>
      <c r="B260" s="51">
        <f>'PRIX Materiaux'!$N$3</f>
        <v>5</v>
      </c>
      <c r="C260" s="51">
        <v>160</v>
      </c>
      <c r="D260" s="22" t="str">
        <f>'PRIX Materiaux'!$M$15</f>
        <v>Minerai d'Apoithakarah</v>
      </c>
      <c r="E260" s="51">
        <f>'PRIX Materiaux'!$N$15</f>
        <v>10000000</v>
      </c>
      <c r="F260" s="51">
        <v>5</v>
      </c>
      <c r="G260" s="49" t="str">
        <f>'PRIX Materiaux'!$A$17</f>
        <v>Cuir</v>
      </c>
      <c r="H260" s="51">
        <f>'PRIX Materiaux'!$B$17</f>
        <v>180</v>
      </c>
      <c r="I260" s="51">
        <v>15</v>
      </c>
      <c r="Q260" s="51">
        <f t="shared" si="14"/>
        <v>50003500</v>
      </c>
      <c r="R260" s="70" t="s">
        <v>773</v>
      </c>
      <c r="S260" s="38" t="s">
        <v>253</v>
      </c>
    </row>
    <row r="261" spans="1:19" ht="30" x14ac:dyDescent="0.25">
      <c r="A261" s="35" t="str">
        <f>'PRIX Materiaux'!$M$3</f>
        <v>Minerai de Charbon</v>
      </c>
      <c r="B261" s="51">
        <f>'PRIX Materiaux'!$N$3</f>
        <v>5</v>
      </c>
      <c r="C261" s="51">
        <v>160</v>
      </c>
      <c r="D261" s="22" t="str">
        <f>'PRIX Materiaux'!$M$15</f>
        <v>Minerai d'Apoithakarah</v>
      </c>
      <c r="E261" s="51">
        <f>'PRIX Materiaux'!$N$15</f>
        <v>10000000</v>
      </c>
      <c r="F261" s="51">
        <v>10</v>
      </c>
      <c r="G261" s="49" t="str">
        <f>'PRIX Materiaux'!$A$17</f>
        <v>Cuir</v>
      </c>
      <c r="H261" s="51">
        <f>'PRIX Materiaux'!$B$17</f>
        <v>180</v>
      </c>
      <c r="I261" s="51">
        <v>30</v>
      </c>
      <c r="M261" s="36"/>
      <c r="Q261" s="51">
        <f t="shared" si="14"/>
        <v>100006200</v>
      </c>
      <c r="R261" s="70" t="s">
        <v>772</v>
      </c>
      <c r="S261" s="38" t="s">
        <v>253</v>
      </c>
    </row>
    <row r="262" spans="1:19" ht="30" x14ac:dyDescent="0.25">
      <c r="A262" s="35" t="str">
        <f>'PRIX Materiaux'!$M$3</f>
        <v>Minerai de Charbon</v>
      </c>
      <c r="B262" s="51">
        <f>'PRIX Materiaux'!$N$3</f>
        <v>5</v>
      </c>
      <c r="C262" s="51">
        <v>160</v>
      </c>
      <c r="D262" s="22" t="str">
        <f>'PRIX Materiaux'!$M$15</f>
        <v>Minerai d'Apoithakarah</v>
      </c>
      <c r="E262" s="51">
        <f>'PRIX Materiaux'!$N$15</f>
        <v>10000000</v>
      </c>
      <c r="F262" s="51">
        <v>20</v>
      </c>
      <c r="G262" s="49" t="str">
        <f>'PRIX Materiaux'!$A$17</f>
        <v>Cuir</v>
      </c>
      <c r="H262" s="51">
        <f>'PRIX Materiaux'!$B$17</f>
        <v>180</v>
      </c>
      <c r="I262" s="51">
        <v>30</v>
      </c>
      <c r="Q262" s="51">
        <f t="shared" si="14"/>
        <v>200006200</v>
      </c>
      <c r="R262" s="70" t="s">
        <v>771</v>
      </c>
      <c r="S262" s="38" t="s">
        <v>253</v>
      </c>
    </row>
    <row r="263" spans="1:19" ht="30" x14ac:dyDescent="0.25">
      <c r="A263" s="35" t="str">
        <f>'PRIX Materiaux'!$M$3</f>
        <v>Minerai de Charbon</v>
      </c>
      <c r="B263" s="51">
        <f>'PRIX Materiaux'!$N$3</f>
        <v>5</v>
      </c>
      <c r="C263" s="51">
        <v>160</v>
      </c>
      <c r="D263" s="22" t="str">
        <f>'PRIX Materiaux'!$M$15</f>
        <v>Minerai d'Apoithakarah</v>
      </c>
      <c r="E263" s="51">
        <f>'PRIX Materiaux'!$N$15</f>
        <v>10000000</v>
      </c>
      <c r="F263" s="51">
        <v>10</v>
      </c>
      <c r="G263" s="49" t="str">
        <f>'PRIX Materiaux'!$A$17</f>
        <v>Cuir</v>
      </c>
      <c r="H263" s="51">
        <f>'PRIX Materiaux'!$B$17</f>
        <v>180</v>
      </c>
      <c r="I263" s="51">
        <v>30</v>
      </c>
      <c r="Q263" s="51">
        <f t="shared" si="14"/>
        <v>100006200</v>
      </c>
      <c r="R263" s="70" t="s">
        <v>770</v>
      </c>
      <c r="S263" s="38" t="s">
        <v>253</v>
      </c>
    </row>
    <row r="264" spans="1:19" ht="30" x14ac:dyDescent="0.25">
      <c r="A264" s="35" t="str">
        <f>'PRIX Materiaux'!$M$3</f>
        <v>Minerai de Charbon</v>
      </c>
      <c r="B264" s="51">
        <f>'PRIX Materiaux'!$N$3</f>
        <v>5</v>
      </c>
      <c r="C264" s="51">
        <v>160</v>
      </c>
      <c r="D264" s="22" t="str">
        <f>'PRIX Materiaux'!$M$15</f>
        <v>Minerai d'Apoithakarah</v>
      </c>
      <c r="E264" s="51">
        <f>'PRIX Materiaux'!$N$15</f>
        <v>10000000</v>
      </c>
      <c r="F264" s="51">
        <v>10</v>
      </c>
      <c r="G264" s="49" t="str">
        <f>'PRIX Materiaux'!$A$17</f>
        <v>Cuir</v>
      </c>
      <c r="H264" s="51">
        <f>'PRIX Materiaux'!$B$17</f>
        <v>180</v>
      </c>
      <c r="I264" s="51">
        <v>30</v>
      </c>
      <c r="Q264" s="51">
        <f t="shared" si="14"/>
        <v>100006200</v>
      </c>
      <c r="R264" s="70" t="s">
        <v>769</v>
      </c>
      <c r="S264" s="38" t="s">
        <v>253</v>
      </c>
    </row>
    <row r="265" spans="1:19" ht="30" x14ac:dyDescent="0.25">
      <c r="A265" s="35" t="str">
        <f>'PRIX Materiaux'!$M$3</f>
        <v>Minerai de Charbon</v>
      </c>
      <c r="B265" s="51">
        <f>'PRIX Materiaux'!$N$3</f>
        <v>5</v>
      </c>
      <c r="C265" s="51">
        <v>80</v>
      </c>
      <c r="D265" s="22" t="str">
        <f>'PRIX Materiaux'!$M$15</f>
        <v>Minerai d'Apoithakarah</v>
      </c>
      <c r="E265" s="51">
        <f>'PRIX Materiaux'!$N$15</f>
        <v>10000000</v>
      </c>
      <c r="F265" s="51">
        <v>5</v>
      </c>
      <c r="G265" s="49" t="str">
        <f>'PRIX Materiaux'!$A$17</f>
        <v>Cuir</v>
      </c>
      <c r="H265" s="51">
        <f>'PRIX Materiaux'!$B$17</f>
        <v>180</v>
      </c>
      <c r="I265" s="51">
        <v>90</v>
      </c>
      <c r="Q265" s="51">
        <f t="shared" si="10"/>
        <v>50016600</v>
      </c>
      <c r="R265" s="70" t="s">
        <v>570</v>
      </c>
      <c r="S265" s="38" t="s">
        <v>253</v>
      </c>
    </row>
    <row r="266" spans="1:19" ht="30" x14ac:dyDescent="0.25">
      <c r="A266" s="35" t="str">
        <f>'PRIX Materiaux'!$M$3</f>
        <v>Minerai de Charbon</v>
      </c>
      <c r="B266" s="51">
        <f>'PRIX Materiaux'!$N$3</f>
        <v>5</v>
      </c>
      <c r="C266" s="51">
        <v>80</v>
      </c>
      <c r="D266" s="22" t="str">
        <f>'PRIX Materiaux'!$M$15</f>
        <v>Minerai d'Apoithakarah</v>
      </c>
      <c r="E266" s="51">
        <f>'PRIX Materiaux'!$N$15</f>
        <v>10000000</v>
      </c>
      <c r="F266" s="51">
        <v>5</v>
      </c>
      <c r="G266" s="22" t="str">
        <f>'PRIX Materiaux'!$J$15</f>
        <v>bois de Meleze</v>
      </c>
      <c r="H266" s="51">
        <f>'PRIX Materiaux'!$K$15</f>
        <v>8000</v>
      </c>
      <c r="I266" s="51">
        <v>10</v>
      </c>
      <c r="Q266" s="51">
        <f t="shared" si="10"/>
        <v>50080400</v>
      </c>
      <c r="R266" s="70" t="s">
        <v>606</v>
      </c>
      <c r="S266" s="38" t="s">
        <v>253</v>
      </c>
    </row>
    <row r="267" spans="1:19" ht="30" x14ac:dyDescent="0.25">
      <c r="A267" s="35" t="str">
        <f>'PRIX Materiaux'!$M$3</f>
        <v>Minerai de Charbon</v>
      </c>
      <c r="B267" s="51">
        <f>'PRIX Materiaux'!$N$3</f>
        <v>5</v>
      </c>
      <c r="C267" s="51">
        <v>80</v>
      </c>
      <c r="D267" s="22" t="str">
        <f>'PRIX Materiaux'!$M$15</f>
        <v>Minerai d'Apoithakarah</v>
      </c>
      <c r="E267" s="51">
        <f>'PRIX Materiaux'!$N$15</f>
        <v>10000000</v>
      </c>
      <c r="F267" s="51">
        <v>5</v>
      </c>
      <c r="G267" s="22" t="str">
        <f>'PRIX Materiaux'!$J$15</f>
        <v>bois de Meleze</v>
      </c>
      <c r="H267" s="51">
        <f>'PRIX Materiaux'!$K$15</f>
        <v>8000</v>
      </c>
      <c r="I267" s="51">
        <v>2</v>
      </c>
      <c r="Q267" s="51">
        <f t="shared" si="10"/>
        <v>50016400</v>
      </c>
      <c r="R267" s="70" t="s">
        <v>486</v>
      </c>
      <c r="S267" s="38" t="s">
        <v>253</v>
      </c>
    </row>
    <row r="268" spans="1:19" ht="30" x14ac:dyDescent="0.25">
      <c r="A268" s="35" t="str">
        <f>'PRIX Materiaux'!$M$3</f>
        <v>Minerai de Charbon</v>
      </c>
      <c r="B268" s="51">
        <f>'PRIX Materiaux'!$N$3</f>
        <v>5</v>
      </c>
      <c r="C268" s="51">
        <v>80</v>
      </c>
      <c r="D268" s="22" t="str">
        <f>'PRIX Materiaux'!$M$15</f>
        <v>Minerai d'Apoithakarah</v>
      </c>
      <c r="E268" s="51">
        <f>'PRIX Materiaux'!$N$15</f>
        <v>10000000</v>
      </c>
      <c r="F268" s="51">
        <v>10</v>
      </c>
      <c r="G268" s="22" t="str">
        <f>'PRIX Materiaux'!$J$15</f>
        <v>bois de Meleze</v>
      </c>
      <c r="H268" s="51">
        <f>'PRIX Materiaux'!$K$15</f>
        <v>8000</v>
      </c>
      <c r="I268" s="51">
        <v>3</v>
      </c>
      <c r="Q268" s="51">
        <f t="shared" si="10"/>
        <v>100024400</v>
      </c>
      <c r="R268" s="70" t="s">
        <v>405</v>
      </c>
      <c r="S268" s="38" t="s">
        <v>253</v>
      </c>
    </row>
    <row r="269" spans="1:19" ht="30" x14ac:dyDescent="0.25">
      <c r="A269" s="35" t="str">
        <f>'PRIX Materiaux'!$M$3</f>
        <v>Minerai de Charbon</v>
      </c>
      <c r="B269" s="51">
        <f>'PRIX Materiaux'!$N$3</f>
        <v>5</v>
      </c>
      <c r="C269" s="51">
        <v>80</v>
      </c>
      <c r="D269" s="22" t="str">
        <f>'PRIX Materiaux'!$M$15</f>
        <v>Minerai d'Apoithakarah</v>
      </c>
      <c r="E269" s="51">
        <f>'PRIX Materiaux'!$N$15</f>
        <v>10000000</v>
      </c>
      <c r="F269" s="51">
        <v>10</v>
      </c>
      <c r="G269" s="22" t="str">
        <f>'PRIX Materiaux'!$J$15</f>
        <v>bois de Meleze</v>
      </c>
      <c r="H269" s="51">
        <f>'PRIX Materiaux'!$K$15</f>
        <v>8000</v>
      </c>
      <c r="I269" s="51">
        <v>3</v>
      </c>
      <c r="Q269" s="51">
        <f t="shared" si="10"/>
        <v>100024400</v>
      </c>
      <c r="R269" s="70" t="s">
        <v>554</v>
      </c>
      <c r="S269" s="38" t="s">
        <v>253</v>
      </c>
    </row>
    <row r="270" spans="1:19" ht="30" x14ac:dyDescent="0.25">
      <c r="A270" s="35" t="str">
        <f>'PRIX Materiaux'!$M$3</f>
        <v>Minerai de Charbon</v>
      </c>
      <c r="B270" s="51">
        <f>'PRIX Materiaux'!$N$3</f>
        <v>5</v>
      </c>
      <c r="C270" s="51">
        <v>80</v>
      </c>
      <c r="D270" s="52" t="str">
        <f>'PRIX Materiaux'!$J$13</f>
        <v>bois de Pin</v>
      </c>
      <c r="E270" s="51">
        <f>'PRIX Materiaux'!$K$13</f>
        <v>300</v>
      </c>
      <c r="F270" s="51">
        <v>15</v>
      </c>
      <c r="G270" s="22" t="str">
        <f>'PRIX Materiaux'!$M$15</f>
        <v>Minerai d'Apoithakarah</v>
      </c>
      <c r="H270" s="51">
        <f>'PRIX Materiaux'!$N$15</f>
        <v>10000000</v>
      </c>
      <c r="I270" s="51">
        <v>5</v>
      </c>
      <c r="M270" s="36"/>
      <c r="Q270" s="51">
        <f t="shared" si="10"/>
        <v>50004900</v>
      </c>
      <c r="R270" s="70" t="s">
        <v>406</v>
      </c>
      <c r="S270" s="38" t="s">
        <v>253</v>
      </c>
    </row>
    <row r="271" spans="1:19" ht="30" x14ac:dyDescent="0.25">
      <c r="A271" s="35" t="str">
        <f>'PRIX Materiaux'!$M$3</f>
        <v>Minerai de Charbon</v>
      </c>
      <c r="B271" s="51">
        <f>'PRIX Materiaux'!$N$3</f>
        <v>5</v>
      </c>
      <c r="C271" s="51">
        <v>160</v>
      </c>
      <c r="D271" s="22" t="str">
        <f>'PRIX Materiaux'!$M$15</f>
        <v>Minerai d'Apoithakarah</v>
      </c>
      <c r="E271" s="51">
        <f>'PRIX Materiaux'!$N$15</f>
        <v>10000000</v>
      </c>
      <c r="F271" s="51">
        <v>20</v>
      </c>
      <c r="G271" s="22" t="str">
        <f>'PRIX Materiaux'!$J$15</f>
        <v>bois de Meleze</v>
      </c>
      <c r="H271" s="51">
        <f>'PRIX Materiaux'!$K$15</f>
        <v>8000</v>
      </c>
      <c r="I271" s="51">
        <v>8</v>
      </c>
      <c r="Q271" s="51">
        <f t="shared" si="10"/>
        <v>200064800</v>
      </c>
      <c r="R271" s="70" t="s">
        <v>407</v>
      </c>
      <c r="S271" s="38" t="s">
        <v>253</v>
      </c>
    </row>
    <row r="272" spans="1:19" ht="30" x14ac:dyDescent="0.25">
      <c r="A272" s="22" t="str">
        <f>'PRIX Materiaux'!$J$16</f>
        <v>bois d'Olivier</v>
      </c>
      <c r="B272" s="51">
        <f>'PRIX Materiaux'!$K$16</f>
        <v>15000</v>
      </c>
      <c r="C272" s="51">
        <v>40</v>
      </c>
      <c r="D272" s="52" t="str">
        <f>'PRIX Materiaux'!$A$18</f>
        <v>Fil</v>
      </c>
      <c r="E272" s="51">
        <f>'PRIX Materiaux'!$B$18</f>
        <v>210</v>
      </c>
      <c r="F272" s="51">
        <v>5</v>
      </c>
      <c r="G272" s="65"/>
      <c r="Q272" s="51">
        <f t="shared" si="10"/>
        <v>601050</v>
      </c>
      <c r="R272" s="70" t="s">
        <v>426</v>
      </c>
      <c r="S272" s="38" t="s">
        <v>297</v>
      </c>
    </row>
    <row r="273" spans="1:19" ht="30" x14ac:dyDescent="0.25">
      <c r="A273" s="22" t="str">
        <f>'PRIX Materiaux'!$J$16</f>
        <v>bois d'Olivier</v>
      </c>
      <c r="B273" s="51">
        <f>'PRIX Materiaux'!$K$16</f>
        <v>15000</v>
      </c>
      <c r="C273" s="51">
        <v>70</v>
      </c>
      <c r="D273" s="71"/>
      <c r="G273" s="65"/>
      <c r="H273" s="65"/>
      <c r="M273" s="36"/>
      <c r="Q273" s="51">
        <f t="shared" si="10"/>
        <v>1050000</v>
      </c>
      <c r="R273" s="70" t="s">
        <v>427</v>
      </c>
      <c r="S273" s="38" t="s">
        <v>297</v>
      </c>
    </row>
    <row r="274" spans="1:19" ht="30" x14ac:dyDescent="0.25">
      <c r="A274" s="35" t="str">
        <f>'PRIX Materiaux'!$M$3</f>
        <v>Minerai de Charbon</v>
      </c>
      <c r="B274" s="51">
        <f>'PRIX Materiaux'!$N$3</f>
        <v>5</v>
      </c>
      <c r="C274" s="51">
        <v>160</v>
      </c>
      <c r="D274" s="22" t="str">
        <f>'PRIX Materiaux'!$M$16</f>
        <v>Minerai de Scarletite</v>
      </c>
      <c r="E274" s="51">
        <f>'PRIX Materiaux'!$N$16</f>
        <v>20000000</v>
      </c>
      <c r="F274" s="51">
        <v>5</v>
      </c>
      <c r="G274" s="49" t="str">
        <f>'PRIX Materiaux'!$A$16</f>
        <v>Laine</v>
      </c>
      <c r="H274" s="51">
        <f>'PRIX Materiaux'!$B$16</f>
        <v>120</v>
      </c>
      <c r="I274" s="51">
        <v>15</v>
      </c>
      <c r="M274" s="36"/>
      <c r="Q274" s="51">
        <f t="shared" si="10"/>
        <v>100002600</v>
      </c>
      <c r="R274" s="70" t="s">
        <v>801</v>
      </c>
      <c r="S274" s="38" t="s">
        <v>253</v>
      </c>
    </row>
    <row r="275" spans="1:19" ht="30" x14ac:dyDescent="0.25">
      <c r="A275" s="35" t="str">
        <f>'PRIX Materiaux'!$M$3</f>
        <v>Minerai de Charbon</v>
      </c>
      <c r="B275" s="51">
        <f>'PRIX Materiaux'!$N$3</f>
        <v>5</v>
      </c>
      <c r="C275" s="51">
        <v>160</v>
      </c>
      <c r="D275" s="22" t="str">
        <f>'PRIX Materiaux'!$M$16</f>
        <v>Minerai de Scarletite</v>
      </c>
      <c r="E275" s="51">
        <f>'PRIX Materiaux'!$N$16</f>
        <v>20000000</v>
      </c>
      <c r="F275" s="51">
        <v>10</v>
      </c>
      <c r="G275" s="49" t="str">
        <f>'PRIX Materiaux'!$A$16</f>
        <v>Laine</v>
      </c>
      <c r="H275" s="51">
        <f>'PRIX Materiaux'!$B$16</f>
        <v>120</v>
      </c>
      <c r="I275" s="51">
        <v>15</v>
      </c>
      <c r="Q275" s="51">
        <f t="shared" si="10"/>
        <v>200002600</v>
      </c>
      <c r="R275" s="70" t="s">
        <v>802</v>
      </c>
      <c r="S275" s="38" t="s">
        <v>253</v>
      </c>
    </row>
    <row r="276" spans="1:19" ht="30" x14ac:dyDescent="0.25">
      <c r="A276" s="35" t="str">
        <f>'PRIX Materiaux'!$M$3</f>
        <v>Minerai de Charbon</v>
      </c>
      <c r="B276" s="51">
        <f>'PRIX Materiaux'!$N$3</f>
        <v>5</v>
      </c>
      <c r="C276" s="51">
        <v>160</v>
      </c>
      <c r="D276" s="22" t="str">
        <f>'PRIX Materiaux'!$M$16</f>
        <v>Minerai de Scarletite</v>
      </c>
      <c r="E276" s="51">
        <f>'PRIX Materiaux'!$N$16</f>
        <v>20000000</v>
      </c>
      <c r="F276" s="51">
        <v>5</v>
      </c>
      <c r="G276" s="49" t="str">
        <f>'PRIX Materiaux'!$A$16</f>
        <v>Laine</v>
      </c>
      <c r="H276" s="51">
        <f>'PRIX Materiaux'!$B$16</f>
        <v>120</v>
      </c>
      <c r="I276" s="51">
        <v>15</v>
      </c>
      <c r="Q276" s="51">
        <f t="shared" si="10"/>
        <v>100002600</v>
      </c>
      <c r="R276" s="70" t="s">
        <v>788</v>
      </c>
      <c r="S276" s="38" t="s">
        <v>253</v>
      </c>
    </row>
    <row r="277" spans="1:19" ht="30" x14ac:dyDescent="0.25">
      <c r="A277" s="35" t="str">
        <f>'PRIX Materiaux'!$M$3</f>
        <v>Minerai de Charbon</v>
      </c>
      <c r="B277" s="51">
        <f>'PRIX Materiaux'!$N$3</f>
        <v>5</v>
      </c>
      <c r="C277" s="51">
        <v>160</v>
      </c>
      <c r="D277" s="22" t="str">
        <f>'PRIX Materiaux'!$M$16</f>
        <v>Minerai de Scarletite</v>
      </c>
      <c r="E277" s="51">
        <f>'PRIX Materiaux'!$N$16</f>
        <v>20000000</v>
      </c>
      <c r="F277" s="51">
        <v>5</v>
      </c>
      <c r="G277" s="49" t="str">
        <f>'PRIX Materiaux'!$A$16</f>
        <v>Laine</v>
      </c>
      <c r="H277" s="51">
        <f>'PRIX Materiaux'!$B$16</f>
        <v>120</v>
      </c>
      <c r="I277" s="51">
        <v>15</v>
      </c>
      <c r="Q277" s="51">
        <f t="shared" si="10"/>
        <v>100002600</v>
      </c>
      <c r="R277" s="70" t="s">
        <v>787</v>
      </c>
      <c r="S277" s="38" t="s">
        <v>253</v>
      </c>
    </row>
    <row r="278" spans="1:19" ht="30" x14ac:dyDescent="0.25">
      <c r="A278" s="35" t="str">
        <f>'PRIX Materiaux'!$M$3</f>
        <v>Minerai de Charbon</v>
      </c>
      <c r="B278" s="51">
        <f>'PRIX Materiaux'!$N$3</f>
        <v>5</v>
      </c>
      <c r="C278" s="51">
        <v>160</v>
      </c>
      <c r="D278" s="22" t="str">
        <f>'PRIX Materiaux'!$M$16</f>
        <v>Minerai de Scarletite</v>
      </c>
      <c r="E278" s="51">
        <f>'PRIX Materiaux'!$N$16</f>
        <v>20000000</v>
      </c>
      <c r="F278" s="51">
        <v>5</v>
      </c>
      <c r="G278" s="49" t="str">
        <f>'PRIX Materiaux'!$A$17</f>
        <v>Cuir</v>
      </c>
      <c r="H278" s="51">
        <f>'PRIX Materiaux'!$B$17</f>
        <v>180</v>
      </c>
      <c r="I278" s="51">
        <v>15</v>
      </c>
      <c r="M278" s="36"/>
      <c r="Q278" s="51">
        <f t="shared" si="10"/>
        <v>100003500</v>
      </c>
      <c r="R278" s="70" t="s">
        <v>786</v>
      </c>
      <c r="S278" s="38" t="s">
        <v>253</v>
      </c>
    </row>
    <row r="279" spans="1:19" ht="30" x14ac:dyDescent="0.25">
      <c r="A279" s="35" t="str">
        <f>'PRIX Materiaux'!$M$3</f>
        <v>Minerai de Charbon</v>
      </c>
      <c r="B279" s="51">
        <f>'PRIX Materiaux'!$N$3</f>
        <v>5</v>
      </c>
      <c r="C279" s="51">
        <v>160</v>
      </c>
      <c r="D279" s="22" t="str">
        <f>'PRIX Materiaux'!$M$16</f>
        <v>Minerai de Scarletite</v>
      </c>
      <c r="E279" s="51">
        <f>'PRIX Materiaux'!$N$16</f>
        <v>20000000</v>
      </c>
      <c r="F279" s="51">
        <v>10</v>
      </c>
      <c r="G279" s="49" t="str">
        <f>'PRIX Materiaux'!$A$17</f>
        <v>Cuir</v>
      </c>
      <c r="H279" s="51">
        <f>'PRIX Materiaux'!$B$17</f>
        <v>180</v>
      </c>
      <c r="I279" s="51">
        <v>15</v>
      </c>
      <c r="Q279" s="51">
        <f t="shared" si="10"/>
        <v>200003500</v>
      </c>
      <c r="R279" s="70" t="s">
        <v>785</v>
      </c>
      <c r="S279" s="38" t="s">
        <v>253</v>
      </c>
    </row>
    <row r="280" spans="1:19" ht="30" x14ac:dyDescent="0.25">
      <c r="A280" s="35" t="str">
        <f>'PRIX Materiaux'!$M$3</f>
        <v>Minerai de Charbon</v>
      </c>
      <c r="B280" s="51">
        <f>'PRIX Materiaux'!$N$3</f>
        <v>5</v>
      </c>
      <c r="C280" s="51">
        <v>160</v>
      </c>
      <c r="D280" s="22" t="str">
        <f>'PRIX Materiaux'!$M$16</f>
        <v>Minerai de Scarletite</v>
      </c>
      <c r="E280" s="51">
        <f>'PRIX Materiaux'!$N$16</f>
        <v>20000000</v>
      </c>
      <c r="F280" s="51">
        <v>5</v>
      </c>
      <c r="G280" s="49" t="str">
        <f>'PRIX Materiaux'!$A$17</f>
        <v>Cuir</v>
      </c>
      <c r="H280" s="51">
        <f>'PRIX Materiaux'!$B$17</f>
        <v>180</v>
      </c>
      <c r="I280" s="51">
        <v>15</v>
      </c>
      <c r="Q280" s="51">
        <f t="shared" si="10"/>
        <v>100003500</v>
      </c>
      <c r="R280" s="70" t="s">
        <v>784</v>
      </c>
      <c r="S280" s="38" t="s">
        <v>253</v>
      </c>
    </row>
    <row r="281" spans="1:19" ht="30" x14ac:dyDescent="0.25">
      <c r="A281" s="35" t="str">
        <f>'PRIX Materiaux'!$M$3</f>
        <v>Minerai de Charbon</v>
      </c>
      <c r="B281" s="51">
        <f>'PRIX Materiaux'!$N$3</f>
        <v>5</v>
      </c>
      <c r="C281" s="51">
        <v>160</v>
      </c>
      <c r="D281" s="22" t="str">
        <f>'PRIX Materiaux'!$M$16</f>
        <v>Minerai de Scarletite</v>
      </c>
      <c r="E281" s="51">
        <f>'PRIX Materiaux'!$N$16</f>
        <v>20000000</v>
      </c>
      <c r="F281" s="51">
        <v>5</v>
      </c>
      <c r="G281" s="49" t="str">
        <f>'PRIX Materiaux'!$A$17</f>
        <v>Cuir</v>
      </c>
      <c r="H281" s="51">
        <f>'PRIX Materiaux'!$B$17</f>
        <v>180</v>
      </c>
      <c r="I281" s="51">
        <v>15</v>
      </c>
      <c r="Q281" s="51">
        <f t="shared" si="10"/>
        <v>100003500</v>
      </c>
      <c r="R281" s="70" t="s">
        <v>783</v>
      </c>
      <c r="S281" s="38" t="s">
        <v>253</v>
      </c>
    </row>
    <row r="282" spans="1:19" ht="30" x14ac:dyDescent="0.25">
      <c r="A282" s="35" t="str">
        <f>'PRIX Materiaux'!$M$3</f>
        <v>Minerai de Charbon</v>
      </c>
      <c r="B282" s="51">
        <f>'PRIX Materiaux'!$N$3</f>
        <v>5</v>
      </c>
      <c r="C282" s="51">
        <v>160</v>
      </c>
      <c r="D282" s="22" t="str">
        <f>'PRIX Materiaux'!$M$16</f>
        <v>Minerai de Scarletite</v>
      </c>
      <c r="E282" s="51">
        <f>'PRIX Materiaux'!$N$16</f>
        <v>20000000</v>
      </c>
      <c r="F282" s="51">
        <v>10</v>
      </c>
      <c r="G282" s="49" t="str">
        <f>'PRIX Materiaux'!$A$17</f>
        <v>Cuir</v>
      </c>
      <c r="H282" s="51">
        <f>'PRIX Materiaux'!$B$17</f>
        <v>180</v>
      </c>
      <c r="I282" s="51">
        <v>30</v>
      </c>
      <c r="M282" s="36"/>
      <c r="Q282" s="51">
        <f t="shared" si="10"/>
        <v>200006200</v>
      </c>
      <c r="R282" s="70" t="s">
        <v>782</v>
      </c>
      <c r="S282" s="38" t="s">
        <v>253</v>
      </c>
    </row>
    <row r="283" spans="1:19" ht="30" x14ac:dyDescent="0.25">
      <c r="A283" s="35" t="str">
        <f>'PRIX Materiaux'!$M$3</f>
        <v>Minerai de Charbon</v>
      </c>
      <c r="B283" s="51">
        <f>'PRIX Materiaux'!$N$3</f>
        <v>5</v>
      </c>
      <c r="C283" s="51">
        <v>160</v>
      </c>
      <c r="D283" s="22" t="str">
        <f>'PRIX Materiaux'!$M$16</f>
        <v>Minerai de Scarletite</v>
      </c>
      <c r="E283" s="51">
        <f>'PRIX Materiaux'!$N$16</f>
        <v>20000000</v>
      </c>
      <c r="F283" s="51">
        <v>20</v>
      </c>
      <c r="G283" s="49" t="str">
        <f>'PRIX Materiaux'!$A$17</f>
        <v>Cuir</v>
      </c>
      <c r="H283" s="51">
        <f>'PRIX Materiaux'!$B$17</f>
        <v>180</v>
      </c>
      <c r="I283" s="51">
        <v>30</v>
      </c>
      <c r="Q283" s="51">
        <f t="shared" si="10"/>
        <v>400006200</v>
      </c>
      <c r="R283" s="70" t="s">
        <v>781</v>
      </c>
      <c r="S283" s="38" t="s">
        <v>253</v>
      </c>
    </row>
    <row r="284" spans="1:19" ht="30" x14ac:dyDescent="0.25">
      <c r="A284" s="35" t="str">
        <f>'PRIX Materiaux'!$M$3</f>
        <v>Minerai de Charbon</v>
      </c>
      <c r="B284" s="51">
        <f>'PRIX Materiaux'!$N$3</f>
        <v>5</v>
      </c>
      <c r="C284" s="51">
        <v>160</v>
      </c>
      <c r="D284" s="22" t="str">
        <f>'PRIX Materiaux'!$M$16</f>
        <v>Minerai de Scarletite</v>
      </c>
      <c r="E284" s="51">
        <f>'PRIX Materiaux'!$N$16</f>
        <v>20000000</v>
      </c>
      <c r="F284" s="51">
        <v>10</v>
      </c>
      <c r="G284" s="49" t="str">
        <f>'PRIX Materiaux'!$A$17</f>
        <v>Cuir</v>
      </c>
      <c r="H284" s="51">
        <f>'PRIX Materiaux'!$B$17</f>
        <v>180</v>
      </c>
      <c r="I284" s="51">
        <v>30</v>
      </c>
      <c r="Q284" s="51">
        <f t="shared" si="10"/>
        <v>200006200</v>
      </c>
      <c r="R284" s="70" t="s">
        <v>780</v>
      </c>
      <c r="S284" s="38" t="s">
        <v>253</v>
      </c>
    </row>
    <row r="285" spans="1:19" ht="30" x14ac:dyDescent="0.25">
      <c r="A285" s="35" t="str">
        <f>'PRIX Materiaux'!$M$3</f>
        <v>Minerai de Charbon</v>
      </c>
      <c r="B285" s="51">
        <f>'PRIX Materiaux'!$N$3</f>
        <v>5</v>
      </c>
      <c r="C285" s="51">
        <v>160</v>
      </c>
      <c r="D285" s="22" t="str">
        <f>'PRIX Materiaux'!$M$16</f>
        <v>Minerai de Scarletite</v>
      </c>
      <c r="E285" s="51">
        <f>'PRIX Materiaux'!$N$16</f>
        <v>20000000</v>
      </c>
      <c r="F285" s="51">
        <v>10</v>
      </c>
      <c r="G285" s="49" t="str">
        <f>'PRIX Materiaux'!$A$17</f>
        <v>Cuir</v>
      </c>
      <c r="H285" s="51">
        <f>'PRIX Materiaux'!$B$17</f>
        <v>180</v>
      </c>
      <c r="I285" s="51">
        <v>30</v>
      </c>
      <c r="Q285" s="51">
        <f t="shared" si="10"/>
        <v>200006200</v>
      </c>
      <c r="R285" s="70" t="s">
        <v>779</v>
      </c>
      <c r="S285" s="38" t="s">
        <v>253</v>
      </c>
    </row>
    <row r="286" spans="1:19" ht="30" x14ac:dyDescent="0.25">
      <c r="A286" s="35" t="str">
        <f>'PRIX Materiaux'!$M$3</f>
        <v>Minerai de Charbon</v>
      </c>
      <c r="B286" s="51">
        <f>'PRIX Materiaux'!$N$3</f>
        <v>5</v>
      </c>
      <c r="C286" s="51">
        <v>80</v>
      </c>
      <c r="D286" s="22" t="str">
        <f>'PRIX Materiaux'!$M$16</f>
        <v>Minerai de Scarletite</v>
      </c>
      <c r="E286" s="51">
        <f>'PRIX Materiaux'!$N$16</f>
        <v>20000000</v>
      </c>
      <c r="F286" s="51">
        <v>5</v>
      </c>
      <c r="G286" s="49" t="str">
        <f>'PRIX Materiaux'!$A$17</f>
        <v>Cuir</v>
      </c>
      <c r="H286" s="51">
        <f>'PRIX Materiaux'!$B$17</f>
        <v>180</v>
      </c>
      <c r="I286" s="51">
        <v>100</v>
      </c>
      <c r="Q286" s="51">
        <f t="shared" si="10"/>
        <v>100018400</v>
      </c>
      <c r="R286" s="70" t="s">
        <v>571</v>
      </c>
      <c r="S286" s="38" t="s">
        <v>253</v>
      </c>
    </row>
    <row r="287" spans="1:19" ht="30" x14ac:dyDescent="0.25">
      <c r="A287" s="35" t="str">
        <f>'PRIX Materiaux'!$M$3</f>
        <v>Minerai de Charbon</v>
      </c>
      <c r="B287" s="51">
        <f>'PRIX Materiaux'!$N$3</f>
        <v>5</v>
      </c>
      <c r="C287" s="51">
        <v>80</v>
      </c>
      <c r="D287" s="22" t="str">
        <f>'PRIX Materiaux'!$M$16</f>
        <v>Minerai de Scarletite</v>
      </c>
      <c r="E287" s="51">
        <f>'PRIX Materiaux'!$N$16</f>
        <v>20000000</v>
      </c>
      <c r="F287" s="51">
        <v>5</v>
      </c>
      <c r="G287" s="22" t="str">
        <f>'PRIX Materiaux'!$J$16</f>
        <v>bois d'Olivier</v>
      </c>
      <c r="H287" s="51">
        <f>'PRIX Materiaux'!$K$16</f>
        <v>15000</v>
      </c>
      <c r="I287" s="51">
        <v>2</v>
      </c>
      <c r="Q287" s="51">
        <f t="shared" si="10"/>
        <v>100030400</v>
      </c>
      <c r="R287" s="70" t="s">
        <v>487</v>
      </c>
      <c r="S287" s="38" t="s">
        <v>253</v>
      </c>
    </row>
    <row r="288" spans="1:19" ht="30" x14ac:dyDescent="0.25">
      <c r="A288" s="35" t="str">
        <f>'PRIX Materiaux'!$M$3</f>
        <v>Minerai de Charbon</v>
      </c>
      <c r="B288" s="51">
        <f>'PRIX Materiaux'!$N$3</f>
        <v>5</v>
      </c>
      <c r="C288" s="51">
        <v>80</v>
      </c>
      <c r="D288" s="22" t="str">
        <f>'PRIX Materiaux'!$M$16</f>
        <v>Minerai de Scarletite</v>
      </c>
      <c r="E288" s="51">
        <f>'PRIX Materiaux'!$N$16</f>
        <v>20000000</v>
      </c>
      <c r="F288" s="51">
        <v>5</v>
      </c>
      <c r="G288" s="22" t="str">
        <f>'PRIX Materiaux'!$J$16</f>
        <v>bois d'Olivier</v>
      </c>
      <c r="H288" s="51">
        <f>'PRIX Materiaux'!$K$16</f>
        <v>15000</v>
      </c>
      <c r="I288" s="51">
        <v>10</v>
      </c>
      <c r="Q288" s="51">
        <f t="shared" si="10"/>
        <v>100150400</v>
      </c>
      <c r="R288" s="70" t="s">
        <v>607</v>
      </c>
      <c r="S288" s="38" t="s">
        <v>253</v>
      </c>
    </row>
    <row r="289" spans="1:19" ht="30" x14ac:dyDescent="0.25">
      <c r="A289" s="35" t="str">
        <f>'PRIX Materiaux'!$M$3</f>
        <v>Minerai de Charbon</v>
      </c>
      <c r="B289" s="51">
        <f>'PRIX Materiaux'!$N$3</f>
        <v>5</v>
      </c>
      <c r="C289" s="51">
        <v>80</v>
      </c>
      <c r="D289" s="22" t="str">
        <f>'PRIX Materiaux'!$M$16</f>
        <v>Minerai de Scarletite</v>
      </c>
      <c r="E289" s="51">
        <f>'PRIX Materiaux'!$N$16</f>
        <v>20000000</v>
      </c>
      <c r="F289" s="51">
        <v>10</v>
      </c>
      <c r="G289" s="22" t="str">
        <f>'PRIX Materiaux'!$J$16</f>
        <v>bois d'Olivier</v>
      </c>
      <c r="H289" s="51">
        <f>'PRIX Materiaux'!$K$16</f>
        <v>15000</v>
      </c>
      <c r="I289" s="51">
        <v>3</v>
      </c>
      <c r="Q289" s="51">
        <f t="shared" ref="Q289:Q413" si="15">(B289*C289)+(E289*F289)+(H289*I289)+(K289*L289)+(N289*O289)+P289</f>
        <v>200045400</v>
      </c>
      <c r="R289" s="70" t="s">
        <v>335</v>
      </c>
      <c r="S289" s="38" t="s">
        <v>253</v>
      </c>
    </row>
    <row r="290" spans="1:19" ht="30" x14ac:dyDescent="0.25">
      <c r="A290" s="35" t="str">
        <f>'PRIX Materiaux'!$M$3</f>
        <v>Minerai de Charbon</v>
      </c>
      <c r="B290" s="51">
        <f>'PRIX Materiaux'!$N$3</f>
        <v>5</v>
      </c>
      <c r="C290" s="51">
        <v>80</v>
      </c>
      <c r="D290" s="22" t="str">
        <f>'PRIX Materiaux'!$M$16</f>
        <v>Minerai de Scarletite</v>
      </c>
      <c r="E290" s="51">
        <f>'PRIX Materiaux'!$N$16</f>
        <v>20000000</v>
      </c>
      <c r="F290" s="51">
        <v>10</v>
      </c>
      <c r="G290" s="22" t="str">
        <f>'PRIX Materiaux'!$J$16</f>
        <v>bois d'Olivier</v>
      </c>
      <c r="H290" s="51">
        <f>'PRIX Materiaux'!$K$16</f>
        <v>15000</v>
      </c>
      <c r="I290" s="51">
        <v>3</v>
      </c>
      <c r="Q290" s="51">
        <f t="shared" si="15"/>
        <v>200045400</v>
      </c>
      <c r="R290" s="70" t="s">
        <v>555</v>
      </c>
      <c r="S290" s="38" t="s">
        <v>253</v>
      </c>
    </row>
    <row r="291" spans="1:19" ht="30" x14ac:dyDescent="0.25">
      <c r="A291" s="35" t="str">
        <f>'PRIX Materiaux'!$M$3</f>
        <v>Minerai de Charbon</v>
      </c>
      <c r="B291" s="51">
        <f>'PRIX Materiaux'!$N$3</f>
        <v>5</v>
      </c>
      <c r="C291" s="51">
        <v>80</v>
      </c>
      <c r="D291" s="52" t="str">
        <f>'PRIX Materiaux'!$J$14</f>
        <v>bois de Frêne</v>
      </c>
      <c r="E291" s="51">
        <f>'PRIX Materiaux'!$K$14</f>
        <v>800</v>
      </c>
      <c r="F291" s="51">
        <v>15</v>
      </c>
      <c r="G291" s="22" t="str">
        <f>'PRIX Materiaux'!$M$16</f>
        <v>Minerai de Scarletite</v>
      </c>
      <c r="H291" s="51">
        <f>'PRIX Materiaux'!$N$16</f>
        <v>20000000</v>
      </c>
      <c r="I291" s="51">
        <v>5</v>
      </c>
      <c r="M291" s="36"/>
      <c r="Q291" s="51">
        <f t="shared" si="15"/>
        <v>100012400</v>
      </c>
      <c r="R291" s="70" t="s">
        <v>354</v>
      </c>
      <c r="S291" s="38" t="s">
        <v>253</v>
      </c>
    </row>
    <row r="292" spans="1:19" ht="30" x14ac:dyDescent="0.25">
      <c r="A292" s="35" t="str">
        <f>'PRIX Materiaux'!$M$3</f>
        <v>Minerai de Charbon</v>
      </c>
      <c r="B292" s="51">
        <f>'PRIX Materiaux'!$N$3</f>
        <v>5</v>
      </c>
      <c r="C292" s="51">
        <v>160</v>
      </c>
      <c r="D292" s="22" t="str">
        <f>'PRIX Materiaux'!$M$16</f>
        <v>Minerai de Scarletite</v>
      </c>
      <c r="E292" s="51">
        <f>'PRIX Materiaux'!$N$16</f>
        <v>20000000</v>
      </c>
      <c r="F292" s="51">
        <v>20</v>
      </c>
      <c r="G292" s="22" t="str">
        <f>'PRIX Materiaux'!$J$16</f>
        <v>bois d'Olivier</v>
      </c>
      <c r="H292" s="51">
        <f>'PRIX Materiaux'!$K$16</f>
        <v>15000</v>
      </c>
      <c r="I292" s="51">
        <v>8</v>
      </c>
      <c r="Q292" s="51">
        <f t="shared" si="15"/>
        <v>400120800</v>
      </c>
      <c r="R292" s="70" t="s">
        <v>336</v>
      </c>
      <c r="S292" s="38" t="s">
        <v>253</v>
      </c>
    </row>
    <row r="293" spans="1:19" ht="30" x14ac:dyDescent="0.25">
      <c r="A293" s="22" t="str">
        <f>'PRIX Materiaux'!$J$17</f>
        <v>bois de Chène</v>
      </c>
      <c r="B293" s="51">
        <f>'PRIX Materiaux'!$K$17</f>
        <v>35000</v>
      </c>
      <c r="C293" s="51">
        <v>40</v>
      </c>
      <c r="D293" s="52" t="str">
        <f>'PRIX Materiaux'!$A$18</f>
        <v>Fil</v>
      </c>
      <c r="E293" s="51">
        <f>'PRIX Materiaux'!$B$18</f>
        <v>210</v>
      </c>
      <c r="F293" s="51">
        <v>5</v>
      </c>
      <c r="G293" s="65"/>
      <c r="Q293" s="51">
        <f t="shared" si="15"/>
        <v>1401050</v>
      </c>
      <c r="R293" s="70" t="s">
        <v>428</v>
      </c>
      <c r="S293" s="38" t="s">
        <v>297</v>
      </c>
    </row>
    <row r="294" spans="1:19" ht="30" x14ac:dyDescent="0.25">
      <c r="A294" s="22" t="str">
        <f>'PRIX Materiaux'!$J$17</f>
        <v>bois de Chène</v>
      </c>
      <c r="B294" s="51">
        <f>'PRIX Materiaux'!$K$17</f>
        <v>35000</v>
      </c>
      <c r="C294" s="51">
        <v>70</v>
      </c>
      <c r="D294" s="71"/>
      <c r="G294" s="65"/>
      <c r="H294" s="65"/>
      <c r="M294" s="36"/>
      <c r="Q294" s="51">
        <f t="shared" si="15"/>
        <v>2450000</v>
      </c>
      <c r="R294" s="70" t="s">
        <v>429</v>
      </c>
      <c r="S294" s="38" t="s">
        <v>297</v>
      </c>
    </row>
    <row r="295" spans="1:19" ht="30" x14ac:dyDescent="0.25">
      <c r="A295" s="35" t="str">
        <f>'PRIX Materiaux'!$M$3</f>
        <v>Minerai de Charbon</v>
      </c>
      <c r="B295" s="51">
        <f>'PRIX Materiaux'!$N$3</f>
        <v>5</v>
      </c>
      <c r="C295" s="51">
        <v>160</v>
      </c>
      <c r="D295" s="22" t="str">
        <f>'PRIX Materiaux'!$M$17</f>
        <v>Minerai d'Uranium Céleste</v>
      </c>
      <c r="E295" s="51">
        <f>'PRIX Materiaux'!$N$17</f>
        <v>30000000</v>
      </c>
      <c r="F295" s="51">
        <v>5</v>
      </c>
      <c r="G295" s="49" t="str">
        <f>'PRIX Materiaux'!$A$16</f>
        <v>Laine</v>
      </c>
      <c r="H295" s="51">
        <f>'PRIX Materiaux'!$B$16</f>
        <v>120</v>
      </c>
      <c r="I295" s="51">
        <v>15</v>
      </c>
      <c r="M295" s="36"/>
      <c r="Q295" s="51">
        <f t="shared" si="15"/>
        <v>150002600</v>
      </c>
      <c r="R295" s="70" t="s">
        <v>800</v>
      </c>
      <c r="S295" s="38" t="s">
        <v>253</v>
      </c>
    </row>
    <row r="296" spans="1:19" ht="30" x14ac:dyDescent="0.25">
      <c r="A296" s="35" t="str">
        <f>'PRIX Materiaux'!$M$3</f>
        <v>Minerai de Charbon</v>
      </c>
      <c r="B296" s="51">
        <f>'PRIX Materiaux'!$N$3</f>
        <v>5</v>
      </c>
      <c r="C296" s="51">
        <v>160</v>
      </c>
      <c r="D296" s="22" t="str">
        <f>'PRIX Materiaux'!$M$17</f>
        <v>Minerai d'Uranium Céleste</v>
      </c>
      <c r="E296" s="51">
        <f>'PRIX Materiaux'!$N$17</f>
        <v>30000000</v>
      </c>
      <c r="F296" s="51">
        <v>10</v>
      </c>
      <c r="G296" s="49" t="str">
        <f>'PRIX Materiaux'!$A$16</f>
        <v>Laine</v>
      </c>
      <c r="H296" s="51">
        <f>'PRIX Materiaux'!$B$16</f>
        <v>120</v>
      </c>
      <c r="I296" s="51">
        <v>15</v>
      </c>
      <c r="Q296" s="51">
        <f t="shared" si="15"/>
        <v>300002600</v>
      </c>
      <c r="R296" s="70" t="s">
        <v>799</v>
      </c>
      <c r="S296" s="38" t="s">
        <v>253</v>
      </c>
    </row>
    <row r="297" spans="1:19" ht="30" x14ac:dyDescent="0.25">
      <c r="A297" s="35" t="str">
        <f>'PRIX Materiaux'!$M$3</f>
        <v>Minerai de Charbon</v>
      </c>
      <c r="B297" s="51">
        <f>'PRIX Materiaux'!$N$3</f>
        <v>5</v>
      </c>
      <c r="C297" s="51">
        <v>160</v>
      </c>
      <c r="D297" s="22" t="str">
        <f>'PRIX Materiaux'!$M$17</f>
        <v>Minerai d'Uranium Céleste</v>
      </c>
      <c r="E297" s="51">
        <f>'PRIX Materiaux'!$N$17</f>
        <v>30000000</v>
      </c>
      <c r="F297" s="51">
        <v>5</v>
      </c>
      <c r="G297" s="49" t="str">
        <f>'PRIX Materiaux'!$A$16</f>
        <v>Laine</v>
      </c>
      <c r="H297" s="51">
        <f>'PRIX Materiaux'!$B$16</f>
        <v>120</v>
      </c>
      <c r="I297" s="51">
        <v>15</v>
      </c>
      <c r="Q297" s="51">
        <f t="shared" si="15"/>
        <v>150002600</v>
      </c>
      <c r="R297" s="70" t="s">
        <v>798</v>
      </c>
      <c r="S297" s="38" t="s">
        <v>253</v>
      </c>
    </row>
    <row r="298" spans="1:19" ht="30" x14ac:dyDescent="0.25">
      <c r="A298" s="35" t="str">
        <f>'PRIX Materiaux'!$M$3</f>
        <v>Minerai de Charbon</v>
      </c>
      <c r="B298" s="51">
        <f>'PRIX Materiaux'!$N$3</f>
        <v>5</v>
      </c>
      <c r="C298" s="51">
        <v>160</v>
      </c>
      <c r="D298" s="22" t="str">
        <f>'PRIX Materiaux'!$M$17</f>
        <v>Minerai d'Uranium Céleste</v>
      </c>
      <c r="E298" s="51">
        <f>'PRIX Materiaux'!$N$17</f>
        <v>30000000</v>
      </c>
      <c r="F298" s="51">
        <v>5</v>
      </c>
      <c r="G298" s="49" t="str">
        <f>'PRIX Materiaux'!$A$16</f>
        <v>Laine</v>
      </c>
      <c r="H298" s="51">
        <f>'PRIX Materiaux'!$B$16</f>
        <v>120</v>
      </c>
      <c r="I298" s="51">
        <v>15</v>
      </c>
      <c r="Q298" s="51">
        <f t="shared" si="15"/>
        <v>150002600</v>
      </c>
      <c r="R298" s="70" t="s">
        <v>797</v>
      </c>
      <c r="S298" s="38" t="s">
        <v>253</v>
      </c>
    </row>
    <row r="299" spans="1:19" ht="30" x14ac:dyDescent="0.25">
      <c r="A299" s="35" t="str">
        <f>'PRIX Materiaux'!$M$3</f>
        <v>Minerai de Charbon</v>
      </c>
      <c r="B299" s="51">
        <f>'PRIX Materiaux'!$N$3</f>
        <v>5</v>
      </c>
      <c r="C299" s="51">
        <v>160</v>
      </c>
      <c r="D299" s="22" t="str">
        <f>'PRIX Materiaux'!$M$17</f>
        <v>Minerai d'Uranium Céleste</v>
      </c>
      <c r="E299" s="51">
        <f>'PRIX Materiaux'!$N$17</f>
        <v>30000000</v>
      </c>
      <c r="F299" s="51">
        <v>5</v>
      </c>
      <c r="G299" s="49" t="str">
        <f>'PRIX Materiaux'!$A$17</f>
        <v>Cuir</v>
      </c>
      <c r="H299" s="51">
        <f>'PRIX Materiaux'!$B$17</f>
        <v>180</v>
      </c>
      <c r="I299" s="51">
        <v>15</v>
      </c>
      <c r="M299" s="36"/>
      <c r="Q299" s="51">
        <f t="shared" si="15"/>
        <v>150003500</v>
      </c>
      <c r="R299" s="70" t="s">
        <v>796</v>
      </c>
      <c r="S299" s="38" t="s">
        <v>253</v>
      </c>
    </row>
    <row r="300" spans="1:19" ht="30" x14ac:dyDescent="0.25">
      <c r="A300" s="35" t="str">
        <f>'PRIX Materiaux'!$M$3</f>
        <v>Minerai de Charbon</v>
      </c>
      <c r="B300" s="51">
        <f>'PRIX Materiaux'!$N$3</f>
        <v>5</v>
      </c>
      <c r="C300" s="51">
        <v>160</v>
      </c>
      <c r="D300" s="22" t="str">
        <f>'PRIX Materiaux'!$M$17</f>
        <v>Minerai d'Uranium Céleste</v>
      </c>
      <c r="E300" s="51">
        <f>'PRIX Materiaux'!$N$17</f>
        <v>30000000</v>
      </c>
      <c r="F300" s="51">
        <v>10</v>
      </c>
      <c r="G300" s="49" t="str">
        <f>'PRIX Materiaux'!$A$17</f>
        <v>Cuir</v>
      </c>
      <c r="H300" s="51">
        <f>'PRIX Materiaux'!$B$17</f>
        <v>180</v>
      </c>
      <c r="I300" s="51">
        <v>15</v>
      </c>
      <c r="Q300" s="51">
        <f t="shared" si="15"/>
        <v>300003500</v>
      </c>
      <c r="R300" s="70" t="s">
        <v>795</v>
      </c>
      <c r="S300" s="38" t="s">
        <v>253</v>
      </c>
    </row>
    <row r="301" spans="1:19" ht="30" x14ac:dyDescent="0.25">
      <c r="A301" s="35" t="str">
        <f>'PRIX Materiaux'!$M$3</f>
        <v>Minerai de Charbon</v>
      </c>
      <c r="B301" s="51">
        <f>'PRIX Materiaux'!$N$3</f>
        <v>5</v>
      </c>
      <c r="C301" s="51">
        <v>160</v>
      </c>
      <c r="D301" s="22" t="str">
        <f>'PRIX Materiaux'!$M$17</f>
        <v>Minerai d'Uranium Céleste</v>
      </c>
      <c r="E301" s="51">
        <f>'PRIX Materiaux'!$N$17</f>
        <v>30000000</v>
      </c>
      <c r="F301" s="51">
        <v>5</v>
      </c>
      <c r="G301" s="49" t="str">
        <f>'PRIX Materiaux'!$A$17</f>
        <v>Cuir</v>
      </c>
      <c r="H301" s="51">
        <f>'PRIX Materiaux'!$B$17</f>
        <v>180</v>
      </c>
      <c r="I301" s="51">
        <v>15</v>
      </c>
      <c r="Q301" s="51">
        <f t="shared" si="15"/>
        <v>150003500</v>
      </c>
      <c r="R301" s="70" t="s">
        <v>794</v>
      </c>
      <c r="S301" s="38" t="s">
        <v>253</v>
      </c>
    </row>
    <row r="302" spans="1:19" ht="30" x14ac:dyDescent="0.25">
      <c r="A302" s="35" t="str">
        <f>'PRIX Materiaux'!$M$3</f>
        <v>Minerai de Charbon</v>
      </c>
      <c r="B302" s="51">
        <f>'PRIX Materiaux'!$N$3</f>
        <v>5</v>
      </c>
      <c r="C302" s="51">
        <v>160</v>
      </c>
      <c r="D302" s="22" t="str">
        <f>'PRIX Materiaux'!$M$17</f>
        <v>Minerai d'Uranium Céleste</v>
      </c>
      <c r="E302" s="51">
        <f>'PRIX Materiaux'!$N$17</f>
        <v>30000000</v>
      </c>
      <c r="F302" s="51">
        <v>5</v>
      </c>
      <c r="G302" s="49" t="str">
        <f>'PRIX Materiaux'!$A$17</f>
        <v>Cuir</v>
      </c>
      <c r="H302" s="51">
        <f>'PRIX Materiaux'!$B$17</f>
        <v>180</v>
      </c>
      <c r="I302" s="51">
        <v>15</v>
      </c>
      <c r="Q302" s="51">
        <f t="shared" si="15"/>
        <v>150003500</v>
      </c>
      <c r="R302" s="70" t="s">
        <v>793</v>
      </c>
      <c r="S302" s="38" t="s">
        <v>253</v>
      </c>
    </row>
    <row r="303" spans="1:19" ht="30" x14ac:dyDescent="0.25">
      <c r="A303" s="35" t="str">
        <f>'PRIX Materiaux'!$M$3</f>
        <v>Minerai de Charbon</v>
      </c>
      <c r="B303" s="51">
        <f>'PRIX Materiaux'!$N$3</f>
        <v>5</v>
      </c>
      <c r="C303" s="51">
        <v>160</v>
      </c>
      <c r="D303" s="22" t="str">
        <f>'PRIX Materiaux'!$M$17</f>
        <v>Minerai d'Uranium Céleste</v>
      </c>
      <c r="E303" s="51">
        <f>'PRIX Materiaux'!$N$17</f>
        <v>30000000</v>
      </c>
      <c r="F303" s="51">
        <v>10</v>
      </c>
      <c r="G303" s="49" t="str">
        <f>'PRIX Materiaux'!$A$17</f>
        <v>Cuir</v>
      </c>
      <c r="H303" s="51">
        <f>'PRIX Materiaux'!$B$17</f>
        <v>180</v>
      </c>
      <c r="I303" s="51">
        <v>30</v>
      </c>
      <c r="M303" s="36"/>
      <c r="Q303" s="51">
        <f t="shared" si="15"/>
        <v>300006200</v>
      </c>
      <c r="R303" s="70" t="s">
        <v>792</v>
      </c>
      <c r="S303" s="38" t="s">
        <v>253</v>
      </c>
    </row>
    <row r="304" spans="1:19" ht="30" x14ac:dyDescent="0.25">
      <c r="A304" s="35" t="str">
        <f>'PRIX Materiaux'!$M$3</f>
        <v>Minerai de Charbon</v>
      </c>
      <c r="B304" s="51">
        <f>'PRIX Materiaux'!$N$3</f>
        <v>5</v>
      </c>
      <c r="C304" s="51">
        <v>160</v>
      </c>
      <c r="D304" s="22" t="str">
        <f>'PRIX Materiaux'!$M$17</f>
        <v>Minerai d'Uranium Céleste</v>
      </c>
      <c r="E304" s="51">
        <f>'PRIX Materiaux'!$N$17</f>
        <v>30000000</v>
      </c>
      <c r="F304" s="51">
        <v>20</v>
      </c>
      <c r="G304" s="49" t="str">
        <f>'PRIX Materiaux'!$A$17</f>
        <v>Cuir</v>
      </c>
      <c r="H304" s="51">
        <f>'PRIX Materiaux'!$B$17</f>
        <v>180</v>
      </c>
      <c r="I304" s="51">
        <v>30</v>
      </c>
      <c r="Q304" s="51">
        <f t="shared" si="15"/>
        <v>600006200</v>
      </c>
      <c r="R304" s="70" t="s">
        <v>791</v>
      </c>
      <c r="S304" s="38" t="s">
        <v>253</v>
      </c>
    </row>
    <row r="305" spans="1:19" ht="30" x14ac:dyDescent="0.25">
      <c r="A305" s="35" t="str">
        <f>'PRIX Materiaux'!$M$3</f>
        <v>Minerai de Charbon</v>
      </c>
      <c r="B305" s="51">
        <f>'PRIX Materiaux'!$N$3</f>
        <v>5</v>
      </c>
      <c r="C305" s="51">
        <v>160</v>
      </c>
      <c r="D305" s="22" t="str">
        <f>'PRIX Materiaux'!$M$17</f>
        <v>Minerai d'Uranium Céleste</v>
      </c>
      <c r="E305" s="51">
        <f>'PRIX Materiaux'!$N$17</f>
        <v>30000000</v>
      </c>
      <c r="F305" s="51">
        <v>10</v>
      </c>
      <c r="G305" s="49" t="str">
        <f>'PRIX Materiaux'!$A$17</f>
        <v>Cuir</v>
      </c>
      <c r="H305" s="51">
        <f>'PRIX Materiaux'!$B$17</f>
        <v>180</v>
      </c>
      <c r="I305" s="51">
        <v>30</v>
      </c>
      <c r="Q305" s="51">
        <f t="shared" si="15"/>
        <v>300006200</v>
      </c>
      <c r="R305" s="70" t="s">
        <v>790</v>
      </c>
      <c r="S305" s="38" t="s">
        <v>253</v>
      </c>
    </row>
    <row r="306" spans="1:19" ht="30" x14ac:dyDescent="0.25">
      <c r="A306" s="35" t="str">
        <f>'PRIX Materiaux'!$M$3</f>
        <v>Minerai de Charbon</v>
      </c>
      <c r="B306" s="51">
        <f>'PRIX Materiaux'!$N$3</f>
        <v>5</v>
      </c>
      <c r="C306" s="51">
        <v>160</v>
      </c>
      <c r="D306" s="22" t="str">
        <f>'PRIX Materiaux'!$M$17</f>
        <v>Minerai d'Uranium Céleste</v>
      </c>
      <c r="E306" s="51">
        <f>'PRIX Materiaux'!$N$17</f>
        <v>30000000</v>
      </c>
      <c r="F306" s="51">
        <v>10</v>
      </c>
      <c r="G306" s="49" t="str">
        <f>'PRIX Materiaux'!$A$17</f>
        <v>Cuir</v>
      </c>
      <c r="H306" s="51">
        <f>'PRIX Materiaux'!$B$17</f>
        <v>180</v>
      </c>
      <c r="I306" s="51">
        <v>30</v>
      </c>
      <c r="Q306" s="51">
        <f t="shared" si="15"/>
        <v>300006200</v>
      </c>
      <c r="R306" s="70" t="s">
        <v>789</v>
      </c>
      <c r="S306" s="38" t="s">
        <v>253</v>
      </c>
    </row>
    <row r="307" spans="1:19" ht="30" x14ac:dyDescent="0.25">
      <c r="A307" s="35" t="str">
        <f>'PRIX Materiaux'!$M$3</f>
        <v>Minerai de Charbon</v>
      </c>
      <c r="B307" s="51">
        <f>'PRIX Materiaux'!$N$3</f>
        <v>5</v>
      </c>
      <c r="C307" s="51">
        <v>80</v>
      </c>
      <c r="D307" s="22" t="str">
        <f>'PRIX Materiaux'!$M$17</f>
        <v>Minerai d'Uranium Céleste</v>
      </c>
      <c r="E307" s="51">
        <f>'PRIX Materiaux'!$N$17</f>
        <v>30000000</v>
      </c>
      <c r="F307" s="51">
        <v>5</v>
      </c>
      <c r="G307" s="49" t="str">
        <f>'PRIX Materiaux'!$A$17</f>
        <v>Cuir</v>
      </c>
      <c r="H307" s="51">
        <f>'PRIX Materiaux'!$B$17</f>
        <v>180</v>
      </c>
      <c r="I307" s="51">
        <v>125</v>
      </c>
      <c r="Q307" s="51">
        <f t="shared" si="15"/>
        <v>150022900</v>
      </c>
      <c r="R307" s="70" t="s">
        <v>572</v>
      </c>
      <c r="S307" s="38" t="s">
        <v>253</v>
      </c>
    </row>
    <row r="308" spans="1:19" ht="30" x14ac:dyDescent="0.25">
      <c r="A308" s="35" t="str">
        <f>'PRIX Materiaux'!$M$3</f>
        <v>Minerai de Charbon</v>
      </c>
      <c r="B308" s="51">
        <f>'PRIX Materiaux'!$N$3</f>
        <v>5</v>
      </c>
      <c r="C308" s="51">
        <v>80</v>
      </c>
      <c r="D308" s="22" t="str">
        <f>'PRIX Materiaux'!$M$17</f>
        <v>Minerai d'Uranium Céleste</v>
      </c>
      <c r="E308" s="51">
        <f>'PRIX Materiaux'!$N$17</f>
        <v>30000000</v>
      </c>
      <c r="F308" s="51">
        <v>5</v>
      </c>
      <c r="G308" s="22" t="str">
        <f>'PRIX Materiaux'!$J$17</f>
        <v>bois de Chène</v>
      </c>
      <c r="H308" s="51">
        <f>'PRIX Materiaux'!$K$17</f>
        <v>35000</v>
      </c>
      <c r="I308" s="51">
        <v>10</v>
      </c>
      <c r="Q308" s="51">
        <f t="shared" si="15"/>
        <v>150350400</v>
      </c>
      <c r="R308" s="70" t="s">
        <v>608</v>
      </c>
      <c r="S308" s="38" t="s">
        <v>253</v>
      </c>
    </row>
    <row r="309" spans="1:19" ht="30" x14ac:dyDescent="0.25">
      <c r="A309" s="35" t="str">
        <f>'PRIX Materiaux'!$M$3</f>
        <v>Minerai de Charbon</v>
      </c>
      <c r="B309" s="51">
        <f>'PRIX Materiaux'!$N$3</f>
        <v>5</v>
      </c>
      <c r="C309" s="51">
        <v>80</v>
      </c>
      <c r="D309" s="22" t="str">
        <f>'PRIX Materiaux'!$M$17</f>
        <v>Minerai d'Uranium Céleste</v>
      </c>
      <c r="E309" s="51">
        <f>'PRIX Materiaux'!$N$17</f>
        <v>30000000</v>
      </c>
      <c r="F309" s="51">
        <v>5</v>
      </c>
      <c r="G309" s="22" t="str">
        <f>'PRIX Materiaux'!$J$17</f>
        <v>bois de Chène</v>
      </c>
      <c r="H309" s="51">
        <f>'PRIX Materiaux'!$K$17</f>
        <v>35000</v>
      </c>
      <c r="I309" s="51">
        <v>2</v>
      </c>
      <c r="Q309" s="51">
        <f t="shared" si="15"/>
        <v>150070400</v>
      </c>
      <c r="R309" s="70" t="s">
        <v>488</v>
      </c>
      <c r="S309" s="38" t="s">
        <v>253</v>
      </c>
    </row>
    <row r="310" spans="1:19" ht="30" x14ac:dyDescent="0.25">
      <c r="A310" s="35" t="str">
        <f>'PRIX Materiaux'!$M$3</f>
        <v>Minerai de Charbon</v>
      </c>
      <c r="B310" s="51">
        <f>'PRIX Materiaux'!$N$3</f>
        <v>5</v>
      </c>
      <c r="C310" s="51">
        <v>80</v>
      </c>
      <c r="D310" s="22" t="str">
        <f>'PRIX Materiaux'!$M$17</f>
        <v>Minerai d'Uranium Céleste</v>
      </c>
      <c r="E310" s="51">
        <f>'PRIX Materiaux'!$N$17</f>
        <v>30000000</v>
      </c>
      <c r="F310" s="51">
        <v>10</v>
      </c>
      <c r="G310" s="22" t="str">
        <f>'PRIX Materiaux'!$J$17</f>
        <v>bois de Chène</v>
      </c>
      <c r="H310" s="51">
        <f>'PRIX Materiaux'!$K$17</f>
        <v>35000</v>
      </c>
      <c r="I310" s="51">
        <v>3</v>
      </c>
      <c r="Q310" s="51">
        <f t="shared" si="15"/>
        <v>300105400</v>
      </c>
      <c r="R310" s="70" t="s">
        <v>337</v>
      </c>
      <c r="S310" s="38" t="s">
        <v>253</v>
      </c>
    </row>
    <row r="311" spans="1:19" ht="30" x14ac:dyDescent="0.25">
      <c r="A311" s="35" t="str">
        <f>'PRIX Materiaux'!$M$3</f>
        <v>Minerai de Charbon</v>
      </c>
      <c r="B311" s="51">
        <f>'PRIX Materiaux'!$N$3</f>
        <v>5</v>
      </c>
      <c r="C311" s="51">
        <v>80</v>
      </c>
      <c r="D311" s="22" t="str">
        <f>'PRIX Materiaux'!$M$17</f>
        <v>Minerai d'Uranium Céleste</v>
      </c>
      <c r="E311" s="51">
        <f>'PRIX Materiaux'!$N$17</f>
        <v>30000000</v>
      </c>
      <c r="F311" s="51">
        <v>10</v>
      </c>
      <c r="G311" s="22" t="str">
        <f>'PRIX Materiaux'!$J$17</f>
        <v>bois de Chène</v>
      </c>
      <c r="H311" s="51">
        <f>'PRIX Materiaux'!$K$17</f>
        <v>35000</v>
      </c>
      <c r="I311" s="51">
        <v>3</v>
      </c>
      <c r="Q311" s="51">
        <f t="shared" si="15"/>
        <v>300105400</v>
      </c>
      <c r="R311" s="70" t="s">
        <v>556</v>
      </c>
      <c r="S311" s="38" t="s">
        <v>253</v>
      </c>
    </row>
    <row r="312" spans="1:19" ht="30" x14ac:dyDescent="0.25">
      <c r="A312" s="35" t="str">
        <f>'PRIX Materiaux'!$M$3</f>
        <v>Minerai de Charbon</v>
      </c>
      <c r="B312" s="51">
        <f>'PRIX Materiaux'!$N$3</f>
        <v>5</v>
      </c>
      <c r="C312" s="51">
        <v>80</v>
      </c>
      <c r="D312" s="22" t="str">
        <f>'PRIX Materiaux'!$J$15</f>
        <v>bois de Meleze</v>
      </c>
      <c r="E312" s="51">
        <f>'PRIX Materiaux'!$K$15</f>
        <v>8000</v>
      </c>
      <c r="F312" s="51">
        <v>15</v>
      </c>
      <c r="G312" s="22" t="str">
        <f>'PRIX Materiaux'!$M$17</f>
        <v>Minerai d'Uranium Céleste</v>
      </c>
      <c r="H312" s="51">
        <f>'PRIX Materiaux'!$N$17</f>
        <v>30000000</v>
      </c>
      <c r="I312" s="51">
        <v>5</v>
      </c>
      <c r="M312" s="36"/>
      <c r="Q312" s="51">
        <f t="shared" si="15"/>
        <v>150120400</v>
      </c>
      <c r="R312" s="70" t="s">
        <v>408</v>
      </c>
      <c r="S312" s="38" t="s">
        <v>253</v>
      </c>
    </row>
    <row r="313" spans="1:19" ht="30" x14ac:dyDescent="0.25">
      <c r="A313" s="35" t="str">
        <f>'PRIX Materiaux'!$M$3</f>
        <v>Minerai de Charbon</v>
      </c>
      <c r="B313" s="51">
        <f>'PRIX Materiaux'!$N$3</f>
        <v>5</v>
      </c>
      <c r="C313" s="51">
        <v>160</v>
      </c>
      <c r="D313" s="22" t="str">
        <f>'PRIX Materiaux'!$M$17</f>
        <v>Minerai d'Uranium Céleste</v>
      </c>
      <c r="E313" s="51">
        <f>'PRIX Materiaux'!$N$17</f>
        <v>30000000</v>
      </c>
      <c r="F313" s="51">
        <v>20</v>
      </c>
      <c r="G313" s="22" t="str">
        <f>'PRIX Materiaux'!$J$17</f>
        <v>bois de Chène</v>
      </c>
      <c r="H313" s="51">
        <f>'PRIX Materiaux'!$K$17</f>
        <v>35000</v>
      </c>
      <c r="I313" s="51">
        <v>8</v>
      </c>
      <c r="Q313" s="51">
        <f t="shared" si="15"/>
        <v>600280800</v>
      </c>
      <c r="R313" s="70" t="s">
        <v>338</v>
      </c>
      <c r="S313" s="38" t="s">
        <v>253</v>
      </c>
    </row>
    <row r="314" spans="1:19" ht="30" x14ac:dyDescent="0.25">
      <c r="A314" s="22" t="str">
        <f>'PRIX Materiaux'!$J$18</f>
        <v>Bois de If</v>
      </c>
      <c r="B314" s="51">
        <f>'PRIX Materiaux'!$K$18</f>
        <v>75000</v>
      </c>
      <c r="C314" s="51">
        <v>40</v>
      </c>
      <c r="D314" s="52" t="str">
        <f>'PRIX Materiaux'!$A$18</f>
        <v>Fil</v>
      </c>
      <c r="E314" s="51">
        <f>'PRIX Materiaux'!$B$18</f>
        <v>210</v>
      </c>
      <c r="F314" s="51">
        <v>5</v>
      </c>
      <c r="G314" s="65"/>
      <c r="Q314" s="51">
        <f t="shared" si="15"/>
        <v>3001050</v>
      </c>
      <c r="R314" s="70" t="s">
        <v>431</v>
      </c>
      <c r="S314" s="38" t="s">
        <v>297</v>
      </c>
    </row>
    <row r="315" spans="1:19" ht="30" x14ac:dyDescent="0.25">
      <c r="A315" s="22" t="str">
        <f>'PRIX Materiaux'!$J$18</f>
        <v>Bois de If</v>
      </c>
      <c r="B315" s="51">
        <f>'PRIX Materiaux'!$K$18</f>
        <v>75000</v>
      </c>
      <c r="C315" s="51">
        <v>70</v>
      </c>
      <c r="D315" s="71"/>
      <c r="G315" s="65"/>
      <c r="H315" s="65"/>
      <c r="M315" s="36"/>
      <c r="Q315" s="51">
        <f t="shared" si="15"/>
        <v>5250000</v>
      </c>
      <c r="R315" s="70" t="s">
        <v>430</v>
      </c>
      <c r="S315" s="38" t="s">
        <v>297</v>
      </c>
    </row>
    <row r="316" spans="1:19" ht="30" x14ac:dyDescent="0.25">
      <c r="A316" s="35" t="str">
        <f>'PRIX Materiaux'!$M$3</f>
        <v>Minerai de Charbon</v>
      </c>
      <c r="B316" s="51">
        <f>'PRIX Materiaux'!$N$3</f>
        <v>5</v>
      </c>
      <c r="C316" s="51">
        <v>160</v>
      </c>
      <c r="D316" s="22" t="str">
        <f>'PRIX Materiaux'!$M$18</f>
        <v>Minerai d'Argent d'étoile</v>
      </c>
      <c r="E316" s="51">
        <f>'PRIX Materiaux'!$N$18</f>
        <v>40000000</v>
      </c>
      <c r="F316" s="51">
        <v>5</v>
      </c>
      <c r="G316" s="49" t="str">
        <f>'PRIX Materiaux'!$A$16</f>
        <v>Laine</v>
      </c>
      <c r="H316" s="51">
        <f>'PRIX Materiaux'!$B$16</f>
        <v>120</v>
      </c>
      <c r="I316" s="51">
        <v>15</v>
      </c>
      <c r="M316" s="36"/>
      <c r="Q316" s="51">
        <f t="shared" ref="Q316:Q327" si="16">(B316*C316)+(E316*F316)+(H316*I316)+(K316*L316)+(N316*O316)+P316</f>
        <v>200002600</v>
      </c>
      <c r="R316" s="70" t="s">
        <v>820</v>
      </c>
      <c r="S316" s="38" t="s">
        <v>253</v>
      </c>
    </row>
    <row r="317" spans="1:19" ht="30" x14ac:dyDescent="0.25">
      <c r="A317" s="35" t="str">
        <f>'PRIX Materiaux'!$M$3</f>
        <v>Minerai de Charbon</v>
      </c>
      <c r="B317" s="51">
        <f>'PRIX Materiaux'!$N$3</f>
        <v>5</v>
      </c>
      <c r="C317" s="51">
        <v>160</v>
      </c>
      <c r="D317" s="22" t="str">
        <f>'PRIX Materiaux'!$M$18</f>
        <v>Minerai d'Argent d'étoile</v>
      </c>
      <c r="E317" s="51">
        <f>'PRIX Materiaux'!$N$18</f>
        <v>40000000</v>
      </c>
      <c r="F317" s="51">
        <v>10</v>
      </c>
      <c r="G317" s="49" t="str">
        <f>'PRIX Materiaux'!$A$16</f>
        <v>Laine</v>
      </c>
      <c r="H317" s="51">
        <f>'PRIX Materiaux'!$B$16</f>
        <v>120</v>
      </c>
      <c r="I317" s="51">
        <v>15</v>
      </c>
      <c r="Q317" s="51">
        <f t="shared" si="16"/>
        <v>400002600</v>
      </c>
      <c r="R317" s="70" t="s">
        <v>819</v>
      </c>
      <c r="S317" s="38" t="s">
        <v>253</v>
      </c>
    </row>
    <row r="318" spans="1:19" ht="30" x14ac:dyDescent="0.25">
      <c r="A318" s="35" t="str">
        <f>'PRIX Materiaux'!$M$3</f>
        <v>Minerai de Charbon</v>
      </c>
      <c r="B318" s="51">
        <f>'PRIX Materiaux'!$N$3</f>
        <v>5</v>
      </c>
      <c r="C318" s="51">
        <v>160</v>
      </c>
      <c r="D318" s="22" t="str">
        <f>'PRIX Materiaux'!$M$18</f>
        <v>Minerai d'Argent d'étoile</v>
      </c>
      <c r="E318" s="51">
        <f>'PRIX Materiaux'!$N$18</f>
        <v>40000000</v>
      </c>
      <c r="F318" s="51">
        <v>5</v>
      </c>
      <c r="G318" s="49" t="str">
        <f>'PRIX Materiaux'!$A$16</f>
        <v>Laine</v>
      </c>
      <c r="H318" s="51">
        <f>'PRIX Materiaux'!$B$16</f>
        <v>120</v>
      </c>
      <c r="I318" s="51">
        <v>15</v>
      </c>
      <c r="Q318" s="51">
        <f t="shared" si="16"/>
        <v>200002600</v>
      </c>
      <c r="R318" s="70" t="s">
        <v>818</v>
      </c>
      <c r="S318" s="38" t="s">
        <v>253</v>
      </c>
    </row>
    <row r="319" spans="1:19" ht="30" x14ac:dyDescent="0.25">
      <c r="A319" s="35" t="str">
        <f>'PRIX Materiaux'!$M$3</f>
        <v>Minerai de Charbon</v>
      </c>
      <c r="B319" s="51">
        <f>'PRIX Materiaux'!$N$3</f>
        <v>5</v>
      </c>
      <c r="C319" s="51">
        <v>160</v>
      </c>
      <c r="D319" s="22" t="str">
        <f>'PRIX Materiaux'!$M$18</f>
        <v>Minerai d'Argent d'étoile</v>
      </c>
      <c r="E319" s="51">
        <f>'PRIX Materiaux'!$N$18</f>
        <v>40000000</v>
      </c>
      <c r="F319" s="51">
        <v>5</v>
      </c>
      <c r="G319" s="49" t="str">
        <f>'PRIX Materiaux'!$A$16</f>
        <v>Laine</v>
      </c>
      <c r="H319" s="51">
        <f>'PRIX Materiaux'!$B$16</f>
        <v>120</v>
      </c>
      <c r="I319" s="51">
        <v>15</v>
      </c>
      <c r="Q319" s="51">
        <f t="shared" si="16"/>
        <v>200002600</v>
      </c>
      <c r="R319" s="70" t="s">
        <v>817</v>
      </c>
      <c r="S319" s="38" t="s">
        <v>253</v>
      </c>
    </row>
    <row r="320" spans="1:19" ht="30" x14ac:dyDescent="0.25">
      <c r="A320" s="35" t="str">
        <f>'PRIX Materiaux'!$M$3</f>
        <v>Minerai de Charbon</v>
      </c>
      <c r="B320" s="51">
        <f>'PRIX Materiaux'!$N$3</f>
        <v>5</v>
      </c>
      <c r="C320" s="51">
        <v>160</v>
      </c>
      <c r="D320" s="22" t="str">
        <f>'PRIX Materiaux'!$M$18</f>
        <v>Minerai d'Argent d'étoile</v>
      </c>
      <c r="E320" s="51">
        <f>'PRIX Materiaux'!$N$18</f>
        <v>40000000</v>
      </c>
      <c r="F320" s="51">
        <v>5</v>
      </c>
      <c r="G320" s="49" t="str">
        <f>'PRIX Materiaux'!$A$17</f>
        <v>Cuir</v>
      </c>
      <c r="H320" s="51">
        <f>'PRIX Materiaux'!$B$17</f>
        <v>180</v>
      </c>
      <c r="I320" s="51">
        <v>15</v>
      </c>
      <c r="M320" s="36"/>
      <c r="Q320" s="51">
        <f t="shared" si="16"/>
        <v>200003500</v>
      </c>
      <c r="R320" s="70" t="s">
        <v>816</v>
      </c>
      <c r="S320" s="38" t="s">
        <v>253</v>
      </c>
    </row>
    <row r="321" spans="1:19" ht="30" x14ac:dyDescent="0.25">
      <c r="A321" s="35" t="str">
        <f>'PRIX Materiaux'!$M$3</f>
        <v>Minerai de Charbon</v>
      </c>
      <c r="B321" s="51">
        <f>'PRIX Materiaux'!$N$3</f>
        <v>5</v>
      </c>
      <c r="C321" s="51">
        <v>160</v>
      </c>
      <c r="D321" s="22" t="str">
        <f>'PRIX Materiaux'!$M$18</f>
        <v>Minerai d'Argent d'étoile</v>
      </c>
      <c r="E321" s="51">
        <f>'PRIX Materiaux'!$N$18</f>
        <v>40000000</v>
      </c>
      <c r="F321" s="51">
        <v>10</v>
      </c>
      <c r="G321" s="49" t="str">
        <f>'PRIX Materiaux'!$A$17</f>
        <v>Cuir</v>
      </c>
      <c r="H321" s="51">
        <f>'PRIX Materiaux'!$B$17</f>
        <v>180</v>
      </c>
      <c r="I321" s="51">
        <v>15</v>
      </c>
      <c r="Q321" s="51">
        <f t="shared" si="16"/>
        <v>400003500</v>
      </c>
      <c r="R321" s="70" t="s">
        <v>815</v>
      </c>
      <c r="S321" s="38" t="s">
        <v>253</v>
      </c>
    </row>
    <row r="322" spans="1:19" ht="30" x14ac:dyDescent="0.25">
      <c r="A322" s="35" t="str">
        <f>'PRIX Materiaux'!$M$3</f>
        <v>Minerai de Charbon</v>
      </c>
      <c r="B322" s="51">
        <f>'PRIX Materiaux'!$N$3</f>
        <v>5</v>
      </c>
      <c r="C322" s="51">
        <v>160</v>
      </c>
      <c r="D322" s="22" t="str">
        <f>'PRIX Materiaux'!$M$18</f>
        <v>Minerai d'Argent d'étoile</v>
      </c>
      <c r="E322" s="51">
        <f>'PRIX Materiaux'!$N$18</f>
        <v>40000000</v>
      </c>
      <c r="F322" s="51">
        <v>5</v>
      </c>
      <c r="G322" s="49" t="str">
        <f>'PRIX Materiaux'!$A$17</f>
        <v>Cuir</v>
      </c>
      <c r="H322" s="51">
        <f>'PRIX Materiaux'!$B$17</f>
        <v>180</v>
      </c>
      <c r="I322" s="51">
        <v>15</v>
      </c>
      <c r="Q322" s="51">
        <f t="shared" si="16"/>
        <v>200003500</v>
      </c>
      <c r="R322" s="70" t="s">
        <v>814</v>
      </c>
      <c r="S322" s="38" t="s">
        <v>253</v>
      </c>
    </row>
    <row r="323" spans="1:19" ht="30" x14ac:dyDescent="0.25">
      <c r="A323" s="35" t="str">
        <f>'PRIX Materiaux'!$M$3</f>
        <v>Minerai de Charbon</v>
      </c>
      <c r="B323" s="51">
        <f>'PRIX Materiaux'!$N$3</f>
        <v>5</v>
      </c>
      <c r="C323" s="51">
        <v>160</v>
      </c>
      <c r="D323" s="22" t="str">
        <f>'PRIX Materiaux'!$M$18</f>
        <v>Minerai d'Argent d'étoile</v>
      </c>
      <c r="E323" s="51">
        <f>'PRIX Materiaux'!$N$18</f>
        <v>40000000</v>
      </c>
      <c r="F323" s="51">
        <v>5</v>
      </c>
      <c r="G323" s="49" t="str">
        <f>'PRIX Materiaux'!$A$17</f>
        <v>Cuir</v>
      </c>
      <c r="H323" s="51">
        <f>'PRIX Materiaux'!$B$17</f>
        <v>180</v>
      </c>
      <c r="I323" s="51">
        <v>15</v>
      </c>
      <c r="Q323" s="51">
        <f t="shared" si="16"/>
        <v>200003500</v>
      </c>
      <c r="R323" s="70" t="s">
        <v>813</v>
      </c>
      <c r="S323" s="38" t="s">
        <v>253</v>
      </c>
    </row>
    <row r="324" spans="1:19" ht="30" x14ac:dyDescent="0.25">
      <c r="A324" s="35" t="str">
        <f>'PRIX Materiaux'!$M$3</f>
        <v>Minerai de Charbon</v>
      </c>
      <c r="B324" s="51">
        <f>'PRIX Materiaux'!$N$3</f>
        <v>5</v>
      </c>
      <c r="C324" s="51">
        <v>160</v>
      </c>
      <c r="D324" s="22" t="str">
        <f>'PRIX Materiaux'!$M$18</f>
        <v>Minerai d'Argent d'étoile</v>
      </c>
      <c r="E324" s="51">
        <f>'PRIX Materiaux'!$N$18</f>
        <v>40000000</v>
      </c>
      <c r="F324" s="51">
        <v>10</v>
      </c>
      <c r="G324" s="49" t="str">
        <f>'PRIX Materiaux'!$A$17</f>
        <v>Cuir</v>
      </c>
      <c r="H324" s="51">
        <f>'PRIX Materiaux'!$B$17</f>
        <v>180</v>
      </c>
      <c r="I324" s="51">
        <v>30</v>
      </c>
      <c r="M324" s="36"/>
      <c r="Q324" s="51">
        <f t="shared" si="16"/>
        <v>400006200</v>
      </c>
      <c r="R324" s="70" t="s">
        <v>812</v>
      </c>
      <c r="S324" s="38" t="s">
        <v>253</v>
      </c>
    </row>
    <row r="325" spans="1:19" ht="30" x14ac:dyDescent="0.25">
      <c r="A325" s="35" t="str">
        <f>'PRIX Materiaux'!$M$3</f>
        <v>Minerai de Charbon</v>
      </c>
      <c r="B325" s="51">
        <f>'PRIX Materiaux'!$N$3</f>
        <v>5</v>
      </c>
      <c r="C325" s="51">
        <v>160</v>
      </c>
      <c r="D325" s="22" t="str">
        <f>'PRIX Materiaux'!$M$18</f>
        <v>Minerai d'Argent d'étoile</v>
      </c>
      <c r="E325" s="51">
        <f>'PRIX Materiaux'!$N$18</f>
        <v>40000000</v>
      </c>
      <c r="F325" s="51">
        <v>20</v>
      </c>
      <c r="G325" s="49" t="str">
        <f>'PRIX Materiaux'!$A$17</f>
        <v>Cuir</v>
      </c>
      <c r="H325" s="51">
        <f>'PRIX Materiaux'!$B$17</f>
        <v>180</v>
      </c>
      <c r="I325" s="51">
        <v>30</v>
      </c>
      <c r="Q325" s="51">
        <f t="shared" si="16"/>
        <v>800006200</v>
      </c>
      <c r="R325" s="70" t="s">
        <v>811</v>
      </c>
      <c r="S325" s="38" t="s">
        <v>253</v>
      </c>
    </row>
    <row r="326" spans="1:19" ht="30" x14ac:dyDescent="0.25">
      <c r="A326" s="35" t="str">
        <f>'PRIX Materiaux'!$M$3</f>
        <v>Minerai de Charbon</v>
      </c>
      <c r="B326" s="51">
        <f>'PRIX Materiaux'!$N$3</f>
        <v>5</v>
      </c>
      <c r="C326" s="51">
        <v>160</v>
      </c>
      <c r="D326" s="22" t="str">
        <f>'PRIX Materiaux'!$M$18</f>
        <v>Minerai d'Argent d'étoile</v>
      </c>
      <c r="E326" s="51">
        <f>'PRIX Materiaux'!$N$18</f>
        <v>40000000</v>
      </c>
      <c r="F326" s="51">
        <v>10</v>
      </c>
      <c r="G326" s="49" t="str">
        <f>'PRIX Materiaux'!$A$17</f>
        <v>Cuir</v>
      </c>
      <c r="H326" s="51">
        <f>'PRIX Materiaux'!$B$17</f>
        <v>180</v>
      </c>
      <c r="I326" s="51">
        <v>30</v>
      </c>
      <c r="Q326" s="51">
        <f t="shared" si="16"/>
        <v>400006200</v>
      </c>
      <c r="R326" s="70" t="s">
        <v>810</v>
      </c>
      <c r="S326" s="38" t="s">
        <v>253</v>
      </c>
    </row>
    <row r="327" spans="1:19" ht="30" x14ac:dyDescent="0.25">
      <c r="A327" s="35" t="str">
        <f>'PRIX Materiaux'!$M$3</f>
        <v>Minerai de Charbon</v>
      </c>
      <c r="B327" s="51">
        <f>'PRIX Materiaux'!$N$3</f>
        <v>5</v>
      </c>
      <c r="C327" s="51">
        <v>160</v>
      </c>
      <c r="D327" s="22" t="str">
        <f>'PRIX Materiaux'!$M$18</f>
        <v>Minerai d'Argent d'étoile</v>
      </c>
      <c r="E327" s="51">
        <f>'PRIX Materiaux'!$N$18</f>
        <v>40000000</v>
      </c>
      <c r="F327" s="51">
        <v>10</v>
      </c>
      <c r="G327" s="49" t="str">
        <f>'PRIX Materiaux'!$A$17</f>
        <v>Cuir</v>
      </c>
      <c r="H327" s="51">
        <f>'PRIX Materiaux'!$B$17</f>
        <v>180</v>
      </c>
      <c r="I327" s="51">
        <v>30</v>
      </c>
      <c r="Q327" s="51">
        <f t="shared" si="16"/>
        <v>400006200</v>
      </c>
      <c r="R327" s="70" t="s">
        <v>809</v>
      </c>
      <c r="S327" s="38" t="s">
        <v>253</v>
      </c>
    </row>
    <row r="328" spans="1:19" ht="30" x14ac:dyDescent="0.25">
      <c r="A328" s="35" t="str">
        <f>'PRIX Materiaux'!$M$3</f>
        <v>Minerai de Charbon</v>
      </c>
      <c r="B328" s="51">
        <f>'PRIX Materiaux'!$N$3</f>
        <v>5</v>
      </c>
      <c r="C328" s="51">
        <v>80</v>
      </c>
      <c r="D328" s="22" t="str">
        <f>'PRIX Materiaux'!$M$18</f>
        <v>Minerai d'Argent d'étoile</v>
      </c>
      <c r="E328" s="51">
        <f>'PRIX Materiaux'!$N$18</f>
        <v>40000000</v>
      </c>
      <c r="F328" s="51">
        <v>5</v>
      </c>
      <c r="G328" s="49" t="str">
        <f>'PRIX Materiaux'!$A$17</f>
        <v>Cuir</v>
      </c>
      <c r="H328" s="51">
        <f>'PRIX Materiaux'!$B$17</f>
        <v>180</v>
      </c>
      <c r="I328" s="51">
        <v>150</v>
      </c>
      <c r="Q328" s="51">
        <f t="shared" si="15"/>
        <v>200027400</v>
      </c>
      <c r="R328" s="70" t="s">
        <v>573</v>
      </c>
      <c r="S328" s="38" t="s">
        <v>253</v>
      </c>
    </row>
    <row r="329" spans="1:19" ht="30" x14ac:dyDescent="0.25">
      <c r="A329" s="35" t="str">
        <f>'PRIX Materiaux'!$M$3</f>
        <v>Minerai de Charbon</v>
      </c>
      <c r="B329" s="51">
        <f>'PRIX Materiaux'!$N$3</f>
        <v>5</v>
      </c>
      <c r="C329" s="51">
        <v>80</v>
      </c>
      <c r="D329" s="22" t="str">
        <f>'PRIX Materiaux'!$M$18</f>
        <v>Minerai d'Argent d'étoile</v>
      </c>
      <c r="E329" s="51">
        <f>'PRIX Materiaux'!$N$18</f>
        <v>40000000</v>
      </c>
      <c r="F329" s="51">
        <v>5</v>
      </c>
      <c r="G329" s="22" t="str">
        <f>'PRIX Materiaux'!$J$18</f>
        <v>Bois de If</v>
      </c>
      <c r="H329" s="51">
        <f>'PRIX Materiaux'!$K$18</f>
        <v>75000</v>
      </c>
      <c r="I329" s="51">
        <v>10</v>
      </c>
      <c r="Q329" s="51">
        <f t="shared" si="15"/>
        <v>200750400</v>
      </c>
      <c r="R329" s="70" t="s">
        <v>609</v>
      </c>
      <c r="S329" s="38" t="s">
        <v>253</v>
      </c>
    </row>
    <row r="330" spans="1:19" ht="30" x14ac:dyDescent="0.25">
      <c r="A330" s="35" t="str">
        <f>'PRIX Materiaux'!$M$3</f>
        <v>Minerai de Charbon</v>
      </c>
      <c r="B330" s="51">
        <f>'PRIX Materiaux'!$N$3</f>
        <v>5</v>
      </c>
      <c r="C330" s="51">
        <v>80</v>
      </c>
      <c r="D330" s="22" t="str">
        <f>'PRIX Materiaux'!$M$18</f>
        <v>Minerai d'Argent d'étoile</v>
      </c>
      <c r="E330" s="51">
        <f>'PRIX Materiaux'!$N$18</f>
        <v>40000000</v>
      </c>
      <c r="F330" s="51">
        <v>5</v>
      </c>
      <c r="G330" s="22" t="str">
        <f>'PRIX Materiaux'!$J$18</f>
        <v>Bois de If</v>
      </c>
      <c r="H330" s="51">
        <f>'PRIX Materiaux'!$K$18</f>
        <v>75000</v>
      </c>
      <c r="I330" s="51">
        <v>2</v>
      </c>
      <c r="Q330" s="51">
        <f t="shared" si="15"/>
        <v>200150400</v>
      </c>
      <c r="R330" s="70" t="s">
        <v>489</v>
      </c>
      <c r="S330" s="38" t="s">
        <v>253</v>
      </c>
    </row>
    <row r="331" spans="1:19" ht="30" x14ac:dyDescent="0.25">
      <c r="A331" s="35" t="str">
        <f>'PRIX Materiaux'!$M$3</f>
        <v>Minerai de Charbon</v>
      </c>
      <c r="B331" s="51">
        <f>'PRIX Materiaux'!$N$3</f>
        <v>5</v>
      </c>
      <c r="C331" s="51">
        <v>80</v>
      </c>
      <c r="D331" s="22" t="str">
        <f>'PRIX Materiaux'!$M$18</f>
        <v>Minerai d'Argent d'étoile</v>
      </c>
      <c r="E331" s="51">
        <f>'PRIX Materiaux'!$N$18</f>
        <v>40000000</v>
      </c>
      <c r="F331" s="51">
        <v>10</v>
      </c>
      <c r="G331" s="22" t="str">
        <f>'PRIX Materiaux'!$J$18</f>
        <v>Bois de If</v>
      </c>
      <c r="H331" s="51">
        <f>'PRIX Materiaux'!$K$18</f>
        <v>75000</v>
      </c>
      <c r="I331" s="51">
        <v>3</v>
      </c>
      <c r="Q331" s="51">
        <f t="shared" si="15"/>
        <v>400225400</v>
      </c>
      <c r="R331" s="70" t="s">
        <v>339</v>
      </c>
      <c r="S331" s="38" t="s">
        <v>253</v>
      </c>
    </row>
    <row r="332" spans="1:19" ht="30" x14ac:dyDescent="0.25">
      <c r="A332" s="35" t="str">
        <f>'PRIX Materiaux'!$M$3</f>
        <v>Minerai de Charbon</v>
      </c>
      <c r="B332" s="51">
        <f>'PRIX Materiaux'!$N$3</f>
        <v>5</v>
      </c>
      <c r="C332" s="51">
        <v>80</v>
      </c>
      <c r="D332" s="22" t="str">
        <f>'PRIX Materiaux'!$M$18</f>
        <v>Minerai d'Argent d'étoile</v>
      </c>
      <c r="E332" s="51">
        <f>'PRIX Materiaux'!$N$18</f>
        <v>40000000</v>
      </c>
      <c r="F332" s="51">
        <v>10</v>
      </c>
      <c r="G332" s="22" t="str">
        <f>'PRIX Materiaux'!$J$18</f>
        <v>Bois de If</v>
      </c>
      <c r="H332" s="51">
        <f>'PRIX Materiaux'!$K$18</f>
        <v>75000</v>
      </c>
      <c r="I332" s="51">
        <v>3</v>
      </c>
      <c r="Q332" s="51">
        <f t="shared" si="15"/>
        <v>400225400</v>
      </c>
      <c r="R332" s="70" t="s">
        <v>557</v>
      </c>
      <c r="S332" s="38" t="s">
        <v>253</v>
      </c>
    </row>
    <row r="333" spans="1:19" ht="30" x14ac:dyDescent="0.25">
      <c r="A333" s="35" t="str">
        <f>'PRIX Materiaux'!$M$3</f>
        <v>Minerai de Charbon</v>
      </c>
      <c r="B333" s="51">
        <f>'PRIX Materiaux'!$N$3</f>
        <v>5</v>
      </c>
      <c r="C333" s="51">
        <v>80</v>
      </c>
      <c r="D333" s="22" t="str">
        <f>'PRIX Materiaux'!$J$16</f>
        <v>bois d'Olivier</v>
      </c>
      <c r="E333" s="51">
        <f>'PRIX Materiaux'!$K$16</f>
        <v>15000</v>
      </c>
      <c r="F333" s="51">
        <v>15</v>
      </c>
      <c r="G333" s="22" t="str">
        <f>'PRIX Materiaux'!$M$18</f>
        <v>Minerai d'Argent d'étoile</v>
      </c>
      <c r="H333" s="51">
        <f>'PRIX Materiaux'!$N$18</f>
        <v>40000000</v>
      </c>
      <c r="I333" s="51">
        <v>5</v>
      </c>
      <c r="M333" s="36"/>
      <c r="Q333" s="51">
        <f t="shared" si="15"/>
        <v>200225400</v>
      </c>
      <c r="R333" s="70" t="s">
        <v>355</v>
      </c>
      <c r="S333" s="38" t="s">
        <v>253</v>
      </c>
    </row>
    <row r="334" spans="1:19" ht="30" x14ac:dyDescent="0.25">
      <c r="A334" s="35" t="str">
        <f>'PRIX Materiaux'!$M$3</f>
        <v>Minerai de Charbon</v>
      </c>
      <c r="B334" s="51">
        <f>'PRIX Materiaux'!$N$3</f>
        <v>5</v>
      </c>
      <c r="C334" s="51">
        <v>160</v>
      </c>
      <c r="D334" s="22" t="str">
        <f>'PRIX Materiaux'!$M$18</f>
        <v>Minerai d'Argent d'étoile</v>
      </c>
      <c r="E334" s="51">
        <f>'PRIX Materiaux'!$N$18</f>
        <v>40000000</v>
      </c>
      <c r="F334" s="51">
        <v>20</v>
      </c>
      <c r="G334" s="22" t="str">
        <f>'PRIX Materiaux'!$J$18</f>
        <v>Bois de If</v>
      </c>
      <c r="H334" s="51">
        <f>'PRIX Materiaux'!$K$18</f>
        <v>75000</v>
      </c>
      <c r="I334" s="51">
        <v>8</v>
      </c>
      <c r="Q334" s="51">
        <f t="shared" si="15"/>
        <v>800600800</v>
      </c>
      <c r="R334" s="70" t="s">
        <v>340</v>
      </c>
      <c r="S334" s="38" t="s">
        <v>253</v>
      </c>
    </row>
    <row r="335" spans="1:19" ht="30" x14ac:dyDescent="0.25">
      <c r="A335" s="22" t="str">
        <f>'PRIX Materiaux'!$J$19</f>
        <v>Bois d'Ébène</v>
      </c>
      <c r="B335" s="51">
        <f>'PRIX Materiaux'!$K$19</f>
        <v>150000</v>
      </c>
      <c r="C335" s="51">
        <v>40</v>
      </c>
      <c r="D335" s="52" t="str">
        <f>'PRIX Materiaux'!$A$18</f>
        <v>Fil</v>
      </c>
      <c r="E335" s="51">
        <f>'PRIX Materiaux'!$B$18</f>
        <v>210</v>
      </c>
      <c r="F335" s="51">
        <v>5</v>
      </c>
      <c r="G335" s="65"/>
      <c r="Q335" s="51">
        <f t="shared" si="15"/>
        <v>6001050</v>
      </c>
      <c r="R335" s="70" t="s">
        <v>436</v>
      </c>
      <c r="S335" s="38" t="s">
        <v>297</v>
      </c>
    </row>
    <row r="336" spans="1:19" ht="30" x14ac:dyDescent="0.25">
      <c r="A336" s="22" t="str">
        <f>'PRIX Materiaux'!$J$19</f>
        <v>Bois d'Ébène</v>
      </c>
      <c r="B336" s="51">
        <f>'PRIX Materiaux'!$K$19</f>
        <v>150000</v>
      </c>
      <c r="C336" s="51">
        <v>70</v>
      </c>
      <c r="D336" s="71"/>
      <c r="G336" s="65"/>
      <c r="H336" s="65"/>
      <c r="M336" s="36"/>
      <c r="Q336" s="51">
        <f t="shared" si="15"/>
        <v>10500000</v>
      </c>
      <c r="R336" s="70" t="s">
        <v>437</v>
      </c>
      <c r="S336" s="38" t="s">
        <v>297</v>
      </c>
    </row>
    <row r="337" spans="1:19" ht="30" x14ac:dyDescent="0.25">
      <c r="A337" s="35" t="str">
        <f>'PRIX Materiaux'!$M$3</f>
        <v>Minerai de Charbon</v>
      </c>
      <c r="B337" s="51">
        <f>'PRIX Materiaux'!$N$3</f>
        <v>5</v>
      </c>
      <c r="C337" s="51">
        <v>160</v>
      </c>
      <c r="D337" s="22" t="str">
        <f>'PRIX Materiaux'!$M$19</f>
        <v>Minerai de Cristal Prismatique</v>
      </c>
      <c r="E337" s="51">
        <f>'PRIX Materiaux'!$N$19</f>
        <v>50000000</v>
      </c>
      <c r="F337" s="51">
        <v>5</v>
      </c>
      <c r="G337" s="49" t="str">
        <f>'PRIX Materiaux'!$A$16</f>
        <v>Laine</v>
      </c>
      <c r="H337" s="51">
        <f>'PRIX Materiaux'!$B$16</f>
        <v>120</v>
      </c>
      <c r="I337" s="51">
        <v>15</v>
      </c>
      <c r="M337" s="36"/>
      <c r="Q337" s="51">
        <f t="shared" si="15"/>
        <v>250002600</v>
      </c>
      <c r="R337" s="70" t="s">
        <v>832</v>
      </c>
      <c r="S337" s="38" t="s">
        <v>253</v>
      </c>
    </row>
    <row r="338" spans="1:19" ht="30" x14ac:dyDescent="0.25">
      <c r="A338" s="35" t="str">
        <f>'PRIX Materiaux'!$M$3</f>
        <v>Minerai de Charbon</v>
      </c>
      <c r="B338" s="51">
        <f>'PRIX Materiaux'!$N$3</f>
        <v>5</v>
      </c>
      <c r="C338" s="51">
        <v>160</v>
      </c>
      <c r="D338" s="22" t="str">
        <f>'PRIX Materiaux'!$M$19</f>
        <v>Minerai de Cristal Prismatique</v>
      </c>
      <c r="E338" s="51">
        <f>'PRIX Materiaux'!$N$19</f>
        <v>50000000</v>
      </c>
      <c r="F338" s="51">
        <v>10</v>
      </c>
      <c r="G338" s="49" t="str">
        <f>'PRIX Materiaux'!$A$16</f>
        <v>Laine</v>
      </c>
      <c r="H338" s="51">
        <f>'PRIX Materiaux'!$B$16</f>
        <v>120</v>
      </c>
      <c r="I338" s="51">
        <v>15</v>
      </c>
      <c r="Q338" s="51">
        <f t="shared" si="15"/>
        <v>500002600</v>
      </c>
      <c r="R338" s="70" t="s">
        <v>831</v>
      </c>
      <c r="S338" s="38" t="s">
        <v>253</v>
      </c>
    </row>
    <row r="339" spans="1:19" ht="30" x14ac:dyDescent="0.25">
      <c r="A339" s="35" t="str">
        <f>'PRIX Materiaux'!$M$3</f>
        <v>Minerai de Charbon</v>
      </c>
      <c r="B339" s="51">
        <f>'PRIX Materiaux'!$N$3</f>
        <v>5</v>
      </c>
      <c r="C339" s="51">
        <v>160</v>
      </c>
      <c r="D339" s="22" t="str">
        <f>'PRIX Materiaux'!$M$19</f>
        <v>Minerai de Cristal Prismatique</v>
      </c>
      <c r="E339" s="51">
        <f>'PRIX Materiaux'!$N$19</f>
        <v>50000000</v>
      </c>
      <c r="F339" s="51">
        <v>5</v>
      </c>
      <c r="G339" s="49" t="str">
        <f>'PRIX Materiaux'!$A$16</f>
        <v>Laine</v>
      </c>
      <c r="H339" s="51">
        <f>'PRIX Materiaux'!$B$16</f>
        <v>120</v>
      </c>
      <c r="I339" s="51">
        <v>15</v>
      </c>
      <c r="Q339" s="51">
        <f t="shared" si="15"/>
        <v>250002600</v>
      </c>
      <c r="R339" s="70" t="s">
        <v>830</v>
      </c>
      <c r="S339" s="38" t="s">
        <v>253</v>
      </c>
    </row>
    <row r="340" spans="1:19" ht="30" x14ac:dyDescent="0.25">
      <c r="A340" s="35" t="str">
        <f>'PRIX Materiaux'!$M$3</f>
        <v>Minerai de Charbon</v>
      </c>
      <c r="B340" s="51">
        <f>'PRIX Materiaux'!$N$3</f>
        <v>5</v>
      </c>
      <c r="C340" s="51">
        <v>160</v>
      </c>
      <c r="D340" s="22" t="str">
        <f>'PRIX Materiaux'!$M$19</f>
        <v>Minerai de Cristal Prismatique</v>
      </c>
      <c r="E340" s="51">
        <f>'PRIX Materiaux'!$N$19</f>
        <v>50000000</v>
      </c>
      <c r="F340" s="51">
        <v>5</v>
      </c>
      <c r="G340" s="49" t="str">
        <f>'PRIX Materiaux'!$A$16</f>
        <v>Laine</v>
      </c>
      <c r="H340" s="51">
        <f>'PRIX Materiaux'!$B$16</f>
        <v>120</v>
      </c>
      <c r="I340" s="51">
        <v>15</v>
      </c>
      <c r="Q340" s="51">
        <f t="shared" si="15"/>
        <v>250002600</v>
      </c>
      <c r="R340" s="70" t="s">
        <v>829</v>
      </c>
      <c r="S340" s="38" t="s">
        <v>253</v>
      </c>
    </row>
    <row r="341" spans="1:19" ht="30" x14ac:dyDescent="0.25">
      <c r="A341" s="35" t="str">
        <f>'PRIX Materiaux'!$M$3</f>
        <v>Minerai de Charbon</v>
      </c>
      <c r="B341" s="51">
        <f>'PRIX Materiaux'!$N$3</f>
        <v>5</v>
      </c>
      <c r="C341" s="51">
        <v>160</v>
      </c>
      <c r="D341" s="22" t="str">
        <f>'PRIX Materiaux'!$M$19</f>
        <v>Minerai de Cristal Prismatique</v>
      </c>
      <c r="E341" s="51">
        <f>'PRIX Materiaux'!$N$19</f>
        <v>50000000</v>
      </c>
      <c r="F341" s="51">
        <v>5</v>
      </c>
      <c r="G341" s="49" t="str">
        <f>'PRIX Materiaux'!$A$17</f>
        <v>Cuir</v>
      </c>
      <c r="H341" s="51">
        <f>'PRIX Materiaux'!$B$17</f>
        <v>180</v>
      </c>
      <c r="I341" s="51">
        <v>15</v>
      </c>
      <c r="M341" s="36"/>
      <c r="Q341" s="51">
        <f t="shared" si="15"/>
        <v>250003500</v>
      </c>
      <c r="R341" s="70" t="s">
        <v>828</v>
      </c>
      <c r="S341" s="38" t="s">
        <v>253</v>
      </c>
    </row>
    <row r="342" spans="1:19" ht="30" x14ac:dyDescent="0.25">
      <c r="A342" s="35" t="str">
        <f>'PRIX Materiaux'!$M$3</f>
        <v>Minerai de Charbon</v>
      </c>
      <c r="B342" s="51">
        <f>'PRIX Materiaux'!$N$3</f>
        <v>5</v>
      </c>
      <c r="C342" s="51">
        <v>160</v>
      </c>
      <c r="D342" s="22" t="str">
        <f>'PRIX Materiaux'!$M$19</f>
        <v>Minerai de Cristal Prismatique</v>
      </c>
      <c r="E342" s="51">
        <f>'PRIX Materiaux'!$N$19</f>
        <v>50000000</v>
      </c>
      <c r="F342" s="51">
        <v>10</v>
      </c>
      <c r="G342" s="49" t="str">
        <f>'PRIX Materiaux'!$A$17</f>
        <v>Cuir</v>
      </c>
      <c r="H342" s="51">
        <f>'PRIX Materiaux'!$B$17</f>
        <v>180</v>
      </c>
      <c r="I342" s="51">
        <v>15</v>
      </c>
      <c r="Q342" s="51">
        <f t="shared" si="15"/>
        <v>500003500</v>
      </c>
      <c r="R342" s="70" t="s">
        <v>827</v>
      </c>
      <c r="S342" s="38" t="s">
        <v>253</v>
      </c>
    </row>
    <row r="343" spans="1:19" ht="30" x14ac:dyDescent="0.25">
      <c r="A343" s="35" t="str">
        <f>'PRIX Materiaux'!$M$3</f>
        <v>Minerai de Charbon</v>
      </c>
      <c r="B343" s="51">
        <f>'PRIX Materiaux'!$N$3</f>
        <v>5</v>
      </c>
      <c r="C343" s="51">
        <v>160</v>
      </c>
      <c r="D343" s="22" t="str">
        <f>'PRIX Materiaux'!$M$19</f>
        <v>Minerai de Cristal Prismatique</v>
      </c>
      <c r="E343" s="51">
        <f>'PRIX Materiaux'!$N$19</f>
        <v>50000000</v>
      </c>
      <c r="F343" s="51">
        <v>5</v>
      </c>
      <c r="G343" s="49" t="str">
        <f>'PRIX Materiaux'!$A$17</f>
        <v>Cuir</v>
      </c>
      <c r="H343" s="51">
        <f>'PRIX Materiaux'!$B$17</f>
        <v>180</v>
      </c>
      <c r="I343" s="51">
        <v>15</v>
      </c>
      <c r="Q343" s="51">
        <f t="shared" si="15"/>
        <v>250003500</v>
      </c>
      <c r="R343" s="70" t="s">
        <v>826</v>
      </c>
      <c r="S343" s="38" t="s">
        <v>253</v>
      </c>
    </row>
    <row r="344" spans="1:19" ht="30" x14ac:dyDescent="0.25">
      <c r="A344" s="35" t="str">
        <f>'PRIX Materiaux'!$M$3</f>
        <v>Minerai de Charbon</v>
      </c>
      <c r="B344" s="51">
        <f>'PRIX Materiaux'!$N$3</f>
        <v>5</v>
      </c>
      <c r="C344" s="51">
        <v>160</v>
      </c>
      <c r="D344" s="22" t="str">
        <f>'PRIX Materiaux'!$M$19</f>
        <v>Minerai de Cristal Prismatique</v>
      </c>
      <c r="E344" s="51">
        <f>'PRIX Materiaux'!$N$19</f>
        <v>50000000</v>
      </c>
      <c r="F344" s="51">
        <v>5</v>
      </c>
      <c r="G344" s="49" t="str">
        <f>'PRIX Materiaux'!$A$17</f>
        <v>Cuir</v>
      </c>
      <c r="H344" s="51">
        <f>'PRIX Materiaux'!$B$17</f>
        <v>180</v>
      </c>
      <c r="I344" s="51">
        <v>15</v>
      </c>
      <c r="Q344" s="51">
        <f t="shared" si="15"/>
        <v>250003500</v>
      </c>
      <c r="R344" s="70" t="s">
        <v>825</v>
      </c>
      <c r="S344" s="38" t="s">
        <v>253</v>
      </c>
    </row>
    <row r="345" spans="1:19" ht="30" x14ac:dyDescent="0.25">
      <c r="A345" s="35" t="str">
        <f>'PRIX Materiaux'!$M$3</f>
        <v>Minerai de Charbon</v>
      </c>
      <c r="B345" s="51">
        <f>'PRIX Materiaux'!$N$3</f>
        <v>5</v>
      </c>
      <c r="C345" s="51">
        <v>160</v>
      </c>
      <c r="D345" s="22" t="str">
        <f>'PRIX Materiaux'!$M$19</f>
        <v>Minerai de Cristal Prismatique</v>
      </c>
      <c r="E345" s="51">
        <f>'PRIX Materiaux'!$N$19</f>
        <v>50000000</v>
      </c>
      <c r="F345" s="51">
        <v>10</v>
      </c>
      <c r="G345" s="49" t="str">
        <f>'PRIX Materiaux'!$A$17</f>
        <v>Cuir</v>
      </c>
      <c r="H345" s="51">
        <f>'PRIX Materiaux'!$B$17</f>
        <v>180</v>
      </c>
      <c r="I345" s="51">
        <v>30</v>
      </c>
      <c r="M345" s="36"/>
      <c r="Q345" s="51">
        <f t="shared" si="15"/>
        <v>500006200</v>
      </c>
      <c r="R345" s="70" t="s">
        <v>824</v>
      </c>
      <c r="S345" s="38" t="s">
        <v>253</v>
      </c>
    </row>
    <row r="346" spans="1:19" ht="30" x14ac:dyDescent="0.25">
      <c r="A346" s="35" t="str">
        <f>'PRIX Materiaux'!$M$3</f>
        <v>Minerai de Charbon</v>
      </c>
      <c r="B346" s="51">
        <f>'PRIX Materiaux'!$N$3</f>
        <v>5</v>
      </c>
      <c r="C346" s="51">
        <v>160</v>
      </c>
      <c r="D346" s="22" t="str">
        <f>'PRIX Materiaux'!$M$19</f>
        <v>Minerai de Cristal Prismatique</v>
      </c>
      <c r="E346" s="51">
        <f>'PRIX Materiaux'!$N$19</f>
        <v>50000000</v>
      </c>
      <c r="F346" s="51">
        <v>20</v>
      </c>
      <c r="G346" s="49" t="str">
        <f>'PRIX Materiaux'!$A$17</f>
        <v>Cuir</v>
      </c>
      <c r="H346" s="51">
        <f>'PRIX Materiaux'!$B$17</f>
        <v>180</v>
      </c>
      <c r="I346" s="51">
        <v>30</v>
      </c>
      <c r="Q346" s="51">
        <f t="shared" si="15"/>
        <v>1000006200</v>
      </c>
      <c r="R346" s="70" t="s">
        <v>823</v>
      </c>
      <c r="S346" s="38" t="s">
        <v>253</v>
      </c>
    </row>
    <row r="347" spans="1:19" ht="30" x14ac:dyDescent="0.25">
      <c r="A347" s="35" t="str">
        <f>'PRIX Materiaux'!$M$3</f>
        <v>Minerai de Charbon</v>
      </c>
      <c r="B347" s="51">
        <f>'PRIX Materiaux'!$N$3</f>
        <v>5</v>
      </c>
      <c r="C347" s="51">
        <v>160</v>
      </c>
      <c r="D347" s="22" t="str">
        <f>'PRIX Materiaux'!$M$19</f>
        <v>Minerai de Cristal Prismatique</v>
      </c>
      <c r="E347" s="51">
        <f>'PRIX Materiaux'!$N$19</f>
        <v>50000000</v>
      </c>
      <c r="F347" s="51">
        <v>10</v>
      </c>
      <c r="G347" s="49" t="str">
        <f>'PRIX Materiaux'!$A$17</f>
        <v>Cuir</v>
      </c>
      <c r="H347" s="51">
        <f>'PRIX Materiaux'!$B$17</f>
        <v>180</v>
      </c>
      <c r="I347" s="51">
        <v>30</v>
      </c>
      <c r="Q347" s="51">
        <f t="shared" si="15"/>
        <v>500006200</v>
      </c>
      <c r="R347" s="70" t="s">
        <v>822</v>
      </c>
      <c r="S347" s="38" t="s">
        <v>253</v>
      </c>
    </row>
    <row r="348" spans="1:19" ht="30" x14ac:dyDescent="0.25">
      <c r="A348" s="35" t="str">
        <f>'PRIX Materiaux'!$M$3</f>
        <v>Minerai de Charbon</v>
      </c>
      <c r="B348" s="51">
        <f>'PRIX Materiaux'!$N$3</f>
        <v>5</v>
      </c>
      <c r="C348" s="51">
        <v>160</v>
      </c>
      <c r="D348" s="22" t="str">
        <f>'PRIX Materiaux'!$M$19</f>
        <v>Minerai de Cristal Prismatique</v>
      </c>
      <c r="E348" s="51">
        <f>'PRIX Materiaux'!$N$19</f>
        <v>50000000</v>
      </c>
      <c r="F348" s="51">
        <v>10</v>
      </c>
      <c r="G348" s="49" t="str">
        <f>'PRIX Materiaux'!$A$17</f>
        <v>Cuir</v>
      </c>
      <c r="H348" s="51">
        <f>'PRIX Materiaux'!$B$17</f>
        <v>180</v>
      </c>
      <c r="I348" s="51">
        <v>30</v>
      </c>
      <c r="Q348" s="51">
        <f t="shared" si="15"/>
        <v>500006200</v>
      </c>
      <c r="R348" s="70" t="s">
        <v>821</v>
      </c>
      <c r="S348" s="38" t="s">
        <v>253</v>
      </c>
    </row>
    <row r="349" spans="1:19" ht="30" x14ac:dyDescent="0.25">
      <c r="A349" s="35" t="str">
        <f>'PRIX Materiaux'!$M$3</f>
        <v>Minerai de Charbon</v>
      </c>
      <c r="B349" s="51">
        <f>'PRIX Materiaux'!$N$3</f>
        <v>5</v>
      </c>
      <c r="C349" s="51">
        <v>80</v>
      </c>
      <c r="D349" s="22" t="str">
        <f>'PRIX Materiaux'!$M$19</f>
        <v>Minerai de Cristal Prismatique</v>
      </c>
      <c r="E349" s="51">
        <f>'PRIX Materiaux'!$N$19</f>
        <v>50000000</v>
      </c>
      <c r="F349" s="51">
        <v>5</v>
      </c>
      <c r="G349" s="49" t="str">
        <f>'PRIX Materiaux'!$A$17</f>
        <v>Cuir</v>
      </c>
      <c r="H349" s="51">
        <f>'PRIX Materiaux'!$B$17</f>
        <v>180</v>
      </c>
      <c r="I349" s="51">
        <v>175</v>
      </c>
      <c r="Q349" s="51">
        <f t="shared" si="15"/>
        <v>250031900</v>
      </c>
      <c r="R349" s="70" t="s">
        <v>574</v>
      </c>
      <c r="S349" s="38" t="s">
        <v>253</v>
      </c>
    </row>
    <row r="350" spans="1:19" ht="30" x14ac:dyDescent="0.25">
      <c r="A350" s="35" t="str">
        <f>'PRIX Materiaux'!$M$3</f>
        <v>Minerai de Charbon</v>
      </c>
      <c r="B350" s="51">
        <f>'PRIX Materiaux'!$N$3</f>
        <v>5</v>
      </c>
      <c r="C350" s="51">
        <v>80</v>
      </c>
      <c r="D350" s="22" t="str">
        <f>'PRIX Materiaux'!$M$19</f>
        <v>Minerai de Cristal Prismatique</v>
      </c>
      <c r="E350" s="51">
        <f>'PRIX Materiaux'!$N$19</f>
        <v>50000000</v>
      </c>
      <c r="F350" s="51">
        <v>5</v>
      </c>
      <c r="G350" s="22" t="str">
        <f>'PRIX Materiaux'!$J$19</f>
        <v>Bois d'Ébène</v>
      </c>
      <c r="H350" s="51">
        <f>'PRIX Materiaux'!$K$19</f>
        <v>150000</v>
      </c>
      <c r="I350" s="51">
        <v>10</v>
      </c>
      <c r="Q350" s="51">
        <f t="shared" si="15"/>
        <v>251500400</v>
      </c>
      <c r="R350" s="70" t="s">
        <v>612</v>
      </c>
      <c r="S350" s="38" t="s">
        <v>253</v>
      </c>
    </row>
    <row r="351" spans="1:19" ht="30" x14ac:dyDescent="0.25">
      <c r="A351" s="35" t="str">
        <f>'PRIX Materiaux'!$M$3</f>
        <v>Minerai de Charbon</v>
      </c>
      <c r="B351" s="51">
        <f>'PRIX Materiaux'!$N$3</f>
        <v>5</v>
      </c>
      <c r="C351" s="51">
        <v>80</v>
      </c>
      <c r="D351" s="22" t="str">
        <f>'PRIX Materiaux'!$M$19</f>
        <v>Minerai de Cristal Prismatique</v>
      </c>
      <c r="E351" s="51">
        <f>'PRIX Materiaux'!$N$19</f>
        <v>50000000</v>
      </c>
      <c r="F351" s="51">
        <v>5</v>
      </c>
      <c r="G351" s="22" t="str">
        <f>'PRIX Materiaux'!$J$19</f>
        <v>Bois d'Ébène</v>
      </c>
      <c r="H351" s="51">
        <f>'PRIX Materiaux'!$K$19</f>
        <v>150000</v>
      </c>
      <c r="I351" s="51">
        <v>2</v>
      </c>
      <c r="Q351" s="51">
        <f t="shared" si="15"/>
        <v>250300400</v>
      </c>
      <c r="R351" s="70" t="s">
        <v>490</v>
      </c>
      <c r="S351" s="38" t="s">
        <v>253</v>
      </c>
    </row>
    <row r="352" spans="1:19" ht="30" x14ac:dyDescent="0.25">
      <c r="A352" s="35" t="str">
        <f>'PRIX Materiaux'!$M$3</f>
        <v>Minerai de Charbon</v>
      </c>
      <c r="B352" s="51">
        <f>'PRIX Materiaux'!$N$3</f>
        <v>5</v>
      </c>
      <c r="C352" s="51">
        <v>80</v>
      </c>
      <c r="D352" s="22" t="str">
        <f>'PRIX Materiaux'!$M$19</f>
        <v>Minerai de Cristal Prismatique</v>
      </c>
      <c r="E352" s="51">
        <f>'PRIX Materiaux'!$N$19</f>
        <v>50000000</v>
      </c>
      <c r="F352" s="51">
        <v>10</v>
      </c>
      <c r="G352" s="22" t="str">
        <f>'PRIX Materiaux'!$J$19</f>
        <v>Bois d'Ébène</v>
      </c>
      <c r="H352" s="51">
        <f>'PRIX Materiaux'!$K$19</f>
        <v>150000</v>
      </c>
      <c r="I352" s="51">
        <v>3</v>
      </c>
      <c r="Q352" s="51">
        <f t="shared" si="15"/>
        <v>500450400</v>
      </c>
      <c r="R352" s="70" t="s">
        <v>341</v>
      </c>
      <c r="S352" s="38" t="s">
        <v>253</v>
      </c>
    </row>
    <row r="353" spans="1:19" ht="30" x14ac:dyDescent="0.25">
      <c r="A353" s="35" t="str">
        <f>'PRIX Materiaux'!$M$3</f>
        <v>Minerai de Charbon</v>
      </c>
      <c r="B353" s="51">
        <f>'PRIX Materiaux'!$N$3</f>
        <v>5</v>
      </c>
      <c r="C353" s="51">
        <v>80</v>
      </c>
      <c r="D353" s="22" t="str">
        <f>'PRIX Materiaux'!$M$19</f>
        <v>Minerai de Cristal Prismatique</v>
      </c>
      <c r="E353" s="51">
        <f>'PRIX Materiaux'!$N$19</f>
        <v>50000000</v>
      </c>
      <c r="F353" s="51">
        <v>10</v>
      </c>
      <c r="G353" s="22" t="str">
        <f>'PRIX Materiaux'!$J$19</f>
        <v>Bois d'Ébène</v>
      </c>
      <c r="H353" s="51">
        <f>'PRIX Materiaux'!$K$19</f>
        <v>150000</v>
      </c>
      <c r="I353" s="51">
        <v>3</v>
      </c>
      <c r="Q353" s="51">
        <f t="shared" si="15"/>
        <v>500450400</v>
      </c>
      <c r="R353" s="70" t="s">
        <v>558</v>
      </c>
      <c r="S353" s="38" t="s">
        <v>253</v>
      </c>
    </row>
    <row r="354" spans="1:19" ht="30" x14ac:dyDescent="0.25">
      <c r="A354" s="35" t="str">
        <f>'PRIX Materiaux'!$M$3</f>
        <v>Minerai de Charbon</v>
      </c>
      <c r="B354" s="51">
        <f>'PRIX Materiaux'!$N$3</f>
        <v>5</v>
      </c>
      <c r="C354" s="51">
        <v>80</v>
      </c>
      <c r="D354" s="22" t="str">
        <f>'PRIX Materiaux'!$J$17</f>
        <v>bois de Chène</v>
      </c>
      <c r="E354" s="51">
        <f>'PRIX Materiaux'!$K$17</f>
        <v>35000</v>
      </c>
      <c r="F354" s="51">
        <v>15</v>
      </c>
      <c r="G354" s="22" t="str">
        <f>'PRIX Materiaux'!$M$19</f>
        <v>Minerai de Cristal Prismatique</v>
      </c>
      <c r="H354" s="51">
        <f>'PRIX Materiaux'!$N$19</f>
        <v>50000000</v>
      </c>
      <c r="I354" s="51">
        <v>5</v>
      </c>
      <c r="M354" s="36"/>
      <c r="Q354" s="51">
        <f t="shared" si="15"/>
        <v>250525400</v>
      </c>
      <c r="R354" s="70" t="s">
        <v>409</v>
      </c>
      <c r="S354" s="38" t="s">
        <v>253</v>
      </c>
    </row>
    <row r="355" spans="1:19" ht="30" x14ac:dyDescent="0.25">
      <c r="A355" s="35" t="str">
        <f>'PRIX Materiaux'!$M$3</f>
        <v>Minerai de Charbon</v>
      </c>
      <c r="B355" s="51">
        <f>'PRIX Materiaux'!$N$3</f>
        <v>5</v>
      </c>
      <c r="C355" s="51">
        <v>160</v>
      </c>
      <c r="D355" s="22" t="str">
        <f>'PRIX Materiaux'!$M$19</f>
        <v>Minerai de Cristal Prismatique</v>
      </c>
      <c r="E355" s="51">
        <f>'PRIX Materiaux'!$N$19</f>
        <v>50000000</v>
      </c>
      <c r="F355" s="51">
        <v>20</v>
      </c>
      <c r="G355" s="22" t="str">
        <f>'PRIX Materiaux'!$J$19</f>
        <v>Bois d'Ébène</v>
      </c>
      <c r="H355" s="51">
        <f>'PRIX Materiaux'!$K$19</f>
        <v>150000</v>
      </c>
      <c r="I355" s="51">
        <v>8</v>
      </c>
      <c r="Q355" s="51">
        <f t="shared" si="15"/>
        <v>1001200800</v>
      </c>
      <c r="R355" s="70" t="s">
        <v>342</v>
      </c>
      <c r="S355" s="38" t="s">
        <v>253</v>
      </c>
    </row>
    <row r="356" spans="1:19" ht="30" x14ac:dyDescent="0.25">
      <c r="A356" s="22" t="str">
        <f>'PRIX Materiaux'!$J$20</f>
        <v>Bois d'Eucalyptus</v>
      </c>
      <c r="B356" s="51">
        <f>'PRIX Materiaux'!$K$20</f>
        <v>300000</v>
      </c>
      <c r="C356" s="51">
        <v>40</v>
      </c>
      <c r="D356" s="52" t="str">
        <f>'PRIX Materiaux'!$A$18</f>
        <v>Fil</v>
      </c>
      <c r="E356" s="51">
        <f>'PRIX Materiaux'!$B$18</f>
        <v>210</v>
      </c>
      <c r="F356" s="51">
        <v>5</v>
      </c>
      <c r="G356" s="65"/>
      <c r="Q356" s="51">
        <f t="shared" si="15"/>
        <v>12001050</v>
      </c>
      <c r="R356" s="70" t="s">
        <v>432</v>
      </c>
      <c r="S356" s="38" t="s">
        <v>297</v>
      </c>
    </row>
    <row r="357" spans="1:19" ht="30" x14ac:dyDescent="0.25">
      <c r="A357" s="22" t="str">
        <f>'PRIX Materiaux'!$J$20</f>
        <v>Bois d'Eucalyptus</v>
      </c>
      <c r="B357" s="51">
        <f>'PRIX Materiaux'!$K$20</f>
        <v>300000</v>
      </c>
      <c r="C357" s="51">
        <v>70</v>
      </c>
      <c r="D357" s="71"/>
      <c r="G357" s="65"/>
      <c r="H357" s="65"/>
      <c r="M357" s="36"/>
      <c r="Q357" s="51">
        <f t="shared" si="15"/>
        <v>21000000</v>
      </c>
      <c r="R357" s="70" t="s">
        <v>433</v>
      </c>
      <c r="S357" s="38" t="s">
        <v>297</v>
      </c>
    </row>
    <row r="358" spans="1:19" ht="30" x14ac:dyDescent="0.25">
      <c r="A358" s="35" t="str">
        <f>'PRIX Materiaux'!$M$3</f>
        <v>Minerai de Charbon</v>
      </c>
      <c r="B358" s="51">
        <f>'PRIX Materiaux'!$N$3</f>
        <v>5</v>
      </c>
      <c r="C358" s="51">
        <v>160</v>
      </c>
      <c r="D358" s="22" t="str">
        <f>'PRIX Materiaux'!$M$20</f>
        <v>Minerai de démonite</v>
      </c>
      <c r="E358" s="51">
        <f>'PRIX Materiaux'!$N$20</f>
        <v>100000000</v>
      </c>
      <c r="F358" s="51">
        <v>5</v>
      </c>
      <c r="G358" s="49" t="str">
        <f>'PRIX Materiaux'!$A$16</f>
        <v>Laine</v>
      </c>
      <c r="H358" s="51">
        <f>'PRIX Materiaux'!$B$16</f>
        <v>120</v>
      </c>
      <c r="I358" s="51">
        <v>15</v>
      </c>
      <c r="M358" s="36"/>
      <c r="Q358" s="51">
        <f t="shared" ref="Q358:Q369" si="17">(B358*C358)+(E358*F358)+(H358*I358)+(K358*L358)+(N358*O358)+P358</f>
        <v>500002600</v>
      </c>
      <c r="R358" s="70" t="s">
        <v>844</v>
      </c>
      <c r="S358" s="38" t="s">
        <v>253</v>
      </c>
    </row>
    <row r="359" spans="1:19" ht="30" x14ac:dyDescent="0.25">
      <c r="A359" s="35" t="str">
        <f>'PRIX Materiaux'!$M$3</f>
        <v>Minerai de Charbon</v>
      </c>
      <c r="B359" s="51">
        <f>'PRIX Materiaux'!$N$3</f>
        <v>5</v>
      </c>
      <c r="C359" s="51">
        <v>160</v>
      </c>
      <c r="D359" s="22" t="str">
        <f>'PRIX Materiaux'!$M$20</f>
        <v>Minerai de démonite</v>
      </c>
      <c r="E359" s="51">
        <f>'PRIX Materiaux'!$N$20</f>
        <v>100000000</v>
      </c>
      <c r="F359" s="51">
        <v>10</v>
      </c>
      <c r="G359" s="49" t="str">
        <f>'PRIX Materiaux'!$A$16</f>
        <v>Laine</v>
      </c>
      <c r="H359" s="51">
        <f>'PRIX Materiaux'!$B$16</f>
        <v>120</v>
      </c>
      <c r="I359" s="51">
        <v>15</v>
      </c>
      <c r="Q359" s="51">
        <f t="shared" si="17"/>
        <v>1000002600</v>
      </c>
      <c r="R359" s="70" t="s">
        <v>843</v>
      </c>
      <c r="S359" s="38" t="s">
        <v>253</v>
      </c>
    </row>
    <row r="360" spans="1:19" ht="30" x14ac:dyDescent="0.25">
      <c r="A360" s="35" t="str">
        <f>'PRIX Materiaux'!$M$3</f>
        <v>Minerai de Charbon</v>
      </c>
      <c r="B360" s="51">
        <f>'PRIX Materiaux'!$N$3</f>
        <v>5</v>
      </c>
      <c r="C360" s="51">
        <v>160</v>
      </c>
      <c r="D360" s="22" t="str">
        <f>'PRIX Materiaux'!$M$20</f>
        <v>Minerai de démonite</v>
      </c>
      <c r="E360" s="51">
        <f>'PRIX Materiaux'!$N$20</f>
        <v>100000000</v>
      </c>
      <c r="F360" s="51">
        <v>5</v>
      </c>
      <c r="G360" s="49" t="str">
        <f>'PRIX Materiaux'!$A$16</f>
        <v>Laine</v>
      </c>
      <c r="H360" s="51">
        <f>'PRIX Materiaux'!$B$16</f>
        <v>120</v>
      </c>
      <c r="I360" s="51">
        <v>15</v>
      </c>
      <c r="Q360" s="51">
        <f t="shared" si="17"/>
        <v>500002600</v>
      </c>
      <c r="R360" s="70" t="s">
        <v>842</v>
      </c>
      <c r="S360" s="38" t="s">
        <v>253</v>
      </c>
    </row>
    <row r="361" spans="1:19" ht="30" x14ac:dyDescent="0.25">
      <c r="A361" s="35" t="str">
        <f>'PRIX Materiaux'!$M$3</f>
        <v>Minerai de Charbon</v>
      </c>
      <c r="B361" s="51">
        <f>'PRIX Materiaux'!$N$3</f>
        <v>5</v>
      </c>
      <c r="C361" s="51">
        <v>160</v>
      </c>
      <c r="D361" s="22" t="str">
        <f>'PRIX Materiaux'!$M$20</f>
        <v>Minerai de démonite</v>
      </c>
      <c r="E361" s="51">
        <f>'PRIX Materiaux'!$N$20</f>
        <v>100000000</v>
      </c>
      <c r="F361" s="51">
        <v>5</v>
      </c>
      <c r="G361" s="49" t="str">
        <f>'PRIX Materiaux'!$A$16</f>
        <v>Laine</v>
      </c>
      <c r="H361" s="51">
        <f>'PRIX Materiaux'!$B$16</f>
        <v>120</v>
      </c>
      <c r="I361" s="51">
        <v>15</v>
      </c>
      <c r="Q361" s="51">
        <f t="shared" si="17"/>
        <v>500002600</v>
      </c>
      <c r="R361" s="70" t="s">
        <v>841</v>
      </c>
      <c r="S361" s="38" t="s">
        <v>253</v>
      </c>
    </row>
    <row r="362" spans="1:19" ht="30" x14ac:dyDescent="0.25">
      <c r="A362" s="35" t="str">
        <f>'PRIX Materiaux'!$M$3</f>
        <v>Minerai de Charbon</v>
      </c>
      <c r="B362" s="51">
        <f>'PRIX Materiaux'!$N$3</f>
        <v>5</v>
      </c>
      <c r="C362" s="51">
        <v>160</v>
      </c>
      <c r="D362" s="22" t="str">
        <f>'PRIX Materiaux'!$M$20</f>
        <v>Minerai de démonite</v>
      </c>
      <c r="E362" s="51">
        <f>'PRIX Materiaux'!$N$20</f>
        <v>100000000</v>
      </c>
      <c r="F362" s="51">
        <v>5</v>
      </c>
      <c r="G362" s="49" t="str">
        <f>'PRIX Materiaux'!$A$17</f>
        <v>Cuir</v>
      </c>
      <c r="H362" s="51">
        <f>'PRIX Materiaux'!$B$17</f>
        <v>180</v>
      </c>
      <c r="I362" s="51">
        <v>15</v>
      </c>
      <c r="M362" s="36"/>
      <c r="Q362" s="51">
        <f t="shared" si="17"/>
        <v>500003500</v>
      </c>
      <c r="R362" s="70" t="s">
        <v>840</v>
      </c>
      <c r="S362" s="38" t="s">
        <v>253</v>
      </c>
    </row>
    <row r="363" spans="1:19" ht="30" x14ac:dyDescent="0.25">
      <c r="A363" s="35" t="str">
        <f>'PRIX Materiaux'!$M$3</f>
        <v>Minerai de Charbon</v>
      </c>
      <c r="B363" s="51">
        <f>'PRIX Materiaux'!$N$3</f>
        <v>5</v>
      </c>
      <c r="C363" s="51">
        <v>160</v>
      </c>
      <c r="D363" s="22" t="str">
        <f>'PRIX Materiaux'!$M$20</f>
        <v>Minerai de démonite</v>
      </c>
      <c r="E363" s="51">
        <f>'PRIX Materiaux'!$N$20</f>
        <v>100000000</v>
      </c>
      <c r="F363" s="51">
        <v>10</v>
      </c>
      <c r="G363" s="49" t="str">
        <f>'PRIX Materiaux'!$A$17</f>
        <v>Cuir</v>
      </c>
      <c r="H363" s="51">
        <f>'PRIX Materiaux'!$B$17</f>
        <v>180</v>
      </c>
      <c r="I363" s="51">
        <v>15</v>
      </c>
      <c r="Q363" s="51">
        <f t="shared" si="17"/>
        <v>1000003500</v>
      </c>
      <c r="R363" s="70" t="s">
        <v>839</v>
      </c>
      <c r="S363" s="38" t="s">
        <v>253</v>
      </c>
    </row>
    <row r="364" spans="1:19" ht="30" x14ac:dyDescent="0.25">
      <c r="A364" s="35" t="str">
        <f>'PRIX Materiaux'!$M$3</f>
        <v>Minerai de Charbon</v>
      </c>
      <c r="B364" s="51">
        <f>'PRIX Materiaux'!$N$3</f>
        <v>5</v>
      </c>
      <c r="C364" s="51">
        <v>160</v>
      </c>
      <c r="D364" s="22" t="str">
        <f>'PRIX Materiaux'!$M$20</f>
        <v>Minerai de démonite</v>
      </c>
      <c r="E364" s="51">
        <f>'PRIX Materiaux'!$N$20</f>
        <v>100000000</v>
      </c>
      <c r="F364" s="51">
        <v>5</v>
      </c>
      <c r="G364" s="49" t="str">
        <f>'PRIX Materiaux'!$A$17</f>
        <v>Cuir</v>
      </c>
      <c r="H364" s="51">
        <f>'PRIX Materiaux'!$B$17</f>
        <v>180</v>
      </c>
      <c r="I364" s="51">
        <v>15</v>
      </c>
      <c r="Q364" s="51">
        <f t="shared" si="17"/>
        <v>500003500</v>
      </c>
      <c r="R364" s="70" t="s">
        <v>838</v>
      </c>
      <c r="S364" s="38" t="s">
        <v>253</v>
      </c>
    </row>
    <row r="365" spans="1:19" ht="30" x14ac:dyDescent="0.25">
      <c r="A365" s="35" t="str">
        <f>'PRIX Materiaux'!$M$3</f>
        <v>Minerai de Charbon</v>
      </c>
      <c r="B365" s="51">
        <f>'PRIX Materiaux'!$N$3</f>
        <v>5</v>
      </c>
      <c r="C365" s="51">
        <v>160</v>
      </c>
      <c r="D365" s="22" t="str">
        <f>'PRIX Materiaux'!$M$20</f>
        <v>Minerai de démonite</v>
      </c>
      <c r="E365" s="51">
        <f>'PRIX Materiaux'!$N$20</f>
        <v>100000000</v>
      </c>
      <c r="F365" s="51">
        <v>5</v>
      </c>
      <c r="G365" s="49" t="str">
        <f>'PRIX Materiaux'!$A$17</f>
        <v>Cuir</v>
      </c>
      <c r="H365" s="51">
        <f>'PRIX Materiaux'!$B$17</f>
        <v>180</v>
      </c>
      <c r="I365" s="51">
        <v>15</v>
      </c>
      <c r="Q365" s="51">
        <f t="shared" si="17"/>
        <v>500003500</v>
      </c>
      <c r="R365" s="70" t="s">
        <v>837</v>
      </c>
      <c r="S365" s="38" t="s">
        <v>253</v>
      </c>
    </row>
    <row r="366" spans="1:19" ht="30" x14ac:dyDescent="0.25">
      <c r="A366" s="35" t="str">
        <f>'PRIX Materiaux'!$M$3</f>
        <v>Minerai de Charbon</v>
      </c>
      <c r="B366" s="51">
        <f>'PRIX Materiaux'!$N$3</f>
        <v>5</v>
      </c>
      <c r="C366" s="51">
        <v>160</v>
      </c>
      <c r="D366" s="22" t="str">
        <f>'PRIX Materiaux'!$M$20</f>
        <v>Minerai de démonite</v>
      </c>
      <c r="E366" s="51">
        <f>'PRIX Materiaux'!$N$20</f>
        <v>100000000</v>
      </c>
      <c r="F366" s="51">
        <v>10</v>
      </c>
      <c r="G366" s="49" t="str">
        <f>'PRIX Materiaux'!$A$17</f>
        <v>Cuir</v>
      </c>
      <c r="H366" s="51">
        <f>'PRIX Materiaux'!$B$17</f>
        <v>180</v>
      </c>
      <c r="I366" s="51">
        <v>30</v>
      </c>
      <c r="M366" s="36"/>
      <c r="Q366" s="51">
        <f t="shared" si="17"/>
        <v>1000006200</v>
      </c>
      <c r="R366" s="70" t="s">
        <v>836</v>
      </c>
      <c r="S366" s="38" t="s">
        <v>253</v>
      </c>
    </row>
    <row r="367" spans="1:19" ht="30" x14ac:dyDescent="0.25">
      <c r="A367" s="35" t="str">
        <f>'PRIX Materiaux'!$M$3</f>
        <v>Minerai de Charbon</v>
      </c>
      <c r="B367" s="51">
        <f>'PRIX Materiaux'!$N$3</f>
        <v>5</v>
      </c>
      <c r="C367" s="51">
        <v>160</v>
      </c>
      <c r="D367" s="22" t="str">
        <f>'PRIX Materiaux'!$M$20</f>
        <v>Minerai de démonite</v>
      </c>
      <c r="E367" s="51">
        <f>'PRIX Materiaux'!$N$20</f>
        <v>100000000</v>
      </c>
      <c r="F367" s="51">
        <v>20</v>
      </c>
      <c r="G367" s="49" t="str">
        <f>'PRIX Materiaux'!$A$17</f>
        <v>Cuir</v>
      </c>
      <c r="H367" s="51">
        <f>'PRIX Materiaux'!$B$17</f>
        <v>180</v>
      </c>
      <c r="I367" s="51">
        <v>30</v>
      </c>
      <c r="Q367" s="51">
        <f t="shared" si="17"/>
        <v>2000006200</v>
      </c>
      <c r="R367" s="70" t="s">
        <v>835</v>
      </c>
      <c r="S367" s="38" t="s">
        <v>253</v>
      </c>
    </row>
    <row r="368" spans="1:19" ht="30" x14ac:dyDescent="0.25">
      <c r="A368" s="35" t="str">
        <f>'PRIX Materiaux'!$M$3</f>
        <v>Minerai de Charbon</v>
      </c>
      <c r="B368" s="51">
        <f>'PRIX Materiaux'!$N$3</f>
        <v>5</v>
      </c>
      <c r="C368" s="51">
        <v>160</v>
      </c>
      <c r="D368" s="22" t="str">
        <f>'PRIX Materiaux'!$M$20</f>
        <v>Minerai de démonite</v>
      </c>
      <c r="E368" s="51">
        <f>'PRIX Materiaux'!$N$20</f>
        <v>100000000</v>
      </c>
      <c r="F368" s="51">
        <v>10</v>
      </c>
      <c r="G368" s="49" t="str">
        <f>'PRIX Materiaux'!$A$17</f>
        <v>Cuir</v>
      </c>
      <c r="H368" s="51">
        <f>'PRIX Materiaux'!$B$17</f>
        <v>180</v>
      </c>
      <c r="I368" s="51">
        <v>30</v>
      </c>
      <c r="Q368" s="51">
        <f t="shared" si="17"/>
        <v>1000006200</v>
      </c>
      <c r="R368" s="70" t="s">
        <v>834</v>
      </c>
      <c r="S368" s="38" t="s">
        <v>253</v>
      </c>
    </row>
    <row r="369" spans="1:19" ht="30" x14ac:dyDescent="0.25">
      <c r="A369" s="35" t="str">
        <f>'PRIX Materiaux'!$M$3</f>
        <v>Minerai de Charbon</v>
      </c>
      <c r="B369" s="51">
        <f>'PRIX Materiaux'!$N$3</f>
        <v>5</v>
      </c>
      <c r="C369" s="51">
        <v>160</v>
      </c>
      <c r="D369" s="22" t="str">
        <f>'PRIX Materiaux'!$M$20</f>
        <v>Minerai de démonite</v>
      </c>
      <c r="E369" s="51">
        <f>'PRIX Materiaux'!$N$20</f>
        <v>100000000</v>
      </c>
      <c r="F369" s="51">
        <v>10</v>
      </c>
      <c r="G369" s="49" t="str">
        <f>'PRIX Materiaux'!$A$17</f>
        <v>Cuir</v>
      </c>
      <c r="H369" s="51">
        <f>'PRIX Materiaux'!$B$17</f>
        <v>180</v>
      </c>
      <c r="I369" s="51">
        <v>30</v>
      </c>
      <c r="Q369" s="51">
        <f t="shared" si="17"/>
        <v>1000006200</v>
      </c>
      <c r="R369" s="70" t="s">
        <v>833</v>
      </c>
      <c r="S369" s="38" t="s">
        <v>253</v>
      </c>
    </row>
    <row r="370" spans="1:19" ht="30" x14ac:dyDescent="0.25">
      <c r="A370" s="35" t="str">
        <f>'PRIX Materiaux'!$M$3</f>
        <v>Minerai de Charbon</v>
      </c>
      <c r="B370" s="51">
        <f>'PRIX Materiaux'!$N$3</f>
        <v>5</v>
      </c>
      <c r="C370" s="51">
        <v>80</v>
      </c>
      <c r="D370" s="22" t="str">
        <f>'PRIX Materiaux'!$M$20</f>
        <v>Minerai de démonite</v>
      </c>
      <c r="E370" s="51">
        <f>'PRIX Materiaux'!$N$20</f>
        <v>100000000</v>
      </c>
      <c r="F370" s="51">
        <v>5</v>
      </c>
      <c r="G370" s="49" t="str">
        <f>'PRIX Materiaux'!$A$17</f>
        <v>Cuir</v>
      </c>
      <c r="H370" s="51">
        <f>'PRIX Materiaux'!$B$17</f>
        <v>180</v>
      </c>
      <c r="I370" s="51">
        <v>180</v>
      </c>
      <c r="Q370" s="51">
        <f t="shared" si="15"/>
        <v>500032800</v>
      </c>
      <c r="R370" s="70" t="s">
        <v>575</v>
      </c>
      <c r="S370" s="38" t="s">
        <v>253</v>
      </c>
    </row>
    <row r="371" spans="1:19" ht="30" x14ac:dyDescent="0.25">
      <c r="A371" s="35" t="str">
        <f>'PRIX Materiaux'!$M$3</f>
        <v>Minerai de Charbon</v>
      </c>
      <c r="B371" s="51">
        <f>'PRIX Materiaux'!$N$3</f>
        <v>5</v>
      </c>
      <c r="C371" s="51">
        <v>80</v>
      </c>
      <c r="D371" s="22" t="str">
        <f>'PRIX Materiaux'!$M$20</f>
        <v>Minerai de démonite</v>
      </c>
      <c r="E371" s="51">
        <f>'PRIX Materiaux'!$N$20</f>
        <v>100000000</v>
      </c>
      <c r="F371" s="51">
        <v>5</v>
      </c>
      <c r="G371" s="22" t="str">
        <f>'PRIX Materiaux'!$J$20</f>
        <v>Bois d'Eucalyptus</v>
      </c>
      <c r="H371" s="51">
        <f>'PRIX Materiaux'!$K$20</f>
        <v>300000</v>
      </c>
      <c r="I371" s="51">
        <v>10</v>
      </c>
      <c r="Q371" s="51">
        <f t="shared" si="15"/>
        <v>503000400</v>
      </c>
      <c r="R371" s="70" t="s">
        <v>610</v>
      </c>
      <c r="S371" s="38" t="s">
        <v>253</v>
      </c>
    </row>
    <row r="372" spans="1:19" ht="30" x14ac:dyDescent="0.25">
      <c r="A372" s="35" t="str">
        <f>'PRIX Materiaux'!$M$3</f>
        <v>Minerai de Charbon</v>
      </c>
      <c r="B372" s="51">
        <f>'PRIX Materiaux'!$N$3</f>
        <v>5</v>
      </c>
      <c r="C372" s="51">
        <v>80</v>
      </c>
      <c r="D372" s="22" t="str">
        <f>'PRIX Materiaux'!$M$20</f>
        <v>Minerai de démonite</v>
      </c>
      <c r="E372" s="51">
        <f>'PRIX Materiaux'!$N$20</f>
        <v>100000000</v>
      </c>
      <c r="F372" s="51">
        <v>5</v>
      </c>
      <c r="G372" s="22" t="str">
        <f>'PRIX Materiaux'!$J$20</f>
        <v>Bois d'Eucalyptus</v>
      </c>
      <c r="H372" s="51">
        <f>'PRIX Materiaux'!$K$20</f>
        <v>300000</v>
      </c>
      <c r="I372" s="51">
        <v>2</v>
      </c>
      <c r="Q372" s="51">
        <f t="shared" si="15"/>
        <v>500600400</v>
      </c>
      <c r="R372" s="70" t="s">
        <v>491</v>
      </c>
      <c r="S372" s="38" t="s">
        <v>253</v>
      </c>
    </row>
    <row r="373" spans="1:19" ht="30" x14ac:dyDescent="0.25">
      <c r="A373" s="35" t="str">
        <f>'PRIX Materiaux'!$M$3</f>
        <v>Minerai de Charbon</v>
      </c>
      <c r="B373" s="51">
        <f>'PRIX Materiaux'!$N$3</f>
        <v>5</v>
      </c>
      <c r="C373" s="51">
        <v>80</v>
      </c>
      <c r="D373" s="22" t="str">
        <f>'PRIX Materiaux'!$M$20</f>
        <v>Minerai de démonite</v>
      </c>
      <c r="E373" s="51">
        <f>'PRIX Materiaux'!$N$20</f>
        <v>100000000</v>
      </c>
      <c r="F373" s="51">
        <v>10</v>
      </c>
      <c r="G373" s="22" t="str">
        <f>'PRIX Materiaux'!$J$20</f>
        <v>Bois d'Eucalyptus</v>
      </c>
      <c r="H373" s="51">
        <f>'PRIX Materiaux'!$K$20</f>
        <v>300000</v>
      </c>
      <c r="I373" s="51">
        <v>3</v>
      </c>
      <c r="Q373" s="51">
        <f t="shared" si="15"/>
        <v>1000900400</v>
      </c>
      <c r="R373" s="70" t="s">
        <v>343</v>
      </c>
      <c r="S373" s="38" t="s">
        <v>253</v>
      </c>
    </row>
    <row r="374" spans="1:19" ht="30" x14ac:dyDescent="0.25">
      <c r="A374" s="35" t="str">
        <f>'PRIX Materiaux'!$M$3</f>
        <v>Minerai de Charbon</v>
      </c>
      <c r="B374" s="51">
        <f>'PRIX Materiaux'!$N$3</f>
        <v>5</v>
      </c>
      <c r="C374" s="51">
        <v>80</v>
      </c>
      <c r="D374" s="22" t="str">
        <f>'PRIX Materiaux'!$M$20</f>
        <v>Minerai de démonite</v>
      </c>
      <c r="E374" s="51">
        <f>'PRIX Materiaux'!$N$20</f>
        <v>100000000</v>
      </c>
      <c r="F374" s="51">
        <v>10</v>
      </c>
      <c r="G374" s="22" t="str">
        <f>'PRIX Materiaux'!$J$20</f>
        <v>Bois d'Eucalyptus</v>
      </c>
      <c r="H374" s="51">
        <f>'PRIX Materiaux'!$K$20</f>
        <v>300000</v>
      </c>
      <c r="I374" s="51">
        <v>3</v>
      </c>
      <c r="Q374" s="51">
        <f t="shared" si="15"/>
        <v>1000900400</v>
      </c>
      <c r="R374" s="70" t="s">
        <v>559</v>
      </c>
      <c r="S374" s="38" t="s">
        <v>253</v>
      </c>
    </row>
    <row r="375" spans="1:19" ht="30" x14ac:dyDescent="0.25">
      <c r="A375" s="35" t="str">
        <f>'PRIX Materiaux'!$M$3</f>
        <v>Minerai de Charbon</v>
      </c>
      <c r="B375" s="51">
        <f>'PRIX Materiaux'!$N$3</f>
        <v>5</v>
      </c>
      <c r="C375" s="51">
        <v>80</v>
      </c>
      <c r="D375" s="22" t="str">
        <f>'PRIX Materiaux'!$J$20</f>
        <v>Bois d'Eucalyptus</v>
      </c>
      <c r="E375" s="51">
        <f>'PRIX Materiaux'!$K$20</f>
        <v>300000</v>
      </c>
      <c r="F375" s="51">
        <v>15</v>
      </c>
      <c r="G375" s="22" t="str">
        <f>'PRIX Materiaux'!$M$20</f>
        <v>Minerai de démonite</v>
      </c>
      <c r="H375" s="51">
        <f>'PRIX Materiaux'!$N$20</f>
        <v>100000000</v>
      </c>
      <c r="I375" s="51">
        <v>5</v>
      </c>
      <c r="M375" s="36"/>
      <c r="Q375" s="51">
        <f t="shared" si="15"/>
        <v>504500400</v>
      </c>
      <c r="R375" s="70" t="s">
        <v>410</v>
      </c>
      <c r="S375" s="38" t="s">
        <v>253</v>
      </c>
    </row>
    <row r="376" spans="1:19" ht="30" x14ac:dyDescent="0.25">
      <c r="A376" s="35" t="str">
        <f>'PRIX Materiaux'!$M$3</f>
        <v>Minerai de Charbon</v>
      </c>
      <c r="B376" s="51">
        <f>'PRIX Materiaux'!$N$3</f>
        <v>5</v>
      </c>
      <c r="C376" s="51">
        <v>160</v>
      </c>
      <c r="D376" s="22" t="str">
        <f>'PRIX Materiaux'!$M$20</f>
        <v>Minerai de démonite</v>
      </c>
      <c r="E376" s="51">
        <f>'PRIX Materiaux'!$N$20</f>
        <v>100000000</v>
      </c>
      <c r="F376" s="51">
        <v>20</v>
      </c>
      <c r="G376" s="22" t="str">
        <f>'PRIX Materiaux'!$J$20</f>
        <v>Bois d'Eucalyptus</v>
      </c>
      <c r="H376" s="51">
        <f>'PRIX Materiaux'!$K$20</f>
        <v>300000</v>
      </c>
      <c r="I376" s="51">
        <v>8</v>
      </c>
      <c r="Q376" s="51">
        <f t="shared" si="15"/>
        <v>2002400800</v>
      </c>
      <c r="R376" s="70" t="s">
        <v>344</v>
      </c>
      <c r="S376" s="38" t="s">
        <v>253</v>
      </c>
    </row>
    <row r="377" spans="1:19" ht="30" x14ac:dyDescent="0.25">
      <c r="A377" s="35" t="str">
        <f>'PRIX Materiaux'!$M$3</f>
        <v>Minerai de Charbon</v>
      </c>
      <c r="B377" s="51">
        <f>'PRIX Materiaux'!$N$3</f>
        <v>5</v>
      </c>
      <c r="C377" s="51">
        <v>8</v>
      </c>
      <c r="D377" s="22" t="str">
        <f>'PRIX Materiaux'!$M$21</f>
        <v>Minerai d'Ultimathium</v>
      </c>
      <c r="E377" s="51">
        <f>'PRIX Materiaux'!$N$21</f>
        <v>1500000000</v>
      </c>
      <c r="F377" s="51">
        <v>10</v>
      </c>
      <c r="G377" s="22" t="str">
        <f>'PRIX Materiaux'!$J$20</f>
        <v>Bois d'Eucalyptus</v>
      </c>
      <c r="H377" s="51">
        <f>'PRIX Materiaux'!$K$20</f>
        <v>300000</v>
      </c>
      <c r="I377" s="51">
        <v>50</v>
      </c>
      <c r="Q377" s="51">
        <f t="shared" si="15"/>
        <v>15015000040</v>
      </c>
      <c r="R377" s="70" t="s">
        <v>940</v>
      </c>
      <c r="S377" s="38" t="s">
        <v>253</v>
      </c>
    </row>
    <row r="378" spans="1:19" ht="30" x14ac:dyDescent="0.25">
      <c r="A378" s="22" t="str">
        <f>'PRIX Materiaux'!$J$21</f>
        <v>Bois Elfique</v>
      </c>
      <c r="B378" s="51">
        <f>'PRIX Materiaux'!$K$21</f>
        <v>16000000</v>
      </c>
      <c r="C378" s="51">
        <v>60</v>
      </c>
      <c r="D378" s="52" t="str">
        <f>'PRIX Materiaux'!$A$18</f>
        <v>Fil</v>
      </c>
      <c r="E378" s="51">
        <f>'PRIX Materiaux'!$B$18</f>
        <v>210</v>
      </c>
      <c r="F378" s="51">
        <v>20</v>
      </c>
      <c r="G378" s="65"/>
      <c r="Q378" s="51">
        <f t="shared" si="15"/>
        <v>960004200</v>
      </c>
      <c r="R378" s="70" t="s">
        <v>434</v>
      </c>
      <c r="S378" s="38" t="s">
        <v>297</v>
      </c>
    </row>
    <row r="379" spans="1:19" ht="30" x14ac:dyDescent="0.25">
      <c r="A379" s="22" t="str">
        <f>'PRIX Materiaux'!$J$21</f>
        <v>Bois Elfique</v>
      </c>
      <c r="B379" s="51">
        <f>'PRIX Materiaux'!$K$21</f>
        <v>16000000</v>
      </c>
      <c r="C379" s="51">
        <v>100</v>
      </c>
      <c r="D379" s="71"/>
      <c r="G379" s="65"/>
      <c r="H379" s="65"/>
      <c r="M379" s="36"/>
      <c r="Q379" s="51">
        <f t="shared" si="15"/>
        <v>1600000000</v>
      </c>
      <c r="R379" s="70" t="s">
        <v>435</v>
      </c>
      <c r="S379" s="38" t="s">
        <v>297</v>
      </c>
    </row>
    <row r="380" spans="1:19" ht="30" x14ac:dyDescent="0.25">
      <c r="A380" s="35" t="str">
        <f>'PRIX Materiaux'!$M$3</f>
        <v>Minerai de Charbon</v>
      </c>
      <c r="B380" s="51">
        <f>'PRIX Materiaux'!$N$3</f>
        <v>5</v>
      </c>
      <c r="C380" s="51">
        <v>160</v>
      </c>
      <c r="D380" s="22" t="str">
        <f>'PRIX Materiaux'!$M$21</f>
        <v>Minerai d'Ultimathium</v>
      </c>
      <c r="E380" s="51">
        <f>'PRIX Materiaux'!$N$21</f>
        <v>1500000000</v>
      </c>
      <c r="F380" s="51">
        <v>5</v>
      </c>
      <c r="G380" s="49" t="str">
        <f>'PRIX Materiaux'!$A$16</f>
        <v>Laine</v>
      </c>
      <c r="H380" s="51">
        <f>'PRIX Materiaux'!$B$16</f>
        <v>120</v>
      </c>
      <c r="I380" s="51">
        <v>15</v>
      </c>
      <c r="M380" s="36"/>
      <c r="Q380" s="51">
        <f t="shared" si="15"/>
        <v>7500002600</v>
      </c>
      <c r="R380" s="70" t="s">
        <v>856</v>
      </c>
      <c r="S380" s="38" t="s">
        <v>253</v>
      </c>
    </row>
    <row r="381" spans="1:19" ht="30" x14ac:dyDescent="0.25">
      <c r="A381" s="35" t="str">
        <f>'PRIX Materiaux'!$M$3</f>
        <v>Minerai de Charbon</v>
      </c>
      <c r="B381" s="51">
        <f>'PRIX Materiaux'!$N$3</f>
        <v>5</v>
      </c>
      <c r="C381" s="51">
        <v>160</v>
      </c>
      <c r="D381" s="22" t="str">
        <f>'PRIX Materiaux'!$M$21</f>
        <v>Minerai d'Ultimathium</v>
      </c>
      <c r="E381" s="51">
        <f>'PRIX Materiaux'!$N$21</f>
        <v>1500000000</v>
      </c>
      <c r="F381" s="51">
        <v>10</v>
      </c>
      <c r="G381" s="49" t="str">
        <f>'PRIX Materiaux'!$A$16</f>
        <v>Laine</v>
      </c>
      <c r="H381" s="51">
        <f>'PRIX Materiaux'!$B$16</f>
        <v>120</v>
      </c>
      <c r="I381" s="51">
        <v>15</v>
      </c>
      <c r="Q381" s="51">
        <f t="shared" si="15"/>
        <v>15000002600</v>
      </c>
      <c r="R381" s="70" t="s">
        <v>855</v>
      </c>
      <c r="S381" s="38" t="s">
        <v>253</v>
      </c>
    </row>
    <row r="382" spans="1:19" ht="30" x14ac:dyDescent="0.25">
      <c r="A382" s="35" t="str">
        <f>'PRIX Materiaux'!$M$3</f>
        <v>Minerai de Charbon</v>
      </c>
      <c r="B382" s="51">
        <f>'PRIX Materiaux'!$N$3</f>
        <v>5</v>
      </c>
      <c r="C382" s="51">
        <v>160</v>
      </c>
      <c r="D382" s="22" t="str">
        <f>'PRIX Materiaux'!$M$21</f>
        <v>Minerai d'Ultimathium</v>
      </c>
      <c r="E382" s="51">
        <f>'PRIX Materiaux'!$N$21</f>
        <v>1500000000</v>
      </c>
      <c r="F382" s="51">
        <v>5</v>
      </c>
      <c r="G382" s="49" t="str">
        <f>'PRIX Materiaux'!$A$16</f>
        <v>Laine</v>
      </c>
      <c r="H382" s="51">
        <f>'PRIX Materiaux'!$B$16</f>
        <v>120</v>
      </c>
      <c r="I382" s="51">
        <v>15</v>
      </c>
      <c r="Q382" s="51">
        <f t="shared" si="15"/>
        <v>7500002600</v>
      </c>
      <c r="R382" s="70" t="s">
        <v>854</v>
      </c>
      <c r="S382" s="38" t="s">
        <v>253</v>
      </c>
    </row>
    <row r="383" spans="1:19" ht="30" x14ac:dyDescent="0.25">
      <c r="A383" s="35" t="str">
        <f>'PRIX Materiaux'!$M$3</f>
        <v>Minerai de Charbon</v>
      </c>
      <c r="B383" s="51">
        <f>'PRIX Materiaux'!$N$3</f>
        <v>5</v>
      </c>
      <c r="C383" s="51">
        <v>160</v>
      </c>
      <c r="D383" s="22" t="str">
        <f>'PRIX Materiaux'!$M$21</f>
        <v>Minerai d'Ultimathium</v>
      </c>
      <c r="E383" s="51">
        <f>'PRIX Materiaux'!$N$21</f>
        <v>1500000000</v>
      </c>
      <c r="F383" s="51">
        <v>5</v>
      </c>
      <c r="G383" s="49" t="str">
        <f>'PRIX Materiaux'!$A$16</f>
        <v>Laine</v>
      </c>
      <c r="H383" s="51">
        <f>'PRIX Materiaux'!$B$16</f>
        <v>120</v>
      </c>
      <c r="I383" s="51">
        <v>15</v>
      </c>
      <c r="Q383" s="51">
        <f t="shared" si="15"/>
        <v>7500002600</v>
      </c>
      <c r="R383" s="70" t="s">
        <v>853</v>
      </c>
      <c r="S383" s="38" t="s">
        <v>253</v>
      </c>
    </row>
    <row r="384" spans="1:19" ht="30" x14ac:dyDescent="0.25">
      <c r="A384" s="35" t="str">
        <f>'PRIX Materiaux'!$M$3</f>
        <v>Minerai de Charbon</v>
      </c>
      <c r="B384" s="51">
        <f>'PRIX Materiaux'!$N$3</f>
        <v>5</v>
      </c>
      <c r="C384" s="51">
        <v>160</v>
      </c>
      <c r="D384" s="22" t="str">
        <f>'PRIX Materiaux'!$M$21</f>
        <v>Minerai d'Ultimathium</v>
      </c>
      <c r="E384" s="51">
        <f>'PRIX Materiaux'!$N$21</f>
        <v>1500000000</v>
      </c>
      <c r="F384" s="51">
        <v>5</v>
      </c>
      <c r="G384" s="49" t="str">
        <f>'PRIX Materiaux'!$A$17</f>
        <v>Cuir</v>
      </c>
      <c r="H384" s="51">
        <f>'PRIX Materiaux'!$B$17</f>
        <v>180</v>
      </c>
      <c r="I384" s="51">
        <v>15</v>
      </c>
      <c r="M384" s="36"/>
      <c r="Q384" s="51">
        <f t="shared" si="15"/>
        <v>7500003500</v>
      </c>
      <c r="R384" s="70" t="s">
        <v>852</v>
      </c>
      <c r="S384" s="38" t="s">
        <v>253</v>
      </c>
    </row>
    <row r="385" spans="1:19" ht="30" x14ac:dyDescent="0.25">
      <c r="A385" s="35" t="str">
        <f>'PRIX Materiaux'!$M$3</f>
        <v>Minerai de Charbon</v>
      </c>
      <c r="B385" s="51">
        <f>'PRIX Materiaux'!$N$3</f>
        <v>5</v>
      </c>
      <c r="C385" s="51">
        <v>160</v>
      </c>
      <c r="D385" s="22" t="str">
        <f>'PRIX Materiaux'!$M$21</f>
        <v>Minerai d'Ultimathium</v>
      </c>
      <c r="E385" s="51">
        <f>'PRIX Materiaux'!$N$21</f>
        <v>1500000000</v>
      </c>
      <c r="F385" s="51">
        <v>10</v>
      </c>
      <c r="G385" s="49" t="str">
        <f>'PRIX Materiaux'!$A$17</f>
        <v>Cuir</v>
      </c>
      <c r="H385" s="51">
        <f>'PRIX Materiaux'!$B$17</f>
        <v>180</v>
      </c>
      <c r="I385" s="51">
        <v>15</v>
      </c>
      <c r="Q385" s="51">
        <f t="shared" si="15"/>
        <v>15000003500</v>
      </c>
      <c r="R385" s="70" t="s">
        <v>851</v>
      </c>
      <c r="S385" s="38" t="s">
        <v>253</v>
      </c>
    </row>
    <row r="386" spans="1:19" ht="30" x14ac:dyDescent="0.25">
      <c r="A386" s="35" t="str">
        <f>'PRIX Materiaux'!$M$3</f>
        <v>Minerai de Charbon</v>
      </c>
      <c r="B386" s="51">
        <f>'PRIX Materiaux'!$N$3</f>
        <v>5</v>
      </c>
      <c r="C386" s="51">
        <v>160</v>
      </c>
      <c r="D386" s="22" t="str">
        <f>'PRIX Materiaux'!$M$21</f>
        <v>Minerai d'Ultimathium</v>
      </c>
      <c r="E386" s="51">
        <f>'PRIX Materiaux'!$N$21</f>
        <v>1500000000</v>
      </c>
      <c r="F386" s="51">
        <v>5</v>
      </c>
      <c r="G386" s="49" t="str">
        <f>'PRIX Materiaux'!$A$17</f>
        <v>Cuir</v>
      </c>
      <c r="H386" s="51">
        <f>'PRIX Materiaux'!$B$17</f>
        <v>180</v>
      </c>
      <c r="I386" s="51">
        <v>15</v>
      </c>
      <c r="Q386" s="51">
        <f t="shared" si="15"/>
        <v>7500003500</v>
      </c>
      <c r="R386" s="70" t="s">
        <v>850</v>
      </c>
      <c r="S386" s="38" t="s">
        <v>253</v>
      </c>
    </row>
    <row r="387" spans="1:19" ht="30" x14ac:dyDescent="0.25">
      <c r="A387" s="35" t="str">
        <f>'PRIX Materiaux'!$M$3</f>
        <v>Minerai de Charbon</v>
      </c>
      <c r="B387" s="51">
        <f>'PRIX Materiaux'!$N$3</f>
        <v>5</v>
      </c>
      <c r="C387" s="51">
        <v>160</v>
      </c>
      <c r="D387" s="22" t="str">
        <f>'PRIX Materiaux'!$M$21</f>
        <v>Minerai d'Ultimathium</v>
      </c>
      <c r="E387" s="51">
        <f>'PRIX Materiaux'!$N$21</f>
        <v>1500000000</v>
      </c>
      <c r="F387" s="51">
        <v>5</v>
      </c>
      <c r="G387" s="49" t="str">
        <f>'PRIX Materiaux'!$A$17</f>
        <v>Cuir</v>
      </c>
      <c r="H387" s="51">
        <f>'PRIX Materiaux'!$B$17</f>
        <v>180</v>
      </c>
      <c r="I387" s="51">
        <v>15</v>
      </c>
      <c r="Q387" s="51">
        <f t="shared" si="15"/>
        <v>7500003500</v>
      </c>
      <c r="R387" s="70" t="s">
        <v>849</v>
      </c>
      <c r="S387" s="38" t="s">
        <v>253</v>
      </c>
    </row>
    <row r="388" spans="1:19" ht="30" x14ac:dyDescent="0.25">
      <c r="A388" s="35" t="str">
        <f>'PRIX Materiaux'!$M$3</f>
        <v>Minerai de Charbon</v>
      </c>
      <c r="B388" s="51">
        <f>'PRIX Materiaux'!$N$3</f>
        <v>5</v>
      </c>
      <c r="C388" s="51">
        <v>160</v>
      </c>
      <c r="D388" s="22" t="str">
        <f>'PRIX Materiaux'!$M$21</f>
        <v>Minerai d'Ultimathium</v>
      </c>
      <c r="E388" s="51">
        <f>'PRIX Materiaux'!$N$21</f>
        <v>1500000000</v>
      </c>
      <c r="F388" s="51">
        <v>10</v>
      </c>
      <c r="G388" s="49" t="str">
        <f>'PRIX Materiaux'!$A$17</f>
        <v>Cuir</v>
      </c>
      <c r="H388" s="51">
        <f>'PRIX Materiaux'!$B$17</f>
        <v>180</v>
      </c>
      <c r="I388" s="51">
        <v>30</v>
      </c>
      <c r="M388" s="36"/>
      <c r="Q388" s="51">
        <f t="shared" si="15"/>
        <v>15000006200</v>
      </c>
      <c r="R388" s="70" t="s">
        <v>848</v>
      </c>
      <c r="S388" s="38" t="s">
        <v>253</v>
      </c>
    </row>
    <row r="389" spans="1:19" ht="30" x14ac:dyDescent="0.25">
      <c r="A389" s="35" t="str">
        <f>'PRIX Materiaux'!$M$3</f>
        <v>Minerai de Charbon</v>
      </c>
      <c r="B389" s="51">
        <f>'PRIX Materiaux'!$N$3</f>
        <v>5</v>
      </c>
      <c r="C389" s="51">
        <v>160</v>
      </c>
      <c r="D389" s="22" t="str">
        <f>'PRIX Materiaux'!$M$21</f>
        <v>Minerai d'Ultimathium</v>
      </c>
      <c r="E389" s="51">
        <f>'PRIX Materiaux'!$N$21</f>
        <v>1500000000</v>
      </c>
      <c r="F389" s="51">
        <v>20</v>
      </c>
      <c r="G389" s="49" t="str">
        <f>'PRIX Materiaux'!$A$17</f>
        <v>Cuir</v>
      </c>
      <c r="H389" s="51">
        <f>'PRIX Materiaux'!$B$17</f>
        <v>180</v>
      </c>
      <c r="I389" s="51">
        <v>30</v>
      </c>
      <c r="Q389" s="51">
        <f t="shared" si="15"/>
        <v>30000006200</v>
      </c>
      <c r="R389" s="70" t="s">
        <v>847</v>
      </c>
      <c r="S389" s="38" t="s">
        <v>253</v>
      </c>
    </row>
    <row r="390" spans="1:19" ht="30" x14ac:dyDescent="0.25">
      <c r="A390" s="35" t="str">
        <f>'PRIX Materiaux'!$M$3</f>
        <v>Minerai de Charbon</v>
      </c>
      <c r="B390" s="51">
        <f>'PRIX Materiaux'!$N$3</f>
        <v>5</v>
      </c>
      <c r="C390" s="51">
        <v>160</v>
      </c>
      <c r="D390" s="22" t="str">
        <f>'PRIX Materiaux'!$M$21</f>
        <v>Minerai d'Ultimathium</v>
      </c>
      <c r="E390" s="51">
        <f>'PRIX Materiaux'!$N$21</f>
        <v>1500000000</v>
      </c>
      <c r="F390" s="51">
        <v>10</v>
      </c>
      <c r="G390" s="49" t="str">
        <f>'PRIX Materiaux'!$A$17</f>
        <v>Cuir</v>
      </c>
      <c r="H390" s="51">
        <f>'PRIX Materiaux'!$B$17</f>
        <v>180</v>
      </c>
      <c r="I390" s="51">
        <v>30</v>
      </c>
      <c r="Q390" s="51">
        <f t="shared" si="15"/>
        <v>15000006200</v>
      </c>
      <c r="R390" s="70" t="s">
        <v>846</v>
      </c>
      <c r="S390" s="38" t="s">
        <v>253</v>
      </c>
    </row>
    <row r="391" spans="1:19" ht="30" x14ac:dyDescent="0.25">
      <c r="A391" s="35" t="str">
        <f>'PRIX Materiaux'!$M$3</f>
        <v>Minerai de Charbon</v>
      </c>
      <c r="B391" s="51">
        <f>'PRIX Materiaux'!$N$3</f>
        <v>5</v>
      </c>
      <c r="C391" s="51">
        <v>160</v>
      </c>
      <c r="D391" s="22" t="str">
        <f>'PRIX Materiaux'!$M$21</f>
        <v>Minerai d'Ultimathium</v>
      </c>
      <c r="E391" s="51">
        <f>'PRIX Materiaux'!$N$21</f>
        <v>1500000000</v>
      </c>
      <c r="F391" s="51">
        <v>10</v>
      </c>
      <c r="G391" s="49" t="str">
        <f>'PRIX Materiaux'!$A$17</f>
        <v>Cuir</v>
      </c>
      <c r="H391" s="51">
        <f>'PRIX Materiaux'!$B$17</f>
        <v>180</v>
      </c>
      <c r="I391" s="51">
        <v>30</v>
      </c>
      <c r="Q391" s="51">
        <f t="shared" si="15"/>
        <v>15000006200</v>
      </c>
      <c r="R391" s="70" t="s">
        <v>845</v>
      </c>
      <c r="S391" s="38" t="s">
        <v>253</v>
      </c>
    </row>
    <row r="392" spans="1:19" ht="30" x14ac:dyDescent="0.25">
      <c r="A392" s="35" t="str">
        <f>'PRIX Materiaux'!$M$3</f>
        <v>Minerai de Charbon</v>
      </c>
      <c r="B392" s="51">
        <f>'PRIX Materiaux'!$N$3</f>
        <v>5</v>
      </c>
      <c r="C392" s="51">
        <v>100</v>
      </c>
      <c r="D392" s="22" t="str">
        <f>'PRIX Materiaux'!$M$21</f>
        <v>Minerai d'Ultimathium</v>
      </c>
      <c r="E392" s="51">
        <f>'PRIX Materiaux'!$N$21</f>
        <v>1500000000</v>
      </c>
      <c r="F392" s="51">
        <v>5</v>
      </c>
      <c r="G392" s="49" t="str">
        <f>'PRIX Materiaux'!$A$17</f>
        <v>Cuir</v>
      </c>
      <c r="H392" s="51">
        <f>'PRIX Materiaux'!$B$17</f>
        <v>180</v>
      </c>
      <c r="I392" s="51">
        <v>200</v>
      </c>
      <c r="Q392" s="51">
        <f t="shared" si="15"/>
        <v>7500036500</v>
      </c>
      <c r="R392" s="70" t="s">
        <v>576</v>
      </c>
      <c r="S392" s="38" t="s">
        <v>253</v>
      </c>
    </row>
    <row r="393" spans="1:19" ht="30" x14ac:dyDescent="0.25">
      <c r="A393" s="35" t="str">
        <f>'PRIX Materiaux'!$M$3</f>
        <v>Minerai de Charbon</v>
      </c>
      <c r="B393" s="51">
        <f>'PRIX Materiaux'!$N$3</f>
        <v>5</v>
      </c>
      <c r="C393" s="51">
        <v>100</v>
      </c>
      <c r="D393" s="22" t="str">
        <f>'PRIX Materiaux'!$M$21</f>
        <v>Minerai d'Ultimathium</v>
      </c>
      <c r="E393" s="51">
        <f>'PRIX Materiaux'!$N$21</f>
        <v>1500000000</v>
      </c>
      <c r="F393" s="51">
        <v>5</v>
      </c>
      <c r="G393" s="22" t="str">
        <f>'PRIX Materiaux'!$J$21</f>
        <v>Bois Elfique</v>
      </c>
      <c r="H393" s="51">
        <f>'PRIX Materiaux'!$K$21</f>
        <v>16000000</v>
      </c>
      <c r="I393" s="51">
        <v>10</v>
      </c>
      <c r="Q393" s="51">
        <f t="shared" si="15"/>
        <v>7660000500</v>
      </c>
      <c r="R393" s="70" t="s">
        <v>611</v>
      </c>
      <c r="S393" s="38" t="s">
        <v>253</v>
      </c>
    </row>
    <row r="394" spans="1:19" ht="30" x14ac:dyDescent="0.25">
      <c r="A394" s="35" t="str">
        <f>'PRIX Materiaux'!$M$3</f>
        <v>Minerai de Charbon</v>
      </c>
      <c r="B394" s="51">
        <f>'PRIX Materiaux'!$N$3</f>
        <v>5</v>
      </c>
      <c r="C394" s="51">
        <v>100</v>
      </c>
      <c r="D394" s="22" t="str">
        <f>'PRIX Materiaux'!$M$21</f>
        <v>Minerai d'Ultimathium</v>
      </c>
      <c r="E394" s="51">
        <f>'PRIX Materiaux'!$N$21</f>
        <v>1500000000</v>
      </c>
      <c r="F394" s="51">
        <v>5</v>
      </c>
      <c r="G394" s="22" t="str">
        <f>'PRIX Materiaux'!$J$21</f>
        <v>Bois Elfique</v>
      </c>
      <c r="H394" s="51">
        <f>'PRIX Materiaux'!$K$21</f>
        <v>16000000</v>
      </c>
      <c r="I394" s="51">
        <v>2</v>
      </c>
      <c r="Q394" s="51">
        <f t="shared" si="15"/>
        <v>7532000500</v>
      </c>
      <c r="R394" s="70" t="s">
        <v>492</v>
      </c>
      <c r="S394" s="38" t="s">
        <v>253</v>
      </c>
    </row>
    <row r="395" spans="1:19" ht="30" x14ac:dyDescent="0.25">
      <c r="A395" s="35" t="str">
        <f>'PRIX Materiaux'!$M$3</f>
        <v>Minerai de Charbon</v>
      </c>
      <c r="B395" s="51">
        <f>'PRIX Materiaux'!$N$3</f>
        <v>5</v>
      </c>
      <c r="C395" s="51">
        <v>100</v>
      </c>
      <c r="D395" s="22" t="str">
        <f>'PRIX Materiaux'!$M$21</f>
        <v>Minerai d'Ultimathium</v>
      </c>
      <c r="E395" s="51">
        <f>'PRIX Materiaux'!$N$21</f>
        <v>1500000000</v>
      </c>
      <c r="F395" s="51">
        <v>20</v>
      </c>
      <c r="G395" s="22" t="str">
        <f>'PRIX Materiaux'!$J$21</f>
        <v>Bois Elfique</v>
      </c>
      <c r="H395" s="51">
        <f>'PRIX Materiaux'!$K$21</f>
        <v>16000000</v>
      </c>
      <c r="I395" s="51">
        <v>6</v>
      </c>
      <c r="Q395" s="51">
        <f t="shared" si="15"/>
        <v>30096000500</v>
      </c>
      <c r="R395" s="70" t="s">
        <v>413</v>
      </c>
      <c r="S395" s="38" t="s">
        <v>253</v>
      </c>
    </row>
    <row r="396" spans="1:19" ht="30" x14ac:dyDescent="0.25">
      <c r="A396" s="35" t="str">
        <f>'PRIX Materiaux'!$M$3</f>
        <v>Minerai de Charbon</v>
      </c>
      <c r="B396" s="51">
        <f>'PRIX Materiaux'!$N$3</f>
        <v>5</v>
      </c>
      <c r="C396" s="51">
        <v>100</v>
      </c>
      <c r="D396" s="22" t="str">
        <f>'PRIX Materiaux'!$M$21</f>
        <v>Minerai d'Ultimathium</v>
      </c>
      <c r="E396" s="51">
        <f>'PRIX Materiaux'!$N$21</f>
        <v>1500000000</v>
      </c>
      <c r="F396" s="51">
        <v>20</v>
      </c>
      <c r="G396" s="22" t="str">
        <f>'PRIX Materiaux'!$J$21</f>
        <v>Bois Elfique</v>
      </c>
      <c r="H396" s="51">
        <f>'PRIX Materiaux'!$K$21</f>
        <v>16000000</v>
      </c>
      <c r="I396" s="51">
        <v>6</v>
      </c>
      <c r="Q396" s="51">
        <f t="shared" si="15"/>
        <v>30096000500</v>
      </c>
      <c r="R396" s="70" t="s">
        <v>560</v>
      </c>
      <c r="S396" s="38" t="s">
        <v>253</v>
      </c>
    </row>
    <row r="397" spans="1:19" ht="30" x14ac:dyDescent="0.25">
      <c r="A397" s="35" t="str">
        <f>'PRIX Materiaux'!$M$3</f>
        <v>Minerai de Charbon</v>
      </c>
      <c r="B397" s="51">
        <f>'PRIX Materiaux'!$N$3</f>
        <v>5</v>
      </c>
      <c r="C397" s="51">
        <v>100</v>
      </c>
      <c r="D397" s="22" t="str">
        <f>'PRIX Materiaux'!$J$21</f>
        <v>Bois Elfique</v>
      </c>
      <c r="E397" s="51">
        <f>'PRIX Materiaux'!$K$21</f>
        <v>16000000</v>
      </c>
      <c r="F397" s="51">
        <v>40</v>
      </c>
      <c r="G397" s="22" t="str">
        <f>'PRIX Materiaux'!$M$21</f>
        <v>Minerai d'Ultimathium</v>
      </c>
      <c r="H397" s="51">
        <f>'PRIX Materiaux'!$N$21</f>
        <v>1500000000</v>
      </c>
      <c r="I397" s="51">
        <v>15</v>
      </c>
      <c r="M397" s="36"/>
      <c r="Q397" s="51">
        <f t="shared" si="15"/>
        <v>23140000500</v>
      </c>
      <c r="R397" s="70" t="s">
        <v>411</v>
      </c>
      <c r="S397" s="38" t="s">
        <v>253</v>
      </c>
    </row>
    <row r="398" spans="1:19" ht="30" x14ac:dyDescent="0.25">
      <c r="A398" s="35" t="str">
        <f>'PRIX Materiaux'!$M$3</f>
        <v>Minerai de Charbon</v>
      </c>
      <c r="B398" s="51">
        <f>'PRIX Materiaux'!$N$3</f>
        <v>5</v>
      </c>
      <c r="C398" s="51">
        <v>200</v>
      </c>
      <c r="D398" s="22" t="str">
        <f>'PRIX Materiaux'!$M$21</f>
        <v>Minerai d'Ultimathium</v>
      </c>
      <c r="E398" s="51">
        <f>'PRIX Materiaux'!$N$21</f>
        <v>1500000000</v>
      </c>
      <c r="F398" s="51">
        <v>40</v>
      </c>
      <c r="G398" s="22" t="str">
        <f>'PRIX Materiaux'!$J$21</f>
        <v>Bois Elfique</v>
      </c>
      <c r="H398" s="51">
        <f>'PRIX Materiaux'!$K$21</f>
        <v>16000000</v>
      </c>
      <c r="I398" s="51">
        <v>10</v>
      </c>
      <c r="Q398" s="51">
        <f t="shared" si="15"/>
        <v>60160001000</v>
      </c>
      <c r="R398" s="70" t="s">
        <v>412</v>
      </c>
      <c r="S398" s="38" t="s">
        <v>253</v>
      </c>
    </row>
    <row r="399" spans="1:19" x14ac:dyDescent="0.25">
      <c r="A399" s="65"/>
      <c r="D399" s="65"/>
      <c r="Q399" s="51">
        <f t="shared" si="15"/>
        <v>0</v>
      </c>
    </row>
    <row r="400" spans="1:19" x14ac:dyDescent="0.25">
      <c r="A400" s="65"/>
      <c r="D400" s="65"/>
      <c r="Q400" s="51">
        <f t="shared" si="15"/>
        <v>0</v>
      </c>
    </row>
    <row r="401" spans="1:17" x14ac:dyDescent="0.25">
      <c r="A401" s="65"/>
      <c r="D401" s="65"/>
      <c r="G401" s="65"/>
      <c r="Q401" s="51">
        <f t="shared" si="15"/>
        <v>0</v>
      </c>
    </row>
    <row r="402" spans="1:17" x14ac:dyDescent="0.25">
      <c r="Q402" s="51">
        <f t="shared" si="15"/>
        <v>0</v>
      </c>
    </row>
    <row r="403" spans="1:17" x14ac:dyDescent="0.25">
      <c r="Q403" s="51">
        <f t="shared" si="15"/>
        <v>0</v>
      </c>
    </row>
    <row r="404" spans="1:17" x14ac:dyDescent="0.25">
      <c r="Q404" s="51">
        <f t="shared" si="15"/>
        <v>0</v>
      </c>
    </row>
    <row r="405" spans="1:17" x14ac:dyDescent="0.25">
      <c r="Q405" s="51">
        <f t="shared" si="15"/>
        <v>0</v>
      </c>
    </row>
    <row r="406" spans="1:17" x14ac:dyDescent="0.25">
      <c r="Q406" s="51">
        <f t="shared" si="15"/>
        <v>0</v>
      </c>
    </row>
    <row r="407" spans="1:17" x14ac:dyDescent="0.25">
      <c r="Q407" s="51">
        <f t="shared" si="15"/>
        <v>0</v>
      </c>
    </row>
    <row r="408" spans="1:17" x14ac:dyDescent="0.25">
      <c r="Q408" s="51">
        <f t="shared" si="15"/>
        <v>0</v>
      </c>
    </row>
    <row r="409" spans="1:17" x14ac:dyDescent="0.25">
      <c r="Q409" s="51">
        <f t="shared" si="15"/>
        <v>0</v>
      </c>
    </row>
    <row r="410" spans="1:17" x14ac:dyDescent="0.25">
      <c r="Q410" s="51">
        <f t="shared" si="15"/>
        <v>0</v>
      </c>
    </row>
    <row r="411" spans="1:17" x14ac:dyDescent="0.25">
      <c r="Q411" s="51">
        <f t="shared" si="15"/>
        <v>0</v>
      </c>
    </row>
    <row r="412" spans="1:17" x14ac:dyDescent="0.25">
      <c r="Q412" s="51">
        <f t="shared" si="15"/>
        <v>0</v>
      </c>
    </row>
    <row r="413" spans="1:17" x14ac:dyDescent="0.25">
      <c r="Q413" s="51">
        <f t="shared" si="15"/>
        <v>0</v>
      </c>
    </row>
    <row r="414" spans="1:17" x14ac:dyDescent="0.25">
      <c r="Q414" s="51">
        <f t="shared" ref="Q414:Q477" si="18">(B414*C414)+(E414*F414)+(H414*I414)+(K414*L414)+(N414*O414)+P414</f>
        <v>0</v>
      </c>
    </row>
    <row r="415" spans="1:17" x14ac:dyDescent="0.25">
      <c r="Q415" s="51">
        <f t="shared" si="18"/>
        <v>0</v>
      </c>
    </row>
    <row r="416" spans="1:17" x14ac:dyDescent="0.25">
      <c r="Q416" s="51">
        <f t="shared" si="18"/>
        <v>0</v>
      </c>
    </row>
    <row r="417" spans="17:17" x14ac:dyDescent="0.25">
      <c r="Q417" s="51">
        <f t="shared" si="18"/>
        <v>0</v>
      </c>
    </row>
    <row r="418" spans="17:17" x14ac:dyDescent="0.25">
      <c r="Q418" s="51">
        <f t="shared" si="18"/>
        <v>0</v>
      </c>
    </row>
    <row r="419" spans="17:17" x14ac:dyDescent="0.25">
      <c r="Q419" s="51">
        <f t="shared" si="18"/>
        <v>0</v>
      </c>
    </row>
    <row r="420" spans="17:17" x14ac:dyDescent="0.25">
      <c r="Q420" s="51">
        <f t="shared" si="18"/>
        <v>0</v>
      </c>
    </row>
    <row r="421" spans="17:17" x14ac:dyDescent="0.25">
      <c r="Q421" s="51">
        <f t="shared" si="18"/>
        <v>0</v>
      </c>
    </row>
    <row r="422" spans="17:17" x14ac:dyDescent="0.25">
      <c r="Q422" s="51">
        <f t="shared" si="18"/>
        <v>0</v>
      </c>
    </row>
    <row r="423" spans="17:17" x14ac:dyDescent="0.25">
      <c r="Q423" s="51">
        <f t="shared" si="18"/>
        <v>0</v>
      </c>
    </row>
    <row r="424" spans="17:17" x14ac:dyDescent="0.25">
      <c r="Q424" s="51">
        <f t="shared" si="18"/>
        <v>0</v>
      </c>
    </row>
    <row r="425" spans="17:17" x14ac:dyDescent="0.25">
      <c r="Q425" s="51">
        <f t="shared" si="18"/>
        <v>0</v>
      </c>
    </row>
    <row r="426" spans="17:17" x14ac:dyDescent="0.25">
      <c r="Q426" s="51">
        <f t="shared" si="18"/>
        <v>0</v>
      </c>
    </row>
    <row r="427" spans="17:17" x14ac:dyDescent="0.25">
      <c r="Q427" s="51">
        <f t="shared" si="18"/>
        <v>0</v>
      </c>
    </row>
    <row r="428" spans="17:17" x14ac:dyDescent="0.25">
      <c r="Q428" s="51">
        <f t="shared" si="18"/>
        <v>0</v>
      </c>
    </row>
    <row r="429" spans="17:17" x14ac:dyDescent="0.25">
      <c r="Q429" s="51">
        <f t="shared" si="18"/>
        <v>0</v>
      </c>
    </row>
    <row r="430" spans="17:17" x14ac:dyDescent="0.25">
      <c r="Q430" s="51">
        <f t="shared" si="18"/>
        <v>0</v>
      </c>
    </row>
    <row r="431" spans="17:17" x14ac:dyDescent="0.25">
      <c r="Q431" s="51">
        <f t="shared" si="18"/>
        <v>0</v>
      </c>
    </row>
    <row r="432" spans="17:17" x14ac:dyDescent="0.25">
      <c r="Q432" s="51">
        <f t="shared" si="18"/>
        <v>0</v>
      </c>
    </row>
    <row r="433" spans="17:17" x14ac:dyDescent="0.25">
      <c r="Q433" s="51">
        <f t="shared" si="18"/>
        <v>0</v>
      </c>
    </row>
    <row r="434" spans="17:17" x14ac:dyDescent="0.25">
      <c r="Q434" s="51">
        <f t="shared" si="18"/>
        <v>0</v>
      </c>
    </row>
    <row r="435" spans="17:17" x14ac:dyDescent="0.25">
      <c r="Q435" s="51">
        <f t="shared" si="18"/>
        <v>0</v>
      </c>
    </row>
    <row r="436" spans="17:17" x14ac:dyDescent="0.25">
      <c r="Q436" s="51">
        <f t="shared" si="18"/>
        <v>0</v>
      </c>
    </row>
    <row r="437" spans="17:17" x14ac:dyDescent="0.25">
      <c r="Q437" s="51">
        <f t="shared" si="18"/>
        <v>0</v>
      </c>
    </row>
    <row r="438" spans="17:17" x14ac:dyDescent="0.25">
      <c r="Q438" s="51">
        <f t="shared" si="18"/>
        <v>0</v>
      </c>
    </row>
    <row r="439" spans="17:17" x14ac:dyDescent="0.25">
      <c r="Q439" s="51">
        <f t="shared" si="18"/>
        <v>0</v>
      </c>
    </row>
    <row r="440" spans="17:17" x14ac:dyDescent="0.25">
      <c r="Q440" s="51">
        <f t="shared" si="18"/>
        <v>0</v>
      </c>
    </row>
    <row r="441" spans="17:17" x14ac:dyDescent="0.25">
      <c r="Q441" s="51">
        <f t="shared" si="18"/>
        <v>0</v>
      </c>
    </row>
    <row r="442" spans="17:17" x14ac:dyDescent="0.25">
      <c r="Q442" s="51">
        <f t="shared" si="18"/>
        <v>0</v>
      </c>
    </row>
    <row r="443" spans="17:17" x14ac:dyDescent="0.25">
      <c r="Q443" s="51">
        <f t="shared" si="18"/>
        <v>0</v>
      </c>
    </row>
    <row r="444" spans="17:17" x14ac:dyDescent="0.25">
      <c r="Q444" s="51">
        <f t="shared" si="18"/>
        <v>0</v>
      </c>
    </row>
    <row r="445" spans="17:17" x14ac:dyDescent="0.25">
      <c r="Q445" s="51">
        <f t="shared" si="18"/>
        <v>0</v>
      </c>
    </row>
    <row r="446" spans="17:17" x14ac:dyDescent="0.25">
      <c r="Q446" s="51">
        <f t="shared" si="18"/>
        <v>0</v>
      </c>
    </row>
    <row r="447" spans="17:17" x14ac:dyDescent="0.25">
      <c r="Q447" s="51">
        <f t="shared" si="18"/>
        <v>0</v>
      </c>
    </row>
    <row r="448" spans="17:17" x14ac:dyDescent="0.25">
      <c r="Q448" s="51">
        <f t="shared" si="18"/>
        <v>0</v>
      </c>
    </row>
    <row r="449" spans="17:17" x14ac:dyDescent="0.25">
      <c r="Q449" s="51">
        <f t="shared" si="18"/>
        <v>0</v>
      </c>
    </row>
    <row r="450" spans="17:17" x14ac:dyDescent="0.25">
      <c r="Q450" s="51">
        <f t="shared" si="18"/>
        <v>0</v>
      </c>
    </row>
    <row r="451" spans="17:17" x14ac:dyDescent="0.25">
      <c r="Q451" s="51">
        <f t="shared" si="18"/>
        <v>0</v>
      </c>
    </row>
    <row r="452" spans="17:17" x14ac:dyDescent="0.25">
      <c r="Q452" s="51">
        <f t="shared" si="18"/>
        <v>0</v>
      </c>
    </row>
    <row r="453" spans="17:17" x14ac:dyDescent="0.25">
      <c r="Q453" s="51">
        <f t="shared" si="18"/>
        <v>0</v>
      </c>
    </row>
    <row r="454" spans="17:17" x14ac:dyDescent="0.25">
      <c r="Q454" s="51">
        <f t="shared" si="18"/>
        <v>0</v>
      </c>
    </row>
    <row r="455" spans="17:17" x14ac:dyDescent="0.25">
      <c r="Q455" s="51">
        <f t="shared" si="18"/>
        <v>0</v>
      </c>
    </row>
    <row r="456" spans="17:17" x14ac:dyDescent="0.25">
      <c r="Q456" s="51">
        <f t="shared" si="18"/>
        <v>0</v>
      </c>
    </row>
    <row r="457" spans="17:17" x14ac:dyDescent="0.25">
      <c r="Q457" s="51">
        <f t="shared" si="18"/>
        <v>0</v>
      </c>
    </row>
    <row r="458" spans="17:17" x14ac:dyDescent="0.25">
      <c r="Q458" s="51">
        <f t="shared" si="18"/>
        <v>0</v>
      </c>
    </row>
    <row r="459" spans="17:17" x14ac:dyDescent="0.25">
      <c r="Q459" s="51">
        <f t="shared" si="18"/>
        <v>0</v>
      </c>
    </row>
    <row r="460" spans="17:17" x14ac:dyDescent="0.25">
      <c r="Q460" s="51">
        <f t="shared" si="18"/>
        <v>0</v>
      </c>
    </row>
    <row r="461" spans="17:17" x14ac:dyDescent="0.25">
      <c r="Q461" s="51">
        <f t="shared" si="18"/>
        <v>0</v>
      </c>
    </row>
    <row r="462" spans="17:17" x14ac:dyDescent="0.25">
      <c r="Q462" s="51">
        <f t="shared" si="18"/>
        <v>0</v>
      </c>
    </row>
    <row r="463" spans="17:17" x14ac:dyDescent="0.25">
      <c r="Q463" s="51">
        <f t="shared" si="18"/>
        <v>0</v>
      </c>
    </row>
    <row r="464" spans="17:17" x14ac:dyDescent="0.25">
      <c r="Q464" s="51">
        <f t="shared" si="18"/>
        <v>0</v>
      </c>
    </row>
    <row r="465" spans="17:17" x14ac:dyDescent="0.25">
      <c r="Q465" s="51">
        <f t="shared" si="18"/>
        <v>0</v>
      </c>
    </row>
    <row r="466" spans="17:17" x14ac:dyDescent="0.25">
      <c r="Q466" s="51">
        <f t="shared" si="18"/>
        <v>0</v>
      </c>
    </row>
    <row r="467" spans="17:17" x14ac:dyDescent="0.25">
      <c r="Q467" s="51">
        <f t="shared" si="18"/>
        <v>0</v>
      </c>
    </row>
    <row r="468" spans="17:17" x14ac:dyDescent="0.25">
      <c r="Q468" s="51">
        <f t="shared" si="18"/>
        <v>0</v>
      </c>
    </row>
    <row r="469" spans="17:17" x14ac:dyDescent="0.25">
      <c r="Q469" s="51">
        <f t="shared" si="18"/>
        <v>0</v>
      </c>
    </row>
    <row r="470" spans="17:17" x14ac:dyDescent="0.25">
      <c r="Q470" s="51">
        <f t="shared" si="18"/>
        <v>0</v>
      </c>
    </row>
    <row r="471" spans="17:17" x14ac:dyDescent="0.25">
      <c r="Q471" s="51">
        <f t="shared" si="18"/>
        <v>0</v>
      </c>
    </row>
    <row r="472" spans="17:17" x14ac:dyDescent="0.25">
      <c r="Q472" s="51">
        <f t="shared" si="18"/>
        <v>0</v>
      </c>
    </row>
    <row r="473" spans="17:17" x14ac:dyDescent="0.25">
      <c r="Q473" s="51">
        <f t="shared" si="18"/>
        <v>0</v>
      </c>
    </row>
    <row r="474" spans="17:17" x14ac:dyDescent="0.25">
      <c r="Q474" s="51">
        <f t="shared" si="18"/>
        <v>0</v>
      </c>
    </row>
    <row r="475" spans="17:17" x14ac:dyDescent="0.25">
      <c r="Q475" s="51">
        <f t="shared" si="18"/>
        <v>0</v>
      </c>
    </row>
    <row r="476" spans="17:17" x14ac:dyDescent="0.25">
      <c r="Q476" s="51">
        <f t="shared" si="18"/>
        <v>0</v>
      </c>
    </row>
    <row r="477" spans="17:17" x14ac:dyDescent="0.25">
      <c r="Q477" s="51">
        <f t="shared" si="18"/>
        <v>0</v>
      </c>
    </row>
    <row r="478" spans="17:17" x14ac:dyDescent="0.25">
      <c r="Q478" s="51">
        <f t="shared" ref="Q478:Q541" si="19">(B478*C478)+(E478*F478)+(H478*I478)+(K478*L478)+(N478*O478)+P478</f>
        <v>0</v>
      </c>
    </row>
    <row r="479" spans="17:17" x14ac:dyDescent="0.25">
      <c r="Q479" s="51">
        <f t="shared" si="19"/>
        <v>0</v>
      </c>
    </row>
    <row r="480" spans="17:17" x14ac:dyDescent="0.25">
      <c r="Q480" s="51">
        <f t="shared" si="19"/>
        <v>0</v>
      </c>
    </row>
    <row r="481" spans="17:17" x14ac:dyDescent="0.25">
      <c r="Q481" s="51">
        <f t="shared" si="19"/>
        <v>0</v>
      </c>
    </row>
    <row r="482" spans="17:17" x14ac:dyDescent="0.25">
      <c r="Q482" s="51">
        <f t="shared" si="19"/>
        <v>0</v>
      </c>
    </row>
    <row r="483" spans="17:17" x14ac:dyDescent="0.25">
      <c r="Q483" s="51">
        <f t="shared" si="19"/>
        <v>0</v>
      </c>
    </row>
    <row r="484" spans="17:17" x14ac:dyDescent="0.25">
      <c r="Q484" s="51">
        <f t="shared" si="19"/>
        <v>0</v>
      </c>
    </row>
    <row r="485" spans="17:17" x14ac:dyDescent="0.25">
      <c r="Q485" s="51">
        <f t="shared" si="19"/>
        <v>0</v>
      </c>
    </row>
    <row r="486" spans="17:17" x14ac:dyDescent="0.25">
      <c r="Q486" s="51">
        <f t="shared" si="19"/>
        <v>0</v>
      </c>
    </row>
    <row r="487" spans="17:17" x14ac:dyDescent="0.25">
      <c r="Q487" s="51">
        <f t="shared" si="19"/>
        <v>0</v>
      </c>
    </row>
    <row r="488" spans="17:17" x14ac:dyDescent="0.25">
      <c r="Q488" s="51">
        <f t="shared" si="19"/>
        <v>0</v>
      </c>
    </row>
    <row r="489" spans="17:17" x14ac:dyDescent="0.25">
      <c r="Q489" s="51">
        <f t="shared" si="19"/>
        <v>0</v>
      </c>
    </row>
    <row r="490" spans="17:17" x14ac:dyDescent="0.25">
      <c r="Q490" s="51">
        <f t="shared" si="19"/>
        <v>0</v>
      </c>
    </row>
    <row r="491" spans="17:17" x14ac:dyDescent="0.25">
      <c r="Q491" s="51">
        <f t="shared" si="19"/>
        <v>0</v>
      </c>
    </row>
    <row r="492" spans="17:17" x14ac:dyDescent="0.25">
      <c r="Q492" s="51">
        <f t="shared" si="19"/>
        <v>0</v>
      </c>
    </row>
    <row r="493" spans="17:17" x14ac:dyDescent="0.25">
      <c r="Q493" s="51">
        <f t="shared" si="19"/>
        <v>0</v>
      </c>
    </row>
    <row r="494" spans="17:17" x14ac:dyDescent="0.25">
      <c r="Q494" s="51">
        <f t="shared" si="19"/>
        <v>0</v>
      </c>
    </row>
    <row r="495" spans="17:17" x14ac:dyDescent="0.25">
      <c r="Q495" s="51">
        <f t="shared" si="19"/>
        <v>0</v>
      </c>
    </row>
    <row r="496" spans="17:17" x14ac:dyDescent="0.25">
      <c r="Q496" s="51">
        <f t="shared" si="19"/>
        <v>0</v>
      </c>
    </row>
    <row r="497" spans="17:17" x14ac:dyDescent="0.25">
      <c r="Q497" s="51">
        <f t="shared" si="19"/>
        <v>0</v>
      </c>
    </row>
    <row r="498" spans="17:17" x14ac:dyDescent="0.25">
      <c r="Q498" s="51">
        <f t="shared" si="19"/>
        <v>0</v>
      </c>
    </row>
    <row r="499" spans="17:17" x14ac:dyDescent="0.25">
      <c r="Q499" s="51">
        <f t="shared" si="19"/>
        <v>0</v>
      </c>
    </row>
    <row r="500" spans="17:17" x14ac:dyDescent="0.25">
      <c r="Q500" s="51">
        <f t="shared" si="19"/>
        <v>0</v>
      </c>
    </row>
    <row r="501" spans="17:17" x14ac:dyDescent="0.25">
      <c r="Q501" s="51">
        <f t="shared" si="19"/>
        <v>0</v>
      </c>
    </row>
    <row r="502" spans="17:17" x14ac:dyDescent="0.25">
      <c r="Q502" s="51">
        <f t="shared" si="19"/>
        <v>0</v>
      </c>
    </row>
    <row r="503" spans="17:17" x14ac:dyDescent="0.25">
      <c r="Q503" s="51">
        <f t="shared" si="19"/>
        <v>0</v>
      </c>
    </row>
    <row r="504" spans="17:17" x14ac:dyDescent="0.25">
      <c r="Q504" s="51">
        <f t="shared" si="19"/>
        <v>0</v>
      </c>
    </row>
    <row r="505" spans="17:17" x14ac:dyDescent="0.25">
      <c r="Q505" s="51">
        <f t="shared" si="19"/>
        <v>0</v>
      </c>
    </row>
    <row r="506" spans="17:17" x14ac:dyDescent="0.25">
      <c r="Q506" s="51">
        <f t="shared" si="19"/>
        <v>0</v>
      </c>
    </row>
    <row r="507" spans="17:17" x14ac:dyDescent="0.25">
      <c r="Q507" s="51">
        <f t="shared" si="19"/>
        <v>0</v>
      </c>
    </row>
    <row r="508" spans="17:17" x14ac:dyDescent="0.25">
      <c r="Q508" s="51">
        <f t="shared" si="19"/>
        <v>0</v>
      </c>
    </row>
    <row r="509" spans="17:17" x14ac:dyDescent="0.25">
      <c r="Q509" s="51">
        <f t="shared" si="19"/>
        <v>0</v>
      </c>
    </row>
    <row r="510" spans="17:17" x14ac:dyDescent="0.25">
      <c r="Q510" s="51">
        <f t="shared" si="19"/>
        <v>0</v>
      </c>
    </row>
    <row r="511" spans="17:17" x14ac:dyDescent="0.25">
      <c r="Q511" s="51">
        <f t="shared" si="19"/>
        <v>0</v>
      </c>
    </row>
    <row r="512" spans="17:17" x14ac:dyDescent="0.25">
      <c r="Q512" s="51">
        <f t="shared" si="19"/>
        <v>0</v>
      </c>
    </row>
    <row r="513" spans="17:17" x14ac:dyDescent="0.25">
      <c r="Q513" s="51">
        <f t="shared" si="19"/>
        <v>0</v>
      </c>
    </row>
    <row r="514" spans="17:17" x14ac:dyDescent="0.25">
      <c r="Q514" s="51">
        <f t="shared" si="19"/>
        <v>0</v>
      </c>
    </row>
    <row r="515" spans="17:17" x14ac:dyDescent="0.25">
      <c r="Q515" s="51">
        <f t="shared" si="19"/>
        <v>0</v>
      </c>
    </row>
    <row r="516" spans="17:17" x14ac:dyDescent="0.25">
      <c r="Q516" s="51">
        <f t="shared" si="19"/>
        <v>0</v>
      </c>
    </row>
    <row r="517" spans="17:17" x14ac:dyDescent="0.25">
      <c r="Q517" s="51">
        <f t="shared" si="19"/>
        <v>0</v>
      </c>
    </row>
    <row r="518" spans="17:17" x14ac:dyDescent="0.25">
      <c r="Q518" s="51">
        <f t="shared" si="19"/>
        <v>0</v>
      </c>
    </row>
    <row r="519" spans="17:17" x14ac:dyDescent="0.25">
      <c r="Q519" s="51">
        <f t="shared" si="19"/>
        <v>0</v>
      </c>
    </row>
    <row r="520" spans="17:17" x14ac:dyDescent="0.25">
      <c r="Q520" s="51">
        <f t="shared" si="19"/>
        <v>0</v>
      </c>
    </row>
    <row r="521" spans="17:17" x14ac:dyDescent="0.25">
      <c r="Q521" s="51">
        <f t="shared" si="19"/>
        <v>0</v>
      </c>
    </row>
    <row r="522" spans="17:17" x14ac:dyDescent="0.25">
      <c r="Q522" s="51">
        <f t="shared" si="19"/>
        <v>0</v>
      </c>
    </row>
    <row r="523" spans="17:17" x14ac:dyDescent="0.25">
      <c r="Q523" s="51">
        <f t="shared" si="19"/>
        <v>0</v>
      </c>
    </row>
    <row r="524" spans="17:17" x14ac:dyDescent="0.25">
      <c r="Q524" s="51">
        <f t="shared" si="19"/>
        <v>0</v>
      </c>
    </row>
    <row r="525" spans="17:17" x14ac:dyDescent="0.25">
      <c r="Q525" s="51">
        <f t="shared" si="19"/>
        <v>0</v>
      </c>
    </row>
    <row r="526" spans="17:17" x14ac:dyDescent="0.25">
      <c r="Q526" s="51">
        <f t="shared" si="19"/>
        <v>0</v>
      </c>
    </row>
    <row r="527" spans="17:17" x14ac:dyDescent="0.25">
      <c r="Q527" s="51">
        <f t="shared" si="19"/>
        <v>0</v>
      </c>
    </row>
    <row r="528" spans="17:17" x14ac:dyDescent="0.25">
      <c r="Q528" s="51">
        <f t="shared" si="19"/>
        <v>0</v>
      </c>
    </row>
    <row r="529" spans="17:17" x14ac:dyDescent="0.25">
      <c r="Q529" s="51">
        <f t="shared" si="19"/>
        <v>0</v>
      </c>
    </row>
    <row r="530" spans="17:17" x14ac:dyDescent="0.25">
      <c r="Q530" s="51">
        <f t="shared" si="19"/>
        <v>0</v>
      </c>
    </row>
    <row r="531" spans="17:17" x14ac:dyDescent="0.25">
      <c r="Q531" s="51">
        <f t="shared" si="19"/>
        <v>0</v>
      </c>
    </row>
    <row r="532" spans="17:17" x14ac:dyDescent="0.25">
      <c r="Q532" s="51">
        <f t="shared" si="19"/>
        <v>0</v>
      </c>
    </row>
    <row r="533" spans="17:17" x14ac:dyDescent="0.25">
      <c r="Q533" s="51">
        <f t="shared" si="19"/>
        <v>0</v>
      </c>
    </row>
    <row r="534" spans="17:17" x14ac:dyDescent="0.25">
      <c r="Q534" s="51">
        <f t="shared" si="19"/>
        <v>0</v>
      </c>
    </row>
    <row r="535" spans="17:17" x14ac:dyDescent="0.25">
      <c r="Q535" s="51">
        <f t="shared" si="19"/>
        <v>0</v>
      </c>
    </row>
    <row r="536" spans="17:17" x14ac:dyDescent="0.25">
      <c r="Q536" s="51">
        <f t="shared" si="19"/>
        <v>0</v>
      </c>
    </row>
    <row r="537" spans="17:17" x14ac:dyDescent="0.25">
      <c r="Q537" s="51">
        <f t="shared" si="19"/>
        <v>0</v>
      </c>
    </row>
    <row r="538" spans="17:17" x14ac:dyDescent="0.25">
      <c r="Q538" s="51">
        <f t="shared" si="19"/>
        <v>0</v>
      </c>
    </row>
    <row r="539" spans="17:17" x14ac:dyDescent="0.25">
      <c r="Q539" s="51">
        <f t="shared" si="19"/>
        <v>0</v>
      </c>
    </row>
    <row r="540" spans="17:17" x14ac:dyDescent="0.25">
      <c r="Q540" s="51">
        <f t="shared" si="19"/>
        <v>0</v>
      </c>
    </row>
    <row r="541" spans="17:17" x14ac:dyDescent="0.25">
      <c r="Q541" s="51">
        <f t="shared" si="19"/>
        <v>0</v>
      </c>
    </row>
    <row r="542" spans="17:17" x14ac:dyDescent="0.25">
      <c r="Q542" s="51">
        <f t="shared" ref="Q542:Q605" si="20">(B542*C542)+(E542*F542)+(H542*I542)+(K542*L542)+(N542*O542)+P542</f>
        <v>0</v>
      </c>
    </row>
    <row r="543" spans="17:17" x14ac:dyDescent="0.25">
      <c r="Q543" s="51">
        <f t="shared" si="20"/>
        <v>0</v>
      </c>
    </row>
    <row r="544" spans="17:17" x14ac:dyDescent="0.25">
      <c r="Q544" s="51">
        <f t="shared" si="20"/>
        <v>0</v>
      </c>
    </row>
    <row r="545" spans="17:17" x14ac:dyDescent="0.25">
      <c r="Q545" s="51">
        <f t="shared" si="20"/>
        <v>0</v>
      </c>
    </row>
    <row r="546" spans="17:17" x14ac:dyDescent="0.25">
      <c r="Q546" s="51">
        <f t="shared" si="20"/>
        <v>0</v>
      </c>
    </row>
    <row r="547" spans="17:17" x14ac:dyDescent="0.25">
      <c r="Q547" s="51">
        <f t="shared" si="20"/>
        <v>0</v>
      </c>
    </row>
    <row r="548" spans="17:17" x14ac:dyDescent="0.25">
      <c r="Q548" s="51">
        <f t="shared" si="20"/>
        <v>0</v>
      </c>
    </row>
    <row r="549" spans="17:17" x14ac:dyDescent="0.25">
      <c r="Q549" s="51">
        <f t="shared" si="20"/>
        <v>0</v>
      </c>
    </row>
    <row r="550" spans="17:17" x14ac:dyDescent="0.25">
      <c r="Q550" s="51">
        <f t="shared" si="20"/>
        <v>0</v>
      </c>
    </row>
    <row r="551" spans="17:17" x14ac:dyDescent="0.25">
      <c r="Q551" s="51">
        <f t="shared" si="20"/>
        <v>0</v>
      </c>
    </row>
    <row r="552" spans="17:17" x14ac:dyDescent="0.25">
      <c r="Q552" s="51">
        <f t="shared" si="20"/>
        <v>0</v>
      </c>
    </row>
    <row r="553" spans="17:17" x14ac:dyDescent="0.25">
      <c r="Q553" s="51">
        <f t="shared" si="20"/>
        <v>0</v>
      </c>
    </row>
    <row r="554" spans="17:17" x14ac:dyDescent="0.25">
      <c r="Q554" s="51">
        <f t="shared" si="20"/>
        <v>0</v>
      </c>
    </row>
    <row r="555" spans="17:17" x14ac:dyDescent="0.25">
      <c r="Q555" s="51">
        <f t="shared" si="20"/>
        <v>0</v>
      </c>
    </row>
    <row r="556" spans="17:17" x14ac:dyDescent="0.25">
      <c r="Q556" s="51">
        <f t="shared" si="20"/>
        <v>0</v>
      </c>
    </row>
    <row r="557" spans="17:17" x14ac:dyDescent="0.25">
      <c r="Q557" s="51">
        <f t="shared" si="20"/>
        <v>0</v>
      </c>
    </row>
    <row r="558" spans="17:17" x14ac:dyDescent="0.25">
      <c r="Q558" s="51">
        <f t="shared" si="20"/>
        <v>0</v>
      </c>
    </row>
    <row r="559" spans="17:17" x14ac:dyDescent="0.25">
      <c r="Q559" s="51">
        <f t="shared" si="20"/>
        <v>0</v>
      </c>
    </row>
    <row r="560" spans="17:17" x14ac:dyDescent="0.25">
      <c r="Q560" s="51">
        <f t="shared" si="20"/>
        <v>0</v>
      </c>
    </row>
    <row r="561" spans="17:17" x14ac:dyDescent="0.25">
      <c r="Q561" s="51">
        <f t="shared" si="20"/>
        <v>0</v>
      </c>
    </row>
    <row r="562" spans="17:17" x14ac:dyDescent="0.25">
      <c r="Q562" s="51">
        <f t="shared" si="20"/>
        <v>0</v>
      </c>
    </row>
    <row r="563" spans="17:17" x14ac:dyDescent="0.25">
      <c r="Q563" s="51">
        <f t="shared" si="20"/>
        <v>0</v>
      </c>
    </row>
    <row r="564" spans="17:17" x14ac:dyDescent="0.25">
      <c r="Q564" s="51">
        <f t="shared" si="20"/>
        <v>0</v>
      </c>
    </row>
    <row r="565" spans="17:17" x14ac:dyDescent="0.25">
      <c r="Q565" s="51">
        <f t="shared" si="20"/>
        <v>0</v>
      </c>
    </row>
    <row r="566" spans="17:17" x14ac:dyDescent="0.25">
      <c r="Q566" s="51">
        <f t="shared" si="20"/>
        <v>0</v>
      </c>
    </row>
    <row r="567" spans="17:17" x14ac:dyDescent="0.25">
      <c r="Q567" s="51">
        <f t="shared" si="20"/>
        <v>0</v>
      </c>
    </row>
    <row r="568" spans="17:17" x14ac:dyDescent="0.25">
      <c r="Q568" s="51">
        <f t="shared" si="20"/>
        <v>0</v>
      </c>
    </row>
    <row r="569" spans="17:17" x14ac:dyDescent="0.25">
      <c r="Q569" s="51">
        <f t="shared" si="20"/>
        <v>0</v>
      </c>
    </row>
    <row r="570" spans="17:17" x14ac:dyDescent="0.25">
      <c r="Q570" s="51">
        <f t="shared" si="20"/>
        <v>0</v>
      </c>
    </row>
    <row r="571" spans="17:17" x14ac:dyDescent="0.25">
      <c r="Q571" s="51">
        <f t="shared" si="20"/>
        <v>0</v>
      </c>
    </row>
    <row r="572" spans="17:17" x14ac:dyDescent="0.25">
      <c r="Q572" s="51">
        <f t="shared" si="20"/>
        <v>0</v>
      </c>
    </row>
    <row r="573" spans="17:17" x14ac:dyDescent="0.25">
      <c r="Q573" s="51">
        <f t="shared" si="20"/>
        <v>0</v>
      </c>
    </row>
    <row r="574" spans="17:17" x14ac:dyDescent="0.25">
      <c r="Q574" s="51">
        <f t="shared" si="20"/>
        <v>0</v>
      </c>
    </row>
    <row r="575" spans="17:17" x14ac:dyDescent="0.25">
      <c r="Q575" s="51">
        <f t="shared" si="20"/>
        <v>0</v>
      </c>
    </row>
    <row r="576" spans="17:17" x14ac:dyDescent="0.25">
      <c r="Q576" s="51">
        <f t="shared" si="20"/>
        <v>0</v>
      </c>
    </row>
    <row r="577" spans="17:17" x14ac:dyDescent="0.25">
      <c r="Q577" s="51">
        <f t="shared" si="20"/>
        <v>0</v>
      </c>
    </row>
    <row r="578" spans="17:17" x14ac:dyDescent="0.25">
      <c r="Q578" s="51">
        <f t="shared" si="20"/>
        <v>0</v>
      </c>
    </row>
    <row r="579" spans="17:17" x14ac:dyDescent="0.25">
      <c r="Q579" s="51">
        <f t="shared" si="20"/>
        <v>0</v>
      </c>
    </row>
    <row r="580" spans="17:17" x14ac:dyDescent="0.25">
      <c r="Q580" s="51">
        <f t="shared" si="20"/>
        <v>0</v>
      </c>
    </row>
    <row r="581" spans="17:17" x14ac:dyDescent="0.25">
      <c r="Q581" s="51">
        <f t="shared" si="20"/>
        <v>0</v>
      </c>
    </row>
    <row r="582" spans="17:17" x14ac:dyDescent="0.25">
      <c r="Q582" s="51">
        <f t="shared" si="20"/>
        <v>0</v>
      </c>
    </row>
    <row r="583" spans="17:17" x14ac:dyDescent="0.25">
      <c r="Q583" s="51">
        <f t="shared" si="20"/>
        <v>0</v>
      </c>
    </row>
    <row r="584" spans="17:17" x14ac:dyDescent="0.25">
      <c r="Q584" s="51">
        <f t="shared" si="20"/>
        <v>0</v>
      </c>
    </row>
    <row r="585" spans="17:17" x14ac:dyDescent="0.25">
      <c r="Q585" s="51">
        <f t="shared" si="20"/>
        <v>0</v>
      </c>
    </row>
    <row r="586" spans="17:17" x14ac:dyDescent="0.25">
      <c r="Q586" s="51">
        <f t="shared" si="20"/>
        <v>0</v>
      </c>
    </row>
    <row r="587" spans="17:17" x14ac:dyDescent="0.25">
      <c r="Q587" s="51">
        <f t="shared" si="20"/>
        <v>0</v>
      </c>
    </row>
    <row r="588" spans="17:17" x14ac:dyDescent="0.25">
      <c r="Q588" s="51">
        <f t="shared" si="20"/>
        <v>0</v>
      </c>
    </row>
    <row r="589" spans="17:17" x14ac:dyDescent="0.25">
      <c r="Q589" s="51">
        <f t="shared" si="20"/>
        <v>0</v>
      </c>
    </row>
    <row r="590" spans="17:17" x14ac:dyDescent="0.25">
      <c r="Q590" s="51">
        <f t="shared" si="20"/>
        <v>0</v>
      </c>
    </row>
    <row r="591" spans="17:17" x14ac:dyDescent="0.25">
      <c r="Q591" s="51">
        <f t="shared" si="20"/>
        <v>0</v>
      </c>
    </row>
    <row r="592" spans="17:17" x14ac:dyDescent="0.25">
      <c r="Q592" s="51">
        <f t="shared" si="20"/>
        <v>0</v>
      </c>
    </row>
    <row r="593" spans="17:17" x14ac:dyDescent="0.25">
      <c r="Q593" s="51">
        <f t="shared" si="20"/>
        <v>0</v>
      </c>
    </row>
    <row r="594" spans="17:17" x14ac:dyDescent="0.25">
      <c r="Q594" s="51">
        <f t="shared" si="20"/>
        <v>0</v>
      </c>
    </row>
    <row r="595" spans="17:17" x14ac:dyDescent="0.25">
      <c r="Q595" s="51">
        <f t="shared" si="20"/>
        <v>0</v>
      </c>
    </row>
    <row r="596" spans="17:17" x14ac:dyDescent="0.25">
      <c r="Q596" s="51">
        <f t="shared" si="20"/>
        <v>0</v>
      </c>
    </row>
    <row r="597" spans="17:17" x14ac:dyDescent="0.25">
      <c r="Q597" s="51">
        <f t="shared" si="20"/>
        <v>0</v>
      </c>
    </row>
    <row r="598" spans="17:17" x14ac:dyDescent="0.25">
      <c r="Q598" s="51">
        <f t="shared" si="20"/>
        <v>0</v>
      </c>
    </row>
    <row r="599" spans="17:17" x14ac:dyDescent="0.25">
      <c r="Q599" s="51">
        <f t="shared" si="20"/>
        <v>0</v>
      </c>
    </row>
    <row r="600" spans="17:17" x14ac:dyDescent="0.25">
      <c r="Q600" s="51">
        <f t="shared" si="20"/>
        <v>0</v>
      </c>
    </row>
    <row r="601" spans="17:17" x14ac:dyDescent="0.25">
      <c r="Q601" s="51">
        <f t="shared" si="20"/>
        <v>0</v>
      </c>
    </row>
    <row r="602" spans="17:17" x14ac:dyDescent="0.25">
      <c r="Q602" s="51">
        <f t="shared" si="20"/>
        <v>0</v>
      </c>
    </row>
    <row r="603" spans="17:17" x14ac:dyDescent="0.25">
      <c r="Q603" s="51">
        <f t="shared" si="20"/>
        <v>0</v>
      </c>
    </row>
    <row r="604" spans="17:17" x14ac:dyDescent="0.25">
      <c r="Q604" s="51">
        <f t="shared" si="20"/>
        <v>0</v>
      </c>
    </row>
    <row r="605" spans="17:17" x14ac:dyDescent="0.25">
      <c r="Q605" s="51">
        <f t="shared" si="20"/>
        <v>0</v>
      </c>
    </row>
    <row r="606" spans="17:17" x14ac:dyDescent="0.25">
      <c r="Q606" s="51">
        <f t="shared" ref="Q606:Q669" si="21">(B606*C606)+(E606*F606)+(H606*I606)+(K606*L606)+(N606*O606)+P606</f>
        <v>0</v>
      </c>
    </row>
    <row r="607" spans="17:17" x14ac:dyDescent="0.25">
      <c r="Q607" s="51">
        <f t="shared" si="21"/>
        <v>0</v>
      </c>
    </row>
    <row r="608" spans="17:17" x14ac:dyDescent="0.25">
      <c r="Q608" s="51">
        <f t="shared" si="21"/>
        <v>0</v>
      </c>
    </row>
    <row r="609" spans="17:17" x14ac:dyDescent="0.25">
      <c r="Q609" s="51">
        <f t="shared" si="21"/>
        <v>0</v>
      </c>
    </row>
    <row r="610" spans="17:17" x14ac:dyDescent="0.25">
      <c r="Q610" s="51">
        <f t="shared" si="21"/>
        <v>0</v>
      </c>
    </row>
    <row r="611" spans="17:17" x14ac:dyDescent="0.25">
      <c r="Q611" s="51">
        <f t="shared" si="21"/>
        <v>0</v>
      </c>
    </row>
    <row r="612" spans="17:17" x14ac:dyDescent="0.25">
      <c r="Q612" s="51">
        <f t="shared" si="21"/>
        <v>0</v>
      </c>
    </row>
    <row r="613" spans="17:17" x14ac:dyDescent="0.25">
      <c r="Q613" s="51">
        <f t="shared" si="21"/>
        <v>0</v>
      </c>
    </row>
    <row r="614" spans="17:17" x14ac:dyDescent="0.25">
      <c r="Q614" s="51">
        <f t="shared" si="21"/>
        <v>0</v>
      </c>
    </row>
    <row r="615" spans="17:17" x14ac:dyDescent="0.25">
      <c r="Q615" s="51">
        <f t="shared" si="21"/>
        <v>0</v>
      </c>
    </row>
    <row r="616" spans="17:17" x14ac:dyDescent="0.25">
      <c r="Q616" s="51">
        <f t="shared" si="21"/>
        <v>0</v>
      </c>
    </row>
    <row r="617" spans="17:17" x14ac:dyDescent="0.25">
      <c r="Q617" s="51">
        <f t="shared" si="21"/>
        <v>0</v>
      </c>
    </row>
    <row r="618" spans="17:17" x14ac:dyDescent="0.25">
      <c r="Q618" s="51">
        <f t="shared" si="21"/>
        <v>0</v>
      </c>
    </row>
    <row r="619" spans="17:17" x14ac:dyDescent="0.25">
      <c r="Q619" s="51">
        <f t="shared" si="21"/>
        <v>0</v>
      </c>
    </row>
    <row r="620" spans="17:17" x14ac:dyDescent="0.25">
      <c r="Q620" s="51">
        <f t="shared" si="21"/>
        <v>0</v>
      </c>
    </row>
    <row r="621" spans="17:17" x14ac:dyDescent="0.25">
      <c r="Q621" s="51">
        <f t="shared" si="21"/>
        <v>0</v>
      </c>
    </row>
    <row r="622" spans="17:17" x14ac:dyDescent="0.25">
      <c r="Q622" s="51">
        <f t="shared" si="21"/>
        <v>0</v>
      </c>
    </row>
    <row r="623" spans="17:17" x14ac:dyDescent="0.25">
      <c r="Q623" s="51">
        <f t="shared" si="21"/>
        <v>0</v>
      </c>
    </row>
    <row r="624" spans="17:17" x14ac:dyDescent="0.25">
      <c r="Q624" s="51">
        <f t="shared" si="21"/>
        <v>0</v>
      </c>
    </row>
    <row r="625" spans="17:17" x14ac:dyDescent="0.25">
      <c r="Q625" s="51">
        <f t="shared" si="21"/>
        <v>0</v>
      </c>
    </row>
    <row r="626" spans="17:17" x14ac:dyDescent="0.25">
      <c r="Q626" s="51">
        <f t="shared" si="21"/>
        <v>0</v>
      </c>
    </row>
    <row r="627" spans="17:17" x14ac:dyDescent="0.25">
      <c r="Q627" s="51">
        <f t="shared" si="21"/>
        <v>0</v>
      </c>
    </row>
    <row r="628" spans="17:17" x14ac:dyDescent="0.25">
      <c r="Q628" s="51">
        <f t="shared" si="21"/>
        <v>0</v>
      </c>
    </row>
    <row r="629" spans="17:17" x14ac:dyDescent="0.25">
      <c r="Q629" s="51">
        <f t="shared" si="21"/>
        <v>0</v>
      </c>
    </row>
    <row r="630" spans="17:17" x14ac:dyDescent="0.25">
      <c r="Q630" s="51">
        <f t="shared" si="21"/>
        <v>0</v>
      </c>
    </row>
    <row r="631" spans="17:17" x14ac:dyDescent="0.25">
      <c r="Q631" s="51">
        <f t="shared" si="21"/>
        <v>0</v>
      </c>
    </row>
    <row r="632" spans="17:17" x14ac:dyDescent="0.25">
      <c r="Q632" s="51">
        <f t="shared" si="21"/>
        <v>0</v>
      </c>
    </row>
    <row r="633" spans="17:17" x14ac:dyDescent="0.25">
      <c r="Q633" s="51">
        <f t="shared" si="21"/>
        <v>0</v>
      </c>
    </row>
    <row r="634" spans="17:17" x14ac:dyDescent="0.25">
      <c r="Q634" s="51">
        <f t="shared" si="21"/>
        <v>0</v>
      </c>
    </row>
    <row r="635" spans="17:17" x14ac:dyDescent="0.25">
      <c r="Q635" s="51">
        <f t="shared" si="21"/>
        <v>0</v>
      </c>
    </row>
    <row r="636" spans="17:17" x14ac:dyDescent="0.25">
      <c r="Q636" s="51">
        <f t="shared" si="21"/>
        <v>0</v>
      </c>
    </row>
    <row r="637" spans="17:17" x14ac:dyDescent="0.25">
      <c r="Q637" s="51">
        <f t="shared" si="21"/>
        <v>0</v>
      </c>
    </row>
    <row r="638" spans="17:17" x14ac:dyDescent="0.25">
      <c r="Q638" s="51">
        <f t="shared" si="21"/>
        <v>0</v>
      </c>
    </row>
    <row r="639" spans="17:17" x14ac:dyDescent="0.25">
      <c r="Q639" s="51">
        <f t="shared" si="21"/>
        <v>0</v>
      </c>
    </row>
    <row r="640" spans="17:17" x14ac:dyDescent="0.25">
      <c r="Q640" s="51">
        <f t="shared" si="21"/>
        <v>0</v>
      </c>
    </row>
    <row r="641" spans="17:17" x14ac:dyDescent="0.25">
      <c r="Q641" s="51">
        <f t="shared" si="21"/>
        <v>0</v>
      </c>
    </row>
    <row r="642" spans="17:17" x14ac:dyDescent="0.25">
      <c r="Q642" s="51">
        <f t="shared" si="21"/>
        <v>0</v>
      </c>
    </row>
    <row r="643" spans="17:17" x14ac:dyDescent="0.25">
      <c r="Q643" s="51">
        <f t="shared" si="21"/>
        <v>0</v>
      </c>
    </row>
    <row r="644" spans="17:17" x14ac:dyDescent="0.25">
      <c r="Q644" s="51">
        <f t="shared" si="21"/>
        <v>0</v>
      </c>
    </row>
    <row r="645" spans="17:17" x14ac:dyDescent="0.25">
      <c r="Q645" s="51">
        <f t="shared" si="21"/>
        <v>0</v>
      </c>
    </row>
    <row r="646" spans="17:17" x14ac:dyDescent="0.25">
      <c r="Q646" s="51">
        <f t="shared" si="21"/>
        <v>0</v>
      </c>
    </row>
    <row r="647" spans="17:17" x14ac:dyDescent="0.25">
      <c r="Q647" s="51">
        <f t="shared" si="21"/>
        <v>0</v>
      </c>
    </row>
    <row r="648" spans="17:17" x14ac:dyDescent="0.25">
      <c r="Q648" s="51">
        <f t="shared" si="21"/>
        <v>0</v>
      </c>
    </row>
    <row r="649" spans="17:17" x14ac:dyDescent="0.25">
      <c r="Q649" s="51">
        <f t="shared" si="21"/>
        <v>0</v>
      </c>
    </row>
    <row r="650" spans="17:17" x14ac:dyDescent="0.25">
      <c r="Q650" s="51">
        <f t="shared" si="21"/>
        <v>0</v>
      </c>
    </row>
    <row r="651" spans="17:17" x14ac:dyDescent="0.25">
      <c r="Q651" s="51">
        <f t="shared" si="21"/>
        <v>0</v>
      </c>
    </row>
    <row r="652" spans="17:17" x14ac:dyDescent="0.25">
      <c r="Q652" s="51">
        <f t="shared" si="21"/>
        <v>0</v>
      </c>
    </row>
    <row r="653" spans="17:17" x14ac:dyDescent="0.25">
      <c r="Q653" s="51">
        <f t="shared" si="21"/>
        <v>0</v>
      </c>
    </row>
    <row r="654" spans="17:17" x14ac:dyDescent="0.25">
      <c r="Q654" s="51">
        <f t="shared" si="21"/>
        <v>0</v>
      </c>
    </row>
    <row r="655" spans="17:17" x14ac:dyDescent="0.25">
      <c r="Q655" s="51">
        <f t="shared" si="21"/>
        <v>0</v>
      </c>
    </row>
    <row r="656" spans="17:17" x14ac:dyDescent="0.25">
      <c r="Q656" s="51">
        <f t="shared" si="21"/>
        <v>0</v>
      </c>
    </row>
    <row r="657" spans="17:17" x14ac:dyDescent="0.25">
      <c r="Q657" s="51">
        <f t="shared" si="21"/>
        <v>0</v>
      </c>
    </row>
    <row r="658" spans="17:17" x14ac:dyDescent="0.25">
      <c r="Q658" s="51">
        <f t="shared" si="21"/>
        <v>0</v>
      </c>
    </row>
    <row r="659" spans="17:17" x14ac:dyDescent="0.25">
      <c r="Q659" s="51">
        <f t="shared" si="21"/>
        <v>0</v>
      </c>
    </row>
    <row r="660" spans="17:17" x14ac:dyDescent="0.25">
      <c r="Q660" s="51">
        <f t="shared" si="21"/>
        <v>0</v>
      </c>
    </row>
    <row r="661" spans="17:17" x14ac:dyDescent="0.25">
      <c r="Q661" s="51">
        <f t="shared" si="21"/>
        <v>0</v>
      </c>
    </row>
    <row r="662" spans="17:17" x14ac:dyDescent="0.25">
      <c r="Q662" s="51">
        <f t="shared" si="21"/>
        <v>0</v>
      </c>
    </row>
    <row r="663" spans="17:17" x14ac:dyDescent="0.25">
      <c r="Q663" s="51">
        <f t="shared" si="21"/>
        <v>0</v>
      </c>
    </row>
    <row r="664" spans="17:17" x14ac:dyDescent="0.25">
      <c r="Q664" s="51">
        <f t="shared" si="21"/>
        <v>0</v>
      </c>
    </row>
    <row r="665" spans="17:17" x14ac:dyDescent="0.25">
      <c r="Q665" s="51">
        <f t="shared" si="21"/>
        <v>0</v>
      </c>
    </row>
    <row r="666" spans="17:17" x14ac:dyDescent="0.25">
      <c r="Q666" s="51">
        <f t="shared" si="21"/>
        <v>0</v>
      </c>
    </row>
    <row r="667" spans="17:17" x14ac:dyDescent="0.25">
      <c r="Q667" s="51">
        <f t="shared" si="21"/>
        <v>0</v>
      </c>
    </row>
    <row r="668" spans="17:17" x14ac:dyDescent="0.25">
      <c r="Q668" s="51">
        <f t="shared" si="21"/>
        <v>0</v>
      </c>
    </row>
    <row r="669" spans="17:17" x14ac:dyDescent="0.25">
      <c r="Q669" s="51">
        <f t="shared" si="21"/>
        <v>0</v>
      </c>
    </row>
    <row r="670" spans="17:17" x14ac:dyDescent="0.25">
      <c r="Q670" s="51">
        <f t="shared" ref="Q670:Q674" si="22">(B670*C670)+(E670*F670)+(H670*I670)+(K670*L670)+(N670*O670)+P670</f>
        <v>0</v>
      </c>
    </row>
    <row r="671" spans="17:17" x14ac:dyDescent="0.25">
      <c r="Q671" s="51">
        <f t="shared" si="22"/>
        <v>0</v>
      </c>
    </row>
    <row r="672" spans="17:17" x14ac:dyDescent="0.25">
      <c r="Q672" s="51">
        <f t="shared" si="22"/>
        <v>0</v>
      </c>
    </row>
    <row r="673" spans="17:17" x14ac:dyDescent="0.25">
      <c r="Q673" s="51">
        <f t="shared" si="22"/>
        <v>0</v>
      </c>
    </row>
    <row r="674" spans="17:17" x14ac:dyDescent="0.25">
      <c r="Q674" s="51">
        <f t="shared" si="22"/>
        <v>0</v>
      </c>
    </row>
  </sheetData>
  <autoFilter ref="A1:S67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42.42578125" style="62" bestFit="1" customWidth="1"/>
    <col min="2" max="2" width="23.5703125" style="37" bestFit="1" customWidth="1"/>
    <col min="3" max="3" width="25" style="37" bestFit="1" customWidth="1"/>
    <col min="4" max="4" width="12.42578125" style="37" bestFit="1" customWidth="1"/>
    <col min="5" max="5" width="10.7109375" style="68" bestFit="1" customWidth="1"/>
    <col min="6" max="6" width="47.5703125" style="37" bestFit="1" customWidth="1"/>
    <col min="7" max="7" width="23.28515625" style="51" bestFit="1" customWidth="1"/>
    <col min="8" max="8" width="86" style="37" bestFit="1" customWidth="1"/>
    <col min="9" max="16384" width="11.42578125" style="37"/>
  </cols>
  <sheetData>
    <row r="1" spans="1:8" ht="19.5" x14ac:dyDescent="0.25">
      <c r="A1" s="44" t="s">
        <v>254</v>
      </c>
      <c r="B1" s="44" t="s">
        <v>316</v>
      </c>
      <c r="C1" s="44" t="s">
        <v>255</v>
      </c>
      <c r="D1" s="44" t="s">
        <v>296</v>
      </c>
      <c r="E1" s="66" t="s">
        <v>307</v>
      </c>
      <c r="F1" s="44" t="s">
        <v>295</v>
      </c>
      <c r="G1" s="63" t="s">
        <v>298</v>
      </c>
      <c r="H1" s="44" t="s">
        <v>301</v>
      </c>
    </row>
    <row r="2" spans="1:8" ht="21" x14ac:dyDescent="0.25">
      <c r="A2" s="72" t="str">
        <f>Recette!R3</f>
        <v>Epée en pierre</v>
      </c>
      <c r="B2" s="45" t="s">
        <v>392</v>
      </c>
      <c r="C2" s="45" t="s">
        <v>476</v>
      </c>
      <c r="D2" s="45">
        <v>5</v>
      </c>
      <c r="E2" s="67" t="s">
        <v>305</v>
      </c>
      <c r="F2" s="67" t="s">
        <v>373</v>
      </c>
      <c r="G2" s="64">
        <f>Recette!Q3</f>
        <v>90</v>
      </c>
      <c r="H2" s="47" t="s">
        <v>314</v>
      </c>
    </row>
    <row r="3" spans="1:8" ht="21" x14ac:dyDescent="0.25">
      <c r="A3" s="72" t="str">
        <f>Recette!R4</f>
        <v>Epée en pierre Main Gauche</v>
      </c>
      <c r="B3" s="45" t="s">
        <v>303</v>
      </c>
      <c r="C3" s="45" t="s">
        <v>476</v>
      </c>
      <c r="D3" s="45">
        <v>0</v>
      </c>
      <c r="E3" s="67" t="s">
        <v>305</v>
      </c>
      <c r="F3" s="67" t="s">
        <v>562</v>
      </c>
      <c r="G3" s="64">
        <f>Recette!Q4</f>
        <v>140</v>
      </c>
      <c r="H3" s="47"/>
    </row>
    <row r="4" spans="1:8" ht="21" x14ac:dyDescent="0.25">
      <c r="A4" s="72" t="str">
        <f>Recette!R5</f>
        <v>Epée en pierre à deux main</v>
      </c>
      <c r="B4" s="45" t="s">
        <v>393</v>
      </c>
      <c r="C4" s="45" t="s">
        <v>476</v>
      </c>
      <c r="D4" s="45">
        <v>5</v>
      </c>
      <c r="E4" s="67" t="s">
        <v>305</v>
      </c>
      <c r="F4" s="67" t="s">
        <v>631</v>
      </c>
      <c r="G4" s="64">
        <f>Recette!Q5</f>
        <v>180</v>
      </c>
      <c r="H4" s="47" t="s">
        <v>394</v>
      </c>
    </row>
    <row r="5" spans="1:8" ht="21" x14ac:dyDescent="0.25">
      <c r="A5" s="61" t="str">
        <f>Recette!R6</f>
        <v>Arc décoratif</v>
      </c>
      <c r="B5" s="45" t="s">
        <v>475</v>
      </c>
      <c r="C5" s="45" t="s">
        <v>345</v>
      </c>
      <c r="D5" s="45">
        <v>1</v>
      </c>
      <c r="E5" s="67" t="s">
        <v>305</v>
      </c>
      <c r="F5" s="45" t="s">
        <v>300</v>
      </c>
      <c r="G5" s="64">
        <f>Recette!Q6</f>
        <v>65</v>
      </c>
      <c r="H5" s="47" t="s">
        <v>377</v>
      </c>
    </row>
    <row r="6" spans="1:8" ht="21" x14ac:dyDescent="0.25">
      <c r="A6" s="61" t="str">
        <f>Recette!R7</f>
        <v>Baton de marche</v>
      </c>
      <c r="B6" s="45" t="s">
        <v>393</v>
      </c>
      <c r="C6" s="45" t="s">
        <v>379</v>
      </c>
      <c r="D6" s="45">
        <v>1</v>
      </c>
      <c r="E6" s="67" t="s">
        <v>640</v>
      </c>
      <c r="F6" s="45" t="s">
        <v>300</v>
      </c>
      <c r="G6" s="64">
        <f>Recette!Q7</f>
        <v>95</v>
      </c>
      <c r="H6" s="47" t="s">
        <v>380</v>
      </c>
    </row>
    <row r="7" spans="1:8" ht="21" x14ac:dyDescent="0.25">
      <c r="A7" s="61" t="str">
        <f>Recette!R16</f>
        <v>Bouclier en bois</v>
      </c>
      <c r="B7" s="45" t="s">
        <v>392</v>
      </c>
      <c r="C7" s="45" t="s">
        <v>476</v>
      </c>
      <c r="D7" s="45">
        <v>1</v>
      </c>
      <c r="E7" s="67" t="s">
        <v>305</v>
      </c>
      <c r="F7" s="45" t="s">
        <v>300</v>
      </c>
      <c r="G7" s="64">
        <f>Recette!Q14</f>
        <v>60</v>
      </c>
      <c r="H7" s="47" t="s">
        <v>302</v>
      </c>
    </row>
    <row r="8" spans="1:8" ht="21" x14ac:dyDescent="0.25">
      <c r="A8" s="61" t="str">
        <f>Recette!R17</f>
        <v>Arc charmant</v>
      </c>
      <c r="B8" s="45" t="s">
        <v>303</v>
      </c>
      <c r="C8" s="45" t="s">
        <v>476</v>
      </c>
      <c r="D8" s="45">
        <v>0</v>
      </c>
      <c r="E8" s="67" t="s">
        <v>305</v>
      </c>
      <c r="F8" s="45" t="s">
        <v>300</v>
      </c>
      <c r="G8" s="64">
        <f>Recette!Q15</f>
        <v>90</v>
      </c>
      <c r="H8" s="47"/>
    </row>
    <row r="9" spans="1:8" ht="21" x14ac:dyDescent="0.25">
      <c r="A9" s="61" t="str">
        <f>Recette!R16</f>
        <v>Bouclier en bois</v>
      </c>
      <c r="B9" s="45" t="s">
        <v>303</v>
      </c>
      <c r="C9" s="45" t="s">
        <v>260</v>
      </c>
      <c r="D9" s="45">
        <v>0</v>
      </c>
      <c r="E9" s="67" t="s">
        <v>306</v>
      </c>
      <c r="F9" s="45" t="s">
        <v>356</v>
      </c>
      <c r="G9" s="64">
        <f>Recette!Q16</f>
        <v>170</v>
      </c>
      <c r="H9" s="47" t="s">
        <v>304</v>
      </c>
    </row>
    <row r="10" spans="1:8" ht="21" x14ac:dyDescent="0.25">
      <c r="A10" s="61" t="str">
        <f>Recette!R17</f>
        <v>Arc charmant</v>
      </c>
      <c r="B10" s="45" t="s">
        <v>475</v>
      </c>
      <c r="C10" s="45" t="s">
        <v>345</v>
      </c>
      <c r="D10" s="45">
        <v>10</v>
      </c>
      <c r="E10" s="67" t="s">
        <v>305</v>
      </c>
      <c r="F10" s="45" t="s">
        <v>386</v>
      </c>
      <c r="G10" s="64">
        <f>Recette!Q17</f>
        <v>410</v>
      </c>
      <c r="H10" s="47" t="s">
        <v>387</v>
      </c>
    </row>
    <row r="11" spans="1:8" ht="21" x14ac:dyDescent="0.25">
      <c r="A11" s="61" t="str">
        <f>Recette!R18</f>
        <v>Baton de charme</v>
      </c>
      <c r="B11" s="45" t="s">
        <v>393</v>
      </c>
      <c r="C11" s="45" t="s">
        <v>379</v>
      </c>
      <c r="D11" s="45">
        <v>10</v>
      </c>
      <c r="E11" s="67" t="s">
        <v>640</v>
      </c>
      <c r="F11" s="45" t="s">
        <v>384</v>
      </c>
      <c r="G11" s="64">
        <f>Recette!Q18</f>
        <v>410</v>
      </c>
      <c r="H11" s="47" t="s">
        <v>383</v>
      </c>
    </row>
    <row r="12" spans="1:8" ht="21" x14ac:dyDescent="0.25">
      <c r="A12" s="61" t="str">
        <f>Recette!R19</f>
        <v xml:space="preserve">Chapeau d'apprentie </v>
      </c>
      <c r="B12" s="45" t="s">
        <v>635</v>
      </c>
      <c r="C12" s="45" t="s">
        <v>639</v>
      </c>
      <c r="D12" s="45">
        <v>2</v>
      </c>
      <c r="E12" s="67" t="s">
        <v>306</v>
      </c>
      <c r="F12" s="45" t="s">
        <v>661</v>
      </c>
      <c r="G12" s="64">
        <f>Recette!Q19</f>
        <v>2070</v>
      </c>
      <c r="H12" s="47"/>
    </row>
    <row r="13" spans="1:8" ht="21" x14ac:dyDescent="0.25">
      <c r="A13" s="61" t="str">
        <f>Recette!R20</f>
        <v>Robe de l'apprentie</v>
      </c>
      <c r="B13" s="45" t="s">
        <v>635</v>
      </c>
      <c r="C13" s="45" t="s">
        <v>637</v>
      </c>
      <c r="D13" s="45">
        <v>4</v>
      </c>
      <c r="E13" s="67" t="s">
        <v>306</v>
      </c>
      <c r="F13" s="45" t="s">
        <v>662</v>
      </c>
      <c r="G13" s="64">
        <f>Recette!Q20</f>
        <v>2200</v>
      </c>
      <c r="H13" s="47"/>
    </row>
    <row r="14" spans="1:8" ht="21" x14ac:dyDescent="0.25">
      <c r="A14" s="61" t="str">
        <f>Recette!R21</f>
        <v>Gants de l'apprentie</v>
      </c>
      <c r="B14" s="45" t="s">
        <v>635</v>
      </c>
      <c r="C14" s="45" t="s">
        <v>636</v>
      </c>
      <c r="D14" s="45">
        <v>2</v>
      </c>
      <c r="E14" s="67" t="s">
        <v>306</v>
      </c>
      <c r="F14" s="45" t="s">
        <v>661</v>
      </c>
      <c r="G14" s="64">
        <f>Recette!Q21</f>
        <v>2070</v>
      </c>
      <c r="H14" s="47"/>
    </row>
    <row r="15" spans="1:8" ht="21" x14ac:dyDescent="0.25">
      <c r="A15" s="61" t="str">
        <f>Recette!R22</f>
        <v>Bottes de l'apprentie</v>
      </c>
      <c r="B15" s="45" t="s">
        <v>635</v>
      </c>
      <c r="C15" s="45" t="s">
        <v>638</v>
      </c>
      <c r="D15" s="45">
        <v>2</v>
      </c>
      <c r="E15" s="67" t="s">
        <v>306</v>
      </c>
      <c r="F15" s="45" t="s">
        <v>661</v>
      </c>
      <c r="G15" s="64">
        <f>Recette!Q22</f>
        <v>2070</v>
      </c>
      <c r="H15" s="47"/>
    </row>
    <row r="16" spans="1:8" ht="21" x14ac:dyDescent="0.25">
      <c r="A16" s="61" t="str">
        <f>Recette!R23</f>
        <v>Haume Brigandine</v>
      </c>
      <c r="B16" s="45" t="s">
        <v>642</v>
      </c>
      <c r="C16" s="45" t="s">
        <v>641</v>
      </c>
      <c r="D16" s="45">
        <v>6</v>
      </c>
      <c r="E16" s="67" t="s">
        <v>306</v>
      </c>
      <c r="F16" s="45" t="s">
        <v>663</v>
      </c>
      <c r="G16" s="64">
        <f>Recette!Q23</f>
        <v>2970</v>
      </c>
      <c r="H16" s="47"/>
    </row>
    <row r="17" spans="1:8" ht="21" x14ac:dyDescent="0.25">
      <c r="A17" s="61" t="str">
        <f>Recette!R24</f>
        <v>Armure Brigandine</v>
      </c>
      <c r="B17" s="45" t="s">
        <v>642</v>
      </c>
      <c r="C17" s="45" t="s">
        <v>643</v>
      </c>
      <c r="D17" s="45">
        <v>12</v>
      </c>
      <c r="E17" s="67" t="s">
        <v>306</v>
      </c>
      <c r="F17" s="45" t="s">
        <v>664</v>
      </c>
      <c r="G17" s="64">
        <f>Recette!Q24</f>
        <v>3100</v>
      </c>
      <c r="H17" s="47"/>
    </row>
    <row r="18" spans="1:8" ht="21" x14ac:dyDescent="0.25">
      <c r="A18" s="61" t="str">
        <f>Recette!R25</f>
        <v>Gants  Brigandine</v>
      </c>
      <c r="B18" s="45" t="s">
        <v>642</v>
      </c>
      <c r="C18" s="45" t="s">
        <v>636</v>
      </c>
      <c r="D18" s="45">
        <v>6</v>
      </c>
      <c r="E18" s="67" t="s">
        <v>306</v>
      </c>
      <c r="F18" s="45" t="s">
        <v>663</v>
      </c>
      <c r="G18" s="64">
        <f>Recette!Q25</f>
        <v>2970</v>
      </c>
      <c r="H18" s="47"/>
    </row>
    <row r="19" spans="1:8" ht="21" x14ac:dyDescent="0.25">
      <c r="A19" s="61" t="str">
        <f>Recette!R26</f>
        <v>Bottes Brigandine</v>
      </c>
      <c r="B19" s="45" t="s">
        <v>642</v>
      </c>
      <c r="C19" s="45" t="s">
        <v>638</v>
      </c>
      <c r="D19" s="45">
        <v>6</v>
      </c>
      <c r="E19" s="67" t="s">
        <v>306</v>
      </c>
      <c r="F19" s="45" t="s">
        <v>663</v>
      </c>
      <c r="G19" s="64">
        <f>Recette!Q26</f>
        <v>2970</v>
      </c>
      <c r="H19" s="47"/>
    </row>
    <row r="20" spans="1:8" ht="21" x14ac:dyDescent="0.25">
      <c r="A20" s="61" t="str">
        <f>Recette!R27</f>
        <v>Haume Vendel</v>
      </c>
      <c r="B20" s="45" t="s">
        <v>644</v>
      </c>
      <c r="C20" s="45" t="s">
        <v>641</v>
      </c>
      <c r="D20" s="45">
        <v>10</v>
      </c>
      <c r="E20" s="67" t="s">
        <v>306</v>
      </c>
      <c r="F20" s="45" t="s">
        <v>647</v>
      </c>
      <c r="G20" s="64">
        <f>Recette!Q27</f>
        <v>5795</v>
      </c>
      <c r="H20" s="47"/>
    </row>
    <row r="21" spans="1:8" ht="21" x14ac:dyDescent="0.25">
      <c r="A21" s="61" t="str">
        <f>Recette!R28</f>
        <v>Armure Vendel</v>
      </c>
      <c r="B21" s="45" t="s">
        <v>644</v>
      </c>
      <c r="C21" s="45" t="s">
        <v>643</v>
      </c>
      <c r="D21" s="45">
        <v>20</v>
      </c>
      <c r="E21" s="67" t="s">
        <v>306</v>
      </c>
      <c r="F21" s="45" t="s">
        <v>660</v>
      </c>
      <c r="G21" s="64">
        <f>Recette!Q28</f>
        <v>6100</v>
      </c>
      <c r="H21" s="47"/>
    </row>
    <row r="22" spans="1:8" ht="21" x14ac:dyDescent="0.25">
      <c r="A22" s="61" t="str">
        <f>Recette!R29</f>
        <v>Gants  Vendel</v>
      </c>
      <c r="B22" s="45" t="s">
        <v>644</v>
      </c>
      <c r="C22" s="45" t="s">
        <v>636</v>
      </c>
      <c r="D22" s="45">
        <v>10</v>
      </c>
      <c r="E22" s="67" t="s">
        <v>306</v>
      </c>
      <c r="F22" s="45" t="s">
        <v>647</v>
      </c>
      <c r="G22" s="64">
        <f>Recette!Q29</f>
        <v>5795</v>
      </c>
      <c r="H22" s="47"/>
    </row>
    <row r="23" spans="1:8" ht="21" x14ac:dyDescent="0.25">
      <c r="A23" s="61" t="str">
        <f>Recette!R30</f>
        <v>Bottes Vendel</v>
      </c>
      <c r="B23" s="45" t="s">
        <v>644</v>
      </c>
      <c r="C23" s="45" t="s">
        <v>638</v>
      </c>
      <c r="D23" s="45">
        <v>10</v>
      </c>
      <c r="E23" s="67" t="s">
        <v>306</v>
      </c>
      <c r="F23" s="45" t="s">
        <v>647</v>
      </c>
      <c r="G23" s="64">
        <f>Recette!Q30</f>
        <v>5795</v>
      </c>
      <c r="H23" s="47"/>
    </row>
    <row r="24" spans="1:8" ht="21" x14ac:dyDescent="0.25">
      <c r="A24" s="61" t="str">
        <f>Recette!R31</f>
        <v>Poing d'écuyer</v>
      </c>
      <c r="B24" s="45" t="s">
        <v>392</v>
      </c>
      <c r="C24" s="45" t="s">
        <v>577</v>
      </c>
      <c r="D24" s="45">
        <v>10</v>
      </c>
      <c r="E24" s="67" t="s">
        <v>305</v>
      </c>
      <c r="F24" s="67" t="s">
        <v>578</v>
      </c>
      <c r="G24" s="64">
        <f>Recette!Q31</f>
        <v>1130</v>
      </c>
      <c r="H24" s="47"/>
    </row>
    <row r="25" spans="1:8" ht="21" x14ac:dyDescent="0.25">
      <c r="A25" s="61" t="str">
        <f>Recette!R32</f>
        <v>Lance en cuivre</v>
      </c>
      <c r="B25" s="45" t="s">
        <v>392</v>
      </c>
      <c r="C25" s="45" t="s">
        <v>264</v>
      </c>
      <c r="D25" s="45">
        <v>10</v>
      </c>
      <c r="E25" s="67" t="s">
        <v>305</v>
      </c>
      <c r="F25" s="67" t="s">
        <v>615</v>
      </c>
      <c r="G25" s="64">
        <f>Recette!Q32</f>
        <v>463</v>
      </c>
      <c r="H25" s="47"/>
    </row>
    <row r="26" spans="1:8" ht="21" x14ac:dyDescent="0.25">
      <c r="A26" s="61" t="str">
        <f>Recette!R33</f>
        <v>Dague en cuivre</v>
      </c>
      <c r="B26" s="45" t="s">
        <v>392</v>
      </c>
      <c r="C26" s="45" t="s">
        <v>261</v>
      </c>
      <c r="D26" s="45">
        <v>10</v>
      </c>
      <c r="E26" s="67" t="s">
        <v>305</v>
      </c>
      <c r="F26" s="67" t="s">
        <v>493</v>
      </c>
      <c r="G26" s="64">
        <f>Recette!Q33</f>
        <v>270</v>
      </c>
      <c r="H26" s="47"/>
    </row>
    <row r="27" spans="1:8" ht="21" x14ac:dyDescent="0.25">
      <c r="A27" s="61" t="str">
        <f>Recette!R34</f>
        <v>Epée en cuivre</v>
      </c>
      <c r="B27" s="45" t="s">
        <v>392</v>
      </c>
      <c r="C27" s="45" t="s">
        <v>476</v>
      </c>
      <c r="D27" s="45">
        <v>10</v>
      </c>
      <c r="E27" s="67" t="s">
        <v>305</v>
      </c>
      <c r="F27" s="67" t="s">
        <v>373</v>
      </c>
      <c r="G27" s="64">
        <f>Recette!Q34</f>
        <v>420</v>
      </c>
      <c r="H27" s="47" t="s">
        <v>440</v>
      </c>
    </row>
    <row r="28" spans="1:8" ht="21" x14ac:dyDescent="0.25">
      <c r="A28" s="61" t="str">
        <f>Recette!R35</f>
        <v>Epée en cuivre Main Gauche</v>
      </c>
      <c r="B28" s="45" t="s">
        <v>303</v>
      </c>
      <c r="C28" s="45" t="s">
        <v>476</v>
      </c>
      <c r="D28" s="45">
        <v>0</v>
      </c>
      <c r="E28" s="67" t="s">
        <v>305</v>
      </c>
      <c r="F28" s="67" t="s">
        <v>562</v>
      </c>
      <c r="G28" s="64">
        <f>Recette!Q35</f>
        <v>470</v>
      </c>
      <c r="H28" s="47"/>
    </row>
    <row r="29" spans="1:8" ht="21" x14ac:dyDescent="0.25">
      <c r="A29" s="61" t="str">
        <f>Recette!R36</f>
        <v>Bouclier de Cuivre</v>
      </c>
      <c r="B29" s="45" t="s">
        <v>303</v>
      </c>
      <c r="C29" s="45" t="s">
        <v>260</v>
      </c>
      <c r="D29" s="45">
        <v>0</v>
      </c>
      <c r="E29" s="67" t="s">
        <v>306</v>
      </c>
      <c r="F29" s="45" t="s">
        <v>357</v>
      </c>
      <c r="G29" s="64">
        <f>Recette!Q36</f>
        <v>309</v>
      </c>
      <c r="H29" s="47" t="s">
        <v>441</v>
      </c>
    </row>
    <row r="30" spans="1:8" ht="21" x14ac:dyDescent="0.25">
      <c r="A30" s="61" t="str">
        <f>Recette!R37</f>
        <v>Epée en cuivre à deux main</v>
      </c>
      <c r="B30" s="45" t="s">
        <v>393</v>
      </c>
      <c r="C30" s="45" t="s">
        <v>476</v>
      </c>
      <c r="D30" s="45">
        <v>10</v>
      </c>
      <c r="E30" s="67" t="s">
        <v>305</v>
      </c>
      <c r="F30" s="67" t="s">
        <v>631</v>
      </c>
      <c r="G30" s="64">
        <f>Recette!Q37</f>
        <v>890</v>
      </c>
      <c r="H30" s="47"/>
    </row>
    <row r="31" spans="1:8" ht="21" x14ac:dyDescent="0.25">
      <c r="A31" s="61" t="str">
        <f>Recette!R38</f>
        <v>Arc du cerisier</v>
      </c>
      <c r="B31" s="45" t="s">
        <v>475</v>
      </c>
      <c r="C31" s="45" t="s">
        <v>345</v>
      </c>
      <c r="D31" s="45">
        <v>20</v>
      </c>
      <c r="E31" s="67" t="s">
        <v>305</v>
      </c>
      <c r="F31" s="45" t="s">
        <v>442</v>
      </c>
      <c r="G31" s="64">
        <f>Recette!Q38</f>
        <v>960</v>
      </c>
      <c r="H31" s="47"/>
    </row>
    <row r="32" spans="1:8" ht="21" x14ac:dyDescent="0.25">
      <c r="A32" s="61" t="str">
        <f>Recette!R39</f>
        <v>Baton du cerisier</v>
      </c>
      <c r="B32" s="45" t="s">
        <v>393</v>
      </c>
      <c r="C32" s="45" t="s">
        <v>379</v>
      </c>
      <c r="D32" s="45">
        <v>20</v>
      </c>
      <c r="E32" s="67" t="s">
        <v>640</v>
      </c>
      <c r="F32" s="45" t="s">
        <v>457</v>
      </c>
      <c r="G32" s="64">
        <f>Recette!Q39</f>
        <v>960</v>
      </c>
      <c r="H32" s="47" t="s">
        <v>385</v>
      </c>
    </row>
    <row r="33" spans="1:8" ht="21" x14ac:dyDescent="0.25">
      <c r="A33" s="61" t="str">
        <f>Recette!R40</f>
        <v>Chapeau d'étain</v>
      </c>
      <c r="B33" s="45" t="s">
        <v>635</v>
      </c>
      <c r="C33" s="45" t="s">
        <v>639</v>
      </c>
      <c r="D33" s="45">
        <v>4</v>
      </c>
      <c r="E33" s="67" t="s">
        <v>306</v>
      </c>
      <c r="F33" s="45" t="s">
        <v>662</v>
      </c>
      <c r="G33" s="64">
        <f>Recette!Q40</f>
        <v>2520</v>
      </c>
      <c r="H33" s="47"/>
    </row>
    <row r="34" spans="1:8" ht="21" x14ac:dyDescent="0.25">
      <c r="A34" s="61" t="str">
        <f>Recette!R41</f>
        <v>Robe d'étain</v>
      </c>
      <c r="B34" s="45" t="s">
        <v>635</v>
      </c>
      <c r="C34" s="45" t="s">
        <v>637</v>
      </c>
      <c r="D34" s="45">
        <v>8</v>
      </c>
      <c r="E34" s="67" t="s">
        <v>306</v>
      </c>
      <c r="F34" s="45" t="s">
        <v>857</v>
      </c>
      <c r="G34" s="64">
        <f>Recette!Q41</f>
        <v>3030</v>
      </c>
      <c r="H34" s="47"/>
    </row>
    <row r="35" spans="1:8" ht="21" x14ac:dyDescent="0.25">
      <c r="A35" s="61" t="str">
        <f>Recette!R42</f>
        <v>Gants (robe) d'étain</v>
      </c>
      <c r="B35" s="45" t="s">
        <v>635</v>
      </c>
      <c r="C35" s="45" t="s">
        <v>636</v>
      </c>
      <c r="D35" s="45">
        <v>4</v>
      </c>
      <c r="E35" s="67" t="s">
        <v>306</v>
      </c>
      <c r="F35" s="45" t="s">
        <v>662</v>
      </c>
      <c r="G35" s="64">
        <f>Recette!Q42</f>
        <v>2520</v>
      </c>
      <c r="H35" s="47"/>
    </row>
    <row r="36" spans="1:8" ht="21" x14ac:dyDescent="0.25">
      <c r="A36" s="61" t="str">
        <f>Recette!R43</f>
        <v>Bottes (robe) d'étain</v>
      </c>
      <c r="B36" s="45" t="s">
        <v>635</v>
      </c>
      <c r="C36" s="45" t="s">
        <v>638</v>
      </c>
      <c r="D36" s="45">
        <v>4</v>
      </c>
      <c r="E36" s="67" t="s">
        <v>306</v>
      </c>
      <c r="F36" s="45" t="s">
        <v>662</v>
      </c>
      <c r="G36" s="64">
        <f>Recette!Q43</f>
        <v>2520</v>
      </c>
      <c r="H36" s="47"/>
    </row>
    <row r="37" spans="1:8" ht="21" x14ac:dyDescent="0.25">
      <c r="A37" s="61" t="str">
        <f>Recette!R44</f>
        <v>Haume léger d'étain</v>
      </c>
      <c r="B37" s="45" t="s">
        <v>642</v>
      </c>
      <c r="C37" s="45" t="s">
        <v>641</v>
      </c>
      <c r="D37" s="45">
        <v>8</v>
      </c>
      <c r="E37" s="67" t="s">
        <v>306</v>
      </c>
      <c r="F37" s="45" t="s">
        <v>664</v>
      </c>
      <c r="G37" s="64">
        <f>Recette!Q44</f>
        <v>3420</v>
      </c>
      <c r="H37" s="47"/>
    </row>
    <row r="38" spans="1:8" ht="21" x14ac:dyDescent="0.25">
      <c r="A38" s="61" t="str">
        <f>Recette!R45</f>
        <v>Armure légére d'étain</v>
      </c>
      <c r="B38" s="45" t="s">
        <v>642</v>
      </c>
      <c r="C38" s="45" t="s">
        <v>643</v>
      </c>
      <c r="D38" s="45">
        <v>16</v>
      </c>
      <c r="E38" s="67" t="s">
        <v>306</v>
      </c>
      <c r="F38" s="45" t="s">
        <v>914</v>
      </c>
      <c r="G38" s="64">
        <f>Recette!Q45</f>
        <v>3920</v>
      </c>
      <c r="H38" s="47"/>
    </row>
    <row r="39" spans="1:8" ht="21" x14ac:dyDescent="0.25">
      <c r="A39" s="61" t="str">
        <f>Recette!R46</f>
        <v>Gants  léger d'étain</v>
      </c>
      <c r="B39" s="45" t="s">
        <v>642</v>
      </c>
      <c r="C39" s="45" t="s">
        <v>636</v>
      </c>
      <c r="D39" s="45">
        <v>8</v>
      </c>
      <c r="E39" s="67" t="s">
        <v>306</v>
      </c>
      <c r="F39" s="45" t="s">
        <v>664</v>
      </c>
      <c r="G39" s="64">
        <f>Recette!Q46</f>
        <v>3420</v>
      </c>
      <c r="H39" s="47"/>
    </row>
    <row r="40" spans="1:8" ht="21" x14ac:dyDescent="0.25">
      <c r="A40" s="61" t="str">
        <f>Recette!R47</f>
        <v>Bottes légére  d'étain</v>
      </c>
      <c r="B40" s="45" t="s">
        <v>642</v>
      </c>
      <c r="C40" s="45" t="s">
        <v>638</v>
      </c>
      <c r="D40" s="45">
        <v>8</v>
      </c>
      <c r="E40" s="67" t="s">
        <v>306</v>
      </c>
      <c r="F40" s="45" t="s">
        <v>664</v>
      </c>
      <c r="G40" s="64">
        <f>Recette!Q47</f>
        <v>3420</v>
      </c>
      <c r="H40" s="47"/>
    </row>
    <row r="41" spans="1:8" ht="21" x14ac:dyDescent="0.25">
      <c r="A41" s="61" t="str">
        <f>Recette!R48</f>
        <v>Haume Lourd d'étain</v>
      </c>
      <c r="B41" s="45" t="s">
        <v>644</v>
      </c>
      <c r="C41" s="45" t="s">
        <v>641</v>
      </c>
      <c r="D41" s="45">
        <v>12</v>
      </c>
      <c r="E41" s="67" t="s">
        <v>306</v>
      </c>
      <c r="F41" s="45" t="s">
        <v>881</v>
      </c>
      <c r="G41" s="64">
        <f>Recette!Q48</f>
        <v>6620</v>
      </c>
      <c r="H41" s="47"/>
    </row>
    <row r="42" spans="1:8" ht="21" x14ac:dyDescent="0.25">
      <c r="A42" s="61" t="str">
        <f>Recette!R49</f>
        <v>Armure Lourde d'étain</v>
      </c>
      <c r="B42" s="45" t="s">
        <v>644</v>
      </c>
      <c r="C42" s="45" t="s">
        <v>643</v>
      </c>
      <c r="D42" s="45">
        <v>24</v>
      </c>
      <c r="E42" s="67" t="s">
        <v>306</v>
      </c>
      <c r="F42" s="45" t="s">
        <v>882</v>
      </c>
      <c r="G42" s="64">
        <f>Recette!Q49</f>
        <v>7800</v>
      </c>
      <c r="H42" s="47"/>
    </row>
    <row r="43" spans="1:8" ht="21" x14ac:dyDescent="0.25">
      <c r="A43" s="61" t="str">
        <f>Recette!R50</f>
        <v>Gants  Lourd d'étain</v>
      </c>
      <c r="B43" s="45" t="s">
        <v>644</v>
      </c>
      <c r="C43" s="45" t="s">
        <v>636</v>
      </c>
      <c r="D43" s="45">
        <v>12</v>
      </c>
      <c r="E43" s="67" t="s">
        <v>306</v>
      </c>
      <c r="F43" s="45" t="s">
        <v>881</v>
      </c>
      <c r="G43" s="64">
        <f>Recette!Q50</f>
        <v>5900</v>
      </c>
      <c r="H43" s="47"/>
    </row>
    <row r="44" spans="1:8" ht="21" x14ac:dyDescent="0.25">
      <c r="A44" s="61" t="str">
        <f>Recette!R51</f>
        <v>Bottes Lourde d'étain</v>
      </c>
      <c r="B44" s="45" t="s">
        <v>644</v>
      </c>
      <c r="C44" s="45" t="s">
        <v>638</v>
      </c>
      <c r="D44" s="45">
        <v>12</v>
      </c>
      <c r="E44" s="67" t="s">
        <v>306</v>
      </c>
      <c r="F44" s="45" t="s">
        <v>881</v>
      </c>
      <c r="G44" s="64">
        <f>Recette!Q51</f>
        <v>5900</v>
      </c>
      <c r="H44" s="47"/>
    </row>
    <row r="45" spans="1:8" ht="21" x14ac:dyDescent="0.25">
      <c r="A45" s="61" t="str">
        <f>Recette!R52</f>
        <v>Poing à pointes</v>
      </c>
      <c r="B45" s="45" t="s">
        <v>392</v>
      </c>
      <c r="C45" s="45" t="s">
        <v>577</v>
      </c>
      <c r="D45" s="45">
        <v>20</v>
      </c>
      <c r="E45" s="67" t="s">
        <v>305</v>
      </c>
      <c r="F45" s="67" t="s">
        <v>579</v>
      </c>
      <c r="G45" s="64">
        <f>Recette!Q52</f>
        <v>2480</v>
      </c>
      <c r="H45" s="47"/>
    </row>
    <row r="46" spans="1:8" ht="21" x14ac:dyDescent="0.25">
      <c r="A46" s="61" t="str">
        <f>Recette!R53</f>
        <v>Lance d'étain</v>
      </c>
      <c r="B46" s="45" t="s">
        <v>392</v>
      </c>
      <c r="C46" s="45" t="s">
        <v>264</v>
      </c>
      <c r="D46" s="45">
        <v>20</v>
      </c>
      <c r="E46" s="67" t="s">
        <v>305</v>
      </c>
      <c r="F46" s="67" t="s">
        <v>613</v>
      </c>
      <c r="G46" s="64">
        <f>Recette!Q53</f>
        <v>950</v>
      </c>
      <c r="H46" s="47"/>
    </row>
    <row r="47" spans="1:8" ht="21" x14ac:dyDescent="0.25">
      <c r="A47" s="61" t="str">
        <f>Recette!R54</f>
        <v>Dague d'étain</v>
      </c>
      <c r="B47" s="45" t="s">
        <v>392</v>
      </c>
      <c r="C47" s="45" t="s">
        <v>261</v>
      </c>
      <c r="D47" s="45">
        <v>20</v>
      </c>
      <c r="E47" s="67" t="s">
        <v>305</v>
      </c>
      <c r="F47" s="67" t="s">
        <v>494</v>
      </c>
      <c r="G47" s="64">
        <f>Recette!Q54</f>
        <v>720</v>
      </c>
      <c r="H47" s="47"/>
    </row>
    <row r="48" spans="1:8" ht="21" x14ac:dyDescent="0.25">
      <c r="A48" s="61" t="str">
        <f>Recette!R55</f>
        <v>Epée d'étain</v>
      </c>
      <c r="B48" s="45" t="s">
        <v>392</v>
      </c>
      <c r="C48" s="45" t="s">
        <v>476</v>
      </c>
      <c r="D48" s="45">
        <v>20</v>
      </c>
      <c r="E48" s="67" t="s">
        <v>305</v>
      </c>
      <c r="F48" s="67" t="s">
        <v>373</v>
      </c>
      <c r="G48" s="64">
        <f>Recette!Q55</f>
        <v>1250</v>
      </c>
      <c r="H48" s="47"/>
    </row>
    <row r="49" spans="1:8" ht="21" x14ac:dyDescent="0.25">
      <c r="A49" s="61" t="str">
        <f>Recette!R56</f>
        <v>Epée d'étain Main Gauche</v>
      </c>
      <c r="B49" s="45" t="s">
        <v>303</v>
      </c>
      <c r="C49" s="45" t="s">
        <v>476</v>
      </c>
      <c r="D49" s="45">
        <v>0</v>
      </c>
      <c r="E49" s="67" t="s">
        <v>305</v>
      </c>
      <c r="F49" s="67" t="s">
        <v>562</v>
      </c>
      <c r="G49" s="64">
        <f>Recette!Q56</f>
        <v>1380</v>
      </c>
      <c r="H49" s="47"/>
    </row>
    <row r="50" spans="1:8" ht="21" x14ac:dyDescent="0.25">
      <c r="A50" s="61" t="str">
        <f>Recette!R57</f>
        <v>Bouclier d'étain</v>
      </c>
      <c r="B50" s="45" t="s">
        <v>303</v>
      </c>
      <c r="C50" s="45" t="s">
        <v>260</v>
      </c>
      <c r="D50" s="45">
        <v>0</v>
      </c>
      <c r="E50" s="67" t="s">
        <v>306</v>
      </c>
      <c r="F50" s="45" t="s">
        <v>358</v>
      </c>
      <c r="G50" s="64">
        <f>Recette!Q57</f>
        <v>824</v>
      </c>
      <c r="H50" s="47" t="s">
        <v>512</v>
      </c>
    </row>
    <row r="51" spans="1:8" ht="21" x14ac:dyDescent="0.25">
      <c r="A51" s="61" t="str">
        <f>Recette!R58</f>
        <v>Epée en étain à deux main</v>
      </c>
      <c r="B51" s="45" t="s">
        <v>393</v>
      </c>
      <c r="C51" s="45" t="s">
        <v>476</v>
      </c>
      <c r="D51" s="45">
        <v>20</v>
      </c>
      <c r="E51" s="67" t="s">
        <v>305</v>
      </c>
      <c r="F51" s="67" t="s">
        <v>631</v>
      </c>
      <c r="G51" s="64">
        <f>Recette!Q58</f>
        <v>2560</v>
      </c>
      <c r="H51" s="47"/>
    </row>
    <row r="52" spans="1:8" ht="21" x14ac:dyDescent="0.25">
      <c r="A52" s="61" t="str">
        <f>Recette!R59</f>
        <v>Arc du noisetier</v>
      </c>
      <c r="B52" s="45" t="s">
        <v>475</v>
      </c>
      <c r="C52" s="45" t="s">
        <v>345</v>
      </c>
      <c r="D52" s="45">
        <v>30</v>
      </c>
      <c r="E52" s="67" t="s">
        <v>305</v>
      </c>
      <c r="F52" s="45" t="s">
        <v>443</v>
      </c>
      <c r="G52" s="64">
        <f>Recette!Q59</f>
        <v>1500</v>
      </c>
      <c r="H52" s="47"/>
    </row>
    <row r="53" spans="1:8" ht="21" x14ac:dyDescent="0.25">
      <c r="A53" s="61" t="str">
        <f>Recette!R60</f>
        <v>Baton du noisetier</v>
      </c>
      <c r="B53" s="45" t="s">
        <v>393</v>
      </c>
      <c r="C53" s="45" t="s">
        <v>379</v>
      </c>
      <c r="D53" s="45">
        <v>30</v>
      </c>
      <c r="E53" s="67" t="s">
        <v>640</v>
      </c>
      <c r="F53" s="45" t="s">
        <v>458</v>
      </c>
      <c r="G53" s="64">
        <f>Recette!Q60</f>
        <v>1500</v>
      </c>
      <c r="H53" s="47"/>
    </row>
    <row r="54" spans="1:8" ht="21" x14ac:dyDescent="0.25">
      <c r="A54" s="61" t="str">
        <f>Recette!R61</f>
        <v>Chapeau de bronze</v>
      </c>
      <c r="B54" s="45" t="s">
        <v>635</v>
      </c>
      <c r="C54" s="45" t="s">
        <v>639</v>
      </c>
      <c r="D54" s="45">
        <v>6</v>
      </c>
      <c r="E54" s="67" t="s">
        <v>306</v>
      </c>
      <c r="F54" s="45" t="s">
        <v>858</v>
      </c>
      <c r="G54" s="64">
        <f>Recette!Q61</f>
        <v>2910</v>
      </c>
      <c r="H54" s="47"/>
    </row>
    <row r="55" spans="1:8" ht="21" x14ac:dyDescent="0.25">
      <c r="A55" s="61" t="str">
        <f>Recette!R62</f>
        <v>Robe de bronze</v>
      </c>
      <c r="B55" s="45" t="s">
        <v>635</v>
      </c>
      <c r="C55" s="45" t="s">
        <v>637</v>
      </c>
      <c r="D55" s="45">
        <v>12</v>
      </c>
      <c r="E55" s="67" t="s">
        <v>306</v>
      </c>
      <c r="F55" s="45" t="s">
        <v>859</v>
      </c>
      <c r="G55" s="64">
        <f>Recette!Q62</f>
        <v>3660</v>
      </c>
      <c r="H55" s="47"/>
    </row>
    <row r="56" spans="1:8" ht="21" x14ac:dyDescent="0.25">
      <c r="A56" s="61" t="str">
        <f>Recette!R63</f>
        <v>Gants (robe) de bronze</v>
      </c>
      <c r="B56" s="45" t="s">
        <v>635</v>
      </c>
      <c r="C56" s="45" t="s">
        <v>636</v>
      </c>
      <c r="D56" s="45">
        <v>6</v>
      </c>
      <c r="E56" s="67" t="s">
        <v>306</v>
      </c>
      <c r="F56" s="45" t="s">
        <v>858</v>
      </c>
      <c r="G56" s="64">
        <f>Recette!Q63</f>
        <v>2910</v>
      </c>
      <c r="H56" s="47"/>
    </row>
    <row r="57" spans="1:8" ht="21" x14ac:dyDescent="0.25">
      <c r="A57" s="61" t="str">
        <f>Recette!R64</f>
        <v>Bottes (robe) de bronze</v>
      </c>
      <c r="B57" s="45" t="s">
        <v>635</v>
      </c>
      <c r="C57" s="45" t="s">
        <v>638</v>
      </c>
      <c r="D57" s="45">
        <v>6</v>
      </c>
      <c r="E57" s="67" t="s">
        <v>306</v>
      </c>
      <c r="F57" s="45" t="s">
        <v>858</v>
      </c>
      <c r="G57" s="64">
        <f>Recette!Q64</f>
        <v>2910</v>
      </c>
      <c r="H57" s="47"/>
    </row>
    <row r="58" spans="1:8" ht="21" x14ac:dyDescent="0.25">
      <c r="A58" s="61" t="str">
        <f>Recette!R65</f>
        <v>Haume léger de bronze</v>
      </c>
      <c r="B58" s="45" t="s">
        <v>642</v>
      </c>
      <c r="C58" s="45" t="s">
        <v>641</v>
      </c>
      <c r="D58" s="45">
        <v>10</v>
      </c>
      <c r="E58" s="67" t="s">
        <v>306</v>
      </c>
      <c r="F58" s="45" t="s">
        <v>915</v>
      </c>
      <c r="G58" s="64">
        <f>Recette!Q65</f>
        <v>3810</v>
      </c>
      <c r="H58" s="47"/>
    </row>
    <row r="59" spans="1:8" ht="21" x14ac:dyDescent="0.25">
      <c r="A59" s="61" t="str">
        <f>Recette!R66</f>
        <v>Armure légére de bronze</v>
      </c>
      <c r="B59" s="45" t="s">
        <v>642</v>
      </c>
      <c r="C59" s="45" t="s">
        <v>643</v>
      </c>
      <c r="D59" s="45">
        <v>20</v>
      </c>
      <c r="E59" s="67" t="s">
        <v>306</v>
      </c>
      <c r="F59" s="45" t="s">
        <v>916</v>
      </c>
      <c r="G59" s="64">
        <f>Recette!Q66</f>
        <v>4560</v>
      </c>
      <c r="H59" s="47"/>
    </row>
    <row r="60" spans="1:8" ht="21" x14ac:dyDescent="0.25">
      <c r="A60" s="61" t="str">
        <f>Recette!R67</f>
        <v>Gants  léger de bronze</v>
      </c>
      <c r="B60" s="45" t="s">
        <v>642</v>
      </c>
      <c r="C60" s="45" t="s">
        <v>636</v>
      </c>
      <c r="D60" s="45">
        <v>10</v>
      </c>
      <c r="E60" s="67" t="s">
        <v>306</v>
      </c>
      <c r="F60" s="45" t="s">
        <v>915</v>
      </c>
      <c r="G60" s="64">
        <f>Recette!Q67</f>
        <v>3810</v>
      </c>
      <c r="H60" s="47"/>
    </row>
    <row r="61" spans="1:8" ht="21" x14ac:dyDescent="0.25">
      <c r="A61" s="61" t="str">
        <f>Recette!R68</f>
        <v>Bottes légére de bronze</v>
      </c>
      <c r="B61" s="45" t="s">
        <v>642</v>
      </c>
      <c r="C61" s="45" t="s">
        <v>638</v>
      </c>
      <c r="D61" s="45">
        <v>10</v>
      </c>
      <c r="E61" s="67" t="s">
        <v>306</v>
      </c>
      <c r="F61" s="45" t="s">
        <v>915</v>
      </c>
      <c r="G61" s="64">
        <f>Recette!Q68</f>
        <v>3810</v>
      </c>
      <c r="H61" s="47"/>
    </row>
    <row r="62" spans="1:8" ht="21" x14ac:dyDescent="0.25">
      <c r="A62" s="61" t="str">
        <f>Recette!R69</f>
        <v>Haume Lourd de bronze</v>
      </c>
      <c r="B62" s="45" t="s">
        <v>644</v>
      </c>
      <c r="C62" s="45" t="s">
        <v>641</v>
      </c>
      <c r="D62" s="45">
        <v>14</v>
      </c>
      <c r="E62" s="67" t="s">
        <v>306</v>
      </c>
      <c r="F62" s="45" t="s">
        <v>646</v>
      </c>
      <c r="G62" s="64">
        <f>Recette!Q69</f>
        <v>7260</v>
      </c>
      <c r="H62" s="47"/>
    </row>
    <row r="63" spans="1:8" ht="21" x14ac:dyDescent="0.25">
      <c r="A63" s="61" t="str">
        <f>Recette!R70</f>
        <v>Armure Lourde de bronze</v>
      </c>
      <c r="B63" s="45" t="s">
        <v>644</v>
      </c>
      <c r="C63" s="45" t="s">
        <v>643</v>
      </c>
      <c r="D63" s="45">
        <v>28</v>
      </c>
      <c r="E63" s="67" t="s">
        <v>306</v>
      </c>
      <c r="F63" s="45" t="s">
        <v>883</v>
      </c>
      <c r="G63" s="64">
        <f>Recette!Q70</f>
        <v>9100</v>
      </c>
      <c r="H63" s="47"/>
    </row>
    <row r="64" spans="1:8" ht="21" x14ac:dyDescent="0.25">
      <c r="A64" s="61" t="str">
        <f>Recette!R71</f>
        <v>Gants  Lourd de bronze</v>
      </c>
      <c r="B64" s="45" t="s">
        <v>644</v>
      </c>
      <c r="C64" s="45" t="s">
        <v>636</v>
      </c>
      <c r="D64" s="45">
        <v>14</v>
      </c>
      <c r="E64" s="67" t="s">
        <v>306</v>
      </c>
      <c r="F64" s="45" t="s">
        <v>646</v>
      </c>
      <c r="G64" s="64">
        <f>Recette!Q71</f>
        <v>7260</v>
      </c>
      <c r="H64" s="47"/>
    </row>
    <row r="65" spans="1:8" ht="21" x14ac:dyDescent="0.25">
      <c r="A65" s="61" t="str">
        <f>Recette!R72</f>
        <v>Bottes Lourde de bronze</v>
      </c>
      <c r="B65" s="45" t="s">
        <v>644</v>
      </c>
      <c r="C65" s="45" t="s">
        <v>638</v>
      </c>
      <c r="D65" s="45">
        <v>14</v>
      </c>
      <c r="E65" s="67" t="s">
        <v>306</v>
      </c>
      <c r="F65" s="45" t="s">
        <v>646</v>
      </c>
      <c r="G65" s="64">
        <f>Recette!Q72</f>
        <v>7260</v>
      </c>
      <c r="H65" s="47"/>
    </row>
    <row r="66" spans="1:8" ht="21" x14ac:dyDescent="0.25">
      <c r="A66" s="61" t="str">
        <f>Recette!R73</f>
        <v>Poing du boucher</v>
      </c>
      <c r="B66" s="45" t="s">
        <v>392</v>
      </c>
      <c r="C66" s="45" t="s">
        <v>577</v>
      </c>
      <c r="D66" s="45">
        <v>30</v>
      </c>
      <c r="E66" s="67" t="s">
        <v>305</v>
      </c>
      <c r="F66" s="67" t="s">
        <v>580</v>
      </c>
      <c r="G66" s="64">
        <f>Recette!Q73</f>
        <v>3770</v>
      </c>
      <c r="H66" s="47"/>
    </row>
    <row r="67" spans="1:8" ht="21" x14ac:dyDescent="0.25">
      <c r="A67" s="61" t="str">
        <f>Recette!R74</f>
        <v>Lance de bronze</v>
      </c>
      <c r="B67" s="45" t="s">
        <v>392</v>
      </c>
      <c r="C67" s="45" t="s">
        <v>264</v>
      </c>
      <c r="D67" s="45">
        <v>30</v>
      </c>
      <c r="E67" s="67" t="s">
        <v>305</v>
      </c>
      <c r="F67" s="67" t="s">
        <v>614</v>
      </c>
      <c r="G67" s="64">
        <f>Recette!Q74</f>
        <v>1370</v>
      </c>
      <c r="H67" s="47"/>
    </row>
    <row r="68" spans="1:8" ht="21" x14ac:dyDescent="0.25">
      <c r="A68" s="61" t="str">
        <f>Recette!R75</f>
        <v>Dague de bronze</v>
      </c>
      <c r="B68" s="45" t="s">
        <v>392</v>
      </c>
      <c r="C68" s="45" t="s">
        <v>261</v>
      </c>
      <c r="D68" s="45">
        <v>30</v>
      </c>
      <c r="E68" s="67" t="s">
        <v>305</v>
      </c>
      <c r="F68" s="67" t="s">
        <v>495</v>
      </c>
      <c r="G68" s="64">
        <f>Recette!Q75</f>
        <v>1120</v>
      </c>
      <c r="H68" s="47"/>
    </row>
    <row r="69" spans="1:8" ht="21" x14ac:dyDescent="0.25">
      <c r="A69" s="61" t="str">
        <f>Recette!R76</f>
        <v>Epée de bronze</v>
      </c>
      <c r="B69" s="45" t="s">
        <v>392</v>
      </c>
      <c r="C69" s="45" t="s">
        <v>476</v>
      </c>
      <c r="D69" s="45">
        <v>30</v>
      </c>
      <c r="E69" s="67" t="s">
        <v>305</v>
      </c>
      <c r="F69" s="67" t="s">
        <v>373</v>
      </c>
      <c r="G69" s="64">
        <f>Recette!Q76</f>
        <v>1900</v>
      </c>
      <c r="H69" s="47" t="s">
        <v>513</v>
      </c>
    </row>
    <row r="70" spans="1:8" ht="21" x14ac:dyDescent="0.25">
      <c r="A70" s="61" t="str">
        <f>Recette!R77</f>
        <v>Epée de bronze Main Gauche</v>
      </c>
      <c r="B70" s="45" t="s">
        <v>303</v>
      </c>
      <c r="C70" s="45" t="s">
        <v>476</v>
      </c>
      <c r="D70" s="45">
        <v>0</v>
      </c>
      <c r="E70" s="67" t="s">
        <v>305</v>
      </c>
      <c r="F70" s="67" t="s">
        <v>562</v>
      </c>
      <c r="G70" s="64">
        <f>Recette!Q77</f>
        <v>2160</v>
      </c>
      <c r="H70" s="47"/>
    </row>
    <row r="71" spans="1:8" ht="21" x14ac:dyDescent="0.25">
      <c r="A71" s="61" t="str">
        <f>Recette!R78</f>
        <v>Bouclier de bronze</v>
      </c>
      <c r="B71" s="45" t="s">
        <v>303</v>
      </c>
      <c r="C71" s="45" t="s">
        <v>260</v>
      </c>
      <c r="D71" s="45">
        <v>0</v>
      </c>
      <c r="E71" s="67" t="s">
        <v>306</v>
      </c>
      <c r="F71" s="45" t="s">
        <v>359</v>
      </c>
      <c r="G71" s="64">
        <f>Recette!Q78</f>
        <v>1472</v>
      </c>
      <c r="H71" s="47" t="s">
        <v>514</v>
      </c>
    </row>
    <row r="72" spans="1:8" ht="21" x14ac:dyDescent="0.25">
      <c r="A72" s="61" t="str">
        <f>Recette!R79</f>
        <v>Epée en bronze à deux main</v>
      </c>
      <c r="B72" s="45" t="s">
        <v>393</v>
      </c>
      <c r="C72" s="45" t="s">
        <v>476</v>
      </c>
      <c r="D72" s="45">
        <v>30</v>
      </c>
      <c r="E72" s="67" t="s">
        <v>305</v>
      </c>
      <c r="F72" s="67" t="s">
        <v>631</v>
      </c>
      <c r="G72" s="64">
        <f>Recette!Q79</f>
        <v>3670</v>
      </c>
      <c r="H72" s="47"/>
    </row>
    <row r="73" spans="1:8" ht="21" x14ac:dyDescent="0.25">
      <c r="A73" s="61" t="str">
        <f>Recette!R80</f>
        <v>Arc d'érable</v>
      </c>
      <c r="B73" s="45" t="s">
        <v>475</v>
      </c>
      <c r="C73" s="45" t="s">
        <v>345</v>
      </c>
      <c r="D73" s="45">
        <v>40</v>
      </c>
      <c r="E73" s="67" t="s">
        <v>305</v>
      </c>
      <c r="F73" s="45" t="s">
        <v>444</v>
      </c>
      <c r="G73" s="64">
        <f>Recette!Q80</f>
        <v>2430</v>
      </c>
      <c r="H73" s="47"/>
    </row>
    <row r="74" spans="1:8" ht="21" x14ac:dyDescent="0.25">
      <c r="A74" s="61" t="str">
        <f>Recette!R81</f>
        <v>Baton d'érable</v>
      </c>
      <c r="B74" s="45" t="s">
        <v>393</v>
      </c>
      <c r="C74" s="45" t="s">
        <v>379</v>
      </c>
      <c r="D74" s="45">
        <v>40</v>
      </c>
      <c r="E74" s="67" t="s">
        <v>640</v>
      </c>
      <c r="F74" s="45" t="s">
        <v>459</v>
      </c>
      <c r="G74" s="64">
        <f>Recette!Q81</f>
        <v>2430</v>
      </c>
      <c r="H74" s="47"/>
    </row>
    <row r="75" spans="1:8" ht="21" x14ac:dyDescent="0.25">
      <c r="A75" s="61" t="str">
        <f>Recette!R82</f>
        <v>Chapeau en fer</v>
      </c>
      <c r="B75" s="45" t="s">
        <v>635</v>
      </c>
      <c r="C75" s="45" t="s">
        <v>639</v>
      </c>
      <c r="D75" s="45">
        <v>8</v>
      </c>
      <c r="E75" s="67" t="s">
        <v>306</v>
      </c>
      <c r="F75" s="45" t="s">
        <v>857</v>
      </c>
      <c r="G75" s="64">
        <f>Recette!Q82</f>
        <v>3900</v>
      </c>
      <c r="H75" s="47"/>
    </row>
    <row r="76" spans="1:8" ht="21" x14ac:dyDescent="0.25">
      <c r="A76" s="61" t="str">
        <f>Recette!R83</f>
        <v>Robe en fer</v>
      </c>
      <c r="B76" s="45" t="s">
        <v>635</v>
      </c>
      <c r="C76" s="45" t="s">
        <v>637</v>
      </c>
      <c r="D76" s="45">
        <v>16</v>
      </c>
      <c r="E76" s="67" t="s">
        <v>306</v>
      </c>
      <c r="F76" s="45" t="s">
        <v>860</v>
      </c>
      <c r="G76" s="64">
        <f>Recette!Q83</f>
        <v>5400</v>
      </c>
      <c r="H76" s="47"/>
    </row>
    <row r="77" spans="1:8" ht="21" x14ac:dyDescent="0.25">
      <c r="A77" s="61" t="str">
        <f>Recette!R84</f>
        <v>Gants (robe) en fer</v>
      </c>
      <c r="B77" s="45" t="s">
        <v>635</v>
      </c>
      <c r="C77" s="45" t="s">
        <v>636</v>
      </c>
      <c r="D77" s="45">
        <v>8</v>
      </c>
      <c r="E77" s="67" t="s">
        <v>306</v>
      </c>
      <c r="F77" s="45" t="s">
        <v>857</v>
      </c>
      <c r="G77" s="64">
        <f>Recette!Q84</f>
        <v>3900</v>
      </c>
      <c r="H77" s="47"/>
    </row>
    <row r="78" spans="1:8" ht="21" x14ac:dyDescent="0.25">
      <c r="A78" s="61" t="str">
        <f>Recette!R85</f>
        <v>Bottes (robe) en fer</v>
      </c>
      <c r="B78" s="45" t="s">
        <v>635</v>
      </c>
      <c r="C78" s="45" t="s">
        <v>638</v>
      </c>
      <c r="D78" s="45">
        <v>8</v>
      </c>
      <c r="E78" s="67" t="s">
        <v>306</v>
      </c>
      <c r="F78" s="45" t="s">
        <v>857</v>
      </c>
      <c r="G78" s="64">
        <f>Recette!Q85</f>
        <v>3900</v>
      </c>
      <c r="H78" s="47"/>
    </row>
    <row r="79" spans="1:8" ht="21" x14ac:dyDescent="0.25">
      <c r="A79" s="61" t="str">
        <f>Recette!R86</f>
        <v>Haume léger en fer</v>
      </c>
      <c r="B79" s="45" t="s">
        <v>642</v>
      </c>
      <c r="C79" s="45" t="s">
        <v>641</v>
      </c>
      <c r="D79" s="45">
        <v>12</v>
      </c>
      <c r="E79" s="67" t="s">
        <v>306</v>
      </c>
      <c r="F79" s="45" t="s">
        <v>914</v>
      </c>
      <c r="G79" s="64">
        <f>Recette!Q86</f>
        <v>4800</v>
      </c>
      <c r="H79" s="47"/>
    </row>
    <row r="80" spans="1:8" ht="21" x14ac:dyDescent="0.25">
      <c r="A80" s="61" t="str">
        <f>Recette!R87</f>
        <v>Armure légére en fer</v>
      </c>
      <c r="B80" s="45" t="s">
        <v>642</v>
      </c>
      <c r="C80" s="45" t="s">
        <v>643</v>
      </c>
      <c r="D80" s="45">
        <v>24</v>
      </c>
      <c r="E80" s="67" t="s">
        <v>306</v>
      </c>
      <c r="F80" s="45" t="s">
        <v>917</v>
      </c>
      <c r="G80" s="64">
        <f>Recette!Q87</f>
        <v>6300</v>
      </c>
      <c r="H80" s="47"/>
    </row>
    <row r="81" spans="1:8" ht="21" x14ac:dyDescent="0.25">
      <c r="A81" s="61" t="str">
        <f>Recette!R88</f>
        <v>Gants  léger en fer</v>
      </c>
      <c r="B81" s="45" t="s">
        <v>642</v>
      </c>
      <c r="C81" s="45" t="s">
        <v>636</v>
      </c>
      <c r="D81" s="45">
        <v>12</v>
      </c>
      <c r="E81" s="67" t="s">
        <v>306</v>
      </c>
      <c r="F81" s="45" t="s">
        <v>914</v>
      </c>
      <c r="G81" s="64">
        <f>Recette!Q88</f>
        <v>4800</v>
      </c>
      <c r="H81" s="47"/>
    </row>
    <row r="82" spans="1:8" ht="21" x14ac:dyDescent="0.25">
      <c r="A82" s="61" t="str">
        <f>Recette!R89</f>
        <v>Bottes légére en fer</v>
      </c>
      <c r="B82" s="45" t="s">
        <v>642</v>
      </c>
      <c r="C82" s="45" t="s">
        <v>638</v>
      </c>
      <c r="D82" s="45">
        <v>12</v>
      </c>
      <c r="E82" s="67" t="s">
        <v>306</v>
      </c>
      <c r="F82" s="45" t="s">
        <v>914</v>
      </c>
      <c r="G82" s="64">
        <f>Recette!Q89</f>
        <v>4800</v>
      </c>
      <c r="H82" s="47"/>
    </row>
    <row r="83" spans="1:8" ht="21" x14ac:dyDescent="0.25">
      <c r="A83" s="61" t="str">
        <f>Recette!R90</f>
        <v>Haume Lourd en fer</v>
      </c>
      <c r="B83" s="45" t="s">
        <v>644</v>
      </c>
      <c r="C83" s="45" t="s">
        <v>641</v>
      </c>
      <c r="D83" s="45">
        <v>16</v>
      </c>
      <c r="E83" s="67" t="s">
        <v>306</v>
      </c>
      <c r="F83" s="45" t="s">
        <v>884</v>
      </c>
      <c r="G83" s="64">
        <f>Recette!Q90</f>
        <v>9000</v>
      </c>
      <c r="H83" s="47"/>
    </row>
    <row r="84" spans="1:8" ht="21" x14ac:dyDescent="0.25">
      <c r="A84" s="61" t="str">
        <f>Recette!R91</f>
        <v>Armure Lourde en fer</v>
      </c>
      <c r="B84" s="45" t="s">
        <v>644</v>
      </c>
      <c r="C84" s="45" t="s">
        <v>643</v>
      </c>
      <c r="D84" s="45">
        <v>32</v>
      </c>
      <c r="E84" s="67" t="s">
        <v>306</v>
      </c>
      <c r="F84" s="45" t="s">
        <v>645</v>
      </c>
      <c r="G84" s="64">
        <f>Recette!Q91</f>
        <v>12720</v>
      </c>
      <c r="H84" s="47"/>
    </row>
    <row r="85" spans="1:8" ht="21" x14ac:dyDescent="0.25">
      <c r="A85" s="61" t="str">
        <f>Recette!R92</f>
        <v>Gants  Lourd en fer</v>
      </c>
      <c r="B85" s="45" t="s">
        <v>644</v>
      </c>
      <c r="C85" s="45" t="s">
        <v>636</v>
      </c>
      <c r="D85" s="45">
        <v>16</v>
      </c>
      <c r="E85" s="67" t="s">
        <v>306</v>
      </c>
      <c r="F85" s="45" t="s">
        <v>884</v>
      </c>
      <c r="G85" s="64">
        <f>Recette!Q92</f>
        <v>9000</v>
      </c>
      <c r="H85" s="47"/>
    </row>
    <row r="86" spans="1:8" ht="21" x14ac:dyDescent="0.25">
      <c r="A86" s="61" t="str">
        <f>Recette!R93</f>
        <v>Bottes Lourde en fer</v>
      </c>
      <c r="B86" s="45" t="s">
        <v>644</v>
      </c>
      <c r="C86" s="45" t="s">
        <v>638</v>
      </c>
      <c r="D86" s="45">
        <v>16</v>
      </c>
      <c r="E86" s="67" t="s">
        <v>306</v>
      </c>
      <c r="F86" s="45" t="s">
        <v>884</v>
      </c>
      <c r="G86" s="64">
        <f>Recette!Q93</f>
        <v>9000</v>
      </c>
      <c r="H86" s="47"/>
    </row>
    <row r="87" spans="1:8" ht="21" x14ac:dyDescent="0.25">
      <c r="A87" s="61" t="str">
        <f>Recette!R94</f>
        <v>Poing en fer</v>
      </c>
      <c r="B87" s="45" t="s">
        <v>392</v>
      </c>
      <c r="C87" s="45" t="s">
        <v>577</v>
      </c>
      <c r="D87" s="45">
        <v>40</v>
      </c>
      <c r="E87" s="67" t="s">
        <v>305</v>
      </c>
      <c r="F87" s="67" t="s">
        <v>581</v>
      </c>
      <c r="G87" s="64">
        <f>Recette!Q94</f>
        <v>5630</v>
      </c>
      <c r="H87" s="47"/>
    </row>
    <row r="88" spans="1:8" ht="21" x14ac:dyDescent="0.25">
      <c r="A88" s="61" t="str">
        <f>Recette!R95</f>
        <v>Lance en fer</v>
      </c>
      <c r="B88" s="45" t="s">
        <v>392</v>
      </c>
      <c r="C88" s="45" t="s">
        <v>264</v>
      </c>
      <c r="D88" s="45">
        <v>40</v>
      </c>
      <c r="E88" s="67" t="s">
        <v>305</v>
      </c>
      <c r="F88" s="67" t="s">
        <v>616</v>
      </c>
      <c r="G88" s="64">
        <f>Recette!Q95</f>
        <v>1978</v>
      </c>
      <c r="H88" s="47"/>
    </row>
    <row r="89" spans="1:8" ht="21" x14ac:dyDescent="0.25">
      <c r="A89" s="61" t="str">
        <f>Recette!R96</f>
        <v>Dague en fer</v>
      </c>
      <c r="B89" s="45" t="s">
        <v>392</v>
      </c>
      <c r="C89" s="45" t="s">
        <v>261</v>
      </c>
      <c r="D89" s="45">
        <v>40</v>
      </c>
      <c r="E89" s="67" t="s">
        <v>305</v>
      </c>
      <c r="F89" s="67" t="s">
        <v>496</v>
      </c>
      <c r="G89" s="64">
        <f>Recette!Q96</f>
        <v>2090</v>
      </c>
      <c r="H89" s="47"/>
    </row>
    <row r="90" spans="1:8" ht="21" x14ac:dyDescent="0.25">
      <c r="A90" s="61" t="str">
        <f>Recette!R97</f>
        <v>Epée en fer</v>
      </c>
      <c r="B90" s="45" t="s">
        <v>392</v>
      </c>
      <c r="C90" s="45" t="s">
        <v>476</v>
      </c>
      <c r="D90" s="45">
        <v>40</v>
      </c>
      <c r="E90" s="67" t="s">
        <v>305</v>
      </c>
      <c r="F90" s="67" t="s">
        <v>373</v>
      </c>
      <c r="G90" s="64">
        <f>Recette!Q97</f>
        <v>3630</v>
      </c>
      <c r="H90" s="47" t="s">
        <v>515</v>
      </c>
    </row>
    <row r="91" spans="1:8" ht="21" x14ac:dyDescent="0.25">
      <c r="A91" s="61" t="str">
        <f>Recette!R98</f>
        <v>Epée en fer Main Gauche</v>
      </c>
      <c r="B91" s="45" t="s">
        <v>303</v>
      </c>
      <c r="C91" s="45" t="s">
        <v>476</v>
      </c>
      <c r="D91" s="45">
        <v>0</v>
      </c>
      <c r="E91" s="67" t="s">
        <v>305</v>
      </c>
      <c r="F91" s="67" t="s">
        <v>562</v>
      </c>
      <c r="G91" s="64">
        <f>Recette!Q98</f>
        <v>4100</v>
      </c>
      <c r="H91" s="47"/>
    </row>
    <row r="92" spans="1:8" ht="21" x14ac:dyDescent="0.25">
      <c r="A92" s="61" t="str">
        <f>Recette!R99</f>
        <v>Bouclier de fer</v>
      </c>
      <c r="B92" s="45" t="s">
        <v>303</v>
      </c>
      <c r="C92" s="45" t="s">
        <v>260</v>
      </c>
      <c r="D92" s="45">
        <v>0</v>
      </c>
      <c r="E92" s="67" t="s">
        <v>306</v>
      </c>
      <c r="F92" s="45" t="s">
        <v>360</v>
      </c>
      <c r="G92" s="64">
        <f>Recette!Q99</f>
        <v>2484</v>
      </c>
      <c r="H92" s="47" t="s">
        <v>516</v>
      </c>
    </row>
    <row r="93" spans="1:8" ht="21" x14ac:dyDescent="0.25">
      <c r="A93" s="61" t="str">
        <f>Recette!R100</f>
        <v>Epée en fer à deux main</v>
      </c>
      <c r="B93" s="45" t="s">
        <v>393</v>
      </c>
      <c r="C93" s="45" t="s">
        <v>476</v>
      </c>
      <c r="D93" s="45">
        <v>40</v>
      </c>
      <c r="E93" s="67" t="s">
        <v>305</v>
      </c>
      <c r="F93" s="67" t="s">
        <v>631</v>
      </c>
      <c r="G93" s="64">
        <f>Recette!Q100</f>
        <v>6940</v>
      </c>
      <c r="H93" s="47"/>
    </row>
    <row r="94" spans="1:8" ht="21" x14ac:dyDescent="0.25">
      <c r="A94" s="61" t="str">
        <f>Recette!R102</f>
        <v>Arc du chataignier</v>
      </c>
      <c r="B94" s="45" t="s">
        <v>475</v>
      </c>
      <c r="C94" s="45" t="s">
        <v>345</v>
      </c>
      <c r="D94" s="45">
        <v>50</v>
      </c>
      <c r="E94" s="67" t="s">
        <v>305</v>
      </c>
      <c r="F94" s="45" t="s">
        <v>445</v>
      </c>
      <c r="G94" s="64">
        <f>Recette!Q102</f>
        <v>2650</v>
      </c>
      <c r="H94" s="47"/>
    </row>
    <row r="95" spans="1:8" ht="21" x14ac:dyDescent="0.25">
      <c r="A95" s="61" t="str">
        <f>Recette!R103</f>
        <v>Baton du chataignier</v>
      </c>
      <c r="B95" s="45" t="s">
        <v>393</v>
      </c>
      <c r="C95" s="45" t="s">
        <v>379</v>
      </c>
      <c r="D95" s="45">
        <v>50</v>
      </c>
      <c r="E95" s="67" t="s">
        <v>640</v>
      </c>
      <c r="F95" s="45" t="s">
        <v>460</v>
      </c>
      <c r="G95" s="64">
        <f>Recette!Q103</f>
        <v>2400</v>
      </c>
      <c r="H95" s="47"/>
    </row>
    <row r="96" spans="1:8" ht="21" x14ac:dyDescent="0.25">
      <c r="A96" s="61" t="str">
        <f>Recette!R104</f>
        <v>Chapeau d'argent</v>
      </c>
      <c r="B96" s="45" t="s">
        <v>635</v>
      </c>
      <c r="C96" s="45" t="s">
        <v>639</v>
      </c>
      <c r="D96" s="45">
        <v>10</v>
      </c>
      <c r="E96" s="67" t="s">
        <v>306</v>
      </c>
      <c r="F96" s="45" t="s">
        <v>861</v>
      </c>
      <c r="G96" s="64">
        <f>Recette!Q104</f>
        <v>7100</v>
      </c>
      <c r="H96" s="47"/>
    </row>
    <row r="97" spans="1:8" ht="21" x14ac:dyDescent="0.25">
      <c r="A97" s="61" t="str">
        <f>Recette!R105</f>
        <v>Robe d'argent</v>
      </c>
      <c r="B97" s="45" t="s">
        <v>635</v>
      </c>
      <c r="C97" s="45" t="s">
        <v>637</v>
      </c>
      <c r="D97" s="45">
        <v>20</v>
      </c>
      <c r="E97" s="67" t="s">
        <v>306</v>
      </c>
      <c r="F97" s="45" t="s">
        <v>862</v>
      </c>
      <c r="G97" s="64">
        <f>Recette!Q105</f>
        <v>12100</v>
      </c>
      <c r="H97" s="47"/>
    </row>
    <row r="98" spans="1:8" ht="21" x14ac:dyDescent="0.25">
      <c r="A98" s="61" t="str">
        <f>Recette!R106</f>
        <v>Gants (robe) d'argent</v>
      </c>
      <c r="B98" s="45" t="s">
        <v>635</v>
      </c>
      <c r="C98" s="45" t="s">
        <v>636</v>
      </c>
      <c r="D98" s="45">
        <v>10</v>
      </c>
      <c r="E98" s="67" t="s">
        <v>306</v>
      </c>
      <c r="F98" s="45" t="s">
        <v>861</v>
      </c>
      <c r="G98" s="64">
        <f>Recette!Q106</f>
        <v>7100</v>
      </c>
      <c r="H98" s="47"/>
    </row>
    <row r="99" spans="1:8" ht="21" x14ac:dyDescent="0.25">
      <c r="A99" s="61" t="str">
        <f>Recette!R107</f>
        <v>Bottes (robe) d'argent</v>
      </c>
      <c r="B99" s="45" t="s">
        <v>635</v>
      </c>
      <c r="C99" s="45" t="s">
        <v>638</v>
      </c>
      <c r="D99" s="45">
        <v>10</v>
      </c>
      <c r="E99" s="67" t="s">
        <v>306</v>
      </c>
      <c r="F99" s="45" t="s">
        <v>861</v>
      </c>
      <c r="G99" s="64">
        <f>Recette!Q107</f>
        <v>7100</v>
      </c>
      <c r="H99" s="47"/>
    </row>
    <row r="100" spans="1:8" ht="21" x14ac:dyDescent="0.25">
      <c r="A100" s="61" t="str">
        <f>Recette!R108</f>
        <v>Haume léger d'argent</v>
      </c>
      <c r="B100" s="45" t="s">
        <v>642</v>
      </c>
      <c r="C100" s="45" t="s">
        <v>641</v>
      </c>
      <c r="D100" s="45">
        <v>14</v>
      </c>
      <c r="E100" s="67" t="s">
        <v>306</v>
      </c>
      <c r="F100" s="45" t="s">
        <v>918</v>
      </c>
      <c r="G100" s="64">
        <f>Recette!Q108</f>
        <v>8000</v>
      </c>
      <c r="H100" s="47"/>
    </row>
    <row r="101" spans="1:8" ht="21" x14ac:dyDescent="0.25">
      <c r="A101" s="61" t="str">
        <f>Recette!R109</f>
        <v>Armure légére d'argent</v>
      </c>
      <c r="B101" s="45" t="s">
        <v>642</v>
      </c>
      <c r="C101" s="45" t="s">
        <v>643</v>
      </c>
      <c r="D101" s="45">
        <v>28</v>
      </c>
      <c r="E101" s="67" t="s">
        <v>306</v>
      </c>
      <c r="F101" s="45" t="s">
        <v>919</v>
      </c>
      <c r="G101" s="64">
        <f>Recette!Q109</f>
        <v>13000</v>
      </c>
      <c r="H101" s="47"/>
    </row>
    <row r="102" spans="1:8" ht="21" x14ac:dyDescent="0.25">
      <c r="A102" s="61" t="str">
        <f>Recette!R110</f>
        <v>Gants  léger d'argent</v>
      </c>
      <c r="B102" s="45" t="s">
        <v>642</v>
      </c>
      <c r="C102" s="45" t="s">
        <v>636</v>
      </c>
      <c r="D102" s="45">
        <v>14</v>
      </c>
      <c r="E102" s="67" t="s">
        <v>306</v>
      </c>
      <c r="F102" s="45" t="s">
        <v>918</v>
      </c>
      <c r="G102" s="64">
        <f>Recette!Q110</f>
        <v>8000</v>
      </c>
      <c r="H102" s="47"/>
    </row>
    <row r="103" spans="1:8" ht="21" x14ac:dyDescent="0.25">
      <c r="A103" s="61" t="str">
        <f>Recette!R111</f>
        <v>Bottes légére d'argent</v>
      </c>
      <c r="B103" s="45" t="s">
        <v>642</v>
      </c>
      <c r="C103" s="45" t="s">
        <v>638</v>
      </c>
      <c r="D103" s="45">
        <v>14</v>
      </c>
      <c r="E103" s="67" t="s">
        <v>306</v>
      </c>
      <c r="F103" s="45" t="s">
        <v>918</v>
      </c>
      <c r="G103" s="64">
        <f>Recette!Q111</f>
        <v>8000</v>
      </c>
      <c r="H103" s="47"/>
    </row>
    <row r="104" spans="1:8" ht="21" x14ac:dyDescent="0.25">
      <c r="A104" s="61" t="str">
        <f>Recette!R112</f>
        <v>Haume Lourd d'argent</v>
      </c>
      <c r="B104" s="45" t="s">
        <v>644</v>
      </c>
      <c r="C104" s="45" t="s">
        <v>641</v>
      </c>
      <c r="D104" s="45">
        <v>18</v>
      </c>
      <c r="E104" s="67" t="s">
        <v>306</v>
      </c>
      <c r="F104" s="45" t="s">
        <v>885</v>
      </c>
      <c r="G104" s="64">
        <f>Recette!Q112</f>
        <v>15700</v>
      </c>
      <c r="H104" s="47"/>
    </row>
    <row r="105" spans="1:8" ht="21" x14ac:dyDescent="0.25">
      <c r="A105" s="61" t="str">
        <f>Recette!R113</f>
        <v>Armure Lourde d'argent</v>
      </c>
      <c r="B105" s="45" t="s">
        <v>644</v>
      </c>
      <c r="C105" s="45" t="s">
        <v>643</v>
      </c>
      <c r="D105" s="45">
        <v>36</v>
      </c>
      <c r="E105" s="67" t="s">
        <v>306</v>
      </c>
      <c r="F105" s="45" t="s">
        <v>647</v>
      </c>
      <c r="G105" s="64">
        <f>Recette!Q113</f>
        <v>25700</v>
      </c>
      <c r="H105" s="47"/>
    </row>
    <row r="106" spans="1:8" ht="21" x14ac:dyDescent="0.25">
      <c r="A106" s="61" t="str">
        <f>Recette!R114</f>
        <v>Gants  Lourd d'argent</v>
      </c>
      <c r="B106" s="45" t="s">
        <v>644</v>
      </c>
      <c r="C106" s="45" t="s">
        <v>636</v>
      </c>
      <c r="D106" s="45">
        <v>18</v>
      </c>
      <c r="E106" s="67" t="s">
        <v>306</v>
      </c>
      <c r="F106" s="45" t="s">
        <v>885</v>
      </c>
      <c r="G106" s="64">
        <f>Recette!Q114</f>
        <v>15700</v>
      </c>
      <c r="H106" s="47"/>
    </row>
    <row r="107" spans="1:8" ht="21" x14ac:dyDescent="0.25">
      <c r="A107" s="61" t="str">
        <f>Recette!R115</f>
        <v>Bottes Lourde d'argent</v>
      </c>
      <c r="B107" s="45" t="s">
        <v>644</v>
      </c>
      <c r="C107" s="45" t="s">
        <v>638</v>
      </c>
      <c r="D107" s="45">
        <v>18</v>
      </c>
      <c r="E107" s="67" t="s">
        <v>306</v>
      </c>
      <c r="F107" s="45" t="s">
        <v>885</v>
      </c>
      <c r="G107" s="64">
        <f>Recette!Q115</f>
        <v>15700</v>
      </c>
      <c r="H107" s="47"/>
    </row>
    <row r="108" spans="1:8" ht="21" x14ac:dyDescent="0.25">
      <c r="A108" s="61" t="str">
        <f>Recette!R116</f>
        <v>Cestus</v>
      </c>
      <c r="B108" s="45" t="s">
        <v>392</v>
      </c>
      <c r="C108" s="45" t="s">
        <v>577</v>
      </c>
      <c r="D108" s="45">
        <v>50</v>
      </c>
      <c r="E108" s="67" t="s">
        <v>305</v>
      </c>
      <c r="F108" s="67" t="s">
        <v>582</v>
      </c>
      <c r="G108" s="64">
        <f>Recette!Q116</f>
        <v>9650</v>
      </c>
      <c r="H108" s="47"/>
    </row>
    <row r="109" spans="1:8" ht="21" x14ac:dyDescent="0.25">
      <c r="A109" s="61" t="str">
        <f>Recette!R117</f>
        <v>Lance d'argent</v>
      </c>
      <c r="B109" s="45" t="s">
        <v>392</v>
      </c>
      <c r="C109" s="45" t="s">
        <v>264</v>
      </c>
      <c r="D109" s="45">
        <v>50</v>
      </c>
      <c r="E109" s="67" t="s">
        <v>305</v>
      </c>
      <c r="F109" s="67" t="s">
        <v>617</v>
      </c>
      <c r="G109" s="64">
        <f>Recette!Q117</f>
        <v>10550</v>
      </c>
      <c r="H109" s="47"/>
    </row>
    <row r="110" spans="1:8" ht="21" x14ac:dyDescent="0.25">
      <c r="A110" s="61" t="str">
        <f>Recette!R118</f>
        <v>Dague d'argent</v>
      </c>
      <c r="B110" s="45" t="s">
        <v>392</v>
      </c>
      <c r="C110" s="45" t="s">
        <v>261</v>
      </c>
      <c r="D110" s="45">
        <v>50</v>
      </c>
      <c r="E110" s="67" t="s">
        <v>305</v>
      </c>
      <c r="F110" s="67" t="s">
        <v>497</v>
      </c>
      <c r="G110" s="64">
        <f>Recette!Q118</f>
        <v>10270</v>
      </c>
      <c r="H110" s="47"/>
    </row>
    <row r="111" spans="1:8" ht="21" x14ac:dyDescent="0.25">
      <c r="A111" s="61" t="str">
        <f>Recette!R119</f>
        <v>Epée d'argent</v>
      </c>
      <c r="B111" s="45" t="s">
        <v>392</v>
      </c>
      <c r="C111" s="45" t="s">
        <v>476</v>
      </c>
      <c r="D111" s="45">
        <v>50</v>
      </c>
      <c r="E111" s="67" t="s">
        <v>305</v>
      </c>
      <c r="F111" s="67" t="s">
        <v>373</v>
      </c>
      <c r="G111" s="64">
        <f>Recette!Q119</f>
        <v>10270</v>
      </c>
      <c r="H111" s="47" t="s">
        <v>517</v>
      </c>
    </row>
    <row r="112" spans="1:8" ht="21" x14ac:dyDescent="0.25">
      <c r="A112" s="61" t="str">
        <f>Recette!R120</f>
        <v>Epée d'argent Main Gauche</v>
      </c>
      <c r="B112" s="45" t="s">
        <v>303</v>
      </c>
      <c r="C112" s="45" t="s">
        <v>476</v>
      </c>
      <c r="D112" s="45">
        <v>0</v>
      </c>
      <c r="E112" s="67" t="s">
        <v>305</v>
      </c>
      <c r="F112" s="67" t="s">
        <v>562</v>
      </c>
      <c r="G112" s="64">
        <f>Recette!Q120</f>
        <v>10270</v>
      </c>
      <c r="H112" s="47"/>
    </row>
    <row r="113" spans="1:8" ht="21" x14ac:dyDescent="0.25">
      <c r="A113" s="61" t="str">
        <f>Recette!R121</f>
        <v>Bouclier d'argent</v>
      </c>
      <c r="B113" s="45" t="s">
        <v>303</v>
      </c>
      <c r="C113" s="45" t="s">
        <v>260</v>
      </c>
      <c r="D113" s="45">
        <v>0</v>
      </c>
      <c r="E113" s="67" t="s">
        <v>306</v>
      </c>
      <c r="F113" s="45" t="s">
        <v>361</v>
      </c>
      <c r="G113" s="64">
        <f>Recette!Q121</f>
        <v>5630</v>
      </c>
      <c r="H113" s="47" t="s">
        <v>518</v>
      </c>
    </row>
    <row r="114" spans="1:8" ht="21" x14ac:dyDescent="0.25">
      <c r="A114" s="61" t="str">
        <f>Recette!R122</f>
        <v>Epée en argent à deux main</v>
      </c>
      <c r="B114" s="45" t="s">
        <v>393</v>
      </c>
      <c r="C114" s="45" t="s">
        <v>476</v>
      </c>
      <c r="D114" s="45">
        <v>50</v>
      </c>
      <c r="E114" s="67" t="s">
        <v>305</v>
      </c>
      <c r="F114" s="67" t="s">
        <v>631</v>
      </c>
      <c r="G114" s="64">
        <f>Recette!Q122</f>
        <v>20620</v>
      </c>
      <c r="H114" s="47"/>
    </row>
    <row r="115" spans="1:8" ht="21" x14ac:dyDescent="0.25">
      <c r="A115" s="61" t="str">
        <f>Recette!R123</f>
        <v>Arc d'orme</v>
      </c>
      <c r="B115" s="45" t="s">
        <v>475</v>
      </c>
      <c r="C115" s="45" t="s">
        <v>345</v>
      </c>
      <c r="D115" s="45">
        <v>60</v>
      </c>
      <c r="E115" s="67" t="s">
        <v>305</v>
      </c>
      <c r="F115" s="45" t="s">
        <v>446</v>
      </c>
      <c r="G115" s="64">
        <f>Recette!Q123</f>
        <v>2770</v>
      </c>
      <c r="H115" s="47"/>
    </row>
    <row r="116" spans="1:8" ht="21" x14ac:dyDescent="0.25">
      <c r="A116" s="61" t="str">
        <f>Recette!R124</f>
        <v>Baton d'orme</v>
      </c>
      <c r="B116" s="45" t="s">
        <v>393</v>
      </c>
      <c r="C116" s="45" t="s">
        <v>379</v>
      </c>
      <c r="D116" s="45">
        <v>60</v>
      </c>
      <c r="E116" s="67" t="s">
        <v>640</v>
      </c>
      <c r="F116" s="45" t="s">
        <v>461</v>
      </c>
      <c r="G116" s="64">
        <f>Recette!Q124</f>
        <v>2580</v>
      </c>
      <c r="H116" s="47"/>
    </row>
    <row r="117" spans="1:8" ht="21" x14ac:dyDescent="0.25">
      <c r="A117" s="61" t="str">
        <f>Recette!R125</f>
        <v>Chapeau en or</v>
      </c>
      <c r="B117" s="45" t="s">
        <v>635</v>
      </c>
      <c r="C117" s="45" t="s">
        <v>639</v>
      </c>
      <c r="D117" s="45">
        <v>12</v>
      </c>
      <c r="E117" s="67" t="s">
        <v>306</v>
      </c>
      <c r="F117" s="45" t="s">
        <v>859</v>
      </c>
      <c r="G117" s="64">
        <f>Recette!Q125</f>
        <v>502100</v>
      </c>
      <c r="H117" s="47"/>
    </row>
    <row r="118" spans="1:8" ht="21" x14ac:dyDescent="0.25">
      <c r="A118" s="61" t="str">
        <f>Recette!R126</f>
        <v>Robe en or</v>
      </c>
      <c r="B118" s="45" t="s">
        <v>635</v>
      </c>
      <c r="C118" s="45" t="s">
        <v>637</v>
      </c>
      <c r="D118" s="45">
        <v>24</v>
      </c>
      <c r="E118" s="67" t="s">
        <v>306</v>
      </c>
      <c r="F118" s="45" t="s">
        <v>863</v>
      </c>
      <c r="G118" s="64">
        <f>Recette!Q126</f>
        <v>1002100</v>
      </c>
      <c r="H118" s="47"/>
    </row>
    <row r="119" spans="1:8" ht="21" x14ac:dyDescent="0.25">
      <c r="A119" s="61" t="str">
        <f>Recette!R127</f>
        <v>Gants (robe) en or</v>
      </c>
      <c r="B119" s="45" t="s">
        <v>635</v>
      </c>
      <c r="C119" s="45" t="s">
        <v>636</v>
      </c>
      <c r="D119" s="45">
        <v>12</v>
      </c>
      <c r="E119" s="67" t="s">
        <v>306</v>
      </c>
      <c r="F119" s="45" t="s">
        <v>859</v>
      </c>
      <c r="G119" s="64">
        <f>Recette!Q127</f>
        <v>502100</v>
      </c>
      <c r="H119" s="47"/>
    </row>
    <row r="120" spans="1:8" ht="21" x14ac:dyDescent="0.25">
      <c r="A120" s="61" t="str">
        <f>Recette!R128</f>
        <v>Bottes (robe) en or</v>
      </c>
      <c r="B120" s="45" t="s">
        <v>635</v>
      </c>
      <c r="C120" s="45" t="s">
        <v>638</v>
      </c>
      <c r="D120" s="45">
        <v>12</v>
      </c>
      <c r="E120" s="67" t="s">
        <v>306</v>
      </c>
      <c r="F120" s="45" t="s">
        <v>859</v>
      </c>
      <c r="G120" s="64">
        <f>Recette!Q128</f>
        <v>502100</v>
      </c>
      <c r="H120" s="47"/>
    </row>
    <row r="121" spans="1:8" ht="21" x14ac:dyDescent="0.25">
      <c r="A121" s="61" t="str">
        <f>Recette!R129</f>
        <v>Haume léger en or</v>
      </c>
      <c r="B121" s="45" t="s">
        <v>642</v>
      </c>
      <c r="C121" s="45" t="s">
        <v>641</v>
      </c>
      <c r="D121" s="45">
        <v>16</v>
      </c>
      <c r="E121" s="67" t="s">
        <v>306</v>
      </c>
      <c r="F121" s="45" t="s">
        <v>916</v>
      </c>
      <c r="G121" s="64">
        <f>Recette!Q129</f>
        <v>503000</v>
      </c>
      <c r="H121" s="47"/>
    </row>
    <row r="122" spans="1:8" ht="21" x14ac:dyDescent="0.25">
      <c r="A122" s="61" t="str">
        <f>Recette!R130</f>
        <v>Armure légére en or</v>
      </c>
      <c r="B122" s="45" t="s">
        <v>642</v>
      </c>
      <c r="C122" s="45" t="s">
        <v>643</v>
      </c>
      <c r="D122" s="45">
        <v>32</v>
      </c>
      <c r="E122" s="67" t="s">
        <v>306</v>
      </c>
      <c r="F122" s="45" t="s">
        <v>920</v>
      </c>
      <c r="G122" s="64">
        <f>Recette!Q130</f>
        <v>1003000</v>
      </c>
      <c r="H122" s="47"/>
    </row>
    <row r="123" spans="1:8" ht="21" x14ac:dyDescent="0.25">
      <c r="A123" s="61" t="str">
        <f>Recette!R131</f>
        <v>Gants  léger en or</v>
      </c>
      <c r="B123" s="45" t="s">
        <v>642</v>
      </c>
      <c r="C123" s="45" t="s">
        <v>636</v>
      </c>
      <c r="D123" s="45">
        <v>16</v>
      </c>
      <c r="E123" s="67" t="s">
        <v>306</v>
      </c>
      <c r="F123" s="45" t="s">
        <v>916</v>
      </c>
      <c r="G123" s="64">
        <f>Recette!Q131</f>
        <v>503000</v>
      </c>
      <c r="H123" s="47"/>
    </row>
    <row r="124" spans="1:8" ht="21" x14ac:dyDescent="0.25">
      <c r="A124" s="61" t="str">
        <f>Recette!R132</f>
        <v>Bottes légére en or</v>
      </c>
      <c r="B124" s="45" t="s">
        <v>642</v>
      </c>
      <c r="C124" s="45" t="s">
        <v>638</v>
      </c>
      <c r="D124" s="45">
        <v>16</v>
      </c>
      <c r="E124" s="67" t="s">
        <v>306</v>
      </c>
      <c r="F124" s="45" t="s">
        <v>916</v>
      </c>
      <c r="G124" s="64">
        <f>Recette!Q132</f>
        <v>503000</v>
      </c>
      <c r="H124" s="47"/>
    </row>
    <row r="125" spans="1:8" ht="21" x14ac:dyDescent="0.25">
      <c r="A125" s="61" t="str">
        <f>Recette!R133</f>
        <v>Haume Lourd en or</v>
      </c>
      <c r="B125" s="45" t="s">
        <v>644</v>
      </c>
      <c r="C125" s="45" t="s">
        <v>641</v>
      </c>
      <c r="D125" s="45">
        <v>20</v>
      </c>
      <c r="E125" s="67" t="s">
        <v>306</v>
      </c>
      <c r="F125" s="45" t="s">
        <v>886</v>
      </c>
      <c r="G125" s="64">
        <f>Recette!Q133</f>
        <v>1005700</v>
      </c>
      <c r="H125" s="47"/>
    </row>
    <row r="126" spans="1:8" ht="21" x14ac:dyDescent="0.25">
      <c r="A126" s="61" t="str">
        <f>Recette!R134</f>
        <v>Armure Lourde en or</v>
      </c>
      <c r="B126" s="45" t="s">
        <v>644</v>
      </c>
      <c r="C126" s="45" t="s">
        <v>643</v>
      </c>
      <c r="D126" s="45">
        <v>40</v>
      </c>
      <c r="E126" s="67" t="s">
        <v>306</v>
      </c>
      <c r="F126" s="45" t="s">
        <v>881</v>
      </c>
      <c r="G126" s="64">
        <f>Recette!Q134</f>
        <v>2005700</v>
      </c>
      <c r="H126" s="47"/>
    </row>
    <row r="127" spans="1:8" ht="21" x14ac:dyDescent="0.25">
      <c r="A127" s="61" t="str">
        <f>Recette!R135</f>
        <v>Gants  Lourd en or</v>
      </c>
      <c r="B127" s="45" t="s">
        <v>644</v>
      </c>
      <c r="C127" s="45" t="s">
        <v>636</v>
      </c>
      <c r="D127" s="45">
        <v>20</v>
      </c>
      <c r="E127" s="67" t="s">
        <v>306</v>
      </c>
      <c r="F127" s="45" t="s">
        <v>886</v>
      </c>
      <c r="G127" s="64">
        <f>Recette!Q135</f>
        <v>1005700</v>
      </c>
      <c r="H127" s="47"/>
    </row>
    <row r="128" spans="1:8" ht="21" x14ac:dyDescent="0.25">
      <c r="A128" s="61" t="str">
        <f>Recette!R136</f>
        <v>Bottes Lourde en or</v>
      </c>
      <c r="B128" s="45" t="s">
        <v>644</v>
      </c>
      <c r="C128" s="45" t="s">
        <v>638</v>
      </c>
      <c r="D128" s="45">
        <v>20</v>
      </c>
      <c r="E128" s="67" t="s">
        <v>306</v>
      </c>
      <c r="F128" s="45" t="s">
        <v>886</v>
      </c>
      <c r="G128" s="64">
        <f>Recette!Q136</f>
        <v>1005700</v>
      </c>
      <c r="H128" s="47"/>
    </row>
    <row r="129" spans="1:8" ht="21" x14ac:dyDescent="0.25">
      <c r="A129" s="61" t="str">
        <f>Recette!R137</f>
        <v>Poing en or</v>
      </c>
      <c r="B129" s="45" t="s">
        <v>392</v>
      </c>
      <c r="C129" s="45" t="s">
        <v>577</v>
      </c>
      <c r="D129" s="45">
        <v>60</v>
      </c>
      <c r="E129" s="67" t="s">
        <v>305</v>
      </c>
      <c r="F129" s="67" t="s">
        <v>583</v>
      </c>
      <c r="G129" s="64">
        <f>Recette!Q137</f>
        <v>505550</v>
      </c>
      <c r="H129" s="47"/>
    </row>
    <row r="130" spans="1:8" ht="21" x14ac:dyDescent="0.25">
      <c r="A130" s="61" t="str">
        <f>Recette!R138</f>
        <v>Lance en or</v>
      </c>
      <c r="B130" s="45" t="s">
        <v>392</v>
      </c>
      <c r="C130" s="45" t="s">
        <v>264</v>
      </c>
      <c r="D130" s="45">
        <v>60</v>
      </c>
      <c r="E130" s="67" t="s">
        <v>305</v>
      </c>
      <c r="F130" s="67" t="s">
        <v>618</v>
      </c>
      <c r="G130" s="64">
        <f>Recette!Q138</f>
        <v>500580</v>
      </c>
      <c r="H130" s="47"/>
    </row>
    <row r="131" spans="1:8" ht="21" x14ac:dyDescent="0.25">
      <c r="A131" s="61" t="str">
        <f>Recette!R139</f>
        <v>Dague en or</v>
      </c>
      <c r="B131" s="45" t="s">
        <v>392</v>
      </c>
      <c r="C131" s="45" t="s">
        <v>261</v>
      </c>
      <c r="D131" s="45">
        <v>60</v>
      </c>
      <c r="E131" s="67" t="s">
        <v>305</v>
      </c>
      <c r="F131" s="67" t="s">
        <v>498</v>
      </c>
      <c r="G131" s="64">
        <f>Recette!Q139</f>
        <v>500236</v>
      </c>
      <c r="H131" s="47"/>
    </row>
    <row r="132" spans="1:8" ht="21" x14ac:dyDescent="0.25">
      <c r="A132" s="61" t="str">
        <f>Recette!R140</f>
        <v>Epée en or</v>
      </c>
      <c r="B132" s="45" t="s">
        <v>392</v>
      </c>
      <c r="C132" s="45" t="s">
        <v>476</v>
      </c>
      <c r="D132" s="45">
        <v>60</v>
      </c>
      <c r="E132" s="67" t="s">
        <v>305</v>
      </c>
      <c r="F132" s="67" t="s">
        <v>373</v>
      </c>
      <c r="G132" s="64">
        <f>Recette!Q140</f>
        <v>1000279</v>
      </c>
      <c r="H132" s="47" t="s">
        <v>519</v>
      </c>
    </row>
    <row r="133" spans="1:8" ht="21" x14ac:dyDescent="0.25">
      <c r="A133" s="61" t="str">
        <f>Recette!R141</f>
        <v>Epée en or Main Gauche</v>
      </c>
      <c r="B133" s="45" t="s">
        <v>303</v>
      </c>
      <c r="C133" s="45" t="s">
        <v>476</v>
      </c>
      <c r="D133" s="45">
        <v>0</v>
      </c>
      <c r="E133" s="67" t="s">
        <v>305</v>
      </c>
      <c r="F133" s="67" t="s">
        <v>562</v>
      </c>
      <c r="G133" s="64">
        <f>Recette!Q141</f>
        <v>1000279</v>
      </c>
      <c r="H133" s="47"/>
    </row>
    <row r="134" spans="1:8" ht="21" x14ac:dyDescent="0.25">
      <c r="A134" s="61" t="str">
        <f>Recette!R142</f>
        <v>Bouclier d'or</v>
      </c>
      <c r="B134" s="45" t="s">
        <v>303</v>
      </c>
      <c r="C134" s="45" t="s">
        <v>260</v>
      </c>
      <c r="D134" s="45">
        <v>0</v>
      </c>
      <c r="E134" s="67" t="s">
        <v>306</v>
      </c>
      <c r="F134" s="45" t="s">
        <v>362</v>
      </c>
      <c r="G134" s="64">
        <f>Recette!Q142</f>
        <v>500720</v>
      </c>
      <c r="H134" s="47" t="s">
        <v>520</v>
      </c>
    </row>
    <row r="135" spans="1:8" ht="21" x14ac:dyDescent="0.25">
      <c r="A135" s="61" t="str">
        <f>Recette!R143</f>
        <v>Epée en or à deux main</v>
      </c>
      <c r="B135" s="45" t="s">
        <v>393</v>
      </c>
      <c r="C135" s="45" t="s">
        <v>476</v>
      </c>
      <c r="D135" s="45">
        <v>60</v>
      </c>
      <c r="E135" s="67" t="s">
        <v>305</v>
      </c>
      <c r="F135" s="67" t="s">
        <v>631</v>
      </c>
      <c r="G135" s="64">
        <f>Recette!Q143</f>
        <v>2000644</v>
      </c>
      <c r="H135" s="47"/>
    </row>
    <row r="136" spans="1:8" ht="21" x14ac:dyDescent="0.25">
      <c r="A136" s="61" t="str">
        <f>Recette!R144</f>
        <v>Arc de bouleau</v>
      </c>
      <c r="B136" s="45" t="s">
        <v>475</v>
      </c>
      <c r="C136" s="45" t="s">
        <v>345</v>
      </c>
      <c r="D136" s="45">
        <v>70</v>
      </c>
      <c r="E136" s="67" t="s">
        <v>305</v>
      </c>
      <c r="F136" s="45" t="s">
        <v>447</v>
      </c>
      <c r="G136" s="64">
        <f>Recette!Q144</f>
        <v>3050</v>
      </c>
      <c r="H136" s="47"/>
    </row>
    <row r="137" spans="1:8" ht="21" x14ac:dyDescent="0.25">
      <c r="A137" s="61" t="str">
        <f>Recette!R145</f>
        <v>Baton de bouleau</v>
      </c>
      <c r="B137" s="45" t="s">
        <v>393</v>
      </c>
      <c r="C137" s="45" t="s">
        <v>379</v>
      </c>
      <c r="D137" s="45">
        <v>70</v>
      </c>
      <c r="E137" s="67" t="s">
        <v>640</v>
      </c>
      <c r="F137" s="45" t="s">
        <v>462</v>
      </c>
      <c r="G137" s="64">
        <f>Recette!Q145</f>
        <v>3000</v>
      </c>
      <c r="H137" s="47"/>
    </row>
    <row r="138" spans="1:8" ht="21" x14ac:dyDescent="0.25">
      <c r="A138" s="61" t="str">
        <f>Recette!R146</f>
        <v>Chapeau Noir</v>
      </c>
      <c r="B138" s="45" t="s">
        <v>635</v>
      </c>
      <c r="C138" s="45" t="s">
        <v>639</v>
      </c>
      <c r="D138" s="45">
        <v>14</v>
      </c>
      <c r="E138" s="67" t="s">
        <v>306</v>
      </c>
      <c r="F138" s="45" t="s">
        <v>864</v>
      </c>
      <c r="G138" s="64">
        <f>Recette!Q146</f>
        <v>752100</v>
      </c>
      <c r="H138" s="47"/>
    </row>
    <row r="139" spans="1:8" ht="21" x14ac:dyDescent="0.25">
      <c r="A139" s="61" t="str">
        <f>Recette!R147</f>
        <v>Robe Noir</v>
      </c>
      <c r="B139" s="45" t="s">
        <v>635</v>
      </c>
      <c r="C139" s="45" t="s">
        <v>637</v>
      </c>
      <c r="D139" s="45">
        <v>28</v>
      </c>
      <c r="E139" s="67" t="s">
        <v>306</v>
      </c>
      <c r="F139" s="45" t="s">
        <v>865</v>
      </c>
      <c r="G139" s="64">
        <f>Recette!Q147</f>
        <v>1502100</v>
      </c>
      <c r="H139" s="47"/>
    </row>
    <row r="140" spans="1:8" ht="21" x14ac:dyDescent="0.25">
      <c r="A140" s="61" t="str">
        <f>Recette!R148</f>
        <v>Gants (robe) Noir</v>
      </c>
      <c r="B140" s="45" t="s">
        <v>635</v>
      </c>
      <c r="C140" s="45" t="s">
        <v>636</v>
      </c>
      <c r="D140" s="45">
        <v>14</v>
      </c>
      <c r="E140" s="67" t="s">
        <v>306</v>
      </c>
      <c r="F140" s="45" t="s">
        <v>864</v>
      </c>
      <c r="G140" s="64">
        <f>Recette!Q148</f>
        <v>752100</v>
      </c>
      <c r="H140" s="47"/>
    </row>
    <row r="141" spans="1:8" ht="21" x14ac:dyDescent="0.25">
      <c r="A141" s="61" t="str">
        <f>Recette!R149</f>
        <v>Bottes (robe) Noir</v>
      </c>
      <c r="B141" s="45" t="s">
        <v>635</v>
      </c>
      <c r="C141" s="45" t="s">
        <v>638</v>
      </c>
      <c r="D141" s="45">
        <v>14</v>
      </c>
      <c r="E141" s="67" t="s">
        <v>306</v>
      </c>
      <c r="F141" s="45" t="s">
        <v>864</v>
      </c>
      <c r="G141" s="64">
        <f>Recette!Q149</f>
        <v>752100</v>
      </c>
      <c r="H141" s="47"/>
    </row>
    <row r="142" spans="1:8" ht="21" x14ac:dyDescent="0.25">
      <c r="A142" s="61" t="str">
        <f>Recette!R150</f>
        <v>Haume léger Noir</v>
      </c>
      <c r="B142" s="45" t="s">
        <v>642</v>
      </c>
      <c r="C142" s="45" t="s">
        <v>641</v>
      </c>
      <c r="D142" s="45">
        <v>18</v>
      </c>
      <c r="E142" s="67" t="s">
        <v>306</v>
      </c>
      <c r="F142" s="45" t="s">
        <v>921</v>
      </c>
      <c r="G142" s="64">
        <f>Recette!Q150</f>
        <v>753000</v>
      </c>
      <c r="H142" s="47"/>
    </row>
    <row r="143" spans="1:8" ht="21" x14ac:dyDescent="0.25">
      <c r="A143" s="61" t="str">
        <f>Recette!R151</f>
        <v>Armure légére Noir</v>
      </c>
      <c r="B143" s="45" t="s">
        <v>642</v>
      </c>
      <c r="C143" s="45" t="s">
        <v>643</v>
      </c>
      <c r="D143" s="45">
        <v>36</v>
      </c>
      <c r="E143" s="67" t="s">
        <v>306</v>
      </c>
      <c r="F143" s="45" t="s">
        <v>922</v>
      </c>
      <c r="G143" s="64">
        <f>Recette!Q151</f>
        <v>1503000</v>
      </c>
      <c r="H143" s="47"/>
    </row>
    <row r="144" spans="1:8" ht="21" x14ac:dyDescent="0.25">
      <c r="A144" s="61" t="str">
        <f>Recette!R152</f>
        <v>Gants  léger Noir</v>
      </c>
      <c r="B144" s="45" t="s">
        <v>642</v>
      </c>
      <c r="C144" s="45" t="s">
        <v>636</v>
      </c>
      <c r="D144" s="45">
        <v>18</v>
      </c>
      <c r="E144" s="67" t="s">
        <v>306</v>
      </c>
      <c r="F144" s="45" t="s">
        <v>921</v>
      </c>
      <c r="G144" s="64">
        <f>Recette!Q152</f>
        <v>753000</v>
      </c>
      <c r="H144" s="47"/>
    </row>
    <row r="145" spans="1:8" ht="21" x14ac:dyDescent="0.25">
      <c r="A145" s="61" t="str">
        <f>Recette!R153</f>
        <v>Bottes légére Noir</v>
      </c>
      <c r="B145" s="45" t="s">
        <v>642</v>
      </c>
      <c r="C145" s="45" t="s">
        <v>638</v>
      </c>
      <c r="D145" s="45">
        <v>18</v>
      </c>
      <c r="E145" s="67" t="s">
        <v>306</v>
      </c>
      <c r="F145" s="45" t="s">
        <v>921</v>
      </c>
      <c r="G145" s="64">
        <f>Recette!Q153</f>
        <v>753000</v>
      </c>
      <c r="H145" s="47"/>
    </row>
    <row r="146" spans="1:8" ht="21" x14ac:dyDescent="0.25">
      <c r="A146" s="61" t="str">
        <f>Recette!R154</f>
        <v>Haume Lourd Noir</v>
      </c>
      <c r="B146" s="45" t="s">
        <v>644</v>
      </c>
      <c r="C146" s="45" t="s">
        <v>641</v>
      </c>
      <c r="D146" s="45">
        <v>22</v>
      </c>
      <c r="E146" s="67" t="s">
        <v>306</v>
      </c>
      <c r="F146" s="45" t="s">
        <v>663</v>
      </c>
      <c r="G146" s="64">
        <f>Recette!Q154</f>
        <v>1505700</v>
      </c>
      <c r="H146" s="47"/>
    </row>
    <row r="147" spans="1:8" ht="21" x14ac:dyDescent="0.25">
      <c r="A147" s="61" t="str">
        <f>Recette!R155</f>
        <v>Armure Lourde Noir</v>
      </c>
      <c r="B147" s="45" t="s">
        <v>644</v>
      </c>
      <c r="C147" s="45" t="s">
        <v>643</v>
      </c>
      <c r="D147" s="45">
        <v>44</v>
      </c>
      <c r="E147" s="67" t="s">
        <v>306</v>
      </c>
      <c r="F147" s="45" t="s">
        <v>646</v>
      </c>
      <c r="G147" s="64">
        <f>Recette!Q155</f>
        <v>3005700</v>
      </c>
      <c r="H147" s="47"/>
    </row>
    <row r="148" spans="1:8" ht="21" x14ac:dyDescent="0.25">
      <c r="A148" s="61" t="str">
        <f>Recette!R156</f>
        <v>Gants  Lourd Noir</v>
      </c>
      <c r="B148" s="45" t="s">
        <v>644</v>
      </c>
      <c r="C148" s="45" t="s">
        <v>636</v>
      </c>
      <c r="D148" s="45">
        <v>22</v>
      </c>
      <c r="E148" s="67" t="s">
        <v>306</v>
      </c>
      <c r="F148" s="45" t="s">
        <v>663</v>
      </c>
      <c r="G148" s="64">
        <f>Recette!Q156</f>
        <v>1505700</v>
      </c>
      <c r="H148" s="47"/>
    </row>
    <row r="149" spans="1:8" ht="21" x14ac:dyDescent="0.25">
      <c r="A149" s="61" t="str">
        <f>Recette!R157</f>
        <v>Bottes Lourde Noir</v>
      </c>
      <c r="B149" s="45" t="s">
        <v>644</v>
      </c>
      <c r="C149" s="45" t="s">
        <v>638</v>
      </c>
      <c r="D149" s="45">
        <v>22</v>
      </c>
      <c r="E149" s="67" t="s">
        <v>306</v>
      </c>
      <c r="F149" s="45" t="s">
        <v>663</v>
      </c>
      <c r="G149" s="64">
        <f>Recette!Q157</f>
        <v>1505700</v>
      </c>
      <c r="H149" s="47"/>
    </row>
    <row r="150" spans="1:8" ht="21" x14ac:dyDescent="0.25">
      <c r="A150" s="61" t="str">
        <f>Recette!R158</f>
        <v>Poing Noir</v>
      </c>
      <c r="B150" s="45" t="s">
        <v>392</v>
      </c>
      <c r="C150" s="45" t="s">
        <v>577</v>
      </c>
      <c r="D150" s="45">
        <v>70</v>
      </c>
      <c r="E150" s="67" t="s">
        <v>305</v>
      </c>
      <c r="F150" s="67" t="s">
        <v>584</v>
      </c>
      <c r="G150" s="64">
        <f>Recette!Q158</f>
        <v>756450</v>
      </c>
      <c r="H150" s="47"/>
    </row>
    <row r="151" spans="1:8" ht="21" x14ac:dyDescent="0.25">
      <c r="A151" s="61" t="str">
        <f>Recette!R159</f>
        <v>Lance Noir</v>
      </c>
      <c r="B151" s="45" t="s">
        <v>392</v>
      </c>
      <c r="C151" s="45" t="s">
        <v>264</v>
      </c>
      <c r="D151" s="45">
        <v>70</v>
      </c>
      <c r="E151" s="67" t="s">
        <v>305</v>
      </c>
      <c r="F151" s="67" t="s">
        <v>619</v>
      </c>
      <c r="G151" s="64">
        <f>Recette!Q159</f>
        <v>750650</v>
      </c>
      <c r="H151" s="47"/>
    </row>
    <row r="152" spans="1:8" ht="21" x14ac:dyDescent="0.25">
      <c r="A152" s="61" t="str">
        <f>Recette!R160</f>
        <v>Dague Noir</v>
      </c>
      <c r="B152" s="45" t="s">
        <v>392</v>
      </c>
      <c r="C152" s="45" t="s">
        <v>261</v>
      </c>
      <c r="D152" s="45">
        <v>70</v>
      </c>
      <c r="E152" s="67" t="s">
        <v>305</v>
      </c>
      <c r="F152" s="67" t="s">
        <v>499</v>
      </c>
      <c r="G152" s="64">
        <f>Recette!Q160</f>
        <v>750250</v>
      </c>
      <c r="H152" s="47"/>
    </row>
    <row r="153" spans="1:8" ht="21" x14ac:dyDescent="0.25">
      <c r="A153" s="61" t="str">
        <f>Recette!R161</f>
        <v>Epée Noir</v>
      </c>
      <c r="B153" s="45" t="s">
        <v>392</v>
      </c>
      <c r="C153" s="45" t="s">
        <v>476</v>
      </c>
      <c r="D153" s="45">
        <v>70</v>
      </c>
      <c r="E153" s="67" t="s">
        <v>305</v>
      </c>
      <c r="F153" s="67" t="s">
        <v>373</v>
      </c>
      <c r="G153" s="64">
        <f>Recette!Q161</f>
        <v>1500300</v>
      </c>
      <c r="H153" s="47" t="s">
        <v>521</v>
      </c>
    </row>
    <row r="154" spans="1:8" ht="21" x14ac:dyDescent="0.25">
      <c r="A154" s="61" t="str">
        <f>Recette!R162</f>
        <v>Epée Noir Main Gauche</v>
      </c>
      <c r="B154" s="45" t="s">
        <v>303</v>
      </c>
      <c r="C154" s="45" t="s">
        <v>476</v>
      </c>
      <c r="D154" s="45">
        <v>0</v>
      </c>
      <c r="E154" s="67" t="s">
        <v>305</v>
      </c>
      <c r="F154" s="67" t="s">
        <v>562</v>
      </c>
      <c r="G154" s="64">
        <f>Recette!Q162</f>
        <v>1500300</v>
      </c>
      <c r="H154" s="47"/>
    </row>
    <row r="155" spans="1:8" ht="21" x14ac:dyDescent="0.25">
      <c r="A155" s="61" t="str">
        <f>Recette!R163</f>
        <v>Bouclier Noir</v>
      </c>
      <c r="B155" s="45" t="s">
        <v>303</v>
      </c>
      <c r="C155" s="45" t="s">
        <v>260</v>
      </c>
      <c r="D155" s="45">
        <v>0</v>
      </c>
      <c r="E155" s="67" t="s">
        <v>306</v>
      </c>
      <c r="F155" s="45" t="s">
        <v>363</v>
      </c>
      <c r="G155" s="64">
        <f>Recette!Q163</f>
        <v>750750</v>
      </c>
      <c r="H155" s="47" t="s">
        <v>522</v>
      </c>
    </row>
    <row r="156" spans="1:8" ht="21" x14ac:dyDescent="0.25">
      <c r="A156" s="61" t="str">
        <f>Recette!R164</f>
        <v>Epée Noir à deux main</v>
      </c>
      <c r="B156" s="45" t="s">
        <v>393</v>
      </c>
      <c r="C156" s="45" t="s">
        <v>476</v>
      </c>
      <c r="D156" s="45">
        <v>70</v>
      </c>
      <c r="E156" s="67" t="s">
        <v>305</v>
      </c>
      <c r="F156" s="67" t="s">
        <v>631</v>
      </c>
      <c r="G156" s="64">
        <f>Recette!Q164</f>
        <v>3000700</v>
      </c>
      <c r="H156" s="47"/>
    </row>
    <row r="157" spans="1:8" ht="21" x14ac:dyDescent="0.25">
      <c r="A157" s="61" t="str">
        <f>Recette!R165</f>
        <v>Arc de noyer</v>
      </c>
      <c r="B157" s="45" t="s">
        <v>475</v>
      </c>
      <c r="C157" s="45" t="s">
        <v>345</v>
      </c>
      <c r="D157" s="45">
        <v>80</v>
      </c>
      <c r="E157" s="67" t="s">
        <v>305</v>
      </c>
      <c r="F157" s="45" t="s">
        <v>448</v>
      </c>
      <c r="G157" s="64">
        <f>Recette!Q165</f>
        <v>3170</v>
      </c>
      <c r="H157" s="47"/>
    </row>
    <row r="158" spans="1:8" ht="21" x14ac:dyDescent="0.25">
      <c r="A158" s="61" t="str">
        <f>Recette!R166</f>
        <v>Baton de noyer</v>
      </c>
      <c r="B158" s="45" t="s">
        <v>393</v>
      </c>
      <c r="C158" s="45" t="s">
        <v>379</v>
      </c>
      <c r="D158" s="45">
        <v>80</v>
      </c>
      <c r="E158" s="67" t="s">
        <v>640</v>
      </c>
      <c r="F158" s="45" t="s">
        <v>463</v>
      </c>
      <c r="G158" s="64">
        <f>Recette!Q166</f>
        <v>3180</v>
      </c>
      <c r="H158" s="47"/>
    </row>
    <row r="159" spans="1:8" ht="21" x14ac:dyDescent="0.25">
      <c r="A159" s="61" t="str">
        <f>Recette!R167</f>
        <v>Chapeau de platine</v>
      </c>
      <c r="B159" s="45" t="s">
        <v>635</v>
      </c>
      <c r="C159" s="45" t="s">
        <v>639</v>
      </c>
      <c r="D159" s="45">
        <v>16</v>
      </c>
      <c r="E159" s="67" t="s">
        <v>306</v>
      </c>
      <c r="F159" s="45" t="s">
        <v>860</v>
      </c>
      <c r="G159" s="64">
        <f>Recette!Q167</f>
        <v>1252100</v>
      </c>
      <c r="H159" s="47"/>
    </row>
    <row r="160" spans="1:8" ht="21" x14ac:dyDescent="0.25">
      <c r="A160" s="61" t="str">
        <f>Recette!R168</f>
        <v>Robe de platine</v>
      </c>
      <c r="B160" s="45" t="s">
        <v>635</v>
      </c>
      <c r="C160" s="45" t="s">
        <v>637</v>
      </c>
      <c r="D160" s="45">
        <v>32</v>
      </c>
      <c r="E160" s="67" t="s">
        <v>306</v>
      </c>
      <c r="F160" s="45" t="s">
        <v>866</v>
      </c>
      <c r="G160" s="64">
        <f>Recette!Q168</f>
        <v>2502100</v>
      </c>
      <c r="H160" s="47"/>
    </row>
    <row r="161" spans="1:8" ht="21" x14ac:dyDescent="0.25">
      <c r="A161" s="61" t="str">
        <f>Recette!R169</f>
        <v>Gants (robe) de platine</v>
      </c>
      <c r="B161" s="45" t="s">
        <v>635</v>
      </c>
      <c r="C161" s="45" t="s">
        <v>636</v>
      </c>
      <c r="D161" s="45">
        <v>16</v>
      </c>
      <c r="E161" s="67" t="s">
        <v>306</v>
      </c>
      <c r="F161" s="45" t="s">
        <v>860</v>
      </c>
      <c r="G161" s="64">
        <f>Recette!Q169</f>
        <v>1252100</v>
      </c>
      <c r="H161" s="47"/>
    </row>
    <row r="162" spans="1:8" ht="21" x14ac:dyDescent="0.25">
      <c r="A162" s="61" t="str">
        <f>Recette!R170</f>
        <v>Bottes (robe) de platine</v>
      </c>
      <c r="B162" s="45" t="s">
        <v>635</v>
      </c>
      <c r="C162" s="45" t="s">
        <v>638</v>
      </c>
      <c r="D162" s="45">
        <v>16</v>
      </c>
      <c r="E162" s="67" t="s">
        <v>306</v>
      </c>
      <c r="F162" s="45" t="s">
        <v>860</v>
      </c>
      <c r="G162" s="64">
        <f>Recette!Q170</f>
        <v>1252100</v>
      </c>
      <c r="H162" s="47"/>
    </row>
    <row r="163" spans="1:8" ht="21" x14ac:dyDescent="0.25">
      <c r="A163" s="61" t="str">
        <f>Recette!R171</f>
        <v>Haume léger de platine</v>
      </c>
      <c r="B163" s="45" t="s">
        <v>642</v>
      </c>
      <c r="C163" s="45" t="s">
        <v>641</v>
      </c>
      <c r="D163" s="45">
        <v>20</v>
      </c>
      <c r="E163" s="67" t="s">
        <v>306</v>
      </c>
      <c r="F163" s="45" t="s">
        <v>917</v>
      </c>
      <c r="G163" s="64">
        <f>Recette!Q171</f>
        <v>1253000</v>
      </c>
      <c r="H163" s="47"/>
    </row>
    <row r="164" spans="1:8" ht="21" x14ac:dyDescent="0.25">
      <c r="A164" s="61" t="str">
        <f>Recette!R172</f>
        <v>Armure légére de platine</v>
      </c>
      <c r="B164" s="45" t="s">
        <v>642</v>
      </c>
      <c r="C164" s="45" t="s">
        <v>643</v>
      </c>
      <c r="D164" s="45">
        <v>40</v>
      </c>
      <c r="E164" s="67" t="s">
        <v>306</v>
      </c>
      <c r="F164" s="45" t="s">
        <v>923</v>
      </c>
      <c r="G164" s="64">
        <f>Recette!Q172</f>
        <v>2503000</v>
      </c>
      <c r="H164" s="47"/>
    </row>
    <row r="165" spans="1:8" ht="21" x14ac:dyDescent="0.25">
      <c r="A165" s="61" t="str">
        <f>Recette!R173</f>
        <v>Gants  léger de platine</v>
      </c>
      <c r="B165" s="45" t="s">
        <v>642</v>
      </c>
      <c r="C165" s="45" t="s">
        <v>636</v>
      </c>
      <c r="D165" s="45">
        <v>20</v>
      </c>
      <c r="E165" s="67" t="s">
        <v>306</v>
      </c>
      <c r="F165" s="45" t="s">
        <v>917</v>
      </c>
      <c r="G165" s="64">
        <f>Recette!Q173</f>
        <v>1253000</v>
      </c>
      <c r="H165" s="47"/>
    </row>
    <row r="166" spans="1:8" ht="21" x14ac:dyDescent="0.25">
      <c r="A166" s="61" t="str">
        <f>Recette!R174</f>
        <v>Bottes légére de platine</v>
      </c>
      <c r="B166" s="45" t="s">
        <v>642</v>
      </c>
      <c r="C166" s="45" t="s">
        <v>638</v>
      </c>
      <c r="D166" s="45">
        <v>20</v>
      </c>
      <c r="E166" s="67" t="s">
        <v>306</v>
      </c>
      <c r="F166" s="45" t="s">
        <v>917</v>
      </c>
      <c r="G166" s="64">
        <f>Recette!Q174</f>
        <v>1253000</v>
      </c>
      <c r="H166" s="47"/>
    </row>
    <row r="167" spans="1:8" ht="21" x14ac:dyDescent="0.25">
      <c r="A167" s="61" t="str">
        <f>Recette!R175</f>
        <v>Haume Lourd de platine</v>
      </c>
      <c r="B167" s="45" t="s">
        <v>644</v>
      </c>
      <c r="C167" s="45" t="s">
        <v>641</v>
      </c>
      <c r="D167" s="45">
        <v>24</v>
      </c>
      <c r="E167" s="67" t="s">
        <v>306</v>
      </c>
      <c r="F167" s="45" t="s">
        <v>887</v>
      </c>
      <c r="G167" s="64">
        <f>Recette!Q175</f>
        <v>2505700</v>
      </c>
      <c r="H167" s="47"/>
    </row>
    <row r="168" spans="1:8" ht="21" x14ac:dyDescent="0.25">
      <c r="A168" s="61" t="str">
        <f>Recette!R176</f>
        <v>Armure Lourde de platine</v>
      </c>
      <c r="B168" s="45" t="s">
        <v>644</v>
      </c>
      <c r="C168" s="45" t="s">
        <v>643</v>
      </c>
      <c r="D168" s="45">
        <v>48</v>
      </c>
      <c r="E168" s="67" t="s">
        <v>306</v>
      </c>
      <c r="F168" s="45" t="s">
        <v>884</v>
      </c>
      <c r="G168" s="64">
        <f>Recette!Q176</f>
        <v>5005700</v>
      </c>
      <c r="H168" s="47"/>
    </row>
    <row r="169" spans="1:8" ht="21" x14ac:dyDescent="0.25">
      <c r="A169" s="61" t="str">
        <f>Recette!R177</f>
        <v>Gants  Lourd de platine</v>
      </c>
      <c r="B169" s="45" t="s">
        <v>644</v>
      </c>
      <c r="C169" s="45" t="s">
        <v>636</v>
      </c>
      <c r="D169" s="45">
        <v>24</v>
      </c>
      <c r="E169" s="67" t="s">
        <v>306</v>
      </c>
      <c r="F169" s="45" t="s">
        <v>887</v>
      </c>
      <c r="G169" s="64">
        <f>Recette!Q177</f>
        <v>2505700</v>
      </c>
      <c r="H169" s="47"/>
    </row>
    <row r="170" spans="1:8" ht="21" x14ac:dyDescent="0.25">
      <c r="A170" s="61" t="str">
        <f>Recette!R178</f>
        <v>Bottes Lourde de platine</v>
      </c>
      <c r="B170" s="45" t="s">
        <v>644</v>
      </c>
      <c r="C170" s="45" t="s">
        <v>638</v>
      </c>
      <c r="D170" s="45">
        <v>24</v>
      </c>
      <c r="E170" s="67" t="s">
        <v>306</v>
      </c>
      <c r="F170" s="45" t="s">
        <v>887</v>
      </c>
      <c r="G170" s="64">
        <f>Recette!Q178</f>
        <v>2505700</v>
      </c>
      <c r="H170" s="47"/>
    </row>
    <row r="171" spans="1:8" ht="21" x14ac:dyDescent="0.25">
      <c r="A171" s="61" t="str">
        <f>Recette!R179</f>
        <v>Poing de platine</v>
      </c>
      <c r="B171" s="45" t="s">
        <v>392</v>
      </c>
      <c r="C171" s="45" t="s">
        <v>577</v>
      </c>
      <c r="D171" s="45">
        <v>80</v>
      </c>
      <c r="E171" s="67" t="s">
        <v>305</v>
      </c>
      <c r="F171" s="67" t="s">
        <v>585</v>
      </c>
      <c r="G171" s="64">
        <f>Recette!Q179</f>
        <v>1257350</v>
      </c>
      <c r="H171" s="47"/>
    </row>
    <row r="172" spans="1:8" ht="21" x14ac:dyDescent="0.25">
      <c r="A172" s="61" t="str">
        <f>Recette!R180</f>
        <v>Lance de platine</v>
      </c>
      <c r="B172" s="45" t="s">
        <v>392</v>
      </c>
      <c r="C172" s="45" t="s">
        <v>264</v>
      </c>
      <c r="D172" s="45">
        <v>80</v>
      </c>
      <c r="E172" s="67" t="s">
        <v>305</v>
      </c>
      <c r="F172" s="67" t="s">
        <v>620</v>
      </c>
      <c r="G172" s="64">
        <f>Recette!Q180</f>
        <v>1250680</v>
      </c>
      <c r="H172" s="47"/>
    </row>
    <row r="173" spans="1:8" ht="21" x14ac:dyDescent="0.25">
      <c r="A173" s="61" t="str">
        <f>Recette!R181</f>
        <v>Dague de platine</v>
      </c>
      <c r="B173" s="45" t="s">
        <v>392</v>
      </c>
      <c r="C173" s="45" t="s">
        <v>261</v>
      </c>
      <c r="D173" s="45">
        <v>80</v>
      </c>
      <c r="E173" s="67" t="s">
        <v>305</v>
      </c>
      <c r="F173" s="67" t="s">
        <v>500</v>
      </c>
      <c r="G173" s="64">
        <f>Recette!Q181</f>
        <v>1250256</v>
      </c>
      <c r="H173" s="47"/>
    </row>
    <row r="174" spans="1:8" ht="21" x14ac:dyDescent="0.25">
      <c r="A174" s="61" t="str">
        <f>Recette!R182</f>
        <v>Epée de platine</v>
      </c>
      <c r="B174" s="45" t="s">
        <v>392</v>
      </c>
      <c r="C174" s="45" t="s">
        <v>476</v>
      </c>
      <c r="D174" s="45">
        <v>80</v>
      </c>
      <c r="E174" s="67" t="s">
        <v>305</v>
      </c>
      <c r="F174" s="67" t="s">
        <v>373</v>
      </c>
      <c r="G174" s="64">
        <f>Recette!Q182</f>
        <v>2500309</v>
      </c>
      <c r="H174" s="47" t="s">
        <v>523</v>
      </c>
    </row>
    <row r="175" spans="1:8" ht="21" x14ac:dyDescent="0.25">
      <c r="A175" s="61" t="str">
        <f>Recette!R183</f>
        <v>Epée de platine Main Gauche</v>
      </c>
      <c r="B175" s="45" t="s">
        <v>303</v>
      </c>
      <c r="C175" s="45" t="s">
        <v>476</v>
      </c>
      <c r="D175" s="45">
        <v>0</v>
      </c>
      <c r="E175" s="67" t="s">
        <v>305</v>
      </c>
      <c r="F175" s="67" t="s">
        <v>562</v>
      </c>
      <c r="G175" s="64">
        <f>Recette!Q183</f>
        <v>2500309</v>
      </c>
      <c r="H175" s="47"/>
    </row>
    <row r="176" spans="1:8" ht="21" x14ac:dyDescent="0.25">
      <c r="A176" s="61" t="str">
        <f>Recette!R184</f>
        <v>Bouclier platine</v>
      </c>
      <c r="B176" s="45" t="s">
        <v>303</v>
      </c>
      <c r="C176" s="45" t="s">
        <v>260</v>
      </c>
      <c r="D176" s="45">
        <v>0</v>
      </c>
      <c r="E176" s="67" t="s">
        <v>306</v>
      </c>
      <c r="F176" s="45" t="s">
        <v>364</v>
      </c>
      <c r="G176" s="64">
        <f>Recette!Q184</f>
        <v>1250795</v>
      </c>
      <c r="H176" s="47" t="s">
        <v>524</v>
      </c>
    </row>
    <row r="177" spans="1:8" ht="21" x14ac:dyDescent="0.25">
      <c r="A177" s="61" t="str">
        <f>Recette!R185</f>
        <v>Epée de platine à deux main</v>
      </c>
      <c r="B177" s="45" t="s">
        <v>393</v>
      </c>
      <c r="C177" s="45" t="s">
        <v>476</v>
      </c>
      <c r="D177" s="45">
        <v>80</v>
      </c>
      <c r="E177" s="67" t="s">
        <v>305</v>
      </c>
      <c r="F177" s="67" t="s">
        <v>631</v>
      </c>
      <c r="G177" s="64">
        <f>Recette!Q185</f>
        <v>5000724</v>
      </c>
      <c r="H177" s="47"/>
    </row>
    <row r="178" spans="1:8" ht="21" x14ac:dyDescent="0.25">
      <c r="A178" s="61" t="str">
        <f>Recette!R186</f>
        <v>Arc d'acacia</v>
      </c>
      <c r="B178" s="45" t="s">
        <v>475</v>
      </c>
      <c r="C178" s="45" t="s">
        <v>345</v>
      </c>
      <c r="D178" s="45">
        <v>90</v>
      </c>
      <c r="E178" s="67" t="s">
        <v>305</v>
      </c>
      <c r="F178" s="45" t="s">
        <v>449</v>
      </c>
      <c r="G178" s="64">
        <f>Recette!Q186</f>
        <v>3450</v>
      </c>
      <c r="H178" s="47"/>
    </row>
    <row r="179" spans="1:8" ht="21" x14ac:dyDescent="0.25">
      <c r="A179" s="61" t="str">
        <f>Recette!R187</f>
        <v>Baton d'acacia</v>
      </c>
      <c r="B179" s="45" t="s">
        <v>393</v>
      </c>
      <c r="C179" s="45" t="s">
        <v>379</v>
      </c>
      <c r="D179" s="45">
        <v>90</v>
      </c>
      <c r="E179" s="67" t="s">
        <v>640</v>
      </c>
      <c r="F179" s="45" t="s">
        <v>464</v>
      </c>
      <c r="G179" s="64">
        <f>Recette!Q187</f>
        <v>3600</v>
      </c>
      <c r="H179" s="47"/>
    </row>
    <row r="180" spans="1:8" ht="21" x14ac:dyDescent="0.25">
      <c r="A180" s="61" t="str">
        <f>Recette!R188</f>
        <v>Chapeau de Mithril</v>
      </c>
      <c r="B180" s="45" t="s">
        <v>635</v>
      </c>
      <c r="C180" s="45" t="s">
        <v>639</v>
      </c>
      <c r="D180" s="45">
        <v>18</v>
      </c>
      <c r="E180" s="67" t="s">
        <v>306</v>
      </c>
      <c r="F180" s="45" t="s">
        <v>867</v>
      </c>
      <c r="G180" s="64">
        <f>Recette!Q188</f>
        <v>2502100</v>
      </c>
      <c r="H180" s="47"/>
    </row>
    <row r="181" spans="1:8" ht="21" x14ac:dyDescent="0.25">
      <c r="A181" s="61" t="str">
        <f>Recette!R189</f>
        <v>Robe de Mithril</v>
      </c>
      <c r="B181" s="45" t="s">
        <v>635</v>
      </c>
      <c r="C181" s="45" t="s">
        <v>637</v>
      </c>
      <c r="D181" s="45">
        <v>36</v>
      </c>
      <c r="E181" s="67" t="s">
        <v>306</v>
      </c>
      <c r="F181" s="45" t="s">
        <v>868</v>
      </c>
      <c r="G181" s="64">
        <f>Recette!Q189</f>
        <v>5002100</v>
      </c>
      <c r="H181" s="47"/>
    </row>
    <row r="182" spans="1:8" ht="21" x14ac:dyDescent="0.25">
      <c r="A182" s="61" t="str">
        <f>Recette!R190</f>
        <v>Gants (robe) de Mithril</v>
      </c>
      <c r="B182" s="45" t="s">
        <v>635</v>
      </c>
      <c r="C182" s="45" t="s">
        <v>636</v>
      </c>
      <c r="D182" s="45">
        <v>18</v>
      </c>
      <c r="E182" s="67" t="s">
        <v>306</v>
      </c>
      <c r="F182" s="45" t="s">
        <v>867</v>
      </c>
      <c r="G182" s="64">
        <f>Recette!Q190</f>
        <v>2502100</v>
      </c>
      <c r="H182" s="47"/>
    </row>
    <row r="183" spans="1:8" ht="21" x14ac:dyDescent="0.25">
      <c r="A183" s="61" t="str">
        <f>Recette!R191</f>
        <v>Bottes (robe) de Mithril</v>
      </c>
      <c r="B183" s="45" t="s">
        <v>635</v>
      </c>
      <c r="C183" s="45" t="s">
        <v>638</v>
      </c>
      <c r="D183" s="45">
        <v>18</v>
      </c>
      <c r="E183" s="67" t="s">
        <v>306</v>
      </c>
      <c r="F183" s="45" t="s">
        <v>867</v>
      </c>
      <c r="G183" s="64">
        <f>Recette!Q191</f>
        <v>2502100</v>
      </c>
      <c r="H183" s="47"/>
    </row>
    <row r="184" spans="1:8" ht="21" x14ac:dyDescent="0.25">
      <c r="A184" s="61" t="str">
        <f>Recette!R192</f>
        <v>Haume léger de Mithril</v>
      </c>
      <c r="B184" s="45" t="s">
        <v>642</v>
      </c>
      <c r="C184" s="45" t="s">
        <v>641</v>
      </c>
      <c r="D184" s="45">
        <v>22</v>
      </c>
      <c r="E184" s="67" t="s">
        <v>306</v>
      </c>
      <c r="F184" s="45" t="s">
        <v>924</v>
      </c>
      <c r="G184" s="64">
        <f>Recette!Q192</f>
        <v>2503000</v>
      </c>
      <c r="H184" s="47"/>
    </row>
    <row r="185" spans="1:8" ht="21" x14ac:dyDescent="0.25">
      <c r="A185" s="61" t="str">
        <f>Recette!R193</f>
        <v>Armure légére de Mithril</v>
      </c>
      <c r="B185" s="45" t="s">
        <v>642</v>
      </c>
      <c r="C185" s="45" t="s">
        <v>643</v>
      </c>
      <c r="D185" s="45">
        <v>44</v>
      </c>
      <c r="E185" s="67" t="s">
        <v>306</v>
      </c>
      <c r="F185" s="45" t="s">
        <v>925</v>
      </c>
      <c r="G185" s="64">
        <f>Recette!Q193</f>
        <v>5003000</v>
      </c>
      <c r="H185" s="47"/>
    </row>
    <row r="186" spans="1:8" ht="21" x14ac:dyDescent="0.25">
      <c r="A186" s="61" t="str">
        <f>Recette!R194</f>
        <v>Gants  léger de Mithril</v>
      </c>
      <c r="B186" s="45" t="s">
        <v>642</v>
      </c>
      <c r="C186" s="45" t="s">
        <v>636</v>
      </c>
      <c r="D186" s="45">
        <v>22</v>
      </c>
      <c r="E186" s="67" t="s">
        <v>306</v>
      </c>
      <c r="F186" s="45" t="s">
        <v>924</v>
      </c>
      <c r="G186" s="64">
        <f>Recette!Q194</f>
        <v>2503000</v>
      </c>
      <c r="H186" s="47"/>
    </row>
    <row r="187" spans="1:8" ht="21" x14ac:dyDescent="0.25">
      <c r="A187" s="61" t="str">
        <f>Recette!R195</f>
        <v>Bottes légére de Mithril</v>
      </c>
      <c r="B187" s="45" t="s">
        <v>642</v>
      </c>
      <c r="C187" s="45" t="s">
        <v>638</v>
      </c>
      <c r="D187" s="45">
        <v>22</v>
      </c>
      <c r="E187" s="67" t="s">
        <v>306</v>
      </c>
      <c r="F187" s="45" t="s">
        <v>924</v>
      </c>
      <c r="G187" s="64">
        <f>Recette!Q195</f>
        <v>2503000</v>
      </c>
      <c r="H187" s="47"/>
    </row>
    <row r="188" spans="1:8" ht="21" x14ac:dyDescent="0.25">
      <c r="A188" s="61" t="str">
        <f>Recette!R196</f>
        <v>Haume Lourd de Mithril</v>
      </c>
      <c r="B188" s="45" t="s">
        <v>644</v>
      </c>
      <c r="C188" s="45" t="s">
        <v>641</v>
      </c>
      <c r="D188" s="45">
        <v>26</v>
      </c>
      <c r="E188" s="67" t="s">
        <v>306</v>
      </c>
      <c r="F188" s="45" t="s">
        <v>664</v>
      </c>
      <c r="G188" s="64">
        <f>Recette!Q196</f>
        <v>5005700</v>
      </c>
      <c r="H188" s="47"/>
    </row>
    <row r="189" spans="1:8" ht="21" x14ac:dyDescent="0.25">
      <c r="A189" s="61" t="str">
        <f>Recette!R197</f>
        <v>Armure Lourde de Mithril</v>
      </c>
      <c r="B189" s="45" t="s">
        <v>644</v>
      </c>
      <c r="C189" s="45" t="s">
        <v>643</v>
      </c>
      <c r="D189" s="45">
        <v>52</v>
      </c>
      <c r="E189" s="67" t="s">
        <v>306</v>
      </c>
      <c r="F189" s="45" t="s">
        <v>885</v>
      </c>
      <c r="G189" s="64">
        <f>Recette!Q197</f>
        <v>10005700</v>
      </c>
      <c r="H189" s="47"/>
    </row>
    <row r="190" spans="1:8" ht="21" x14ac:dyDescent="0.25">
      <c r="A190" s="61" t="str">
        <f>Recette!R198</f>
        <v>Gants  Lourd de Mithril</v>
      </c>
      <c r="B190" s="45" t="s">
        <v>644</v>
      </c>
      <c r="C190" s="45" t="s">
        <v>636</v>
      </c>
      <c r="D190" s="45">
        <v>26</v>
      </c>
      <c r="E190" s="67" t="s">
        <v>306</v>
      </c>
      <c r="F190" s="45" t="s">
        <v>664</v>
      </c>
      <c r="G190" s="64">
        <f>Recette!Q198</f>
        <v>5005700</v>
      </c>
      <c r="H190" s="47"/>
    </row>
    <row r="191" spans="1:8" ht="21" x14ac:dyDescent="0.25">
      <c r="A191" s="61" t="str">
        <f>Recette!R199</f>
        <v>Bottes Lourde de Mithril</v>
      </c>
      <c r="B191" s="45" t="s">
        <v>644</v>
      </c>
      <c r="C191" s="45" t="s">
        <v>638</v>
      </c>
      <c r="D191" s="45">
        <v>26</v>
      </c>
      <c r="E191" s="67" t="s">
        <v>306</v>
      </c>
      <c r="F191" s="45" t="s">
        <v>664</v>
      </c>
      <c r="G191" s="64">
        <f>Recette!Q199</f>
        <v>5005700</v>
      </c>
      <c r="H191" s="47"/>
    </row>
    <row r="192" spans="1:8" ht="21" x14ac:dyDescent="0.25">
      <c r="A192" s="61" t="str">
        <f>Recette!R200</f>
        <v>Poing de Mithril</v>
      </c>
      <c r="B192" s="45" t="s">
        <v>392</v>
      </c>
      <c r="C192" s="45" t="s">
        <v>577</v>
      </c>
      <c r="D192" s="45">
        <v>90</v>
      </c>
      <c r="E192" s="67" t="s">
        <v>305</v>
      </c>
      <c r="F192" s="67" t="s">
        <v>586</v>
      </c>
      <c r="G192" s="64">
        <f>Recette!Q200</f>
        <v>2508250</v>
      </c>
    </row>
    <row r="193" spans="1:8" ht="21" x14ac:dyDescent="0.25">
      <c r="A193" s="61" t="str">
        <f>Recette!R201</f>
        <v>Lance de Mithril</v>
      </c>
      <c r="B193" s="45" t="s">
        <v>392</v>
      </c>
      <c r="C193" s="45" t="s">
        <v>264</v>
      </c>
      <c r="D193" s="45">
        <v>90</v>
      </c>
      <c r="E193" s="67" t="s">
        <v>305</v>
      </c>
      <c r="F193" s="67" t="s">
        <v>621</v>
      </c>
      <c r="G193" s="64">
        <f>Recette!Q201</f>
        <v>2500750</v>
      </c>
      <c r="H193" s="47"/>
    </row>
    <row r="194" spans="1:8" ht="21" x14ac:dyDescent="0.25">
      <c r="A194" s="61" t="str">
        <f>Recette!R202</f>
        <v>Dague de Mithril</v>
      </c>
      <c r="B194" s="45" t="s">
        <v>392</v>
      </c>
      <c r="C194" s="45" t="s">
        <v>261</v>
      </c>
      <c r="D194" s="45">
        <v>90</v>
      </c>
      <c r="E194" s="67" t="s">
        <v>305</v>
      </c>
      <c r="F194" s="67" t="s">
        <v>501</v>
      </c>
      <c r="G194" s="64">
        <f>Recette!Q202</f>
        <v>2500270</v>
      </c>
    </row>
    <row r="195" spans="1:8" ht="21" x14ac:dyDescent="0.25">
      <c r="A195" s="61" t="str">
        <f>Recette!R203</f>
        <v>Epée de Mithril</v>
      </c>
      <c r="B195" s="45" t="s">
        <v>392</v>
      </c>
      <c r="C195" s="45" t="s">
        <v>476</v>
      </c>
      <c r="D195" s="45">
        <v>90</v>
      </c>
      <c r="E195" s="67" t="s">
        <v>305</v>
      </c>
      <c r="F195" s="67" t="s">
        <v>373</v>
      </c>
      <c r="G195" s="64">
        <f>Recette!Q203</f>
        <v>5000330</v>
      </c>
      <c r="H195" s="47" t="s">
        <v>525</v>
      </c>
    </row>
    <row r="196" spans="1:8" ht="21" x14ac:dyDescent="0.25">
      <c r="A196" s="61" t="str">
        <f>Recette!R204</f>
        <v>Epée de Mithril Main Gauche</v>
      </c>
      <c r="B196" s="45" t="s">
        <v>303</v>
      </c>
      <c r="C196" s="45" t="s">
        <v>476</v>
      </c>
      <c r="D196" s="45">
        <v>0</v>
      </c>
      <c r="E196" s="67" t="s">
        <v>305</v>
      </c>
      <c r="F196" s="67" t="s">
        <v>562</v>
      </c>
      <c r="G196" s="64">
        <f>Recette!Q204</f>
        <v>5000330</v>
      </c>
      <c r="H196" s="47"/>
    </row>
    <row r="197" spans="1:8" ht="21" x14ac:dyDescent="0.25">
      <c r="A197" s="61" t="str">
        <f>Recette!R205</f>
        <v>Bouclier Mithril</v>
      </c>
      <c r="B197" s="45" t="s">
        <v>303</v>
      </c>
      <c r="C197" s="45" t="s">
        <v>260</v>
      </c>
      <c r="D197" s="45">
        <v>0</v>
      </c>
      <c r="E197" s="67" t="s">
        <v>306</v>
      </c>
      <c r="F197" s="45" t="s">
        <v>365</v>
      </c>
      <c r="G197" s="64">
        <f>Recette!Q205</f>
        <v>2500795</v>
      </c>
      <c r="H197" s="47" t="s">
        <v>526</v>
      </c>
    </row>
    <row r="198" spans="1:8" ht="21" x14ac:dyDescent="0.25">
      <c r="A198" s="61" t="str">
        <f>Recette!R206</f>
        <v>Epée de mithril à deux main</v>
      </c>
      <c r="B198" s="45" t="s">
        <v>393</v>
      </c>
      <c r="C198" s="45" t="s">
        <v>476</v>
      </c>
      <c r="D198" s="45">
        <v>90</v>
      </c>
      <c r="E198" s="67" t="s">
        <v>305</v>
      </c>
      <c r="F198" s="67" t="s">
        <v>631</v>
      </c>
      <c r="G198" s="64">
        <f>Recette!Q206</f>
        <v>10000780</v>
      </c>
      <c r="H198" s="47"/>
    </row>
    <row r="199" spans="1:8" ht="21" x14ac:dyDescent="0.25">
      <c r="A199" s="61" t="str">
        <f>Recette!R208</f>
        <v>Arc de pin</v>
      </c>
      <c r="B199" s="45" t="s">
        <v>475</v>
      </c>
      <c r="C199" s="45" t="s">
        <v>345</v>
      </c>
      <c r="D199" s="45">
        <v>100</v>
      </c>
      <c r="E199" s="67" t="s">
        <v>305</v>
      </c>
      <c r="F199" s="45" t="s">
        <v>450</v>
      </c>
      <c r="G199" s="64">
        <f>Recette!Q208</f>
        <v>13050</v>
      </c>
      <c r="H199" s="47"/>
    </row>
    <row r="200" spans="1:8" ht="21" x14ac:dyDescent="0.25">
      <c r="A200" s="61" t="str">
        <f>Recette!R209</f>
        <v>Baton de pin</v>
      </c>
      <c r="B200" s="45" t="s">
        <v>393</v>
      </c>
      <c r="C200" s="45" t="s">
        <v>379</v>
      </c>
      <c r="D200" s="45">
        <v>100</v>
      </c>
      <c r="E200" s="67" t="s">
        <v>640</v>
      </c>
      <c r="F200" s="45" t="s">
        <v>465</v>
      </c>
      <c r="G200" s="64">
        <f>Recette!Q209</f>
        <v>18000</v>
      </c>
      <c r="H200" s="47"/>
    </row>
    <row r="201" spans="1:8" ht="21" x14ac:dyDescent="0.25">
      <c r="A201" s="61" t="str">
        <f>Recette!R210</f>
        <v>Chapeau d'Orichalque</v>
      </c>
      <c r="B201" s="45" t="s">
        <v>635</v>
      </c>
      <c r="C201" s="45" t="s">
        <v>639</v>
      </c>
      <c r="D201" s="45">
        <v>20</v>
      </c>
      <c r="E201" s="67" t="s">
        <v>306</v>
      </c>
      <c r="F201" s="45" t="s">
        <v>862</v>
      </c>
      <c r="G201" s="64">
        <f>Recette!Q210</f>
        <v>3752300</v>
      </c>
      <c r="H201" s="47"/>
    </row>
    <row r="202" spans="1:8" ht="21" x14ac:dyDescent="0.25">
      <c r="A202" s="61" t="str">
        <f>Recette!R211</f>
        <v>Robe d'Orichalque</v>
      </c>
      <c r="B202" s="45" t="s">
        <v>635</v>
      </c>
      <c r="C202" s="45" t="s">
        <v>637</v>
      </c>
      <c r="D202" s="45">
        <v>40</v>
      </c>
      <c r="E202" s="67" t="s">
        <v>306</v>
      </c>
      <c r="F202" s="45" t="s">
        <v>869</v>
      </c>
      <c r="G202" s="64">
        <f>Recette!Q211</f>
        <v>7502300</v>
      </c>
      <c r="H202" s="47"/>
    </row>
    <row r="203" spans="1:8" ht="21" x14ac:dyDescent="0.25">
      <c r="A203" s="61" t="str">
        <f>Recette!R212</f>
        <v>Gants (robe) d'Orichalque</v>
      </c>
      <c r="B203" s="45" t="s">
        <v>635</v>
      </c>
      <c r="C203" s="45" t="s">
        <v>636</v>
      </c>
      <c r="D203" s="45">
        <v>20</v>
      </c>
      <c r="E203" s="67" t="s">
        <v>306</v>
      </c>
      <c r="F203" s="45" t="s">
        <v>862</v>
      </c>
      <c r="G203" s="64">
        <f>Recette!Q212</f>
        <v>3752300</v>
      </c>
      <c r="H203" s="47"/>
    </row>
    <row r="204" spans="1:8" ht="21" x14ac:dyDescent="0.25">
      <c r="A204" s="61" t="str">
        <f>Recette!R213</f>
        <v>Bottes (robe) d'Orichalque</v>
      </c>
      <c r="B204" s="45" t="s">
        <v>635</v>
      </c>
      <c r="C204" s="45" t="s">
        <v>638</v>
      </c>
      <c r="D204" s="45">
        <v>20</v>
      </c>
      <c r="E204" s="67" t="s">
        <v>306</v>
      </c>
      <c r="F204" s="45" t="s">
        <v>862</v>
      </c>
      <c r="G204" s="64">
        <f>Recette!Q213</f>
        <v>3752300</v>
      </c>
      <c r="H204" s="47"/>
    </row>
    <row r="205" spans="1:8" ht="21" x14ac:dyDescent="0.25">
      <c r="A205" s="61" t="str">
        <f>Recette!R214</f>
        <v>Haume léger d'Orichalque</v>
      </c>
      <c r="B205" s="45" t="s">
        <v>642</v>
      </c>
      <c r="C205" s="45" t="s">
        <v>641</v>
      </c>
      <c r="D205" s="45">
        <v>24</v>
      </c>
      <c r="E205" s="67" t="s">
        <v>306</v>
      </c>
      <c r="F205" s="45" t="s">
        <v>919</v>
      </c>
      <c r="G205" s="64">
        <f>Recette!Q214</f>
        <v>3753200</v>
      </c>
      <c r="H205" s="47"/>
    </row>
    <row r="206" spans="1:8" ht="21" x14ac:dyDescent="0.25">
      <c r="A206" s="61" t="str">
        <f>Recette!R215</f>
        <v>Armure légére d'Orichalque</v>
      </c>
      <c r="B206" s="45" t="s">
        <v>642</v>
      </c>
      <c r="C206" s="45" t="s">
        <v>643</v>
      </c>
      <c r="D206" s="45">
        <v>48</v>
      </c>
      <c r="E206" s="67" t="s">
        <v>306</v>
      </c>
      <c r="F206" s="45" t="s">
        <v>926</v>
      </c>
      <c r="G206" s="64">
        <f>Recette!Q215</f>
        <v>7503200</v>
      </c>
      <c r="H206" s="47"/>
    </row>
    <row r="207" spans="1:8" ht="21" x14ac:dyDescent="0.25">
      <c r="A207" s="61" t="str">
        <f>Recette!R216</f>
        <v>Gants  léger d'Orichalque</v>
      </c>
      <c r="B207" s="45" t="s">
        <v>642</v>
      </c>
      <c r="C207" s="45" t="s">
        <v>636</v>
      </c>
      <c r="D207" s="45">
        <v>24</v>
      </c>
      <c r="E207" s="67" t="s">
        <v>306</v>
      </c>
      <c r="F207" s="45" t="s">
        <v>919</v>
      </c>
      <c r="G207" s="64">
        <f>Recette!Q216</f>
        <v>3753200</v>
      </c>
      <c r="H207" s="47"/>
    </row>
    <row r="208" spans="1:8" ht="21" x14ac:dyDescent="0.25">
      <c r="A208" s="61" t="str">
        <f>Recette!R217</f>
        <v>Bottes légére d'Orichalque</v>
      </c>
      <c r="B208" s="45" t="s">
        <v>642</v>
      </c>
      <c r="C208" s="45" t="s">
        <v>638</v>
      </c>
      <c r="D208" s="45">
        <v>24</v>
      </c>
      <c r="E208" s="67" t="s">
        <v>306</v>
      </c>
      <c r="F208" s="45" t="s">
        <v>919</v>
      </c>
      <c r="G208" s="64">
        <f>Recette!Q217</f>
        <v>3753200</v>
      </c>
      <c r="H208" s="47"/>
    </row>
    <row r="209" spans="1:8" ht="21" x14ac:dyDescent="0.25">
      <c r="A209" s="61" t="str">
        <f>Recette!R218</f>
        <v>Haume Lourd d'Orichalque</v>
      </c>
      <c r="B209" s="45" t="s">
        <v>644</v>
      </c>
      <c r="C209" s="45" t="s">
        <v>641</v>
      </c>
      <c r="D209" s="45">
        <v>28</v>
      </c>
      <c r="E209" s="67" t="s">
        <v>306</v>
      </c>
      <c r="F209" s="45" t="s">
        <v>889</v>
      </c>
      <c r="G209" s="64">
        <f>Recette!Q218</f>
        <v>7505900</v>
      </c>
      <c r="H209" s="47"/>
    </row>
    <row r="210" spans="1:8" ht="21" x14ac:dyDescent="0.25">
      <c r="A210" s="61" t="str">
        <f>Recette!R219</f>
        <v>Armure Lourde d'Orichalque</v>
      </c>
      <c r="B210" s="45" t="s">
        <v>644</v>
      </c>
      <c r="C210" s="45" t="s">
        <v>643</v>
      </c>
      <c r="D210" s="45">
        <v>56</v>
      </c>
      <c r="E210" s="67" t="s">
        <v>306</v>
      </c>
      <c r="F210" s="45" t="s">
        <v>895</v>
      </c>
      <c r="G210" s="64">
        <f>Recette!Q219</f>
        <v>15005900</v>
      </c>
      <c r="H210" s="47"/>
    </row>
    <row r="211" spans="1:8" ht="21" x14ac:dyDescent="0.25">
      <c r="A211" s="61" t="str">
        <f>Recette!R220</f>
        <v>Gants  Lourd d'Orichalque</v>
      </c>
      <c r="B211" s="45" t="s">
        <v>644</v>
      </c>
      <c r="C211" s="45" t="s">
        <v>636</v>
      </c>
      <c r="D211" s="45">
        <v>28</v>
      </c>
      <c r="E211" s="67" t="s">
        <v>306</v>
      </c>
      <c r="F211" s="67" t="s">
        <v>890</v>
      </c>
      <c r="G211" s="64">
        <f>Recette!Q220</f>
        <v>7505900</v>
      </c>
      <c r="H211" s="47"/>
    </row>
    <row r="212" spans="1:8" ht="21" x14ac:dyDescent="0.25">
      <c r="A212" s="61" t="str">
        <f>Recette!R221</f>
        <v>Bottes Lourde d'Orichalque</v>
      </c>
      <c r="B212" s="45" t="s">
        <v>644</v>
      </c>
      <c r="C212" s="45" t="s">
        <v>638</v>
      </c>
      <c r="D212" s="45">
        <v>28</v>
      </c>
      <c r="E212" s="67" t="s">
        <v>306</v>
      </c>
      <c r="F212" s="67" t="s">
        <v>890</v>
      </c>
      <c r="G212" s="64">
        <f>Recette!Q221</f>
        <v>7505900</v>
      </c>
      <c r="H212" s="47"/>
    </row>
    <row r="213" spans="1:8" ht="21" x14ac:dyDescent="0.25">
      <c r="A213" s="61" t="str">
        <f>Recette!R222</f>
        <v>Poing d'Orichalque</v>
      </c>
      <c r="B213" s="45" t="s">
        <v>392</v>
      </c>
      <c r="C213" s="45" t="s">
        <v>577</v>
      </c>
      <c r="D213" s="45">
        <v>100</v>
      </c>
      <c r="E213" s="67" t="s">
        <v>305</v>
      </c>
      <c r="F213" s="67" t="s">
        <v>587</v>
      </c>
      <c r="G213" s="64">
        <f>Recette!Q222</f>
        <v>3759250</v>
      </c>
      <c r="H213" s="47"/>
    </row>
    <row r="214" spans="1:8" ht="21" x14ac:dyDescent="0.25">
      <c r="A214" s="61" t="str">
        <f>Recette!R223</f>
        <v>Lance d'Orichalque</v>
      </c>
      <c r="B214" s="45" t="s">
        <v>392</v>
      </c>
      <c r="C214" s="45" t="s">
        <v>264</v>
      </c>
      <c r="D214" s="45">
        <v>100</v>
      </c>
      <c r="E214" s="67" t="s">
        <v>305</v>
      </c>
      <c r="F214" s="67" t="s">
        <v>622</v>
      </c>
      <c r="G214" s="64">
        <f>Recette!Q223</f>
        <v>3753250</v>
      </c>
      <c r="H214" s="47"/>
    </row>
    <row r="215" spans="1:8" ht="21" x14ac:dyDescent="0.25">
      <c r="A215" s="61" t="str">
        <f>Recette!R224</f>
        <v>Dague d'Orichalque</v>
      </c>
      <c r="B215" s="45" t="s">
        <v>392</v>
      </c>
      <c r="C215" s="45" t="s">
        <v>261</v>
      </c>
      <c r="D215" s="45">
        <v>100</v>
      </c>
      <c r="E215" s="67" t="s">
        <v>305</v>
      </c>
      <c r="F215" s="67" t="s">
        <v>502</v>
      </c>
      <c r="G215" s="64">
        <f>Recette!Q224</f>
        <v>3750850</v>
      </c>
      <c r="H215" s="47"/>
    </row>
    <row r="216" spans="1:8" ht="21" x14ac:dyDescent="0.25">
      <c r="A216" s="61" t="str">
        <f>Recette!R225</f>
        <v>Epée d'Orichalque</v>
      </c>
      <c r="B216" s="45" t="s">
        <v>392</v>
      </c>
      <c r="C216" s="45" t="s">
        <v>476</v>
      </c>
      <c r="D216" s="45">
        <v>100</v>
      </c>
      <c r="E216" s="67" t="s">
        <v>305</v>
      </c>
      <c r="F216" s="67" t="s">
        <v>373</v>
      </c>
      <c r="G216" s="64">
        <f>Recette!Q225</f>
        <v>7501150</v>
      </c>
      <c r="H216" s="47" t="s">
        <v>527</v>
      </c>
    </row>
    <row r="217" spans="1:8" ht="21" x14ac:dyDescent="0.25">
      <c r="A217" s="61" t="str">
        <f>Recette!R226</f>
        <v>Epée d'Orichalque Main Gauche</v>
      </c>
      <c r="B217" s="45" t="s">
        <v>303</v>
      </c>
      <c r="C217" s="45" t="s">
        <v>476</v>
      </c>
      <c r="D217" s="45">
        <v>0</v>
      </c>
      <c r="E217" s="67" t="s">
        <v>305</v>
      </c>
      <c r="F217" s="67" t="s">
        <v>562</v>
      </c>
      <c r="G217" s="64">
        <f>Recette!Q226</f>
        <v>7501150</v>
      </c>
      <c r="H217" s="47"/>
    </row>
    <row r="218" spans="1:8" ht="21" x14ac:dyDescent="0.25">
      <c r="A218" s="61" t="str">
        <f>Recette!R227</f>
        <v>Bouclier d'Orichalque</v>
      </c>
      <c r="B218" s="45" t="s">
        <v>303</v>
      </c>
      <c r="C218" s="45" t="s">
        <v>260</v>
      </c>
      <c r="D218" s="45">
        <v>0</v>
      </c>
      <c r="E218" s="67" t="s">
        <v>306</v>
      </c>
      <c r="F218" s="45" t="s">
        <v>366</v>
      </c>
      <c r="G218" s="64">
        <f>Recette!Q227</f>
        <v>3751045</v>
      </c>
      <c r="H218" s="47" t="s">
        <v>528</v>
      </c>
    </row>
    <row r="219" spans="1:8" ht="21" x14ac:dyDescent="0.25">
      <c r="A219" s="61" t="str">
        <f>Recette!R228</f>
        <v>Epée d'Orichalque à deux main</v>
      </c>
      <c r="B219" s="45" t="s">
        <v>393</v>
      </c>
      <c r="C219" s="45" t="s">
        <v>476</v>
      </c>
      <c r="D219" s="45">
        <v>100</v>
      </c>
      <c r="E219" s="67" t="s">
        <v>305</v>
      </c>
      <c r="F219" s="67" t="s">
        <v>631</v>
      </c>
      <c r="G219" s="64">
        <f>Recette!Q228</f>
        <v>15002900</v>
      </c>
      <c r="H219" s="47"/>
    </row>
    <row r="220" spans="1:8" ht="21" x14ac:dyDescent="0.25">
      <c r="A220" s="61" t="str">
        <f>Recette!R229</f>
        <v>Arc de frêne</v>
      </c>
      <c r="B220" s="45" t="s">
        <v>475</v>
      </c>
      <c r="C220" s="45" t="s">
        <v>345</v>
      </c>
      <c r="D220" s="45">
        <v>110</v>
      </c>
      <c r="E220" s="67" t="s">
        <v>305</v>
      </c>
      <c r="F220" s="45" t="s">
        <v>451</v>
      </c>
      <c r="G220" s="64">
        <f>Recette!Q229</f>
        <v>33050</v>
      </c>
      <c r="H220" s="47"/>
    </row>
    <row r="221" spans="1:8" ht="21" x14ac:dyDescent="0.25">
      <c r="A221" s="61" t="str">
        <f>Recette!R230</f>
        <v>Baton de frêne</v>
      </c>
      <c r="B221" s="45" t="s">
        <v>393</v>
      </c>
      <c r="C221" s="45" t="s">
        <v>379</v>
      </c>
      <c r="D221" s="45">
        <v>110</v>
      </c>
      <c r="E221" s="67" t="s">
        <v>640</v>
      </c>
      <c r="F221" s="45" t="s">
        <v>466</v>
      </c>
      <c r="G221" s="64">
        <f>Recette!Q230</f>
        <v>48000</v>
      </c>
      <c r="H221" s="47"/>
    </row>
    <row r="222" spans="1:8" ht="21" x14ac:dyDescent="0.25">
      <c r="A222" s="61" t="str">
        <f>Recette!R231</f>
        <v>Chapeau d'adamantium</v>
      </c>
      <c r="B222" s="45" t="s">
        <v>635</v>
      </c>
      <c r="C222" s="45" t="s">
        <v>639</v>
      </c>
      <c r="D222" s="45">
        <v>22</v>
      </c>
      <c r="E222" s="67" t="s">
        <v>306</v>
      </c>
      <c r="F222" s="45" t="s">
        <v>870</v>
      </c>
      <c r="G222" s="64">
        <f>Recette!Q231</f>
        <v>5002300</v>
      </c>
    </row>
    <row r="223" spans="1:8" ht="21" x14ac:dyDescent="0.25">
      <c r="A223" s="61" t="str">
        <f>Recette!R232</f>
        <v>Robe d'adamantium</v>
      </c>
      <c r="B223" s="45" t="s">
        <v>635</v>
      </c>
      <c r="C223" s="45" t="s">
        <v>637</v>
      </c>
      <c r="D223" s="45">
        <v>44</v>
      </c>
      <c r="E223" s="67" t="s">
        <v>306</v>
      </c>
      <c r="F223" s="45" t="s">
        <v>871</v>
      </c>
      <c r="G223" s="64">
        <f>Recette!Q232</f>
        <v>10002300</v>
      </c>
      <c r="H223" s="47"/>
    </row>
    <row r="224" spans="1:8" ht="21" x14ac:dyDescent="0.25">
      <c r="A224" s="61" t="str">
        <f>Recette!R233</f>
        <v>Gants (robe) d'adamantium</v>
      </c>
      <c r="B224" s="45" t="s">
        <v>635</v>
      </c>
      <c r="C224" s="45" t="s">
        <v>636</v>
      </c>
      <c r="D224" s="45">
        <v>22</v>
      </c>
      <c r="E224" s="67" t="s">
        <v>306</v>
      </c>
      <c r="F224" s="45" t="s">
        <v>870</v>
      </c>
      <c r="G224" s="64">
        <f>Recette!Q233</f>
        <v>5002300</v>
      </c>
    </row>
    <row r="225" spans="1:8" ht="21" x14ac:dyDescent="0.25">
      <c r="A225" s="61" t="str">
        <f>Recette!R234</f>
        <v>Bottes (robe) d'adamantium</v>
      </c>
      <c r="B225" s="45" t="s">
        <v>635</v>
      </c>
      <c r="C225" s="45" t="s">
        <v>638</v>
      </c>
      <c r="D225" s="45">
        <v>22</v>
      </c>
      <c r="E225" s="67" t="s">
        <v>306</v>
      </c>
      <c r="F225" s="45" t="s">
        <v>870</v>
      </c>
      <c r="G225" s="64">
        <f>Recette!Q234</f>
        <v>5002300</v>
      </c>
      <c r="H225" s="47" t="s">
        <v>529</v>
      </c>
    </row>
    <row r="226" spans="1:8" ht="21" x14ac:dyDescent="0.25">
      <c r="A226" s="61" t="str">
        <f>Recette!R235</f>
        <v>Haume léger d'adamantium</v>
      </c>
      <c r="B226" s="45" t="s">
        <v>642</v>
      </c>
      <c r="C226" s="45" t="s">
        <v>641</v>
      </c>
      <c r="D226" s="45">
        <v>26</v>
      </c>
      <c r="E226" s="67" t="s">
        <v>306</v>
      </c>
      <c r="F226" s="45" t="s">
        <v>927</v>
      </c>
      <c r="G226" s="64">
        <f>Recette!Q235</f>
        <v>5003200</v>
      </c>
      <c r="H226" s="47"/>
    </row>
    <row r="227" spans="1:8" ht="21" x14ac:dyDescent="0.25">
      <c r="A227" s="61" t="str">
        <f>Recette!R236</f>
        <v>Armure légére d'adamantium</v>
      </c>
      <c r="B227" s="45" t="s">
        <v>642</v>
      </c>
      <c r="C227" s="45" t="s">
        <v>643</v>
      </c>
      <c r="D227" s="45">
        <v>52</v>
      </c>
      <c r="E227" s="67" t="s">
        <v>306</v>
      </c>
      <c r="F227" s="45" t="s">
        <v>928</v>
      </c>
      <c r="G227" s="64">
        <f>Recette!Q236</f>
        <v>10003200</v>
      </c>
      <c r="H227" s="47" t="s">
        <v>530</v>
      </c>
    </row>
    <row r="228" spans="1:8" ht="21" x14ac:dyDescent="0.25">
      <c r="A228" s="61" t="str">
        <f>Recette!R237</f>
        <v>Gants  léger d'adamantium</v>
      </c>
      <c r="B228" s="45" t="s">
        <v>642</v>
      </c>
      <c r="C228" s="45" t="s">
        <v>636</v>
      </c>
      <c r="D228" s="45">
        <v>26</v>
      </c>
      <c r="E228" s="67" t="s">
        <v>306</v>
      </c>
      <c r="F228" s="45" t="s">
        <v>927</v>
      </c>
      <c r="G228" s="64">
        <f>Recette!Q237</f>
        <v>5003200</v>
      </c>
      <c r="H228" s="47"/>
    </row>
    <row r="229" spans="1:8" ht="21" x14ac:dyDescent="0.25">
      <c r="A229" s="61" t="str">
        <f>Recette!R238</f>
        <v>Bottes légére d'adamantium</v>
      </c>
      <c r="B229" s="45" t="s">
        <v>642</v>
      </c>
      <c r="C229" s="45" t="s">
        <v>638</v>
      </c>
      <c r="D229" s="45">
        <v>26</v>
      </c>
      <c r="E229" s="67" t="s">
        <v>306</v>
      </c>
      <c r="F229" s="45" t="s">
        <v>927</v>
      </c>
      <c r="G229" s="64">
        <f>Recette!Q238</f>
        <v>5003200</v>
      </c>
      <c r="H229" s="47"/>
    </row>
    <row r="230" spans="1:8" ht="21" x14ac:dyDescent="0.25">
      <c r="A230" s="61" t="str">
        <f>Recette!R239</f>
        <v>Haume Lourd d'adamantium</v>
      </c>
      <c r="B230" s="45" t="s">
        <v>644</v>
      </c>
      <c r="C230" s="45" t="s">
        <v>641</v>
      </c>
      <c r="D230" s="45">
        <v>30</v>
      </c>
      <c r="E230" s="67" t="s">
        <v>306</v>
      </c>
      <c r="F230" s="45" t="s">
        <v>891</v>
      </c>
      <c r="G230" s="64">
        <f>Recette!Q239</f>
        <v>10005900</v>
      </c>
      <c r="H230" s="47"/>
    </row>
    <row r="231" spans="1:8" ht="21" x14ac:dyDescent="0.25">
      <c r="A231" s="61" t="str">
        <f>Recette!R240</f>
        <v>Armure Lourde d'adamantium</v>
      </c>
      <c r="B231" s="45" t="s">
        <v>644</v>
      </c>
      <c r="C231" s="45" t="s">
        <v>643</v>
      </c>
      <c r="D231" s="45">
        <v>60</v>
      </c>
      <c r="E231" s="67" t="s">
        <v>306</v>
      </c>
      <c r="F231" s="45" t="s">
        <v>896</v>
      </c>
      <c r="G231" s="64">
        <f>Recette!Q240</f>
        <v>20005900</v>
      </c>
      <c r="H231" s="47"/>
    </row>
    <row r="232" spans="1:8" ht="21" x14ac:dyDescent="0.25">
      <c r="A232" s="61" t="str">
        <f>Recette!R241</f>
        <v>Gants  Lourd d'adamantium</v>
      </c>
      <c r="B232" s="45" t="s">
        <v>644</v>
      </c>
      <c r="C232" s="45" t="s">
        <v>636</v>
      </c>
      <c r="D232" s="45">
        <v>30</v>
      </c>
      <c r="E232" s="67" t="s">
        <v>306</v>
      </c>
      <c r="F232" s="67" t="s">
        <v>892</v>
      </c>
      <c r="G232" s="64">
        <f>Recette!Q241</f>
        <v>10005900</v>
      </c>
      <c r="H232" s="47"/>
    </row>
    <row r="233" spans="1:8" ht="21" x14ac:dyDescent="0.25">
      <c r="A233" s="61" t="str">
        <f>Recette!R242</f>
        <v>Bottes Lourde d'adamantium</v>
      </c>
      <c r="B233" s="45" t="s">
        <v>644</v>
      </c>
      <c r="C233" s="45" t="s">
        <v>638</v>
      </c>
      <c r="D233" s="45">
        <v>30</v>
      </c>
      <c r="E233" s="67" t="s">
        <v>306</v>
      </c>
      <c r="F233" s="67" t="s">
        <v>892</v>
      </c>
      <c r="G233" s="64">
        <f>Recette!Q242</f>
        <v>10005900</v>
      </c>
      <c r="H233" s="47"/>
    </row>
    <row r="234" spans="1:8" ht="21" x14ac:dyDescent="0.25">
      <c r="A234" s="61" t="str">
        <f>Recette!R243</f>
        <v>Poing d'adamantium</v>
      </c>
      <c r="B234" s="45" t="s">
        <v>392</v>
      </c>
      <c r="C234" s="45" t="s">
        <v>577</v>
      </c>
      <c r="D234" s="45">
        <v>110</v>
      </c>
      <c r="E234" s="67" t="s">
        <v>305</v>
      </c>
      <c r="F234" s="67" t="s">
        <v>588</v>
      </c>
      <c r="G234" s="64">
        <f>Recette!Q243</f>
        <v>5014650</v>
      </c>
      <c r="H234" s="47" t="s">
        <v>531</v>
      </c>
    </row>
    <row r="235" spans="1:8" ht="21" x14ac:dyDescent="0.25">
      <c r="A235" s="61" t="str">
        <f>Recette!R244</f>
        <v>Lance d'Orichalque</v>
      </c>
      <c r="B235" s="45" t="s">
        <v>392</v>
      </c>
      <c r="C235" s="45" t="s">
        <v>264</v>
      </c>
      <c r="D235" s="45">
        <v>110</v>
      </c>
      <c r="E235" s="67" t="s">
        <v>305</v>
      </c>
      <c r="F235" s="67" t="s">
        <v>623</v>
      </c>
      <c r="G235" s="64">
        <f>Recette!Q244</f>
        <v>5008250</v>
      </c>
      <c r="H235" s="47"/>
    </row>
    <row r="236" spans="1:8" ht="21" x14ac:dyDescent="0.25">
      <c r="A236" s="61" t="str">
        <f>Recette!R245</f>
        <v>Dague d'adamantium</v>
      </c>
      <c r="B236" s="45" t="s">
        <v>392</v>
      </c>
      <c r="C236" s="45" t="s">
        <v>261</v>
      </c>
      <c r="D236" s="45">
        <v>110</v>
      </c>
      <c r="E236" s="67" t="s">
        <v>305</v>
      </c>
      <c r="F236" s="67" t="s">
        <v>503</v>
      </c>
      <c r="G236" s="64">
        <f>Recette!Q245</f>
        <v>5001850</v>
      </c>
      <c r="H236" s="47" t="s">
        <v>532</v>
      </c>
    </row>
    <row r="237" spans="1:8" ht="21" x14ac:dyDescent="0.25">
      <c r="A237" s="61" t="str">
        <f>Recette!R246</f>
        <v>Epée d'adamantium</v>
      </c>
      <c r="B237" s="45" t="s">
        <v>392</v>
      </c>
      <c r="C237" s="45" t="s">
        <v>476</v>
      </c>
      <c r="D237" s="45">
        <v>110</v>
      </c>
      <c r="E237" s="67" t="s">
        <v>305</v>
      </c>
      <c r="F237" s="67" t="s">
        <v>373</v>
      </c>
      <c r="G237" s="64">
        <f>Recette!Q246</f>
        <v>10002650</v>
      </c>
      <c r="H237" s="47"/>
    </row>
    <row r="238" spans="1:8" ht="21" x14ac:dyDescent="0.25">
      <c r="A238" s="61" t="str">
        <f>Recette!R247</f>
        <v>Epée d'adamantium Main Gauche</v>
      </c>
      <c r="B238" s="45" t="s">
        <v>303</v>
      </c>
      <c r="C238" s="45" t="s">
        <v>476</v>
      </c>
      <c r="D238" s="45">
        <v>0</v>
      </c>
      <c r="E238" s="67" t="s">
        <v>305</v>
      </c>
      <c r="F238" s="67" t="s">
        <v>562</v>
      </c>
      <c r="G238" s="64">
        <f>Recette!Q247</f>
        <v>10002650</v>
      </c>
      <c r="H238" s="47"/>
    </row>
    <row r="239" spans="1:8" ht="21" x14ac:dyDescent="0.25">
      <c r="A239" s="61" t="str">
        <f>Recette!R248</f>
        <v>Bouclier d'adamantium</v>
      </c>
      <c r="B239" s="45" t="s">
        <v>303</v>
      </c>
      <c r="C239" s="45" t="s">
        <v>260</v>
      </c>
      <c r="D239" s="45">
        <v>0</v>
      </c>
      <c r="E239" s="67" t="s">
        <v>306</v>
      </c>
      <c r="F239" s="45" t="s">
        <v>367</v>
      </c>
      <c r="G239" s="64">
        <f>Recette!Q248</f>
        <v>5001150</v>
      </c>
      <c r="H239" s="47"/>
    </row>
    <row r="240" spans="1:8" ht="21" x14ac:dyDescent="0.25">
      <c r="A240" s="61" t="str">
        <f>Recette!R249</f>
        <v>Epée d'adamantium à deux main</v>
      </c>
      <c r="B240" s="45" t="s">
        <v>393</v>
      </c>
      <c r="C240" s="45" t="s">
        <v>476</v>
      </c>
      <c r="D240" s="45">
        <v>110</v>
      </c>
      <c r="E240" s="67" t="s">
        <v>305</v>
      </c>
      <c r="F240" s="67" t="s">
        <v>631</v>
      </c>
      <c r="G240" s="64">
        <f>Recette!Q249</f>
        <v>20006900</v>
      </c>
      <c r="H240" s="47"/>
    </row>
    <row r="241" spans="1:8" ht="21" x14ac:dyDescent="0.25">
      <c r="A241" s="61" t="str">
        <f>Recette!R251</f>
        <v>Arc de Meleze</v>
      </c>
      <c r="B241" s="45" t="s">
        <v>475</v>
      </c>
      <c r="C241" s="45" t="s">
        <v>345</v>
      </c>
      <c r="D241" s="45">
        <v>120</v>
      </c>
      <c r="E241" s="67" t="s">
        <v>305</v>
      </c>
      <c r="F241" s="45" t="s">
        <v>452</v>
      </c>
      <c r="G241" s="64">
        <f>Recette!Q251</f>
        <v>321050</v>
      </c>
      <c r="H241" s="47"/>
    </row>
    <row r="242" spans="1:8" ht="21" x14ac:dyDescent="0.25">
      <c r="A242" s="61" t="str">
        <f>Recette!R252</f>
        <v>Baton de Meleze</v>
      </c>
      <c r="B242" s="45" t="s">
        <v>393</v>
      </c>
      <c r="C242" s="45" t="s">
        <v>379</v>
      </c>
      <c r="D242" s="45">
        <v>120</v>
      </c>
      <c r="E242" s="67" t="s">
        <v>640</v>
      </c>
      <c r="F242" s="45" t="s">
        <v>467</v>
      </c>
      <c r="G242" s="64">
        <f>Recette!Q252</f>
        <v>560000</v>
      </c>
      <c r="H242" s="47"/>
    </row>
    <row r="243" spans="1:8" ht="21" x14ac:dyDescent="0.25">
      <c r="A243" s="61" t="str">
        <f>Recette!R253</f>
        <v>Chapeau d'apoithakarah</v>
      </c>
      <c r="B243" s="45" t="s">
        <v>635</v>
      </c>
      <c r="C243" s="45" t="s">
        <v>639</v>
      </c>
      <c r="D243" s="45">
        <v>24</v>
      </c>
      <c r="E243" s="67" t="s">
        <v>306</v>
      </c>
      <c r="F243" s="45" t="s">
        <v>863</v>
      </c>
      <c r="G243" s="64">
        <f>Recette!Q253</f>
        <v>50002600</v>
      </c>
    </row>
    <row r="244" spans="1:8" ht="21" x14ac:dyDescent="0.25">
      <c r="A244" s="61" t="str">
        <f>Recette!R254</f>
        <v>Robe d'apoithakarah</v>
      </c>
      <c r="B244" s="45" t="s">
        <v>635</v>
      </c>
      <c r="C244" s="45" t="s">
        <v>637</v>
      </c>
      <c r="D244" s="45">
        <v>48</v>
      </c>
      <c r="E244" s="67" t="s">
        <v>306</v>
      </c>
      <c r="F244" s="45" t="s">
        <v>872</v>
      </c>
      <c r="G244" s="64">
        <f>Recette!Q254</f>
        <v>100002600</v>
      </c>
      <c r="H244" s="47"/>
    </row>
    <row r="245" spans="1:8" ht="21" x14ac:dyDescent="0.25">
      <c r="A245" s="61" t="str">
        <f>Recette!R255</f>
        <v>Gants (robe) d'apoithakarah</v>
      </c>
      <c r="B245" s="45" t="s">
        <v>635</v>
      </c>
      <c r="C245" s="45" t="s">
        <v>636</v>
      </c>
      <c r="D245" s="45">
        <v>24</v>
      </c>
      <c r="E245" s="67" t="s">
        <v>306</v>
      </c>
      <c r="F245" s="45" t="s">
        <v>863</v>
      </c>
      <c r="G245" s="64">
        <f>Recette!Q255</f>
        <v>50002600</v>
      </c>
    </row>
    <row r="246" spans="1:8" ht="21" x14ac:dyDescent="0.25">
      <c r="A246" s="61" t="str">
        <f>Recette!R256</f>
        <v>Bottes (robe) d'apoithakarah</v>
      </c>
      <c r="B246" s="45" t="s">
        <v>635</v>
      </c>
      <c r="C246" s="45" t="s">
        <v>638</v>
      </c>
      <c r="D246" s="45">
        <v>24</v>
      </c>
      <c r="E246" s="67" t="s">
        <v>306</v>
      </c>
      <c r="F246" s="45" t="s">
        <v>863</v>
      </c>
      <c r="G246" s="64">
        <f>Recette!Q256</f>
        <v>50002600</v>
      </c>
      <c r="H246" s="47" t="s">
        <v>529</v>
      </c>
    </row>
    <row r="247" spans="1:8" ht="21" x14ac:dyDescent="0.25">
      <c r="A247" s="61" t="str">
        <f>Recette!R257</f>
        <v>Haume léger d'apoithakarah</v>
      </c>
      <c r="B247" s="45" t="s">
        <v>642</v>
      </c>
      <c r="C247" s="45" t="s">
        <v>641</v>
      </c>
      <c r="D247" s="45">
        <v>28</v>
      </c>
      <c r="E247" s="67" t="s">
        <v>306</v>
      </c>
      <c r="F247" s="45" t="s">
        <v>920</v>
      </c>
      <c r="G247" s="64">
        <f>Recette!Q257</f>
        <v>50003500</v>
      </c>
      <c r="H247" s="47"/>
    </row>
    <row r="248" spans="1:8" ht="21" x14ac:dyDescent="0.25">
      <c r="A248" s="61" t="str">
        <f>Recette!R258</f>
        <v>Armure légére d'apoithakarah</v>
      </c>
      <c r="B248" s="45" t="s">
        <v>642</v>
      </c>
      <c r="C248" s="45" t="s">
        <v>643</v>
      </c>
      <c r="D248" s="45">
        <v>56</v>
      </c>
      <c r="E248" s="67" t="s">
        <v>306</v>
      </c>
      <c r="F248" s="45" t="s">
        <v>929</v>
      </c>
      <c r="G248" s="64">
        <f>Recette!Q258</f>
        <v>100003500</v>
      </c>
      <c r="H248" s="47" t="s">
        <v>530</v>
      </c>
    </row>
    <row r="249" spans="1:8" ht="21" x14ac:dyDescent="0.25">
      <c r="A249" s="61" t="str">
        <f>Recette!R259</f>
        <v>Gants  léger d'apoithakarah</v>
      </c>
      <c r="B249" s="45" t="s">
        <v>642</v>
      </c>
      <c r="C249" s="45" t="s">
        <v>636</v>
      </c>
      <c r="D249" s="45">
        <v>28</v>
      </c>
      <c r="E249" s="67" t="s">
        <v>306</v>
      </c>
      <c r="F249" s="45" t="s">
        <v>920</v>
      </c>
      <c r="G249" s="64">
        <f>Recette!Q259</f>
        <v>50003500</v>
      </c>
      <c r="H249" s="47"/>
    </row>
    <row r="250" spans="1:8" ht="21" x14ac:dyDescent="0.25">
      <c r="A250" s="61" t="str">
        <f>Recette!R260</f>
        <v>Bottes légére d'apoithakarah</v>
      </c>
      <c r="B250" s="45" t="s">
        <v>642</v>
      </c>
      <c r="C250" s="45" t="s">
        <v>638</v>
      </c>
      <c r="D250" s="45">
        <v>28</v>
      </c>
      <c r="E250" s="67" t="s">
        <v>306</v>
      </c>
      <c r="F250" s="45" t="s">
        <v>920</v>
      </c>
      <c r="G250" s="64">
        <f>Recette!Q260</f>
        <v>50003500</v>
      </c>
      <c r="H250" s="47"/>
    </row>
    <row r="251" spans="1:8" ht="21" x14ac:dyDescent="0.25">
      <c r="A251" s="61" t="str">
        <f>Recette!R261</f>
        <v>Haume Lourd d'apoithakarah</v>
      </c>
      <c r="B251" s="45" t="s">
        <v>644</v>
      </c>
      <c r="C251" s="45" t="s">
        <v>641</v>
      </c>
      <c r="D251" s="45">
        <v>32</v>
      </c>
      <c r="E251" s="67" t="s">
        <v>306</v>
      </c>
      <c r="F251" s="45" t="s">
        <v>897</v>
      </c>
      <c r="G251" s="64">
        <f>Recette!Q261</f>
        <v>100006200</v>
      </c>
      <c r="H251" s="47"/>
    </row>
    <row r="252" spans="1:8" ht="21" x14ac:dyDescent="0.25">
      <c r="A252" s="61" t="str">
        <f>Recette!R262</f>
        <v>Armure Lourde d'apoithakarah</v>
      </c>
      <c r="B252" s="45" t="s">
        <v>644</v>
      </c>
      <c r="C252" s="45" t="s">
        <v>643</v>
      </c>
      <c r="D252" s="45">
        <v>64</v>
      </c>
      <c r="E252" s="67" t="s">
        <v>306</v>
      </c>
      <c r="F252" s="45" t="s">
        <v>898</v>
      </c>
      <c r="G252" s="64">
        <f>Recette!Q262</f>
        <v>200006200</v>
      </c>
      <c r="H252" s="47"/>
    </row>
    <row r="253" spans="1:8" ht="21" x14ac:dyDescent="0.25">
      <c r="A253" s="61" t="str">
        <f>Recette!R263</f>
        <v>Gants  Lourd d'apoithakarah</v>
      </c>
      <c r="B253" s="45" t="s">
        <v>644</v>
      </c>
      <c r="C253" s="45" t="s">
        <v>636</v>
      </c>
      <c r="D253" s="45">
        <v>32</v>
      </c>
      <c r="E253" s="67" t="s">
        <v>306</v>
      </c>
      <c r="F253" s="67" t="s">
        <v>899</v>
      </c>
      <c r="G253" s="64">
        <f>Recette!Q263</f>
        <v>100006200</v>
      </c>
      <c r="H253" s="47"/>
    </row>
    <row r="254" spans="1:8" ht="21" x14ac:dyDescent="0.25">
      <c r="A254" s="61" t="str">
        <f>Recette!R264</f>
        <v>Bottes Lourde d'apoithakarah</v>
      </c>
      <c r="B254" s="45" t="s">
        <v>644</v>
      </c>
      <c r="C254" s="45" t="s">
        <v>638</v>
      </c>
      <c r="D254" s="45">
        <v>32</v>
      </c>
      <c r="E254" s="67" t="s">
        <v>306</v>
      </c>
      <c r="F254" s="67" t="s">
        <v>899</v>
      </c>
      <c r="G254" s="64">
        <f>Recette!Q264</f>
        <v>100006200</v>
      </c>
      <c r="H254" s="47"/>
    </row>
    <row r="255" spans="1:8" ht="21" x14ac:dyDescent="0.25">
      <c r="A255" s="61" t="str">
        <f>Recette!R265</f>
        <v>Poing d'apoithakarah</v>
      </c>
      <c r="B255" s="45" t="s">
        <v>392</v>
      </c>
      <c r="C255" s="45" t="s">
        <v>577</v>
      </c>
      <c r="D255" s="45">
        <v>120</v>
      </c>
      <c r="E255" s="67" t="s">
        <v>305</v>
      </c>
      <c r="F255" s="67" t="s">
        <v>591</v>
      </c>
      <c r="G255" s="64">
        <f>Recette!Q265</f>
        <v>50016600</v>
      </c>
      <c r="H255" s="47" t="s">
        <v>542</v>
      </c>
    </row>
    <row r="256" spans="1:8" ht="21" x14ac:dyDescent="0.25">
      <c r="A256" s="61" t="str">
        <f>Recette!R266</f>
        <v>Lance d'apoithakarah</v>
      </c>
      <c r="B256" s="45" t="s">
        <v>392</v>
      </c>
      <c r="C256" s="45" t="s">
        <v>264</v>
      </c>
      <c r="D256" s="45">
        <v>120</v>
      </c>
      <c r="E256" s="67" t="s">
        <v>305</v>
      </c>
      <c r="F256" s="67" t="s">
        <v>624</v>
      </c>
      <c r="G256" s="64">
        <f>Recette!Q266</f>
        <v>50080400</v>
      </c>
      <c r="H256" s="47"/>
    </row>
    <row r="257" spans="1:8" ht="21" x14ac:dyDescent="0.25">
      <c r="A257" s="61" t="str">
        <f>Recette!R267</f>
        <v>Dague d'apoithakarah</v>
      </c>
      <c r="B257" s="45" t="s">
        <v>392</v>
      </c>
      <c r="C257" s="45" t="s">
        <v>261</v>
      </c>
      <c r="D257" s="45">
        <v>120</v>
      </c>
      <c r="E257" s="67" t="s">
        <v>305</v>
      </c>
      <c r="F257" s="67" t="s">
        <v>504</v>
      </c>
      <c r="G257" s="64">
        <f>Recette!Q267</f>
        <v>50016400</v>
      </c>
      <c r="H257" s="47" t="s">
        <v>533</v>
      </c>
    </row>
    <row r="258" spans="1:8" ht="21" x14ac:dyDescent="0.25">
      <c r="A258" s="61" t="str">
        <f>Recette!R268</f>
        <v>Epée d'apoithakarah</v>
      </c>
      <c r="B258" s="45" t="s">
        <v>392</v>
      </c>
      <c r="C258" s="45" t="s">
        <v>476</v>
      </c>
      <c r="D258" s="45">
        <v>120</v>
      </c>
      <c r="E258" s="67" t="s">
        <v>305</v>
      </c>
      <c r="F258" s="67" t="s">
        <v>375</v>
      </c>
      <c r="G258" s="64">
        <f>Recette!Q268</f>
        <v>100024400</v>
      </c>
      <c r="H258" s="47"/>
    </row>
    <row r="259" spans="1:8" ht="21" x14ac:dyDescent="0.25">
      <c r="A259" s="61" t="str">
        <f>Recette!R269</f>
        <v>Epée d'apoithakarah Main Gauche</v>
      </c>
      <c r="B259" s="45" t="s">
        <v>303</v>
      </c>
      <c r="C259" s="45" t="s">
        <v>476</v>
      </c>
      <c r="D259" s="45">
        <v>0</v>
      </c>
      <c r="E259" s="67" t="s">
        <v>305</v>
      </c>
      <c r="F259" s="67" t="s">
        <v>373</v>
      </c>
      <c r="G259" s="64">
        <f>Recette!Q269</f>
        <v>100024400</v>
      </c>
      <c r="H259" s="47"/>
    </row>
    <row r="260" spans="1:8" ht="21" x14ac:dyDescent="0.25">
      <c r="A260" s="61" t="str">
        <f>Recette!R270</f>
        <v>Bouclier d'apoithakarah</v>
      </c>
      <c r="B260" s="45" t="s">
        <v>303</v>
      </c>
      <c r="C260" s="45" t="s">
        <v>260</v>
      </c>
      <c r="D260" s="45">
        <v>0</v>
      </c>
      <c r="E260" s="67" t="s">
        <v>306</v>
      </c>
      <c r="F260" s="45" t="s">
        <v>368</v>
      </c>
      <c r="G260" s="64">
        <f>Recette!Q270</f>
        <v>50004900</v>
      </c>
      <c r="H260" s="47"/>
    </row>
    <row r="261" spans="1:8" ht="21" x14ac:dyDescent="0.25">
      <c r="A261" s="61" t="str">
        <f>Recette!R271</f>
        <v>Epée d'apoithakarah à deux main</v>
      </c>
      <c r="B261" s="45" t="s">
        <v>393</v>
      </c>
      <c r="C261" s="45" t="s">
        <v>476</v>
      </c>
      <c r="D261" s="45">
        <v>120</v>
      </c>
      <c r="E261" s="67" t="s">
        <v>305</v>
      </c>
      <c r="F261" s="67" t="s">
        <v>632</v>
      </c>
      <c r="G261" s="64">
        <f>Recette!Q271</f>
        <v>200064800</v>
      </c>
      <c r="H261" s="47"/>
    </row>
    <row r="262" spans="1:8" ht="21" x14ac:dyDescent="0.25">
      <c r="A262" s="61" t="str">
        <f>Recette!R272</f>
        <v>Arc d'olivier</v>
      </c>
      <c r="B262" s="45" t="s">
        <v>475</v>
      </c>
      <c r="C262" s="45" t="s">
        <v>345</v>
      </c>
      <c r="D262" s="45">
        <v>130</v>
      </c>
      <c r="E262" s="67" t="s">
        <v>305</v>
      </c>
      <c r="F262" s="45" t="s">
        <v>452</v>
      </c>
      <c r="G262" s="64">
        <f>Recette!Q272</f>
        <v>601050</v>
      </c>
      <c r="H262" s="47"/>
    </row>
    <row r="263" spans="1:8" ht="21" x14ac:dyDescent="0.25">
      <c r="A263" s="61" t="str">
        <f>Recette!R273</f>
        <v>Baton d'olivier</v>
      </c>
      <c r="B263" s="45" t="s">
        <v>393</v>
      </c>
      <c r="C263" s="45" t="s">
        <v>379</v>
      </c>
      <c r="D263" s="45">
        <v>130</v>
      </c>
      <c r="E263" s="67" t="s">
        <v>640</v>
      </c>
      <c r="F263" s="45" t="s">
        <v>467</v>
      </c>
      <c r="G263" s="64">
        <f>Recette!Q273</f>
        <v>1050000</v>
      </c>
      <c r="H263" s="47"/>
    </row>
    <row r="264" spans="1:8" ht="21" x14ac:dyDescent="0.25">
      <c r="A264" s="61" t="str">
        <f>Recette!R274</f>
        <v>Chapeau de Scarletite</v>
      </c>
      <c r="B264" s="45" t="s">
        <v>635</v>
      </c>
      <c r="C264" s="45" t="s">
        <v>639</v>
      </c>
      <c r="D264" s="45">
        <v>26</v>
      </c>
      <c r="E264" s="67" t="s">
        <v>306</v>
      </c>
      <c r="F264" s="45" t="s">
        <v>873</v>
      </c>
      <c r="G264" s="64">
        <f>Recette!Q274</f>
        <v>100002600</v>
      </c>
    </row>
    <row r="265" spans="1:8" ht="21" x14ac:dyDescent="0.25">
      <c r="A265" s="61" t="str">
        <f>Recette!R275</f>
        <v>Robe de Scarletite</v>
      </c>
      <c r="B265" s="45" t="s">
        <v>635</v>
      </c>
      <c r="C265" s="45" t="s">
        <v>637</v>
      </c>
      <c r="D265" s="45">
        <v>52</v>
      </c>
      <c r="E265" s="67" t="s">
        <v>306</v>
      </c>
      <c r="F265" s="45" t="s">
        <v>874</v>
      </c>
      <c r="G265" s="64">
        <f>Recette!Q275</f>
        <v>200002600</v>
      </c>
      <c r="H265" s="47"/>
    </row>
    <row r="266" spans="1:8" ht="21" x14ac:dyDescent="0.25">
      <c r="A266" s="61" t="str">
        <f>Recette!R276</f>
        <v>Gants (robe) de Scarletite</v>
      </c>
      <c r="B266" s="45" t="s">
        <v>635</v>
      </c>
      <c r="C266" s="45" t="s">
        <v>636</v>
      </c>
      <c r="D266" s="45">
        <v>26</v>
      </c>
      <c r="E266" s="67" t="s">
        <v>306</v>
      </c>
      <c r="F266" s="45" t="s">
        <v>873</v>
      </c>
      <c r="G266" s="64">
        <f>Recette!Q276</f>
        <v>100002600</v>
      </c>
    </row>
    <row r="267" spans="1:8" ht="21" x14ac:dyDescent="0.25">
      <c r="A267" s="61" t="str">
        <f>Recette!R277</f>
        <v>Bottes (robe) de Scarletite</v>
      </c>
      <c r="B267" s="45" t="s">
        <v>635</v>
      </c>
      <c r="C267" s="45" t="s">
        <v>638</v>
      </c>
      <c r="D267" s="45">
        <v>26</v>
      </c>
      <c r="E267" s="67" t="s">
        <v>306</v>
      </c>
      <c r="F267" s="45" t="s">
        <v>873</v>
      </c>
      <c r="G267" s="64">
        <f>Recette!Q277</f>
        <v>100002600</v>
      </c>
      <c r="H267" s="47" t="s">
        <v>529</v>
      </c>
    </row>
    <row r="268" spans="1:8" ht="21" x14ac:dyDescent="0.25">
      <c r="A268" s="61" t="str">
        <f>Recette!R278</f>
        <v>Haume léger de Scarletite</v>
      </c>
      <c r="B268" s="45" t="s">
        <v>642</v>
      </c>
      <c r="C268" s="45" t="s">
        <v>641</v>
      </c>
      <c r="D268" s="45">
        <v>30</v>
      </c>
      <c r="E268" s="67" t="s">
        <v>306</v>
      </c>
      <c r="F268" s="45" t="s">
        <v>930</v>
      </c>
      <c r="G268" s="64">
        <f>Recette!Q278</f>
        <v>100003500</v>
      </c>
      <c r="H268" s="47"/>
    </row>
    <row r="269" spans="1:8" ht="21" x14ac:dyDescent="0.25">
      <c r="A269" s="61" t="str">
        <f>Recette!R279</f>
        <v>Armure légére de Scarletite</v>
      </c>
      <c r="B269" s="45" t="s">
        <v>642</v>
      </c>
      <c r="C269" s="45" t="s">
        <v>643</v>
      </c>
      <c r="D269" s="45">
        <v>60</v>
      </c>
      <c r="E269" s="67" t="s">
        <v>306</v>
      </c>
      <c r="F269" s="45" t="s">
        <v>931</v>
      </c>
      <c r="G269" s="64">
        <f>Recette!Q279</f>
        <v>200003500</v>
      </c>
      <c r="H269" s="47" t="s">
        <v>530</v>
      </c>
    </row>
    <row r="270" spans="1:8" ht="21" x14ac:dyDescent="0.25">
      <c r="A270" s="61" t="str">
        <f>Recette!R280</f>
        <v>Gants  léger de Scarletite</v>
      </c>
      <c r="B270" s="45" t="s">
        <v>642</v>
      </c>
      <c r="C270" s="45" t="s">
        <v>636</v>
      </c>
      <c r="D270" s="45">
        <v>30</v>
      </c>
      <c r="E270" s="67" t="s">
        <v>306</v>
      </c>
      <c r="F270" s="45" t="s">
        <v>930</v>
      </c>
      <c r="G270" s="64">
        <f>Recette!Q280</f>
        <v>100003500</v>
      </c>
      <c r="H270" s="47"/>
    </row>
    <row r="271" spans="1:8" ht="21" x14ac:dyDescent="0.25">
      <c r="A271" s="61" t="str">
        <f>Recette!R281</f>
        <v>Bottes légére de Scarletite</v>
      </c>
      <c r="B271" s="45" t="s">
        <v>642</v>
      </c>
      <c r="C271" s="45" t="s">
        <v>638</v>
      </c>
      <c r="D271" s="45">
        <v>30</v>
      </c>
      <c r="E271" s="67" t="s">
        <v>306</v>
      </c>
      <c r="F271" s="45" t="s">
        <v>930</v>
      </c>
      <c r="G271" s="64">
        <f>Recette!Q281</f>
        <v>100003500</v>
      </c>
      <c r="H271" s="47"/>
    </row>
    <row r="272" spans="1:8" ht="21" x14ac:dyDescent="0.25">
      <c r="A272" s="61" t="str">
        <f>Recette!R282</f>
        <v>Haume Lourd de Scarletite</v>
      </c>
      <c r="B272" s="45" t="s">
        <v>644</v>
      </c>
      <c r="C272" s="45" t="s">
        <v>641</v>
      </c>
      <c r="D272" s="45">
        <v>34</v>
      </c>
      <c r="E272" s="67" t="s">
        <v>306</v>
      </c>
      <c r="F272" s="45" t="s">
        <v>900</v>
      </c>
      <c r="G272" s="64">
        <f>Recette!Q282</f>
        <v>200006200</v>
      </c>
      <c r="H272" s="47"/>
    </row>
    <row r="273" spans="1:8" ht="21" x14ac:dyDescent="0.25">
      <c r="A273" s="61" t="str">
        <f>Recette!R283</f>
        <v>Armure Lourde de Scarletite</v>
      </c>
      <c r="B273" s="45" t="s">
        <v>644</v>
      </c>
      <c r="C273" s="45" t="s">
        <v>643</v>
      </c>
      <c r="D273" s="45">
        <v>68</v>
      </c>
      <c r="E273" s="67" t="s">
        <v>306</v>
      </c>
      <c r="F273" s="45" t="s">
        <v>888</v>
      </c>
      <c r="G273" s="64">
        <f>Recette!Q283</f>
        <v>400006200</v>
      </c>
      <c r="H273" s="47"/>
    </row>
    <row r="274" spans="1:8" ht="21" x14ac:dyDescent="0.25">
      <c r="A274" s="61" t="str">
        <f>Recette!R284</f>
        <v>Gants  Lourd de Scarletite</v>
      </c>
      <c r="B274" s="45" t="s">
        <v>644</v>
      </c>
      <c r="C274" s="45" t="s">
        <v>636</v>
      </c>
      <c r="D274" s="45">
        <v>34</v>
      </c>
      <c r="E274" s="67" t="s">
        <v>306</v>
      </c>
      <c r="F274" s="67" t="s">
        <v>901</v>
      </c>
      <c r="G274" s="64">
        <f>Recette!Q284</f>
        <v>200006200</v>
      </c>
      <c r="H274" s="47"/>
    </row>
    <row r="275" spans="1:8" ht="21" x14ac:dyDescent="0.25">
      <c r="A275" s="61" t="str">
        <f>Recette!R285</f>
        <v>Bottes Lourde de Scarletite</v>
      </c>
      <c r="B275" s="45" t="s">
        <v>644</v>
      </c>
      <c r="C275" s="45" t="s">
        <v>638</v>
      </c>
      <c r="D275" s="45">
        <v>34</v>
      </c>
      <c r="E275" s="67" t="s">
        <v>306</v>
      </c>
      <c r="F275" s="67" t="s">
        <v>901</v>
      </c>
      <c r="G275" s="64">
        <f>Recette!Q285</f>
        <v>200006200</v>
      </c>
      <c r="H275" s="47"/>
    </row>
    <row r="276" spans="1:8" ht="21" x14ac:dyDescent="0.25">
      <c r="A276" s="61" t="str">
        <f>Recette!R286</f>
        <v>Poing de Scarletite</v>
      </c>
      <c r="B276" s="45" t="s">
        <v>392</v>
      </c>
      <c r="C276" s="45" t="s">
        <v>577</v>
      </c>
      <c r="D276" s="45">
        <v>130</v>
      </c>
      <c r="E276" s="67" t="s">
        <v>305</v>
      </c>
      <c r="F276" s="67" t="s">
        <v>592</v>
      </c>
      <c r="G276" s="64">
        <f>Recette!Q286</f>
        <v>100018400</v>
      </c>
      <c r="H276" s="47"/>
    </row>
    <row r="277" spans="1:8" ht="21" x14ac:dyDescent="0.25">
      <c r="A277" s="61" t="str">
        <f>Recette!R287</f>
        <v>Dague de Scarletite</v>
      </c>
      <c r="B277" s="45" t="s">
        <v>392</v>
      </c>
      <c r="C277" s="45" t="s">
        <v>264</v>
      </c>
      <c r="D277" s="45">
        <v>130</v>
      </c>
      <c r="E277" s="67" t="s">
        <v>305</v>
      </c>
      <c r="F277" s="67" t="s">
        <v>625</v>
      </c>
      <c r="G277" s="64">
        <f>Recette!Q287</f>
        <v>100030400</v>
      </c>
      <c r="H277" s="47"/>
    </row>
    <row r="278" spans="1:8" ht="21" x14ac:dyDescent="0.25">
      <c r="A278" s="61" t="str">
        <f>Recette!R288</f>
        <v>Lance de Scarletite</v>
      </c>
      <c r="B278" s="45" t="s">
        <v>392</v>
      </c>
      <c r="C278" s="45" t="s">
        <v>261</v>
      </c>
      <c r="D278" s="45">
        <v>130</v>
      </c>
      <c r="E278" s="67" t="s">
        <v>305</v>
      </c>
      <c r="F278" s="67" t="s">
        <v>505</v>
      </c>
      <c r="G278" s="64">
        <f>Recette!Q288</f>
        <v>100150400</v>
      </c>
      <c r="H278" s="47"/>
    </row>
    <row r="279" spans="1:8" ht="21" x14ac:dyDescent="0.25">
      <c r="A279" s="61" t="str">
        <f>Recette!R289</f>
        <v>Epée de Scarletite</v>
      </c>
      <c r="B279" s="45" t="s">
        <v>392</v>
      </c>
      <c r="C279" s="45" t="s">
        <v>476</v>
      </c>
      <c r="D279" s="45">
        <v>130</v>
      </c>
      <c r="E279" s="67" t="s">
        <v>305</v>
      </c>
      <c r="F279" s="67" t="s">
        <v>375</v>
      </c>
      <c r="G279" s="64">
        <f>Recette!Q289</f>
        <v>200045400</v>
      </c>
      <c r="H279" s="47"/>
    </row>
    <row r="280" spans="1:8" ht="21" x14ac:dyDescent="0.25">
      <c r="A280" s="61" t="str">
        <f>Recette!R290</f>
        <v>Epée de Scarletite Main Gauche</v>
      </c>
      <c r="B280" s="45" t="s">
        <v>303</v>
      </c>
      <c r="C280" s="45" t="s">
        <v>476</v>
      </c>
      <c r="D280" s="45">
        <v>0</v>
      </c>
      <c r="E280" s="67" t="s">
        <v>305</v>
      </c>
      <c r="F280" s="67" t="s">
        <v>373</v>
      </c>
      <c r="G280" s="64">
        <f>Recette!Q290</f>
        <v>200045400</v>
      </c>
      <c r="H280" s="47"/>
    </row>
    <row r="281" spans="1:8" ht="21" x14ac:dyDescent="0.25">
      <c r="A281" s="61" t="str">
        <f>Recette!R291</f>
        <v>Bouclier Scarletite</v>
      </c>
      <c r="B281" s="45" t="s">
        <v>303</v>
      </c>
      <c r="C281" s="45" t="s">
        <v>260</v>
      </c>
      <c r="D281" s="45">
        <v>0</v>
      </c>
      <c r="E281" s="67" t="s">
        <v>306</v>
      </c>
      <c r="F281" s="45" t="s">
        <v>369</v>
      </c>
      <c r="G281" s="64">
        <f>Recette!Q291</f>
        <v>100012400</v>
      </c>
      <c r="H281" s="47"/>
    </row>
    <row r="282" spans="1:8" ht="21" x14ac:dyDescent="0.25">
      <c r="A282" s="61" t="str">
        <f>Recette!R292</f>
        <v>Epée de Scarletite à deux main</v>
      </c>
      <c r="B282" s="45" t="s">
        <v>393</v>
      </c>
      <c r="C282" s="45" t="s">
        <v>476</v>
      </c>
      <c r="D282" s="45">
        <v>130</v>
      </c>
      <c r="E282" s="67" t="s">
        <v>305</v>
      </c>
      <c r="F282" s="67" t="s">
        <v>632</v>
      </c>
      <c r="G282" s="64">
        <f>Recette!Q292</f>
        <v>400120800</v>
      </c>
      <c r="H282" s="47"/>
    </row>
    <row r="283" spans="1:8" ht="21" x14ac:dyDescent="0.25">
      <c r="A283" s="61" t="str">
        <f>Recette!R293</f>
        <v>Arc de chène</v>
      </c>
      <c r="B283" s="45" t="s">
        <v>475</v>
      </c>
      <c r="C283" s="45" t="s">
        <v>345</v>
      </c>
      <c r="D283" s="45">
        <v>140</v>
      </c>
      <c r="E283" s="67" t="s">
        <v>306</v>
      </c>
      <c r="F283" s="45" t="s">
        <v>453</v>
      </c>
      <c r="G283" s="64">
        <f>Recette!Q293</f>
        <v>1401050</v>
      </c>
      <c r="H283" s="47"/>
    </row>
    <row r="284" spans="1:8" ht="21" x14ac:dyDescent="0.25">
      <c r="A284" s="61" t="str">
        <f>Recette!R294</f>
        <v>Baton de chène</v>
      </c>
      <c r="B284" s="45" t="s">
        <v>393</v>
      </c>
      <c r="C284" s="45" t="s">
        <v>379</v>
      </c>
      <c r="D284" s="45">
        <v>140</v>
      </c>
      <c r="E284" s="67" t="s">
        <v>640</v>
      </c>
      <c r="F284" s="45" t="s">
        <v>468</v>
      </c>
      <c r="G284" s="64">
        <f>Recette!Q294</f>
        <v>2450000</v>
      </c>
      <c r="H284" s="47"/>
    </row>
    <row r="285" spans="1:8" ht="21" x14ac:dyDescent="0.25">
      <c r="A285" s="61" t="str">
        <f>Recette!R295</f>
        <v>Chapeau d'Uranium Céleste</v>
      </c>
      <c r="B285" s="45" t="s">
        <v>635</v>
      </c>
      <c r="C285" s="45" t="s">
        <v>639</v>
      </c>
      <c r="D285" s="45">
        <v>28</v>
      </c>
      <c r="E285" s="67" t="s">
        <v>306</v>
      </c>
      <c r="F285" s="45" t="s">
        <v>865</v>
      </c>
      <c r="G285" s="64">
        <f>Recette!Q295</f>
        <v>150002600</v>
      </c>
    </row>
    <row r="286" spans="1:8" ht="21" x14ac:dyDescent="0.25">
      <c r="A286" s="61" t="str">
        <f>Recette!R296</f>
        <v>Robe d'Uranium Céleste</v>
      </c>
      <c r="B286" s="45" t="s">
        <v>635</v>
      </c>
      <c r="C286" s="45" t="s">
        <v>637</v>
      </c>
      <c r="D286" s="45">
        <v>56</v>
      </c>
      <c r="E286" s="67" t="s">
        <v>306</v>
      </c>
      <c r="F286" s="45" t="s">
        <v>875</v>
      </c>
      <c r="G286" s="64">
        <f>Recette!Q296</f>
        <v>300002600</v>
      </c>
      <c r="H286" s="47"/>
    </row>
    <row r="287" spans="1:8" ht="21" x14ac:dyDescent="0.25">
      <c r="A287" s="61" t="str">
        <f>Recette!R297</f>
        <v>Gants (robe) d'Uranium Céleste</v>
      </c>
      <c r="B287" s="45" t="s">
        <v>635</v>
      </c>
      <c r="C287" s="45" t="s">
        <v>636</v>
      </c>
      <c r="D287" s="45">
        <v>28</v>
      </c>
      <c r="E287" s="67" t="s">
        <v>306</v>
      </c>
      <c r="F287" s="45" t="s">
        <v>865</v>
      </c>
      <c r="G287" s="64">
        <f>Recette!Q297</f>
        <v>150002600</v>
      </c>
    </row>
    <row r="288" spans="1:8" ht="21" x14ac:dyDescent="0.25">
      <c r="A288" s="61" t="str">
        <f>Recette!R298</f>
        <v>Bottes (robe) d'Uranium Céleste</v>
      </c>
      <c r="B288" s="45" t="s">
        <v>635</v>
      </c>
      <c r="C288" s="45" t="s">
        <v>638</v>
      </c>
      <c r="D288" s="45">
        <v>28</v>
      </c>
      <c r="E288" s="67" t="s">
        <v>306</v>
      </c>
      <c r="F288" s="45" t="s">
        <v>865</v>
      </c>
      <c r="G288" s="64">
        <f>Recette!Q298</f>
        <v>150002600</v>
      </c>
      <c r="H288" s="47" t="s">
        <v>529</v>
      </c>
    </row>
    <row r="289" spans="1:8" ht="21" x14ac:dyDescent="0.25">
      <c r="A289" s="61" t="str">
        <f>Recette!R299</f>
        <v>Haume léger d'Uranium Céleste</v>
      </c>
      <c r="B289" s="45" t="s">
        <v>642</v>
      </c>
      <c r="C289" s="45" t="s">
        <v>641</v>
      </c>
      <c r="D289" s="45">
        <v>32</v>
      </c>
      <c r="E289" s="67" t="s">
        <v>306</v>
      </c>
      <c r="F289" s="45" t="s">
        <v>922</v>
      </c>
      <c r="G289" s="64">
        <f>Recette!Q299</f>
        <v>150003500</v>
      </c>
      <c r="H289" s="47"/>
    </row>
    <row r="290" spans="1:8" ht="21" x14ac:dyDescent="0.25">
      <c r="A290" s="61" t="str">
        <f>Recette!R300</f>
        <v>Armure légére d'Uranium Céleste</v>
      </c>
      <c r="B290" s="45" t="s">
        <v>642</v>
      </c>
      <c r="C290" s="45" t="s">
        <v>643</v>
      </c>
      <c r="D290" s="45">
        <v>64</v>
      </c>
      <c r="E290" s="67" t="s">
        <v>306</v>
      </c>
      <c r="F290" s="45" t="s">
        <v>932</v>
      </c>
      <c r="G290" s="64">
        <f>Recette!Q300</f>
        <v>300003500</v>
      </c>
      <c r="H290" s="47" t="s">
        <v>530</v>
      </c>
    </row>
    <row r="291" spans="1:8" ht="21" x14ac:dyDescent="0.25">
      <c r="A291" s="61" t="str">
        <f>Recette!R301</f>
        <v>Gants  léger d'Uranium Céleste</v>
      </c>
      <c r="B291" s="45" t="s">
        <v>642</v>
      </c>
      <c r="C291" s="45" t="s">
        <v>636</v>
      </c>
      <c r="D291" s="45">
        <v>32</v>
      </c>
      <c r="E291" s="67" t="s">
        <v>306</v>
      </c>
      <c r="F291" s="45" t="s">
        <v>922</v>
      </c>
      <c r="G291" s="64">
        <f>Recette!Q301</f>
        <v>150003500</v>
      </c>
      <c r="H291" s="47"/>
    </row>
    <row r="292" spans="1:8" ht="21" x14ac:dyDescent="0.25">
      <c r="A292" s="61" t="str">
        <f>Recette!R302</f>
        <v>Bottes légére d'Uranium Céleste</v>
      </c>
      <c r="B292" s="45" t="s">
        <v>642</v>
      </c>
      <c r="C292" s="45" t="s">
        <v>638</v>
      </c>
      <c r="D292" s="45">
        <v>32</v>
      </c>
      <c r="E292" s="67" t="s">
        <v>306</v>
      </c>
      <c r="F292" s="45" t="s">
        <v>922</v>
      </c>
      <c r="G292" s="64">
        <f>Recette!Q302</f>
        <v>150003500</v>
      </c>
      <c r="H292" s="47"/>
    </row>
    <row r="293" spans="1:8" ht="21" x14ac:dyDescent="0.25">
      <c r="A293" s="61" t="str">
        <f>Recette!R303</f>
        <v>Haume Lourd d'Uranium Céleste</v>
      </c>
      <c r="B293" s="45" t="s">
        <v>644</v>
      </c>
      <c r="C293" s="45" t="s">
        <v>641</v>
      </c>
      <c r="D293" s="45">
        <v>36</v>
      </c>
      <c r="E293" s="67" t="s">
        <v>306</v>
      </c>
      <c r="F293" s="45" t="s">
        <v>902</v>
      </c>
      <c r="G293" s="64">
        <f>Recette!Q303</f>
        <v>300006200</v>
      </c>
      <c r="H293" s="47"/>
    </row>
    <row r="294" spans="1:8" ht="21" x14ac:dyDescent="0.25">
      <c r="A294" s="61" t="str">
        <f>Recette!R304</f>
        <v>Armure Lourde d'Uranium Céleste</v>
      </c>
      <c r="B294" s="45" t="s">
        <v>644</v>
      </c>
      <c r="C294" s="45" t="s">
        <v>643</v>
      </c>
      <c r="D294" s="45">
        <v>72</v>
      </c>
      <c r="E294" s="67" t="s">
        <v>306</v>
      </c>
      <c r="F294" s="45" t="s">
        <v>903</v>
      </c>
      <c r="G294" s="64">
        <f>Recette!Q304</f>
        <v>600006200</v>
      </c>
      <c r="H294" s="47"/>
    </row>
    <row r="295" spans="1:8" ht="21" x14ac:dyDescent="0.25">
      <c r="A295" s="61" t="str">
        <f>Recette!R305</f>
        <v>Gants  Lourd d'Uranium Céleste</v>
      </c>
      <c r="B295" s="45" t="s">
        <v>644</v>
      </c>
      <c r="C295" s="45" t="s">
        <v>636</v>
      </c>
      <c r="D295" s="45">
        <v>36</v>
      </c>
      <c r="E295" s="67" t="s">
        <v>306</v>
      </c>
      <c r="F295" s="67" t="s">
        <v>904</v>
      </c>
      <c r="G295" s="64">
        <f>Recette!Q305</f>
        <v>300006200</v>
      </c>
      <c r="H295" s="47"/>
    </row>
    <row r="296" spans="1:8" ht="21" x14ac:dyDescent="0.25">
      <c r="A296" s="61" t="str">
        <f>Recette!R306</f>
        <v>Bottes Lourde d'Uranium Céleste</v>
      </c>
      <c r="B296" s="45" t="s">
        <v>644</v>
      </c>
      <c r="C296" s="45" t="s">
        <v>638</v>
      </c>
      <c r="D296" s="45">
        <v>36</v>
      </c>
      <c r="E296" s="67" t="s">
        <v>306</v>
      </c>
      <c r="F296" s="67" t="s">
        <v>904</v>
      </c>
      <c r="G296" s="64">
        <f>Recette!Q306</f>
        <v>300006200</v>
      </c>
      <c r="H296" s="47"/>
    </row>
    <row r="297" spans="1:8" ht="21" x14ac:dyDescent="0.25">
      <c r="A297" s="61" t="str">
        <f>Recette!R307</f>
        <v>Poing d'Uranium Céleste</v>
      </c>
      <c r="B297" s="45" t="s">
        <v>392</v>
      </c>
      <c r="C297" s="45" t="s">
        <v>577</v>
      </c>
      <c r="D297" s="45">
        <v>140</v>
      </c>
      <c r="E297" s="67" t="s">
        <v>305</v>
      </c>
      <c r="F297" s="67" t="s">
        <v>593</v>
      </c>
      <c r="G297" s="64">
        <f>Recette!Q307</f>
        <v>150022900</v>
      </c>
      <c r="H297" s="47" t="s">
        <v>534</v>
      </c>
    </row>
    <row r="298" spans="1:8" ht="21" x14ac:dyDescent="0.25">
      <c r="A298" s="61" t="str">
        <f>Recette!R308</f>
        <v>Lance d'Uranium Céleste</v>
      </c>
      <c r="B298" s="45" t="s">
        <v>392</v>
      </c>
      <c r="C298" s="45" t="s">
        <v>264</v>
      </c>
      <c r="D298" s="45">
        <v>140</v>
      </c>
      <c r="E298" s="67" t="s">
        <v>305</v>
      </c>
      <c r="F298" s="67" t="s">
        <v>626</v>
      </c>
      <c r="G298" s="64">
        <f>Recette!Q308</f>
        <v>150350400</v>
      </c>
      <c r="H298" s="47"/>
    </row>
    <row r="299" spans="1:8" ht="21" x14ac:dyDescent="0.25">
      <c r="A299" s="61" t="str">
        <f>Recette!R309</f>
        <v>Dague d'Uranium Céleste</v>
      </c>
      <c r="B299" s="45" t="s">
        <v>392</v>
      </c>
      <c r="C299" s="45" t="s">
        <v>261</v>
      </c>
      <c r="D299" s="45">
        <v>140</v>
      </c>
      <c r="E299" s="67" t="s">
        <v>305</v>
      </c>
      <c r="F299" s="67" t="s">
        <v>506</v>
      </c>
      <c r="G299" s="64">
        <f>Recette!Q309</f>
        <v>150070400</v>
      </c>
      <c r="H299" s="47" t="s">
        <v>535</v>
      </c>
    </row>
    <row r="300" spans="1:8" ht="21" x14ac:dyDescent="0.25">
      <c r="A300" s="61" t="str">
        <f>Recette!R310</f>
        <v>Epée d'Uranium Céleste</v>
      </c>
      <c r="B300" s="45" t="s">
        <v>392</v>
      </c>
      <c r="C300" s="45" t="s">
        <v>476</v>
      </c>
      <c r="D300" s="45">
        <v>140</v>
      </c>
      <c r="E300" s="67" t="s">
        <v>305</v>
      </c>
      <c r="F300" s="67" t="s">
        <v>375</v>
      </c>
      <c r="G300" s="64">
        <f>Recette!Q310</f>
        <v>300105400</v>
      </c>
      <c r="H300" s="47"/>
    </row>
    <row r="301" spans="1:8" ht="21" x14ac:dyDescent="0.25">
      <c r="A301" s="61" t="str">
        <f>Recette!R311</f>
        <v>Epée d'Uranium Céleste Main Gauche</v>
      </c>
      <c r="B301" s="45" t="s">
        <v>303</v>
      </c>
      <c r="C301" s="45" t="s">
        <v>476</v>
      </c>
      <c r="D301" s="45">
        <v>0</v>
      </c>
      <c r="E301" s="67" t="s">
        <v>305</v>
      </c>
      <c r="F301" s="67" t="s">
        <v>373</v>
      </c>
      <c r="G301" s="64">
        <f>Recette!Q311</f>
        <v>300105400</v>
      </c>
      <c r="H301" s="47"/>
    </row>
    <row r="302" spans="1:8" ht="21" x14ac:dyDescent="0.25">
      <c r="A302" s="61" t="str">
        <f>Recette!R312</f>
        <v>Bouclier d'Uranium Céleste</v>
      </c>
      <c r="B302" s="45" t="s">
        <v>303</v>
      </c>
      <c r="C302" s="45" t="s">
        <v>260</v>
      </c>
      <c r="D302" s="45">
        <v>0</v>
      </c>
      <c r="E302" s="67" t="s">
        <v>306</v>
      </c>
      <c r="F302" s="45" t="s">
        <v>370</v>
      </c>
      <c r="G302" s="64">
        <f>Recette!Q312</f>
        <v>150120400</v>
      </c>
      <c r="H302" s="47"/>
    </row>
    <row r="303" spans="1:8" ht="21" x14ac:dyDescent="0.25">
      <c r="A303" s="61" t="str">
        <f>Recette!R313</f>
        <v>Epée d'Uranium Céleste à deux main</v>
      </c>
      <c r="B303" s="45" t="s">
        <v>393</v>
      </c>
      <c r="C303" s="45" t="s">
        <v>476</v>
      </c>
      <c r="D303" s="45">
        <v>140</v>
      </c>
      <c r="E303" s="67" t="s">
        <v>305</v>
      </c>
      <c r="F303" s="67" t="s">
        <v>632</v>
      </c>
      <c r="G303" s="64">
        <f>Recette!Q313</f>
        <v>600280800</v>
      </c>
      <c r="H303" s="47"/>
    </row>
    <row r="304" spans="1:8" ht="21" x14ac:dyDescent="0.25">
      <c r="A304" s="61" t="str">
        <f>Recette!R314</f>
        <v>Arc d'If</v>
      </c>
      <c r="B304" s="45" t="s">
        <v>475</v>
      </c>
      <c r="C304" s="45" t="s">
        <v>345</v>
      </c>
      <c r="D304" s="45">
        <v>150</v>
      </c>
      <c r="E304" s="67" t="s">
        <v>306</v>
      </c>
      <c r="F304" s="45" t="s">
        <v>454</v>
      </c>
      <c r="G304" s="64">
        <f>Recette!Q314</f>
        <v>3001050</v>
      </c>
      <c r="H304" s="47"/>
    </row>
    <row r="305" spans="1:8" ht="21" x14ac:dyDescent="0.25">
      <c r="A305" s="61" t="str">
        <f>Recette!R315</f>
        <v>Baton d'If</v>
      </c>
      <c r="B305" s="45" t="s">
        <v>393</v>
      </c>
      <c r="C305" s="45" t="s">
        <v>379</v>
      </c>
      <c r="D305" s="45">
        <v>150</v>
      </c>
      <c r="E305" s="67" t="s">
        <v>640</v>
      </c>
      <c r="F305" s="45" t="s">
        <v>469</v>
      </c>
      <c r="G305" s="64">
        <f>Recette!Q315</f>
        <v>5250000</v>
      </c>
      <c r="H305" s="47"/>
    </row>
    <row r="306" spans="1:8" ht="21" x14ac:dyDescent="0.25">
      <c r="A306" s="61" t="str">
        <f>Recette!R316</f>
        <v>Chapeau d'Argent d'étoile</v>
      </c>
      <c r="B306" s="45" t="s">
        <v>635</v>
      </c>
      <c r="C306" s="45" t="s">
        <v>639</v>
      </c>
      <c r="D306" s="45">
        <v>30</v>
      </c>
      <c r="E306" s="67" t="s">
        <v>306</v>
      </c>
      <c r="F306" s="45" t="s">
        <v>876</v>
      </c>
      <c r="G306" s="64">
        <f>Recette!Q316</f>
        <v>200002600</v>
      </c>
    </row>
    <row r="307" spans="1:8" ht="21" x14ac:dyDescent="0.25">
      <c r="A307" s="61" t="str">
        <f>Recette!R317</f>
        <v>Robe d'Argent d'étoile</v>
      </c>
      <c r="B307" s="45" t="s">
        <v>635</v>
      </c>
      <c r="C307" s="45" t="s">
        <v>637</v>
      </c>
      <c r="D307" s="45">
        <v>60</v>
      </c>
      <c r="E307" s="67" t="s">
        <v>306</v>
      </c>
      <c r="F307" s="45" t="s">
        <v>877</v>
      </c>
      <c r="G307" s="64">
        <f>Recette!Q317</f>
        <v>400002600</v>
      </c>
      <c r="H307" s="47"/>
    </row>
    <row r="308" spans="1:8" ht="21" x14ac:dyDescent="0.25">
      <c r="A308" s="61" t="str">
        <f>Recette!R318</f>
        <v>Gants (robe) d'Argent d'étoile</v>
      </c>
      <c r="B308" s="45" t="s">
        <v>635</v>
      </c>
      <c r="C308" s="45" t="s">
        <v>636</v>
      </c>
      <c r="D308" s="45">
        <v>30</v>
      </c>
      <c r="E308" s="67" t="s">
        <v>306</v>
      </c>
      <c r="F308" s="45" t="s">
        <v>876</v>
      </c>
      <c r="G308" s="64">
        <f>Recette!Q318</f>
        <v>200002600</v>
      </c>
    </row>
    <row r="309" spans="1:8" ht="21" x14ac:dyDescent="0.25">
      <c r="A309" s="61" t="str">
        <f>Recette!R319</f>
        <v>Bottes (robe) d'Argent d'étoile</v>
      </c>
      <c r="B309" s="45" t="s">
        <v>635</v>
      </c>
      <c r="C309" s="45" t="s">
        <v>638</v>
      </c>
      <c r="D309" s="45">
        <v>30</v>
      </c>
      <c r="E309" s="67" t="s">
        <v>306</v>
      </c>
      <c r="F309" s="45" t="s">
        <v>876</v>
      </c>
      <c r="G309" s="64">
        <f>Recette!Q319</f>
        <v>200002600</v>
      </c>
      <c r="H309" s="47" t="s">
        <v>529</v>
      </c>
    </row>
    <row r="310" spans="1:8" ht="21" x14ac:dyDescent="0.25">
      <c r="A310" s="61" t="str">
        <f>Recette!R320</f>
        <v>Haume léger d'Argent d'étoile</v>
      </c>
      <c r="B310" s="45" t="s">
        <v>642</v>
      </c>
      <c r="C310" s="45" t="s">
        <v>641</v>
      </c>
      <c r="D310" s="45">
        <v>34</v>
      </c>
      <c r="E310" s="67" t="s">
        <v>306</v>
      </c>
      <c r="F310" s="45" t="s">
        <v>933</v>
      </c>
      <c r="G310" s="64">
        <f>Recette!Q320</f>
        <v>200003500</v>
      </c>
      <c r="H310" s="47"/>
    </row>
    <row r="311" spans="1:8" ht="21" x14ac:dyDescent="0.25">
      <c r="A311" s="61" t="str">
        <f>Recette!R321</f>
        <v>Armure légére d'Argent d'étoile</v>
      </c>
      <c r="B311" s="45" t="s">
        <v>642</v>
      </c>
      <c r="C311" s="45" t="s">
        <v>643</v>
      </c>
      <c r="D311" s="45">
        <v>68</v>
      </c>
      <c r="E311" s="67" t="s">
        <v>306</v>
      </c>
      <c r="F311" s="45" t="s">
        <v>934</v>
      </c>
      <c r="G311" s="64">
        <f>Recette!Q321</f>
        <v>400003500</v>
      </c>
      <c r="H311" s="47" t="s">
        <v>530</v>
      </c>
    </row>
    <row r="312" spans="1:8" ht="21" x14ac:dyDescent="0.25">
      <c r="A312" s="61" t="str">
        <f>Recette!R322</f>
        <v>Gants  léger d'Argent d'étoile</v>
      </c>
      <c r="B312" s="45" t="s">
        <v>642</v>
      </c>
      <c r="C312" s="45" t="s">
        <v>636</v>
      </c>
      <c r="D312" s="45">
        <v>34</v>
      </c>
      <c r="E312" s="67" t="s">
        <v>306</v>
      </c>
      <c r="F312" s="45" t="s">
        <v>933</v>
      </c>
      <c r="G312" s="64">
        <f>Recette!Q322</f>
        <v>200003500</v>
      </c>
      <c r="H312" s="47"/>
    </row>
    <row r="313" spans="1:8" ht="21" x14ac:dyDescent="0.25">
      <c r="A313" s="61" t="str">
        <f>Recette!R323</f>
        <v>Bottes légére d'Argent d'étoile</v>
      </c>
      <c r="B313" s="45" t="s">
        <v>642</v>
      </c>
      <c r="C313" s="45" t="s">
        <v>638</v>
      </c>
      <c r="D313" s="45">
        <v>34</v>
      </c>
      <c r="E313" s="67" t="s">
        <v>306</v>
      </c>
      <c r="F313" s="45" t="s">
        <v>933</v>
      </c>
      <c r="G313" s="64">
        <f>Recette!Q323</f>
        <v>200003500</v>
      </c>
      <c r="H313" s="47"/>
    </row>
    <row r="314" spans="1:8" ht="21" x14ac:dyDescent="0.25">
      <c r="A314" s="61" t="str">
        <f>Recette!R324</f>
        <v>Haume Lourd d'Argent d'étoile</v>
      </c>
      <c r="B314" s="45" t="s">
        <v>644</v>
      </c>
      <c r="C314" s="45" t="s">
        <v>641</v>
      </c>
      <c r="D314" s="45">
        <v>38</v>
      </c>
      <c r="E314" s="67" t="s">
        <v>306</v>
      </c>
      <c r="F314" s="45" t="s">
        <v>893</v>
      </c>
      <c r="G314" s="64">
        <f>Recette!Q324</f>
        <v>400006200</v>
      </c>
      <c r="H314" s="47"/>
    </row>
    <row r="315" spans="1:8" ht="21" x14ac:dyDescent="0.25">
      <c r="A315" s="61" t="str">
        <f>Recette!R325</f>
        <v>Armure Lourde d'Argent d'étoile</v>
      </c>
      <c r="B315" s="45" t="s">
        <v>644</v>
      </c>
      <c r="C315" s="45" t="s">
        <v>643</v>
      </c>
      <c r="D315" s="45">
        <v>76</v>
      </c>
      <c r="E315" s="67" t="s">
        <v>306</v>
      </c>
      <c r="F315" s="45" t="s">
        <v>905</v>
      </c>
      <c r="G315" s="64">
        <f>Recette!Q325</f>
        <v>800006200</v>
      </c>
      <c r="H315" s="47"/>
    </row>
    <row r="316" spans="1:8" ht="21" x14ac:dyDescent="0.25">
      <c r="A316" s="61" t="str">
        <f>Recette!R326</f>
        <v>Gants  Lourd d'Argent d'étoile</v>
      </c>
      <c r="B316" s="45" t="s">
        <v>644</v>
      </c>
      <c r="C316" s="45" t="s">
        <v>636</v>
      </c>
      <c r="D316" s="45">
        <v>38</v>
      </c>
      <c r="E316" s="67" t="s">
        <v>306</v>
      </c>
      <c r="F316" s="67" t="s">
        <v>894</v>
      </c>
      <c r="G316" s="64">
        <f>Recette!Q326</f>
        <v>400006200</v>
      </c>
      <c r="H316" s="47"/>
    </row>
    <row r="317" spans="1:8" ht="21" x14ac:dyDescent="0.25">
      <c r="A317" s="61" t="str">
        <f>Recette!R327</f>
        <v>Bottes Lourde d'Argent d'étoile</v>
      </c>
      <c r="B317" s="45" t="s">
        <v>644</v>
      </c>
      <c r="C317" s="45" t="s">
        <v>638</v>
      </c>
      <c r="D317" s="45">
        <v>38</v>
      </c>
      <c r="E317" s="67" t="s">
        <v>306</v>
      </c>
      <c r="F317" s="67" t="s">
        <v>894</v>
      </c>
      <c r="G317" s="64">
        <f>Recette!Q327</f>
        <v>400006200</v>
      </c>
      <c r="H317" s="47"/>
    </row>
    <row r="318" spans="1:8" ht="21" x14ac:dyDescent="0.25">
      <c r="A318" s="61" t="str">
        <f>Recette!R328</f>
        <v>Poing d'Argent d'étoile</v>
      </c>
      <c r="B318" s="45" t="s">
        <v>392</v>
      </c>
      <c r="C318" s="45" t="s">
        <v>577</v>
      </c>
      <c r="D318" s="45">
        <v>150</v>
      </c>
      <c r="E318" s="67" t="s">
        <v>305</v>
      </c>
      <c r="F318" s="67" t="s">
        <v>594</v>
      </c>
      <c r="G318" s="64">
        <f>Recette!Q328</f>
        <v>200027400</v>
      </c>
      <c r="H318" s="47" t="s">
        <v>536</v>
      </c>
    </row>
    <row r="319" spans="1:8" ht="21" x14ac:dyDescent="0.25">
      <c r="A319" s="61" t="str">
        <f>Recette!R329</f>
        <v>Lance d'Argent d'étoile</v>
      </c>
      <c r="B319" s="45" t="s">
        <v>392</v>
      </c>
      <c r="C319" s="45" t="s">
        <v>264</v>
      </c>
      <c r="D319" s="45">
        <v>150</v>
      </c>
      <c r="E319" s="67" t="s">
        <v>305</v>
      </c>
      <c r="F319" s="67" t="s">
        <v>627</v>
      </c>
      <c r="G319" s="64">
        <f>Recette!Q329</f>
        <v>200750400</v>
      </c>
      <c r="H319" s="47"/>
    </row>
    <row r="320" spans="1:8" ht="21" x14ac:dyDescent="0.25">
      <c r="A320" s="61" t="str">
        <f>Recette!R330</f>
        <v>Dague d'Argent d'étoile</v>
      </c>
      <c r="B320" s="45" t="s">
        <v>392</v>
      </c>
      <c r="C320" s="45" t="s">
        <v>261</v>
      </c>
      <c r="D320" s="45">
        <v>150</v>
      </c>
      <c r="E320" s="67" t="s">
        <v>305</v>
      </c>
      <c r="F320" s="67" t="s">
        <v>507</v>
      </c>
      <c r="G320" s="64">
        <f>Recette!Q330</f>
        <v>200150400</v>
      </c>
      <c r="H320" s="47" t="s">
        <v>537</v>
      </c>
    </row>
    <row r="321" spans="1:8" ht="21" x14ac:dyDescent="0.25">
      <c r="A321" s="61" t="str">
        <f>Recette!R331</f>
        <v>Epée d'Argent d'étoile</v>
      </c>
      <c r="B321" s="45" t="s">
        <v>392</v>
      </c>
      <c r="C321" s="45" t="s">
        <v>476</v>
      </c>
      <c r="D321" s="45">
        <v>150</v>
      </c>
      <c r="E321" s="67" t="s">
        <v>305</v>
      </c>
      <c r="F321" s="67" t="s">
        <v>375</v>
      </c>
      <c r="G321" s="64">
        <f>Recette!Q331</f>
        <v>400225400</v>
      </c>
      <c r="H321" s="47"/>
    </row>
    <row r="322" spans="1:8" ht="21" x14ac:dyDescent="0.25">
      <c r="A322" s="61" t="str">
        <f>Recette!R332</f>
        <v>Epée d'Argent d'étoile Main Gauche</v>
      </c>
      <c r="B322" s="45" t="s">
        <v>303</v>
      </c>
      <c r="C322" s="45" t="s">
        <v>476</v>
      </c>
      <c r="D322" s="45">
        <v>0</v>
      </c>
      <c r="E322" s="67" t="s">
        <v>305</v>
      </c>
      <c r="F322" s="67" t="s">
        <v>373</v>
      </c>
      <c r="G322" s="64">
        <f>Recette!Q332</f>
        <v>400225400</v>
      </c>
      <c r="H322" s="47"/>
    </row>
    <row r="323" spans="1:8" ht="21" x14ac:dyDescent="0.25">
      <c r="A323" s="61" t="str">
        <f>Recette!R333</f>
        <v>Bouclier d'Argent d'étoile</v>
      </c>
      <c r="B323" s="45" t="s">
        <v>303</v>
      </c>
      <c r="C323" s="45" t="s">
        <v>260</v>
      </c>
      <c r="D323" s="45">
        <v>0</v>
      </c>
      <c r="E323" s="67" t="s">
        <v>306</v>
      </c>
      <c r="F323" s="45" t="s">
        <v>371</v>
      </c>
      <c r="G323" s="64">
        <f>Recette!Q333</f>
        <v>200225400</v>
      </c>
      <c r="H323" s="47"/>
    </row>
    <row r="324" spans="1:8" ht="21" x14ac:dyDescent="0.25">
      <c r="A324" s="61" t="str">
        <f>Recette!R334</f>
        <v>Epée d'Argent d'étoile à deux main</v>
      </c>
      <c r="B324" s="45" t="s">
        <v>393</v>
      </c>
      <c r="C324" s="45" t="s">
        <v>476</v>
      </c>
      <c r="D324" s="45">
        <v>150</v>
      </c>
      <c r="E324" s="67" t="s">
        <v>305</v>
      </c>
      <c r="F324" s="67" t="s">
        <v>632</v>
      </c>
      <c r="G324" s="64">
        <f>Recette!Q334</f>
        <v>800600800</v>
      </c>
      <c r="H324" s="47"/>
    </row>
    <row r="325" spans="1:8" ht="21" x14ac:dyDescent="0.25">
      <c r="A325" s="61" t="str">
        <f>Recette!R335</f>
        <v>Arc d'Ébène</v>
      </c>
      <c r="B325" s="45" t="s">
        <v>475</v>
      </c>
      <c r="C325" s="45" t="s">
        <v>345</v>
      </c>
      <c r="D325" s="45">
        <v>160</v>
      </c>
      <c r="E325" s="67" t="s">
        <v>306</v>
      </c>
      <c r="F325" s="45" t="s">
        <v>455</v>
      </c>
      <c r="G325" s="64">
        <f>Recette!Q335</f>
        <v>6001050</v>
      </c>
      <c r="H325" s="47"/>
    </row>
    <row r="326" spans="1:8" ht="21" x14ac:dyDescent="0.25">
      <c r="A326" s="61" t="str">
        <f>Recette!R336</f>
        <v>Baton d'Ébène</v>
      </c>
      <c r="B326" s="45" t="s">
        <v>393</v>
      </c>
      <c r="C326" s="45" t="s">
        <v>379</v>
      </c>
      <c r="D326" s="45">
        <v>160</v>
      </c>
      <c r="E326" s="67" t="s">
        <v>640</v>
      </c>
      <c r="F326" s="45" t="s">
        <v>470</v>
      </c>
      <c r="G326" s="64">
        <f>Recette!Q336</f>
        <v>10500000</v>
      </c>
      <c r="H326" s="47"/>
    </row>
    <row r="327" spans="1:8" ht="21" x14ac:dyDescent="0.25">
      <c r="A327" s="61" t="str">
        <f>Recette!R337</f>
        <v>Chapeau de Cristal Prismatique</v>
      </c>
      <c r="B327" s="45" t="s">
        <v>635</v>
      </c>
      <c r="C327" s="45" t="s">
        <v>639</v>
      </c>
      <c r="D327" s="45">
        <v>32</v>
      </c>
      <c r="E327" s="67" t="s">
        <v>306</v>
      </c>
      <c r="F327" s="45" t="s">
        <v>866</v>
      </c>
      <c r="G327" s="64">
        <f>Recette!Q337</f>
        <v>250002600</v>
      </c>
    </row>
    <row r="328" spans="1:8" ht="21" x14ac:dyDescent="0.25">
      <c r="A328" s="61" t="str">
        <f>Recette!R338</f>
        <v>Robe de Cristal Prismatique</v>
      </c>
      <c r="B328" s="45" t="s">
        <v>635</v>
      </c>
      <c r="C328" s="45" t="s">
        <v>637</v>
      </c>
      <c r="D328" s="45">
        <v>64</v>
      </c>
      <c r="E328" s="67" t="s">
        <v>306</v>
      </c>
      <c r="F328" s="45" t="s">
        <v>878</v>
      </c>
      <c r="G328" s="64">
        <f>Recette!Q338</f>
        <v>500002600</v>
      </c>
      <c r="H328" s="47"/>
    </row>
    <row r="329" spans="1:8" ht="21" x14ac:dyDescent="0.25">
      <c r="A329" s="61" t="str">
        <f>Recette!R339</f>
        <v>Gants (robe) de Cristal Prismatique</v>
      </c>
      <c r="B329" s="45" t="s">
        <v>635</v>
      </c>
      <c r="C329" s="45" t="s">
        <v>636</v>
      </c>
      <c r="D329" s="45">
        <v>32</v>
      </c>
      <c r="E329" s="67" t="s">
        <v>306</v>
      </c>
      <c r="F329" s="45" t="s">
        <v>866</v>
      </c>
      <c r="G329" s="64">
        <f>Recette!Q339</f>
        <v>250002600</v>
      </c>
    </row>
    <row r="330" spans="1:8" ht="21" x14ac:dyDescent="0.25">
      <c r="A330" s="61" t="str">
        <f>Recette!R340</f>
        <v>Bottes (robe) de Cristal Prismatique</v>
      </c>
      <c r="B330" s="45" t="s">
        <v>635</v>
      </c>
      <c r="C330" s="45" t="s">
        <v>638</v>
      </c>
      <c r="D330" s="45">
        <v>32</v>
      </c>
      <c r="E330" s="67" t="s">
        <v>306</v>
      </c>
      <c r="F330" s="45" t="s">
        <v>866</v>
      </c>
      <c r="G330" s="64">
        <f>Recette!Q340</f>
        <v>250002600</v>
      </c>
      <c r="H330" s="47" t="s">
        <v>529</v>
      </c>
    </row>
    <row r="331" spans="1:8" ht="21" x14ac:dyDescent="0.25">
      <c r="A331" s="61" t="str">
        <f>Recette!R341</f>
        <v>Haume léger de Cristal Prismatique</v>
      </c>
      <c r="B331" s="45" t="s">
        <v>642</v>
      </c>
      <c r="C331" s="45" t="s">
        <v>641</v>
      </c>
      <c r="D331" s="45">
        <v>36</v>
      </c>
      <c r="E331" s="67" t="s">
        <v>306</v>
      </c>
      <c r="F331" s="45" t="s">
        <v>923</v>
      </c>
      <c r="G331" s="64">
        <f>Recette!Q341</f>
        <v>250003500</v>
      </c>
      <c r="H331" s="47"/>
    </row>
    <row r="332" spans="1:8" ht="21" x14ac:dyDescent="0.25">
      <c r="A332" s="61" t="str">
        <f>Recette!R342</f>
        <v>Armure légére de Cristal Prismatique</v>
      </c>
      <c r="B332" s="45" t="s">
        <v>642</v>
      </c>
      <c r="C332" s="45" t="s">
        <v>643</v>
      </c>
      <c r="D332" s="45">
        <v>72</v>
      </c>
      <c r="E332" s="67" t="s">
        <v>306</v>
      </c>
      <c r="F332" s="45" t="s">
        <v>935</v>
      </c>
      <c r="G332" s="64">
        <f>Recette!Q342</f>
        <v>500003500</v>
      </c>
      <c r="H332" s="47" t="s">
        <v>530</v>
      </c>
    </row>
    <row r="333" spans="1:8" ht="21" x14ac:dyDescent="0.25">
      <c r="A333" s="61" t="str">
        <f>Recette!R343</f>
        <v>Gants  léger de Cristal Prismatique</v>
      </c>
      <c r="B333" s="45" t="s">
        <v>642</v>
      </c>
      <c r="C333" s="45" t="s">
        <v>636</v>
      </c>
      <c r="D333" s="45">
        <v>36</v>
      </c>
      <c r="E333" s="67" t="s">
        <v>306</v>
      </c>
      <c r="F333" s="45" t="s">
        <v>923</v>
      </c>
      <c r="G333" s="64">
        <f>Recette!Q343</f>
        <v>250003500</v>
      </c>
      <c r="H333" s="47"/>
    </row>
    <row r="334" spans="1:8" ht="21" x14ac:dyDescent="0.25">
      <c r="A334" s="61" t="str">
        <f>Recette!R344</f>
        <v>Bottes légére de Cristal Prismatique</v>
      </c>
      <c r="B334" s="45" t="s">
        <v>642</v>
      </c>
      <c r="C334" s="45" t="s">
        <v>638</v>
      </c>
      <c r="D334" s="45">
        <v>36</v>
      </c>
      <c r="E334" s="67" t="s">
        <v>306</v>
      </c>
      <c r="F334" s="45" t="s">
        <v>923</v>
      </c>
      <c r="G334" s="64">
        <f>Recette!Q344</f>
        <v>250003500</v>
      </c>
      <c r="H334" s="47"/>
    </row>
    <row r="335" spans="1:8" ht="21" x14ac:dyDescent="0.25">
      <c r="A335" s="61" t="str">
        <f>Recette!R345</f>
        <v>Haume Lourd de Cristal Prismatique</v>
      </c>
      <c r="B335" s="45" t="s">
        <v>644</v>
      </c>
      <c r="C335" s="45" t="s">
        <v>641</v>
      </c>
      <c r="D335" s="45">
        <v>40</v>
      </c>
      <c r="E335" s="67" t="s">
        <v>306</v>
      </c>
      <c r="F335" s="45" t="s">
        <v>906</v>
      </c>
      <c r="G335" s="64">
        <f>Recette!Q345</f>
        <v>500006200</v>
      </c>
      <c r="H335" s="47"/>
    </row>
    <row r="336" spans="1:8" ht="21" x14ac:dyDescent="0.25">
      <c r="A336" s="61" t="str">
        <f>Recette!R346</f>
        <v>Armure Lourde de Cristal Prismatique</v>
      </c>
      <c r="B336" s="45" t="s">
        <v>644</v>
      </c>
      <c r="C336" s="45" t="s">
        <v>643</v>
      </c>
      <c r="D336" s="45">
        <v>80</v>
      </c>
      <c r="E336" s="67" t="s">
        <v>306</v>
      </c>
      <c r="F336" s="45" t="s">
        <v>907</v>
      </c>
      <c r="G336" s="64">
        <f>Recette!Q346</f>
        <v>1000006200</v>
      </c>
      <c r="H336" s="47"/>
    </row>
    <row r="337" spans="1:8" ht="21" x14ac:dyDescent="0.25">
      <c r="A337" s="61" t="str">
        <f>Recette!R347</f>
        <v>Gants  Lourd de Cristal Prismatique</v>
      </c>
      <c r="B337" s="45" t="s">
        <v>644</v>
      </c>
      <c r="C337" s="45" t="s">
        <v>636</v>
      </c>
      <c r="D337" s="45">
        <v>40</v>
      </c>
      <c r="E337" s="67" t="s">
        <v>306</v>
      </c>
      <c r="F337" s="67" t="s">
        <v>908</v>
      </c>
      <c r="G337" s="64">
        <f>Recette!Q347</f>
        <v>500006200</v>
      </c>
      <c r="H337" s="47"/>
    </row>
    <row r="338" spans="1:8" ht="21" x14ac:dyDescent="0.25">
      <c r="A338" s="61" t="str">
        <f>Recette!R348</f>
        <v>Bottes Lourde de Cristal Prismatique</v>
      </c>
      <c r="B338" s="45" t="s">
        <v>644</v>
      </c>
      <c r="C338" s="45" t="s">
        <v>638</v>
      </c>
      <c r="D338" s="45">
        <v>40</v>
      </c>
      <c r="E338" s="67" t="s">
        <v>306</v>
      </c>
      <c r="F338" s="67" t="s">
        <v>908</v>
      </c>
      <c r="G338" s="64">
        <f>Recette!Q348</f>
        <v>500006200</v>
      </c>
      <c r="H338" s="47"/>
    </row>
    <row r="339" spans="1:8" ht="21" x14ac:dyDescent="0.25">
      <c r="A339" s="61" t="str">
        <f>Recette!R349</f>
        <v>Poing de Cristal Prismatique</v>
      </c>
      <c r="B339" s="45" t="s">
        <v>392</v>
      </c>
      <c r="C339" s="45" t="s">
        <v>577</v>
      </c>
      <c r="D339" s="45">
        <v>160</v>
      </c>
      <c r="E339" s="67" t="s">
        <v>305</v>
      </c>
      <c r="F339" s="67" t="s">
        <v>595</v>
      </c>
      <c r="G339" s="64">
        <f>Recette!Q349</f>
        <v>250031900</v>
      </c>
      <c r="H339" s="47" t="s">
        <v>538</v>
      </c>
    </row>
    <row r="340" spans="1:8" ht="21" x14ac:dyDescent="0.25">
      <c r="A340" s="61" t="str">
        <f>Recette!R350</f>
        <v>Lance de cristal prismatique</v>
      </c>
      <c r="B340" s="45" t="s">
        <v>392</v>
      </c>
      <c r="C340" s="45" t="s">
        <v>264</v>
      </c>
      <c r="D340" s="45">
        <v>160</v>
      </c>
      <c r="E340" s="67" t="s">
        <v>305</v>
      </c>
      <c r="F340" s="67" t="s">
        <v>628</v>
      </c>
      <c r="G340" s="64">
        <f>Recette!Q350</f>
        <v>251500400</v>
      </c>
      <c r="H340" s="47"/>
    </row>
    <row r="341" spans="1:8" ht="21" x14ac:dyDescent="0.25">
      <c r="A341" s="61" t="str">
        <f>Recette!R351</f>
        <v>Dague de Cristal Prismatique</v>
      </c>
      <c r="B341" s="45" t="s">
        <v>392</v>
      </c>
      <c r="C341" s="45" t="s">
        <v>261</v>
      </c>
      <c r="D341" s="45">
        <v>160</v>
      </c>
      <c r="E341" s="67" t="s">
        <v>305</v>
      </c>
      <c r="F341" s="67" t="s">
        <v>508</v>
      </c>
      <c r="G341" s="64">
        <f>Recette!Q351</f>
        <v>250300400</v>
      </c>
      <c r="H341" s="47" t="s">
        <v>539</v>
      </c>
    </row>
    <row r="342" spans="1:8" ht="21" x14ac:dyDescent="0.25">
      <c r="A342" s="61" t="str">
        <f>Recette!R352</f>
        <v>Epée de Cristal Prismatique</v>
      </c>
      <c r="B342" s="45" t="s">
        <v>392</v>
      </c>
      <c r="C342" s="45" t="s">
        <v>476</v>
      </c>
      <c r="D342" s="45">
        <v>160</v>
      </c>
      <c r="E342" s="67" t="s">
        <v>305</v>
      </c>
      <c r="F342" s="67" t="s">
        <v>375</v>
      </c>
      <c r="G342" s="64">
        <f>Recette!Q352</f>
        <v>500450400</v>
      </c>
      <c r="H342" s="47"/>
    </row>
    <row r="343" spans="1:8" ht="21" x14ac:dyDescent="0.25">
      <c r="A343" s="61" t="str">
        <f>Recette!R353</f>
        <v>Epée de Cristal Prismatique Main Gauche</v>
      </c>
      <c r="B343" s="45" t="s">
        <v>303</v>
      </c>
      <c r="C343" s="45" t="s">
        <v>476</v>
      </c>
      <c r="D343" s="45">
        <v>0</v>
      </c>
      <c r="E343" s="67" t="s">
        <v>305</v>
      </c>
      <c r="F343" s="67" t="s">
        <v>373</v>
      </c>
      <c r="G343" s="64">
        <f>Recette!Q353</f>
        <v>500450400</v>
      </c>
      <c r="H343" s="47"/>
    </row>
    <row r="344" spans="1:8" ht="21" x14ac:dyDescent="0.25">
      <c r="A344" s="61" t="str">
        <f>Recette!R354</f>
        <v>Bouclier Cristal Prismatique</v>
      </c>
      <c r="B344" s="45" t="s">
        <v>303</v>
      </c>
      <c r="C344" s="45" t="s">
        <v>260</v>
      </c>
      <c r="D344" s="45">
        <v>0</v>
      </c>
      <c r="E344" s="67" t="s">
        <v>306</v>
      </c>
      <c r="F344" s="45" t="s">
        <v>438</v>
      </c>
      <c r="G344" s="64">
        <f>Recette!Q354</f>
        <v>250525400</v>
      </c>
      <c r="H344" s="47"/>
    </row>
    <row r="345" spans="1:8" ht="21" x14ac:dyDescent="0.25">
      <c r="A345" s="61" t="str">
        <f>Recette!R355</f>
        <v>Epée de Cristal Prismatique à deux main</v>
      </c>
      <c r="B345" s="45" t="s">
        <v>393</v>
      </c>
      <c r="C345" s="45" t="s">
        <v>476</v>
      </c>
      <c r="D345" s="45">
        <v>160</v>
      </c>
      <c r="E345" s="67" t="s">
        <v>305</v>
      </c>
      <c r="F345" s="67" t="s">
        <v>632</v>
      </c>
      <c r="G345" s="64">
        <f>Recette!Q355</f>
        <v>1001200800</v>
      </c>
      <c r="H345" s="47"/>
    </row>
    <row r="346" spans="1:8" ht="21" x14ac:dyDescent="0.25">
      <c r="A346" s="61" t="str">
        <f>Recette!R356</f>
        <v>Arc d'Eucalyptus</v>
      </c>
      <c r="B346" s="45" t="s">
        <v>475</v>
      </c>
      <c r="C346" s="45" t="s">
        <v>345</v>
      </c>
      <c r="D346" s="45">
        <v>180</v>
      </c>
      <c r="E346" s="67" t="s">
        <v>306</v>
      </c>
      <c r="F346" s="45" t="s">
        <v>456</v>
      </c>
      <c r="G346" s="64">
        <f>Recette!Q356</f>
        <v>12001050</v>
      </c>
      <c r="H346" s="47"/>
    </row>
    <row r="347" spans="1:8" ht="21" x14ac:dyDescent="0.25">
      <c r="A347" s="61" t="str">
        <f>Recette!R357</f>
        <v>Baton d'Eucalyptus</v>
      </c>
      <c r="B347" s="45" t="s">
        <v>393</v>
      </c>
      <c r="C347" s="45" t="s">
        <v>379</v>
      </c>
      <c r="D347" s="45">
        <v>180</v>
      </c>
      <c r="E347" s="67" t="s">
        <v>640</v>
      </c>
      <c r="F347" s="45" t="s">
        <v>471</v>
      </c>
      <c r="G347" s="64">
        <f>Recette!Q357</f>
        <v>21000000</v>
      </c>
      <c r="H347" s="47"/>
    </row>
    <row r="348" spans="1:8" ht="21" x14ac:dyDescent="0.25">
      <c r="A348" s="61" t="str">
        <f>Recette!R358</f>
        <v>Chapeau de démonite</v>
      </c>
      <c r="B348" s="45" t="s">
        <v>635</v>
      </c>
      <c r="C348" s="45" t="s">
        <v>639</v>
      </c>
      <c r="D348" s="45">
        <v>36</v>
      </c>
      <c r="E348" s="67" t="s">
        <v>306</v>
      </c>
      <c r="F348" s="45" t="s">
        <v>868</v>
      </c>
      <c r="G348" s="64">
        <f>Recette!Q358</f>
        <v>500002600</v>
      </c>
    </row>
    <row r="349" spans="1:8" ht="21" x14ac:dyDescent="0.25">
      <c r="A349" s="61" t="str">
        <f>Recette!R359</f>
        <v>Robe de démonite</v>
      </c>
      <c r="B349" s="45" t="s">
        <v>635</v>
      </c>
      <c r="C349" s="45" t="s">
        <v>637</v>
      </c>
      <c r="D349" s="45">
        <v>72</v>
      </c>
      <c r="E349" s="67" t="s">
        <v>306</v>
      </c>
      <c r="F349" s="45" t="s">
        <v>879</v>
      </c>
      <c r="G349" s="64">
        <f>Recette!Q359</f>
        <v>1000002600</v>
      </c>
      <c r="H349" s="47"/>
    </row>
    <row r="350" spans="1:8" ht="21" x14ac:dyDescent="0.25">
      <c r="A350" s="61" t="str">
        <f>Recette!R360</f>
        <v>Gants (robe) de démonite</v>
      </c>
      <c r="B350" s="45" t="s">
        <v>635</v>
      </c>
      <c r="C350" s="45" t="s">
        <v>636</v>
      </c>
      <c r="D350" s="45">
        <v>36</v>
      </c>
      <c r="E350" s="67" t="s">
        <v>306</v>
      </c>
      <c r="F350" s="45" t="s">
        <v>868</v>
      </c>
      <c r="G350" s="64">
        <f>Recette!Q360</f>
        <v>500002600</v>
      </c>
    </row>
    <row r="351" spans="1:8" ht="21" x14ac:dyDescent="0.25">
      <c r="A351" s="61" t="str">
        <f>Recette!R361</f>
        <v>Bottes (robe) de démonite</v>
      </c>
      <c r="B351" s="45" t="s">
        <v>635</v>
      </c>
      <c r="C351" s="45" t="s">
        <v>638</v>
      </c>
      <c r="D351" s="45">
        <v>36</v>
      </c>
      <c r="E351" s="67" t="s">
        <v>306</v>
      </c>
      <c r="F351" s="45" t="s">
        <v>868</v>
      </c>
      <c r="G351" s="64">
        <f>Recette!Q361</f>
        <v>500002600</v>
      </c>
      <c r="H351" s="47" t="s">
        <v>529</v>
      </c>
    </row>
    <row r="352" spans="1:8" ht="21" x14ac:dyDescent="0.25">
      <c r="A352" s="61" t="str">
        <f>Recette!R362</f>
        <v>Haume léger de démonite</v>
      </c>
      <c r="B352" s="45" t="s">
        <v>642</v>
      </c>
      <c r="C352" s="45" t="s">
        <v>641</v>
      </c>
      <c r="D352" s="45">
        <v>40</v>
      </c>
      <c r="E352" s="67" t="s">
        <v>306</v>
      </c>
      <c r="F352" s="45" t="s">
        <v>925</v>
      </c>
      <c r="G352" s="64">
        <f>Recette!Q362</f>
        <v>500003500</v>
      </c>
      <c r="H352" s="47"/>
    </row>
    <row r="353" spans="1:8" ht="21" x14ac:dyDescent="0.25">
      <c r="A353" s="61" t="str">
        <f>Recette!R363</f>
        <v>Armure légére de démonite</v>
      </c>
      <c r="B353" s="45" t="s">
        <v>642</v>
      </c>
      <c r="C353" s="45" t="s">
        <v>643</v>
      </c>
      <c r="D353" s="45">
        <v>80</v>
      </c>
      <c r="E353" s="67" t="s">
        <v>306</v>
      </c>
      <c r="F353" s="45" t="s">
        <v>936</v>
      </c>
      <c r="G353" s="64">
        <f>Recette!Q363</f>
        <v>1000003500</v>
      </c>
      <c r="H353" s="47" t="s">
        <v>530</v>
      </c>
    </row>
    <row r="354" spans="1:8" ht="21" x14ac:dyDescent="0.25">
      <c r="A354" s="61" t="str">
        <f>Recette!R364</f>
        <v>Gants  léger de démonite</v>
      </c>
      <c r="B354" s="45" t="s">
        <v>642</v>
      </c>
      <c r="C354" s="45" t="s">
        <v>636</v>
      </c>
      <c r="D354" s="45">
        <v>40</v>
      </c>
      <c r="E354" s="67" t="s">
        <v>306</v>
      </c>
      <c r="F354" s="45" t="s">
        <v>925</v>
      </c>
      <c r="G354" s="64">
        <f>Recette!Q364</f>
        <v>500003500</v>
      </c>
      <c r="H354" s="47"/>
    </row>
    <row r="355" spans="1:8" ht="21" x14ac:dyDescent="0.25">
      <c r="A355" s="61" t="str">
        <f>Recette!R365</f>
        <v>Bottes légére de démonite</v>
      </c>
      <c r="B355" s="45" t="s">
        <v>642</v>
      </c>
      <c r="C355" s="45" t="s">
        <v>638</v>
      </c>
      <c r="D355" s="45">
        <v>40</v>
      </c>
      <c r="E355" s="67" t="s">
        <v>306</v>
      </c>
      <c r="F355" s="45" t="s">
        <v>925</v>
      </c>
      <c r="G355" s="64">
        <f>Recette!Q365</f>
        <v>500003500</v>
      </c>
      <c r="H355" s="47"/>
    </row>
    <row r="356" spans="1:8" ht="21" x14ac:dyDescent="0.25">
      <c r="A356" s="61" t="str">
        <f>Recette!R366</f>
        <v>Haume Lourd de démonite</v>
      </c>
      <c r="B356" s="45" t="s">
        <v>644</v>
      </c>
      <c r="C356" s="45" t="s">
        <v>641</v>
      </c>
      <c r="D356" s="45">
        <v>44</v>
      </c>
      <c r="E356" s="67" t="s">
        <v>306</v>
      </c>
      <c r="F356" s="45" t="s">
        <v>909</v>
      </c>
      <c r="G356" s="64">
        <f>Recette!Q366</f>
        <v>1000006200</v>
      </c>
      <c r="H356" s="47"/>
    </row>
    <row r="357" spans="1:8" ht="21" x14ac:dyDescent="0.25">
      <c r="A357" s="61" t="str">
        <f>Recette!R367</f>
        <v>Armure Lourde de démonite</v>
      </c>
      <c r="B357" s="45" t="s">
        <v>644</v>
      </c>
      <c r="C357" s="45" t="s">
        <v>643</v>
      </c>
      <c r="D357" s="45">
        <v>88</v>
      </c>
      <c r="E357" s="67" t="s">
        <v>306</v>
      </c>
      <c r="F357" s="45" t="s">
        <v>910</v>
      </c>
      <c r="G357" s="64">
        <f>Recette!Q367</f>
        <v>2000006200</v>
      </c>
      <c r="H357" s="47"/>
    </row>
    <row r="358" spans="1:8" ht="21" x14ac:dyDescent="0.25">
      <c r="A358" s="61" t="str">
        <f>Recette!R368</f>
        <v>Gants  Lourd de démonite</v>
      </c>
      <c r="B358" s="45" t="s">
        <v>644</v>
      </c>
      <c r="C358" s="45" t="s">
        <v>636</v>
      </c>
      <c r="D358" s="45">
        <v>44</v>
      </c>
      <c r="E358" s="67" t="s">
        <v>306</v>
      </c>
      <c r="F358" s="45" t="s">
        <v>909</v>
      </c>
      <c r="G358" s="64">
        <f>Recette!Q368</f>
        <v>1000006200</v>
      </c>
      <c r="H358" s="47"/>
    </row>
    <row r="359" spans="1:8" ht="21" x14ac:dyDescent="0.25">
      <c r="A359" s="61" t="str">
        <f>Recette!R369</f>
        <v>Bottes Lourde de démonite</v>
      </c>
      <c r="B359" s="45" t="s">
        <v>644</v>
      </c>
      <c r="C359" s="45" t="s">
        <v>638</v>
      </c>
      <c r="D359" s="45">
        <v>44</v>
      </c>
      <c r="E359" s="67" t="s">
        <v>306</v>
      </c>
      <c r="F359" s="45" t="s">
        <v>909</v>
      </c>
      <c r="G359" s="64">
        <f>Recette!Q369</f>
        <v>1000006200</v>
      </c>
      <c r="H359" s="47"/>
    </row>
    <row r="360" spans="1:8" ht="21" x14ac:dyDescent="0.25">
      <c r="A360" s="61" t="str">
        <f>Recette!R370</f>
        <v>Poing de démonite</v>
      </c>
      <c r="B360" s="45" t="s">
        <v>392</v>
      </c>
      <c r="C360" s="45" t="s">
        <v>577</v>
      </c>
      <c r="D360" s="45">
        <v>180</v>
      </c>
      <c r="E360" s="67" t="s">
        <v>305</v>
      </c>
      <c r="F360" s="67" t="s">
        <v>589</v>
      </c>
      <c r="G360" s="64">
        <f>Recette!Q370</f>
        <v>500032800</v>
      </c>
      <c r="H360" s="47" t="s">
        <v>540</v>
      </c>
    </row>
    <row r="361" spans="1:8" ht="21" x14ac:dyDescent="0.25">
      <c r="A361" s="61" t="str">
        <f>Recette!R371</f>
        <v>Lance de démonite</v>
      </c>
      <c r="B361" s="45" t="s">
        <v>392</v>
      </c>
      <c r="C361" s="45" t="s">
        <v>264</v>
      </c>
      <c r="D361" s="45">
        <v>180</v>
      </c>
      <c r="E361" s="67" t="s">
        <v>305</v>
      </c>
      <c r="F361" s="67" t="s">
        <v>629</v>
      </c>
      <c r="G361" s="64">
        <f>Recette!Q371</f>
        <v>503000400</v>
      </c>
      <c r="H361" s="47"/>
    </row>
    <row r="362" spans="1:8" ht="21" x14ac:dyDescent="0.25">
      <c r="A362" s="61" t="str">
        <f>Recette!R372</f>
        <v>Dague de démonite</v>
      </c>
      <c r="B362" s="45" t="s">
        <v>392</v>
      </c>
      <c r="C362" s="45" t="s">
        <v>261</v>
      </c>
      <c r="D362" s="45">
        <v>180</v>
      </c>
      <c r="E362" s="67" t="s">
        <v>305</v>
      </c>
      <c r="F362" s="67" t="s">
        <v>509</v>
      </c>
      <c r="G362" s="64">
        <f>Recette!Q372</f>
        <v>500600400</v>
      </c>
      <c r="H362" s="47" t="s">
        <v>541</v>
      </c>
    </row>
    <row r="363" spans="1:8" ht="21" x14ac:dyDescent="0.25">
      <c r="A363" s="61" t="str">
        <f>Recette!R373</f>
        <v>Epée de démonite</v>
      </c>
      <c r="B363" s="45" t="s">
        <v>392</v>
      </c>
      <c r="C363" s="45" t="s">
        <v>476</v>
      </c>
      <c r="D363" s="45">
        <v>180</v>
      </c>
      <c r="E363" s="67" t="s">
        <v>305</v>
      </c>
      <c r="F363" s="67" t="s">
        <v>375</v>
      </c>
      <c r="G363" s="64">
        <f>Recette!Q373</f>
        <v>1000900400</v>
      </c>
      <c r="H363" s="47"/>
    </row>
    <row r="364" spans="1:8" ht="21" x14ac:dyDescent="0.25">
      <c r="A364" s="61" t="str">
        <f>Recette!R374</f>
        <v>Epée de démonite Main Gauche</v>
      </c>
      <c r="B364" s="45" t="s">
        <v>303</v>
      </c>
      <c r="C364" s="45" t="s">
        <v>476</v>
      </c>
      <c r="D364" s="45">
        <v>0</v>
      </c>
      <c r="E364" s="67" t="s">
        <v>305</v>
      </c>
      <c r="F364" s="67" t="s">
        <v>373</v>
      </c>
      <c r="G364" s="64">
        <f>Recette!Q374</f>
        <v>1000900400</v>
      </c>
      <c r="H364" s="47"/>
    </row>
    <row r="365" spans="1:8" ht="21" x14ac:dyDescent="0.25">
      <c r="A365" s="61" t="str">
        <f>Recette!R375</f>
        <v>Bouclier démonite</v>
      </c>
      <c r="B365" s="45" t="s">
        <v>303</v>
      </c>
      <c r="C365" s="45" t="s">
        <v>260</v>
      </c>
      <c r="D365" s="45">
        <v>0</v>
      </c>
      <c r="E365" s="67" t="s">
        <v>306</v>
      </c>
      <c r="F365" s="45" t="s">
        <v>439</v>
      </c>
      <c r="G365" s="64">
        <f>Recette!Q375</f>
        <v>504500400</v>
      </c>
      <c r="H365" s="47"/>
    </row>
    <row r="366" spans="1:8" ht="21" x14ac:dyDescent="0.25">
      <c r="A366" s="61" t="str">
        <f>Recette!R376</f>
        <v>Epée de démonite à deux main</v>
      </c>
      <c r="B366" s="45" t="s">
        <v>393</v>
      </c>
      <c r="C366" s="45" t="s">
        <v>476</v>
      </c>
      <c r="D366" s="45">
        <v>180</v>
      </c>
      <c r="E366" s="67" t="s">
        <v>305</v>
      </c>
      <c r="F366" s="67" t="s">
        <v>632</v>
      </c>
      <c r="G366" s="64">
        <f>Recette!Q376</f>
        <v>2002400800</v>
      </c>
      <c r="H366" s="47"/>
    </row>
    <row r="367" spans="1:8" ht="21" x14ac:dyDescent="0.25">
      <c r="A367" s="61" t="str">
        <f>Recette!R378</f>
        <v>Arc Elfique</v>
      </c>
      <c r="B367" s="45" t="s">
        <v>475</v>
      </c>
      <c r="C367" s="45" t="s">
        <v>345</v>
      </c>
      <c r="D367" s="45">
        <v>200</v>
      </c>
      <c r="E367" s="67" t="s">
        <v>305</v>
      </c>
      <c r="F367" s="45" t="s">
        <v>511</v>
      </c>
      <c r="G367" s="64">
        <f>Recette!Q378</f>
        <v>960004200</v>
      </c>
      <c r="H367" s="47"/>
    </row>
    <row r="368" spans="1:8" ht="21" x14ac:dyDescent="0.25">
      <c r="A368" s="61" t="str">
        <f>Recette!R379</f>
        <v>Baton Elfique</v>
      </c>
      <c r="B368" s="45" t="s">
        <v>393</v>
      </c>
      <c r="C368" s="45" t="s">
        <v>379</v>
      </c>
      <c r="D368" s="45">
        <v>200</v>
      </c>
      <c r="E368" s="67" t="s">
        <v>640</v>
      </c>
      <c r="F368" s="45" t="s">
        <v>472</v>
      </c>
      <c r="G368" s="64">
        <f>Recette!Q379</f>
        <v>1600000000</v>
      </c>
      <c r="H368" s="47"/>
    </row>
    <row r="369" spans="1:8" ht="21" x14ac:dyDescent="0.25">
      <c r="A369" s="61" t="str">
        <f>Recette!R380</f>
        <v>Chapeau ultime</v>
      </c>
      <c r="B369" s="45" t="s">
        <v>635</v>
      </c>
      <c r="C369" s="45" t="s">
        <v>639</v>
      </c>
      <c r="D369" s="45">
        <v>40</v>
      </c>
      <c r="E369" s="67" t="s">
        <v>306</v>
      </c>
      <c r="F369" s="45" t="s">
        <v>869</v>
      </c>
      <c r="G369" s="64">
        <f>Recette!Q380</f>
        <v>7500002600</v>
      </c>
    </row>
    <row r="370" spans="1:8" ht="21" x14ac:dyDescent="0.25">
      <c r="A370" s="61" t="str">
        <f>Recette!R381</f>
        <v>Robe ultime</v>
      </c>
      <c r="B370" s="45" t="s">
        <v>635</v>
      </c>
      <c r="C370" s="45" t="s">
        <v>637</v>
      </c>
      <c r="D370" s="45">
        <v>80</v>
      </c>
      <c r="E370" s="67" t="s">
        <v>306</v>
      </c>
      <c r="F370" s="45" t="s">
        <v>880</v>
      </c>
      <c r="G370" s="64">
        <f>Recette!Q381</f>
        <v>15000002600</v>
      </c>
      <c r="H370" s="47"/>
    </row>
    <row r="371" spans="1:8" ht="21" x14ac:dyDescent="0.25">
      <c r="A371" s="61" t="str">
        <f>Recette!R382</f>
        <v>Gants (robe) ultime</v>
      </c>
      <c r="B371" s="45" t="s">
        <v>635</v>
      </c>
      <c r="C371" s="45" t="s">
        <v>636</v>
      </c>
      <c r="D371" s="45">
        <v>40</v>
      </c>
      <c r="E371" s="67" t="s">
        <v>306</v>
      </c>
      <c r="F371" s="45" t="s">
        <v>869</v>
      </c>
      <c r="G371" s="64">
        <f>Recette!Q382</f>
        <v>7500002600</v>
      </c>
    </row>
    <row r="372" spans="1:8" ht="21" x14ac:dyDescent="0.25">
      <c r="A372" s="61" t="str">
        <f>Recette!R383</f>
        <v>Bottes (robe) ultime</v>
      </c>
      <c r="B372" s="45" t="s">
        <v>635</v>
      </c>
      <c r="C372" s="45" t="s">
        <v>638</v>
      </c>
      <c r="D372" s="45">
        <v>40</v>
      </c>
      <c r="E372" s="67" t="s">
        <v>306</v>
      </c>
      <c r="F372" s="45" t="s">
        <v>869</v>
      </c>
      <c r="G372" s="64">
        <f>Recette!Q383</f>
        <v>7500002600</v>
      </c>
      <c r="H372" s="47" t="s">
        <v>529</v>
      </c>
    </row>
    <row r="373" spans="1:8" ht="21" x14ac:dyDescent="0.25">
      <c r="A373" s="61" t="str">
        <f>Recette!R384</f>
        <v>Haume léger ultime</v>
      </c>
      <c r="B373" s="45" t="s">
        <v>642</v>
      </c>
      <c r="C373" s="45" t="s">
        <v>641</v>
      </c>
      <c r="D373" s="45">
        <v>44</v>
      </c>
      <c r="E373" s="67" t="s">
        <v>306</v>
      </c>
      <c r="F373" s="45" t="s">
        <v>926</v>
      </c>
      <c r="G373" s="64">
        <f>Recette!Q384</f>
        <v>7500003500</v>
      </c>
      <c r="H373" s="47"/>
    </row>
    <row r="374" spans="1:8" ht="21" x14ac:dyDescent="0.25">
      <c r="A374" s="61" t="str">
        <f>Recette!R385</f>
        <v>Armure légére ultime</v>
      </c>
      <c r="B374" s="45" t="s">
        <v>642</v>
      </c>
      <c r="C374" s="45" t="s">
        <v>643</v>
      </c>
      <c r="D374" s="45">
        <v>88</v>
      </c>
      <c r="E374" s="67" t="s">
        <v>306</v>
      </c>
      <c r="F374" s="45" t="s">
        <v>937</v>
      </c>
      <c r="G374" s="64">
        <f>Recette!Q385</f>
        <v>15000003500</v>
      </c>
      <c r="H374" s="47" t="s">
        <v>530</v>
      </c>
    </row>
    <row r="375" spans="1:8" ht="21" x14ac:dyDescent="0.25">
      <c r="A375" s="61" t="str">
        <f>Recette!R386</f>
        <v>Gants  léger ultime</v>
      </c>
      <c r="B375" s="45" t="s">
        <v>642</v>
      </c>
      <c r="C375" s="45" t="s">
        <v>636</v>
      </c>
      <c r="D375" s="45">
        <v>44</v>
      </c>
      <c r="E375" s="67" t="s">
        <v>306</v>
      </c>
      <c r="F375" s="45" t="s">
        <v>926</v>
      </c>
      <c r="G375" s="64">
        <f>Recette!Q386</f>
        <v>7500003500</v>
      </c>
      <c r="H375" s="47"/>
    </row>
    <row r="376" spans="1:8" ht="21" x14ac:dyDescent="0.25">
      <c r="A376" s="61" t="str">
        <f>Recette!R387</f>
        <v>Bottes légére ultime</v>
      </c>
      <c r="B376" s="45" t="s">
        <v>642</v>
      </c>
      <c r="C376" s="45" t="s">
        <v>638</v>
      </c>
      <c r="D376" s="45">
        <v>44</v>
      </c>
      <c r="E376" s="67" t="s">
        <v>306</v>
      </c>
      <c r="F376" s="45" t="s">
        <v>926</v>
      </c>
      <c r="G376" s="64">
        <f>Recette!Q387</f>
        <v>7500003500</v>
      </c>
      <c r="H376" s="47"/>
    </row>
    <row r="377" spans="1:8" ht="21" x14ac:dyDescent="0.25">
      <c r="A377" s="61" t="str">
        <f>Recette!R388</f>
        <v>Haume Lourd ultime</v>
      </c>
      <c r="B377" s="45" t="s">
        <v>644</v>
      </c>
      <c r="C377" s="45" t="s">
        <v>641</v>
      </c>
      <c r="D377" s="45">
        <v>48</v>
      </c>
      <c r="E377" s="67" t="s">
        <v>306</v>
      </c>
      <c r="F377" s="45" t="s">
        <v>911</v>
      </c>
      <c r="G377" s="64">
        <f>Recette!Q388</f>
        <v>15000006200</v>
      </c>
      <c r="H377" s="47"/>
    </row>
    <row r="378" spans="1:8" ht="21" x14ac:dyDescent="0.25">
      <c r="A378" s="61" t="str">
        <f>Recette!R389</f>
        <v>Armure Lourde ultime</v>
      </c>
      <c r="B378" s="45" t="s">
        <v>644</v>
      </c>
      <c r="C378" s="45" t="s">
        <v>643</v>
      </c>
      <c r="D378" s="45">
        <v>96</v>
      </c>
      <c r="E378" s="67" t="s">
        <v>306</v>
      </c>
      <c r="F378" s="45" t="s">
        <v>912</v>
      </c>
      <c r="G378" s="64">
        <f>Recette!Q389</f>
        <v>30000006200</v>
      </c>
      <c r="H378" s="47"/>
    </row>
    <row r="379" spans="1:8" ht="21" x14ac:dyDescent="0.25">
      <c r="A379" s="61" t="str">
        <f>Recette!R390</f>
        <v>Gants  Lourd ultime</v>
      </c>
      <c r="B379" s="45" t="s">
        <v>644</v>
      </c>
      <c r="C379" s="45" t="s">
        <v>636</v>
      </c>
      <c r="D379" s="45">
        <v>48</v>
      </c>
      <c r="E379" s="67" t="s">
        <v>306</v>
      </c>
      <c r="F379" s="67" t="s">
        <v>913</v>
      </c>
      <c r="G379" s="64">
        <f>Recette!Q390</f>
        <v>15000006200</v>
      </c>
      <c r="H379" s="47"/>
    </row>
    <row r="380" spans="1:8" ht="21" x14ac:dyDescent="0.25">
      <c r="A380" s="61" t="str">
        <f>Recette!R391</f>
        <v>Bottes Lourde ultime</v>
      </c>
      <c r="B380" s="45" t="s">
        <v>644</v>
      </c>
      <c r="C380" s="45" t="s">
        <v>638</v>
      </c>
      <c r="D380" s="45">
        <v>48</v>
      </c>
      <c r="E380" s="67" t="s">
        <v>306</v>
      </c>
      <c r="F380" s="67" t="s">
        <v>913</v>
      </c>
      <c r="G380" s="64">
        <f>Recette!Q391</f>
        <v>15000006200</v>
      </c>
      <c r="H380" s="47"/>
    </row>
    <row r="381" spans="1:8" ht="21" x14ac:dyDescent="0.25">
      <c r="A381" s="61" t="str">
        <f>Recette!R392</f>
        <v>Poing ultime</v>
      </c>
      <c r="B381" s="45" t="s">
        <v>392</v>
      </c>
      <c r="C381" s="45" t="s">
        <v>577</v>
      </c>
      <c r="D381" s="45">
        <v>200</v>
      </c>
      <c r="E381" s="67" t="s">
        <v>305</v>
      </c>
      <c r="F381" s="67" t="s">
        <v>590</v>
      </c>
      <c r="G381" s="64">
        <f>Recette!Q392</f>
        <v>7500036500</v>
      </c>
      <c r="H381" s="47"/>
    </row>
    <row r="382" spans="1:8" ht="21" x14ac:dyDescent="0.25">
      <c r="A382" s="61" t="str">
        <f>Recette!R393</f>
        <v>Lance  ultime</v>
      </c>
      <c r="B382" s="45" t="s">
        <v>392</v>
      </c>
      <c r="C382" s="45" t="s">
        <v>264</v>
      </c>
      <c r="D382" s="45">
        <v>200</v>
      </c>
      <c r="E382" s="67" t="s">
        <v>305</v>
      </c>
      <c r="F382" s="67" t="s">
        <v>630</v>
      </c>
      <c r="G382" s="64">
        <f>Recette!Q393</f>
        <v>7660000500</v>
      </c>
      <c r="H382" s="47"/>
    </row>
    <row r="383" spans="1:8" ht="21" x14ac:dyDescent="0.25">
      <c r="A383" s="61" t="str">
        <f>Recette!R394</f>
        <v>Dague ultime</v>
      </c>
      <c r="B383" s="45" t="s">
        <v>392</v>
      </c>
      <c r="C383" s="45" t="s">
        <v>261</v>
      </c>
      <c r="D383" s="45">
        <v>200</v>
      </c>
      <c r="E383" s="67" t="s">
        <v>305</v>
      </c>
      <c r="F383" s="67" t="s">
        <v>510</v>
      </c>
      <c r="G383" s="64">
        <f>Recette!Q394</f>
        <v>7532000500</v>
      </c>
      <c r="H383" s="47"/>
    </row>
    <row r="384" spans="1:8" ht="21" x14ac:dyDescent="0.25">
      <c r="A384" s="61" t="str">
        <f>Recette!R395</f>
        <v>Epée ultime</v>
      </c>
      <c r="B384" s="45" t="s">
        <v>392</v>
      </c>
      <c r="C384" s="45" t="s">
        <v>476</v>
      </c>
      <c r="D384" s="45">
        <v>200</v>
      </c>
      <c r="E384" s="67" t="s">
        <v>305</v>
      </c>
      <c r="F384" s="67" t="s">
        <v>374</v>
      </c>
      <c r="G384" s="64">
        <f>Recette!Q395</f>
        <v>30096000500</v>
      </c>
      <c r="H384" s="47"/>
    </row>
    <row r="385" spans="1:8" ht="21" x14ac:dyDescent="0.25">
      <c r="A385" s="61" t="str">
        <f>Recette!R396</f>
        <v>Epée ultime Main Gauche</v>
      </c>
      <c r="B385" s="45" t="s">
        <v>303</v>
      </c>
      <c r="C385" s="45" t="s">
        <v>476</v>
      </c>
      <c r="D385" s="45">
        <v>0</v>
      </c>
      <c r="E385" s="67" t="s">
        <v>305</v>
      </c>
      <c r="F385" s="67" t="s">
        <v>375</v>
      </c>
      <c r="G385" s="64">
        <f>Recette!Q396</f>
        <v>30096000500</v>
      </c>
      <c r="H385" s="47"/>
    </row>
    <row r="386" spans="1:8" ht="21" x14ac:dyDescent="0.25">
      <c r="A386" s="61" t="str">
        <f>Recette!R397</f>
        <v>Bouclier ultime</v>
      </c>
      <c r="B386" s="45" t="s">
        <v>303</v>
      </c>
      <c r="C386" s="45" t="s">
        <v>260</v>
      </c>
      <c r="D386" s="45">
        <v>0</v>
      </c>
      <c r="E386" s="67" t="s">
        <v>306</v>
      </c>
      <c r="F386" s="45" t="s">
        <v>372</v>
      </c>
      <c r="G386" s="64">
        <f>Recette!Q397</f>
        <v>23140000500</v>
      </c>
      <c r="H386" s="47"/>
    </row>
    <row r="387" spans="1:8" ht="21" x14ac:dyDescent="0.25">
      <c r="A387" s="61" t="str">
        <f>Recette!R398</f>
        <v>Epée d'Ultime à deux main</v>
      </c>
      <c r="B387" s="45" t="s">
        <v>393</v>
      </c>
      <c r="C387" s="45" t="s">
        <v>476</v>
      </c>
      <c r="D387" s="45">
        <v>200</v>
      </c>
      <c r="E387" s="67" t="s">
        <v>305</v>
      </c>
      <c r="F387" s="67" t="s">
        <v>633</v>
      </c>
      <c r="G387" s="64">
        <f>Recette!Q398</f>
        <v>60160001000</v>
      </c>
      <c r="H387" s="47"/>
    </row>
    <row r="388" spans="1:8" ht="21" x14ac:dyDescent="0.25">
      <c r="A388" s="61"/>
      <c r="B388" s="45"/>
      <c r="C388" s="45"/>
      <c r="D388" s="45"/>
      <c r="E388" s="67"/>
      <c r="F388" s="45"/>
      <c r="G388" s="64"/>
      <c r="H388" s="47"/>
    </row>
    <row r="389" spans="1:8" ht="21" x14ac:dyDescent="0.25">
      <c r="A389" s="61"/>
      <c r="B389" s="45"/>
      <c r="C389" s="45"/>
      <c r="D389" s="45"/>
      <c r="E389" s="67"/>
      <c r="F389" s="45"/>
      <c r="G389" s="64"/>
      <c r="H389" s="47"/>
    </row>
    <row r="390" spans="1:8" ht="21" x14ac:dyDescent="0.25">
      <c r="A390" s="61"/>
      <c r="B390" s="45"/>
      <c r="C390" s="45"/>
      <c r="D390" s="45"/>
      <c r="E390" s="67"/>
      <c r="F390" s="45"/>
      <c r="G390" s="64"/>
      <c r="H390" s="47"/>
    </row>
    <row r="391" spans="1:8" ht="21" x14ac:dyDescent="0.25">
      <c r="A391" s="61"/>
      <c r="B391" s="45"/>
      <c r="C391" s="45"/>
      <c r="D391" s="45"/>
      <c r="E391" s="67"/>
      <c r="F391" s="45"/>
      <c r="G391" s="64"/>
      <c r="H391" s="47"/>
    </row>
    <row r="392" spans="1:8" ht="21" x14ac:dyDescent="0.25">
      <c r="A392" s="61"/>
      <c r="B392" s="45"/>
      <c r="C392" s="45"/>
      <c r="D392" s="45"/>
      <c r="E392" s="67"/>
      <c r="F392" s="45"/>
      <c r="G392" s="64"/>
      <c r="H392" s="47"/>
    </row>
    <row r="393" spans="1:8" ht="21" x14ac:dyDescent="0.25">
      <c r="A393" s="61"/>
      <c r="B393" s="45"/>
      <c r="C393" s="45"/>
      <c r="D393" s="45"/>
      <c r="E393" s="67"/>
      <c r="F393" s="45"/>
      <c r="G393" s="64"/>
      <c r="H393" s="47"/>
    </row>
    <row r="394" spans="1:8" ht="21" x14ac:dyDescent="0.25">
      <c r="A394" s="61"/>
      <c r="B394" s="45"/>
      <c r="C394" s="45"/>
      <c r="D394" s="45"/>
      <c r="E394" s="67"/>
      <c r="F394" s="45"/>
      <c r="G394" s="64"/>
      <c r="H394" s="47"/>
    </row>
    <row r="395" spans="1:8" ht="21" x14ac:dyDescent="0.25">
      <c r="A395" s="61"/>
      <c r="B395" s="45"/>
      <c r="C395" s="45"/>
      <c r="D395" s="45"/>
      <c r="E395" s="67"/>
      <c r="F395" s="45"/>
      <c r="G395" s="64"/>
      <c r="H395" s="47"/>
    </row>
    <row r="396" spans="1:8" ht="21" x14ac:dyDescent="0.25">
      <c r="A396" s="61"/>
      <c r="B396" s="45"/>
      <c r="C396" s="45"/>
      <c r="D396" s="45"/>
      <c r="E396" s="67"/>
      <c r="F396" s="45"/>
      <c r="G396" s="64"/>
      <c r="H396" s="47"/>
    </row>
    <row r="397" spans="1:8" ht="21" x14ac:dyDescent="0.25">
      <c r="A397" s="61"/>
      <c r="B397" s="45"/>
      <c r="C397" s="45"/>
      <c r="D397" s="45"/>
      <c r="E397" s="67"/>
      <c r="F397" s="45"/>
      <c r="G397" s="64"/>
      <c r="H397" s="47"/>
    </row>
    <row r="398" spans="1:8" ht="21" x14ac:dyDescent="0.25">
      <c r="A398" s="61"/>
      <c r="B398" s="45"/>
      <c r="C398" s="45"/>
      <c r="D398" s="45"/>
      <c r="E398" s="67"/>
      <c r="F398" s="45"/>
      <c r="G398" s="64"/>
      <c r="H398" s="47"/>
    </row>
    <row r="399" spans="1:8" ht="21" x14ac:dyDescent="0.25">
      <c r="A399" s="61"/>
      <c r="B399" s="45"/>
      <c r="C399" s="45"/>
      <c r="D399" s="45"/>
      <c r="E399" s="67"/>
      <c r="F399" s="45"/>
      <c r="G399" s="64"/>
      <c r="H399" s="47"/>
    </row>
    <row r="400" spans="1:8" ht="21" x14ac:dyDescent="0.25">
      <c r="A400" s="61"/>
      <c r="B400" s="45"/>
      <c r="C400" s="45"/>
      <c r="D400" s="45"/>
      <c r="E400" s="67"/>
      <c r="F400" s="45"/>
      <c r="G400" s="64"/>
      <c r="H400" s="47"/>
    </row>
    <row r="401" spans="1:8" ht="21" x14ac:dyDescent="0.25">
      <c r="A401" s="61"/>
      <c r="B401" s="45"/>
      <c r="C401" s="45"/>
      <c r="D401" s="45"/>
      <c r="E401" s="67"/>
      <c r="F401" s="45"/>
      <c r="G401" s="64"/>
      <c r="H401" s="47"/>
    </row>
    <row r="402" spans="1:8" ht="21" x14ac:dyDescent="0.25">
      <c r="A402" s="61"/>
      <c r="B402" s="45"/>
      <c r="C402" s="45"/>
      <c r="D402" s="45"/>
      <c r="E402" s="67"/>
      <c r="F402" s="45"/>
      <c r="G402" s="64"/>
      <c r="H402" s="47"/>
    </row>
    <row r="403" spans="1:8" ht="21" x14ac:dyDescent="0.25">
      <c r="A403" s="61"/>
      <c r="B403" s="45"/>
      <c r="C403" s="45"/>
      <c r="D403" s="45"/>
      <c r="E403" s="67"/>
      <c r="F403" s="45"/>
      <c r="G403" s="64"/>
      <c r="H403" s="47"/>
    </row>
    <row r="404" spans="1:8" ht="21" x14ac:dyDescent="0.25">
      <c r="A404" s="61"/>
      <c r="B404" s="45"/>
      <c r="C404" s="45"/>
      <c r="D404" s="45"/>
      <c r="E404" s="67"/>
      <c r="F404" s="45"/>
      <c r="G404" s="64"/>
      <c r="H404" s="47"/>
    </row>
    <row r="405" spans="1:8" ht="21" x14ac:dyDescent="0.25">
      <c r="A405" s="61"/>
      <c r="B405" s="45"/>
      <c r="C405" s="45"/>
      <c r="D405" s="45"/>
      <c r="E405" s="67"/>
      <c r="F405" s="45"/>
      <c r="G405" s="64"/>
      <c r="H405" s="47"/>
    </row>
    <row r="406" spans="1:8" ht="21" x14ac:dyDescent="0.25">
      <c r="A406" s="61"/>
      <c r="B406" s="45"/>
      <c r="C406" s="45"/>
      <c r="D406" s="45"/>
      <c r="E406" s="67"/>
      <c r="F406" s="45"/>
      <c r="G406" s="64"/>
      <c r="H406" s="47"/>
    </row>
    <row r="407" spans="1:8" ht="21" x14ac:dyDescent="0.25">
      <c r="A407" s="61"/>
      <c r="B407" s="45"/>
      <c r="C407" s="45"/>
      <c r="D407" s="45"/>
      <c r="E407" s="67"/>
      <c r="F407" s="45"/>
      <c r="G407" s="64"/>
      <c r="H407" s="47"/>
    </row>
    <row r="408" spans="1:8" ht="21" x14ac:dyDescent="0.25">
      <c r="A408" s="61"/>
      <c r="B408" s="45"/>
      <c r="C408" s="45"/>
      <c r="D408" s="45"/>
      <c r="E408" s="67"/>
      <c r="F408" s="45"/>
      <c r="G408" s="64"/>
      <c r="H408" s="47"/>
    </row>
    <row r="409" spans="1:8" ht="21" x14ac:dyDescent="0.25">
      <c r="A409" s="61"/>
      <c r="B409" s="45"/>
      <c r="C409" s="45"/>
      <c r="D409" s="45"/>
      <c r="E409" s="67"/>
      <c r="F409" s="45"/>
      <c r="G409" s="64"/>
      <c r="H409" s="47"/>
    </row>
    <row r="410" spans="1:8" ht="21" x14ac:dyDescent="0.25">
      <c r="A410" s="61"/>
      <c r="B410" s="45"/>
      <c r="C410" s="45"/>
      <c r="D410" s="45"/>
      <c r="E410" s="67"/>
      <c r="F410" s="45"/>
      <c r="G410" s="64"/>
      <c r="H410" s="47"/>
    </row>
    <row r="411" spans="1:8" ht="21" x14ac:dyDescent="0.25">
      <c r="A411" s="61"/>
      <c r="B411" s="45"/>
      <c r="C411" s="45"/>
      <c r="D411" s="45"/>
      <c r="E411" s="67"/>
      <c r="F411" s="45"/>
      <c r="G411" s="64"/>
      <c r="H411" s="47"/>
    </row>
    <row r="412" spans="1:8" ht="21" x14ac:dyDescent="0.25">
      <c r="A412" s="61"/>
      <c r="B412" s="45"/>
      <c r="C412" s="45"/>
      <c r="D412" s="45"/>
      <c r="E412" s="67"/>
      <c r="F412" s="45"/>
      <c r="G412" s="64"/>
      <c r="H412" s="47"/>
    </row>
    <row r="413" spans="1:8" ht="21" x14ac:dyDescent="0.25">
      <c r="A413" s="61"/>
      <c r="B413" s="45"/>
      <c r="C413" s="45"/>
      <c r="D413" s="45"/>
      <c r="E413" s="67"/>
      <c r="F413" s="45"/>
      <c r="G413" s="64"/>
      <c r="H413" s="47"/>
    </row>
    <row r="414" spans="1:8" ht="21" x14ac:dyDescent="0.25">
      <c r="A414" s="61"/>
      <c r="B414" s="45"/>
      <c r="C414" s="45"/>
      <c r="D414" s="45"/>
      <c r="E414" s="67"/>
      <c r="F414" s="45"/>
      <c r="G414" s="64"/>
      <c r="H414" s="47"/>
    </row>
    <row r="415" spans="1:8" ht="21" x14ac:dyDescent="0.25">
      <c r="A415" s="61"/>
      <c r="B415" s="45"/>
      <c r="C415" s="45"/>
      <c r="D415" s="45"/>
      <c r="E415" s="67"/>
      <c r="F415" s="45"/>
      <c r="G415" s="64"/>
      <c r="H415" s="47"/>
    </row>
    <row r="416" spans="1:8" ht="21" x14ac:dyDescent="0.25">
      <c r="A416" s="61"/>
      <c r="B416" s="45"/>
      <c r="C416" s="45"/>
      <c r="D416" s="45"/>
      <c r="E416" s="67"/>
      <c r="F416" s="45"/>
      <c r="G416" s="64"/>
      <c r="H416" s="47"/>
    </row>
    <row r="417" spans="1:8" ht="21" x14ac:dyDescent="0.25">
      <c r="A417" s="61"/>
      <c r="B417" s="45"/>
      <c r="C417" s="45"/>
      <c r="D417" s="45"/>
      <c r="E417" s="67"/>
      <c r="F417" s="45"/>
      <c r="G417" s="64"/>
      <c r="H417" s="47"/>
    </row>
    <row r="418" spans="1:8" ht="21" x14ac:dyDescent="0.25">
      <c r="A418" s="61"/>
      <c r="B418" s="45"/>
      <c r="C418" s="45"/>
      <c r="D418" s="45"/>
      <c r="E418" s="67"/>
      <c r="F418" s="45"/>
      <c r="G418" s="64"/>
      <c r="H418" s="47"/>
    </row>
    <row r="419" spans="1:8" ht="21" x14ac:dyDescent="0.25">
      <c r="A419" s="61"/>
      <c r="B419" s="45"/>
      <c r="C419" s="45"/>
      <c r="D419" s="45"/>
      <c r="E419" s="67"/>
      <c r="F419" s="45"/>
      <c r="G419" s="64"/>
      <c r="H419" s="47"/>
    </row>
    <row r="420" spans="1:8" ht="21" x14ac:dyDescent="0.25">
      <c r="A420" s="61"/>
      <c r="B420" s="45"/>
      <c r="C420" s="45"/>
      <c r="D420" s="45"/>
      <c r="E420" s="67"/>
      <c r="F420" s="45"/>
      <c r="G420" s="64"/>
      <c r="H420" s="47"/>
    </row>
    <row r="421" spans="1:8" ht="21" x14ac:dyDescent="0.25">
      <c r="A421" s="61"/>
      <c r="B421" s="45"/>
      <c r="C421" s="45"/>
      <c r="D421" s="45"/>
      <c r="E421" s="67"/>
      <c r="F421" s="45"/>
      <c r="G421" s="64"/>
      <c r="H421" s="47"/>
    </row>
    <row r="422" spans="1:8" ht="21" x14ac:dyDescent="0.25">
      <c r="A422" s="61"/>
      <c r="B422" s="45"/>
      <c r="C422" s="45"/>
      <c r="D422" s="45"/>
      <c r="E422" s="67"/>
      <c r="F422" s="45"/>
      <c r="G422" s="64"/>
      <c r="H422" s="47"/>
    </row>
    <row r="423" spans="1:8" ht="21" x14ac:dyDescent="0.25">
      <c r="A423" s="61"/>
      <c r="B423" s="45"/>
      <c r="C423" s="45"/>
      <c r="D423" s="45"/>
      <c r="E423" s="67"/>
      <c r="F423" s="45"/>
      <c r="G423" s="64"/>
      <c r="H423" s="47"/>
    </row>
    <row r="424" spans="1:8" ht="21" x14ac:dyDescent="0.25">
      <c r="A424" s="61"/>
      <c r="B424" s="45"/>
      <c r="C424" s="45"/>
      <c r="D424" s="45"/>
      <c r="E424" s="67"/>
      <c r="F424" s="45"/>
      <c r="G424" s="64"/>
      <c r="H424" s="47"/>
    </row>
    <row r="425" spans="1:8" ht="21" x14ac:dyDescent="0.25">
      <c r="A425" s="61"/>
      <c r="B425" s="45"/>
      <c r="C425" s="45"/>
      <c r="D425" s="45"/>
      <c r="E425" s="67"/>
      <c r="F425" s="45"/>
      <c r="G425" s="64"/>
      <c r="H425" s="47"/>
    </row>
    <row r="426" spans="1:8" ht="21" x14ac:dyDescent="0.25">
      <c r="A426" s="61"/>
      <c r="B426" s="45"/>
      <c r="C426" s="45"/>
      <c r="D426" s="45"/>
      <c r="E426" s="67"/>
      <c r="F426" s="45"/>
      <c r="G426" s="64"/>
      <c r="H426" s="47"/>
    </row>
    <row r="427" spans="1:8" ht="21" x14ac:dyDescent="0.25">
      <c r="A427" s="61"/>
      <c r="B427" s="45"/>
      <c r="C427" s="45"/>
      <c r="D427" s="45"/>
      <c r="E427" s="67"/>
      <c r="F427" s="45"/>
      <c r="G427" s="64"/>
      <c r="H427" s="47"/>
    </row>
    <row r="428" spans="1:8" ht="21" x14ac:dyDescent="0.25">
      <c r="A428" s="61"/>
      <c r="B428" s="45"/>
      <c r="C428" s="45"/>
      <c r="D428" s="45"/>
      <c r="E428" s="67"/>
      <c r="F428" s="45"/>
      <c r="G428" s="64"/>
      <c r="H428" s="47"/>
    </row>
    <row r="429" spans="1:8" ht="21" x14ac:dyDescent="0.25">
      <c r="A429" s="61"/>
      <c r="B429" s="45"/>
      <c r="C429" s="45"/>
      <c r="D429" s="45"/>
      <c r="E429" s="67"/>
      <c r="F429" s="45"/>
      <c r="G429" s="64"/>
      <c r="H429" s="47"/>
    </row>
    <row r="430" spans="1:8" ht="21" x14ac:dyDescent="0.25">
      <c r="A430" s="61"/>
      <c r="B430" s="45"/>
      <c r="C430" s="45"/>
      <c r="D430" s="45"/>
      <c r="E430" s="67"/>
      <c r="F430" s="45"/>
      <c r="G430" s="64"/>
      <c r="H430" s="47"/>
    </row>
    <row r="431" spans="1:8" ht="21" x14ac:dyDescent="0.25">
      <c r="A431" s="61"/>
      <c r="B431" s="45"/>
      <c r="C431" s="45"/>
      <c r="D431" s="45"/>
      <c r="E431" s="67"/>
      <c r="F431" s="45"/>
      <c r="G431" s="64"/>
      <c r="H431" s="47"/>
    </row>
    <row r="432" spans="1:8" ht="21" x14ac:dyDescent="0.25">
      <c r="A432" s="61"/>
      <c r="B432" s="45"/>
      <c r="C432" s="45"/>
      <c r="D432" s="45"/>
      <c r="E432" s="67"/>
      <c r="F432" s="45"/>
      <c r="G432" s="64"/>
      <c r="H432" s="47"/>
    </row>
    <row r="433" spans="1:8" ht="21" x14ac:dyDescent="0.25">
      <c r="A433" s="61"/>
      <c r="B433" s="45"/>
      <c r="C433" s="45"/>
      <c r="D433" s="45"/>
      <c r="E433" s="67"/>
      <c r="F433" s="45"/>
      <c r="G433" s="64"/>
      <c r="H433" s="47"/>
    </row>
    <row r="434" spans="1:8" ht="21" x14ac:dyDescent="0.25">
      <c r="A434" s="61"/>
      <c r="B434" s="45"/>
      <c r="C434" s="45"/>
      <c r="D434" s="45"/>
      <c r="E434" s="67"/>
      <c r="F434" s="45"/>
      <c r="G434" s="64"/>
      <c r="H434" s="47"/>
    </row>
    <row r="435" spans="1:8" ht="21" x14ac:dyDescent="0.25">
      <c r="A435" s="61"/>
      <c r="B435" s="45"/>
      <c r="C435" s="45"/>
      <c r="D435" s="45"/>
      <c r="E435" s="67"/>
      <c r="F435" s="45"/>
      <c r="G435" s="64"/>
      <c r="H435" s="47"/>
    </row>
    <row r="436" spans="1:8" ht="21" x14ac:dyDescent="0.25">
      <c r="A436" s="61"/>
      <c r="B436" s="45"/>
      <c r="C436" s="45"/>
      <c r="D436" s="45"/>
      <c r="E436" s="67"/>
      <c r="F436" s="45"/>
      <c r="G436" s="64"/>
      <c r="H436" s="47"/>
    </row>
    <row r="437" spans="1:8" ht="21" x14ac:dyDescent="0.25">
      <c r="A437" s="61"/>
      <c r="B437" s="45"/>
      <c r="C437" s="45"/>
      <c r="D437" s="45"/>
      <c r="E437" s="67"/>
      <c r="F437" s="45"/>
      <c r="G437" s="64"/>
      <c r="H437" s="47"/>
    </row>
    <row r="438" spans="1:8" ht="21" x14ac:dyDescent="0.25">
      <c r="A438" s="61"/>
      <c r="B438" s="45"/>
      <c r="C438" s="45"/>
      <c r="D438" s="45"/>
      <c r="E438" s="67"/>
      <c r="F438" s="45"/>
      <c r="G438" s="64"/>
      <c r="H438" s="47"/>
    </row>
    <row r="439" spans="1:8" ht="21" x14ac:dyDescent="0.25">
      <c r="A439" s="61"/>
      <c r="B439" s="45"/>
      <c r="C439" s="45"/>
      <c r="D439" s="45"/>
      <c r="E439" s="67"/>
      <c r="F439" s="45"/>
      <c r="G439" s="64"/>
      <c r="H439" s="47"/>
    </row>
    <row r="440" spans="1:8" ht="21" x14ac:dyDescent="0.25">
      <c r="A440" s="61"/>
      <c r="B440" s="45"/>
      <c r="C440" s="45"/>
      <c r="D440" s="45"/>
      <c r="E440" s="67"/>
      <c r="F440" s="45"/>
      <c r="G440" s="64"/>
      <c r="H440" s="47"/>
    </row>
    <row r="441" spans="1:8" ht="21" x14ac:dyDescent="0.25">
      <c r="A441" s="61"/>
      <c r="B441" s="45"/>
      <c r="C441" s="45"/>
      <c r="D441" s="45"/>
      <c r="E441" s="67"/>
      <c r="F441" s="45"/>
      <c r="G441" s="64"/>
      <c r="H441" s="47"/>
    </row>
    <row r="442" spans="1:8" ht="21" x14ac:dyDescent="0.25">
      <c r="A442" s="61"/>
      <c r="B442" s="45"/>
      <c r="C442" s="45"/>
      <c r="D442" s="45"/>
      <c r="E442" s="67"/>
      <c r="F442" s="45"/>
      <c r="G442" s="64"/>
      <c r="H442" s="47"/>
    </row>
    <row r="443" spans="1:8" ht="21" x14ac:dyDescent="0.25">
      <c r="A443" s="61"/>
      <c r="B443" s="45"/>
      <c r="C443" s="45"/>
      <c r="D443" s="45"/>
      <c r="E443" s="67"/>
      <c r="F443" s="45"/>
      <c r="G443" s="64"/>
      <c r="H443" s="47"/>
    </row>
    <row r="444" spans="1:8" ht="21" x14ac:dyDescent="0.25">
      <c r="A444" s="61"/>
      <c r="B444" s="45"/>
      <c r="C444" s="45"/>
      <c r="D444" s="45"/>
      <c r="E444" s="67"/>
      <c r="F444" s="45"/>
      <c r="G444" s="64"/>
      <c r="H444" s="47"/>
    </row>
    <row r="445" spans="1:8" ht="21" x14ac:dyDescent="0.25">
      <c r="A445" s="61"/>
      <c r="B445" s="45"/>
      <c r="C445" s="45"/>
      <c r="D445" s="45"/>
      <c r="E445" s="67"/>
      <c r="F445" s="45"/>
      <c r="G445" s="64"/>
      <c r="H445" s="47"/>
    </row>
    <row r="446" spans="1:8" ht="21" x14ac:dyDescent="0.25">
      <c r="A446" s="61"/>
      <c r="B446" s="45"/>
      <c r="C446" s="45"/>
      <c r="D446" s="45"/>
      <c r="E446" s="67"/>
      <c r="F446" s="45"/>
      <c r="G446" s="64"/>
      <c r="H446" s="47"/>
    </row>
    <row r="447" spans="1:8" ht="21" x14ac:dyDescent="0.25">
      <c r="A447" s="61"/>
      <c r="B447" s="45"/>
      <c r="C447" s="45"/>
      <c r="D447" s="45"/>
      <c r="E447" s="67"/>
      <c r="F447" s="45"/>
      <c r="G447" s="64"/>
      <c r="H447" s="47"/>
    </row>
    <row r="448" spans="1:8" ht="21" x14ac:dyDescent="0.25">
      <c r="A448" s="61"/>
      <c r="B448" s="45"/>
      <c r="C448" s="45"/>
      <c r="D448" s="45"/>
      <c r="E448" s="67"/>
      <c r="F448" s="45"/>
      <c r="G448" s="64"/>
      <c r="H448" s="47"/>
    </row>
    <row r="449" spans="1:8" ht="21" x14ac:dyDescent="0.25">
      <c r="A449" s="61"/>
      <c r="B449" s="45"/>
      <c r="C449" s="45"/>
      <c r="D449" s="45"/>
      <c r="E449" s="67"/>
      <c r="F449" s="45"/>
      <c r="G449" s="64"/>
      <c r="H449" s="47"/>
    </row>
    <row r="450" spans="1:8" ht="21" x14ac:dyDescent="0.25">
      <c r="A450" s="61"/>
      <c r="B450" s="45"/>
      <c r="C450" s="45"/>
      <c r="D450" s="45"/>
      <c r="E450" s="67"/>
      <c r="F450" s="45"/>
      <c r="G450" s="64"/>
      <c r="H450" s="47"/>
    </row>
    <row r="451" spans="1:8" ht="21" x14ac:dyDescent="0.25">
      <c r="A451" s="61"/>
      <c r="B451" s="45"/>
      <c r="C451" s="45"/>
      <c r="D451" s="45"/>
      <c r="E451" s="67"/>
      <c r="F451" s="45"/>
      <c r="G451" s="64"/>
      <c r="H451" s="47"/>
    </row>
    <row r="452" spans="1:8" ht="21" x14ac:dyDescent="0.25">
      <c r="A452" s="61"/>
      <c r="B452" s="45"/>
      <c r="C452" s="45"/>
      <c r="D452" s="45"/>
      <c r="E452" s="67"/>
      <c r="F452" s="45"/>
      <c r="G452" s="64"/>
      <c r="H452" s="47"/>
    </row>
    <row r="453" spans="1:8" ht="21" x14ac:dyDescent="0.25">
      <c r="A453" s="61"/>
      <c r="B453" s="45"/>
      <c r="C453" s="45"/>
      <c r="D453" s="45"/>
      <c r="E453" s="67"/>
      <c r="F453" s="45"/>
      <c r="G453" s="64"/>
      <c r="H453" s="47"/>
    </row>
    <row r="454" spans="1:8" ht="21" x14ac:dyDescent="0.25">
      <c r="A454" s="61"/>
      <c r="B454" s="45"/>
      <c r="C454" s="45"/>
      <c r="D454" s="45"/>
      <c r="E454" s="67"/>
      <c r="F454" s="45"/>
      <c r="G454" s="64"/>
      <c r="H454" s="47"/>
    </row>
    <row r="455" spans="1:8" ht="21" x14ac:dyDescent="0.25">
      <c r="A455" s="61"/>
      <c r="B455" s="45"/>
      <c r="C455" s="45"/>
      <c r="D455" s="45"/>
      <c r="E455" s="67"/>
      <c r="F455" s="45"/>
      <c r="G455" s="64"/>
      <c r="H455" s="47"/>
    </row>
    <row r="456" spans="1:8" ht="21" x14ac:dyDescent="0.25">
      <c r="A456" s="61"/>
      <c r="B456" s="45"/>
      <c r="C456" s="45"/>
      <c r="D456" s="45"/>
      <c r="E456" s="67"/>
      <c r="F456" s="45"/>
      <c r="G456" s="64"/>
      <c r="H456" s="47"/>
    </row>
    <row r="457" spans="1:8" ht="21" x14ac:dyDescent="0.25">
      <c r="A457" s="61"/>
      <c r="B457" s="45"/>
      <c r="C457" s="45"/>
      <c r="D457" s="45"/>
      <c r="E457" s="67"/>
      <c r="F457" s="45"/>
      <c r="G457" s="64"/>
      <c r="H457" s="47"/>
    </row>
    <row r="458" spans="1:8" ht="21" x14ac:dyDescent="0.25">
      <c r="A458" s="61"/>
      <c r="B458" s="45"/>
      <c r="C458" s="45"/>
      <c r="D458" s="45"/>
      <c r="E458" s="67"/>
      <c r="F458" s="45"/>
      <c r="G458" s="64"/>
      <c r="H458" s="47"/>
    </row>
    <row r="459" spans="1:8" ht="21" x14ac:dyDescent="0.25">
      <c r="A459" s="61"/>
      <c r="B459" s="45"/>
      <c r="C459" s="45"/>
      <c r="D459" s="45"/>
      <c r="E459" s="67"/>
      <c r="F459" s="45"/>
      <c r="G459" s="64"/>
      <c r="H459" s="47"/>
    </row>
    <row r="460" spans="1:8" ht="21" x14ac:dyDescent="0.25">
      <c r="A460" s="61"/>
      <c r="B460" s="45"/>
      <c r="C460" s="45"/>
      <c r="D460" s="45"/>
      <c r="E460" s="67"/>
      <c r="F460" s="45"/>
      <c r="G460" s="64"/>
      <c r="H460" s="47"/>
    </row>
    <row r="461" spans="1:8" ht="21" x14ac:dyDescent="0.25">
      <c r="A461" s="61"/>
      <c r="B461" s="45"/>
      <c r="C461" s="45"/>
      <c r="D461" s="45"/>
      <c r="E461" s="67"/>
      <c r="F461" s="45"/>
      <c r="G461" s="64"/>
      <c r="H461" s="47"/>
    </row>
    <row r="462" spans="1:8" ht="21" x14ac:dyDescent="0.25">
      <c r="A462" s="61"/>
      <c r="B462" s="45"/>
      <c r="C462" s="45"/>
      <c r="D462" s="45"/>
      <c r="E462" s="67"/>
      <c r="F462" s="45"/>
      <c r="G462" s="64"/>
      <c r="H462" s="47"/>
    </row>
    <row r="463" spans="1:8" ht="21" x14ac:dyDescent="0.25">
      <c r="A463" s="61"/>
      <c r="B463" s="45"/>
      <c r="C463" s="45"/>
      <c r="D463" s="45"/>
      <c r="E463" s="67"/>
      <c r="F463" s="45"/>
      <c r="G463" s="64"/>
      <c r="H463" s="47"/>
    </row>
    <row r="464" spans="1:8" ht="21" x14ac:dyDescent="0.25">
      <c r="A464" s="61"/>
      <c r="B464" s="45"/>
      <c r="C464" s="45"/>
      <c r="D464" s="45"/>
      <c r="E464" s="67"/>
      <c r="F464" s="45"/>
      <c r="G464" s="64"/>
      <c r="H464" s="47"/>
    </row>
    <row r="465" spans="1:8" ht="21" x14ac:dyDescent="0.25">
      <c r="A465" s="61"/>
      <c r="B465" s="45"/>
      <c r="C465" s="45"/>
      <c r="D465" s="45"/>
      <c r="E465" s="67"/>
      <c r="F465" s="45"/>
      <c r="G465" s="64"/>
      <c r="H465" s="47"/>
    </row>
    <row r="466" spans="1:8" ht="21" x14ac:dyDescent="0.25">
      <c r="A466" s="61"/>
      <c r="B466" s="45"/>
      <c r="C466" s="45"/>
      <c r="D466" s="45"/>
      <c r="E466" s="67"/>
      <c r="F466" s="45"/>
      <c r="G466" s="64"/>
      <c r="H466" s="47"/>
    </row>
    <row r="467" spans="1:8" ht="21" x14ac:dyDescent="0.25">
      <c r="A467" s="61"/>
      <c r="B467" s="45"/>
      <c r="C467" s="45"/>
      <c r="D467" s="45"/>
      <c r="E467" s="67"/>
      <c r="F467" s="45"/>
      <c r="G467" s="64"/>
      <c r="H467" s="47"/>
    </row>
    <row r="468" spans="1:8" ht="21" x14ac:dyDescent="0.25">
      <c r="A468" s="61"/>
      <c r="B468" s="45"/>
      <c r="C468" s="45"/>
      <c r="D468" s="45"/>
      <c r="E468" s="67"/>
      <c r="F468" s="45"/>
      <c r="G468" s="64"/>
      <c r="H468" s="47"/>
    </row>
    <row r="469" spans="1:8" ht="21" x14ac:dyDescent="0.25">
      <c r="A469" s="61"/>
      <c r="B469" s="45"/>
      <c r="C469" s="45"/>
      <c r="D469" s="45"/>
      <c r="E469" s="67"/>
      <c r="F469" s="45"/>
      <c r="G469" s="64"/>
      <c r="H469" s="47"/>
    </row>
    <row r="470" spans="1:8" ht="21" x14ac:dyDescent="0.25">
      <c r="A470" s="61"/>
      <c r="B470" s="45"/>
      <c r="C470" s="45"/>
      <c r="D470" s="45"/>
      <c r="E470" s="67"/>
      <c r="F470" s="45"/>
      <c r="G470" s="64"/>
      <c r="H470" s="47"/>
    </row>
    <row r="471" spans="1:8" ht="21" x14ac:dyDescent="0.25">
      <c r="A471" s="61"/>
      <c r="B471" s="45"/>
      <c r="C471" s="45"/>
      <c r="D471" s="45"/>
      <c r="E471" s="67"/>
      <c r="F471" s="45"/>
      <c r="G471" s="64"/>
      <c r="H471" s="47"/>
    </row>
    <row r="472" spans="1:8" ht="21" x14ac:dyDescent="0.25">
      <c r="A472" s="61"/>
      <c r="B472" s="45"/>
      <c r="C472" s="45"/>
      <c r="D472" s="45"/>
      <c r="E472" s="67"/>
      <c r="F472" s="45"/>
      <c r="G472" s="64"/>
      <c r="H472" s="47"/>
    </row>
    <row r="473" spans="1:8" ht="21" x14ac:dyDescent="0.25">
      <c r="A473" s="61"/>
      <c r="B473" s="45"/>
      <c r="C473" s="45"/>
      <c r="D473" s="45"/>
      <c r="E473" s="67"/>
      <c r="F473" s="45"/>
      <c r="G473" s="64"/>
      <c r="H473" s="47"/>
    </row>
    <row r="474" spans="1:8" ht="21" x14ac:dyDescent="0.25">
      <c r="A474" s="61"/>
      <c r="B474" s="45"/>
      <c r="C474" s="45"/>
      <c r="D474" s="45"/>
      <c r="E474" s="67"/>
      <c r="F474" s="45"/>
      <c r="G474" s="64"/>
      <c r="H474" s="47"/>
    </row>
    <row r="475" spans="1:8" ht="21" x14ac:dyDescent="0.25">
      <c r="A475" s="61"/>
      <c r="B475" s="45"/>
      <c r="C475" s="45"/>
      <c r="D475" s="45"/>
      <c r="E475" s="67"/>
      <c r="F475" s="45"/>
      <c r="G475" s="64"/>
      <c r="H475" s="47"/>
    </row>
    <row r="476" spans="1:8" ht="21" x14ac:dyDescent="0.25">
      <c r="A476" s="61"/>
      <c r="B476" s="45"/>
      <c r="C476" s="45"/>
      <c r="D476" s="45"/>
      <c r="E476" s="67"/>
      <c r="F476" s="45"/>
      <c r="G476" s="64"/>
      <c r="H476" s="47"/>
    </row>
    <row r="477" spans="1:8" ht="21" x14ac:dyDescent="0.25">
      <c r="A477" s="61"/>
      <c r="B477" s="45"/>
      <c r="C477" s="45"/>
      <c r="D477" s="45"/>
      <c r="E477" s="67"/>
      <c r="F477" s="45"/>
      <c r="G477" s="64"/>
      <c r="H477" s="47"/>
    </row>
    <row r="478" spans="1:8" ht="21" x14ac:dyDescent="0.25">
      <c r="A478" s="61"/>
      <c r="B478" s="45"/>
      <c r="C478" s="45"/>
      <c r="D478" s="45"/>
      <c r="E478" s="67"/>
      <c r="F478" s="45"/>
      <c r="G478" s="64"/>
      <c r="H478" s="47"/>
    </row>
    <row r="479" spans="1:8" ht="21" x14ac:dyDescent="0.25">
      <c r="A479" s="61"/>
      <c r="B479" s="45"/>
      <c r="C479" s="45"/>
      <c r="D479" s="45"/>
      <c r="E479" s="67"/>
      <c r="F479" s="45"/>
      <c r="G479" s="64"/>
      <c r="H479" s="47"/>
    </row>
    <row r="480" spans="1:8" ht="21" x14ac:dyDescent="0.25">
      <c r="A480" s="61"/>
      <c r="B480" s="45"/>
      <c r="C480" s="45"/>
      <c r="D480" s="45"/>
      <c r="E480" s="67"/>
      <c r="F480" s="45"/>
      <c r="G480" s="64"/>
      <c r="H480" s="47"/>
    </row>
    <row r="481" spans="1:8" ht="21" x14ac:dyDescent="0.25">
      <c r="A481" s="61"/>
      <c r="B481" s="45"/>
      <c r="C481" s="45"/>
      <c r="D481" s="45"/>
      <c r="E481" s="67"/>
      <c r="F481" s="45"/>
      <c r="G481" s="64"/>
      <c r="H481" s="47"/>
    </row>
    <row r="482" spans="1:8" ht="21" x14ac:dyDescent="0.25">
      <c r="A482" s="61"/>
      <c r="B482" s="45"/>
      <c r="C482" s="45"/>
      <c r="D482" s="45"/>
      <c r="E482" s="67"/>
      <c r="F482" s="45"/>
      <c r="G482" s="64"/>
      <c r="H482" s="47"/>
    </row>
    <row r="483" spans="1:8" ht="21" x14ac:dyDescent="0.25">
      <c r="A483" s="61"/>
      <c r="B483" s="45"/>
      <c r="C483" s="45"/>
      <c r="D483" s="45"/>
      <c r="E483" s="67"/>
      <c r="F483" s="45"/>
      <c r="G483" s="64"/>
      <c r="H483" s="47"/>
    </row>
    <row r="484" spans="1:8" ht="21" x14ac:dyDescent="0.25">
      <c r="A484" s="61"/>
      <c r="B484" s="45"/>
      <c r="C484" s="45"/>
      <c r="D484" s="45"/>
      <c r="E484" s="67"/>
      <c r="F484" s="45"/>
      <c r="G484" s="64"/>
      <c r="H484" s="47"/>
    </row>
    <row r="485" spans="1:8" ht="21" x14ac:dyDescent="0.25">
      <c r="A485" s="61"/>
      <c r="B485" s="45"/>
      <c r="C485" s="45"/>
      <c r="D485" s="45"/>
      <c r="E485" s="67"/>
      <c r="F485" s="45"/>
      <c r="G485" s="64"/>
      <c r="H485" s="47"/>
    </row>
    <row r="486" spans="1:8" ht="21" x14ac:dyDescent="0.25">
      <c r="A486" s="61"/>
      <c r="B486" s="45"/>
      <c r="C486" s="45"/>
      <c r="D486" s="45"/>
      <c r="E486" s="67"/>
      <c r="F486" s="45"/>
      <c r="G486" s="64"/>
      <c r="H486" s="47"/>
    </row>
    <row r="487" spans="1:8" ht="21" x14ac:dyDescent="0.25">
      <c r="A487" s="61"/>
      <c r="B487" s="45"/>
      <c r="C487" s="45"/>
      <c r="D487" s="45"/>
      <c r="E487" s="67"/>
      <c r="F487" s="45"/>
      <c r="G487" s="64"/>
      <c r="H487" s="47"/>
    </row>
    <row r="488" spans="1:8" ht="21" x14ac:dyDescent="0.25">
      <c r="A488" s="61"/>
      <c r="B488" s="45"/>
      <c r="C488" s="45"/>
      <c r="D488" s="45"/>
      <c r="E488" s="67"/>
      <c r="F488" s="45"/>
      <c r="G488" s="64"/>
      <c r="H488" s="47"/>
    </row>
    <row r="489" spans="1:8" ht="21" x14ac:dyDescent="0.25">
      <c r="A489" s="61"/>
      <c r="B489" s="45"/>
      <c r="C489" s="45"/>
      <c r="D489" s="45"/>
      <c r="E489" s="67"/>
      <c r="F489" s="45"/>
      <c r="G489" s="64"/>
      <c r="H489" s="47"/>
    </row>
    <row r="490" spans="1:8" ht="21" x14ac:dyDescent="0.25">
      <c r="A490" s="61"/>
      <c r="B490" s="45"/>
      <c r="C490" s="45"/>
      <c r="D490" s="45"/>
      <c r="E490" s="67"/>
      <c r="F490" s="45"/>
      <c r="G490" s="64"/>
      <c r="H490" s="47"/>
    </row>
    <row r="491" spans="1:8" ht="21" x14ac:dyDescent="0.25">
      <c r="A491" s="61"/>
      <c r="B491" s="45"/>
      <c r="C491" s="45"/>
      <c r="D491" s="45"/>
      <c r="E491" s="67"/>
      <c r="F491" s="45"/>
      <c r="G491" s="64"/>
      <c r="H491" s="47"/>
    </row>
    <row r="492" spans="1:8" ht="21" x14ac:dyDescent="0.25">
      <c r="A492" s="61"/>
      <c r="B492" s="45"/>
      <c r="C492" s="45"/>
      <c r="D492" s="45"/>
      <c r="E492" s="67"/>
      <c r="F492" s="45"/>
      <c r="G492" s="64"/>
      <c r="H492" s="47"/>
    </row>
    <row r="493" spans="1:8" ht="21" x14ac:dyDescent="0.25">
      <c r="A493" s="61"/>
      <c r="B493" s="45"/>
      <c r="C493" s="45"/>
      <c r="D493" s="45"/>
      <c r="E493" s="67"/>
      <c r="F493" s="45"/>
      <c r="G493" s="64"/>
      <c r="H493" s="47"/>
    </row>
    <row r="494" spans="1:8" ht="21" x14ac:dyDescent="0.25">
      <c r="A494" s="61"/>
      <c r="B494" s="45"/>
      <c r="C494" s="45"/>
      <c r="D494" s="45"/>
      <c r="E494" s="67"/>
      <c r="F494" s="45"/>
      <c r="G494" s="64"/>
      <c r="H494" s="47"/>
    </row>
    <row r="495" spans="1:8" ht="21" x14ac:dyDescent="0.25">
      <c r="A495" s="61"/>
      <c r="B495" s="45"/>
      <c r="C495" s="45"/>
      <c r="D495" s="45"/>
      <c r="E495" s="67"/>
      <c r="F495" s="45"/>
      <c r="G495" s="64"/>
      <c r="H495" s="47"/>
    </row>
    <row r="496" spans="1:8" ht="21" x14ac:dyDescent="0.25">
      <c r="A496" s="61"/>
      <c r="B496" s="45"/>
      <c r="C496" s="45"/>
      <c r="D496" s="45"/>
      <c r="E496" s="67"/>
      <c r="F496" s="45"/>
      <c r="G496" s="64"/>
      <c r="H496" s="47"/>
    </row>
    <row r="497" spans="1:8" ht="21" x14ac:dyDescent="0.25">
      <c r="A497" s="61"/>
      <c r="B497" s="45"/>
      <c r="C497" s="45"/>
      <c r="D497" s="45"/>
      <c r="E497" s="67"/>
      <c r="F497" s="45"/>
      <c r="G497" s="64"/>
      <c r="H497" s="47"/>
    </row>
    <row r="498" spans="1:8" ht="21" x14ac:dyDescent="0.25">
      <c r="A498" s="61"/>
      <c r="B498" s="45"/>
      <c r="C498" s="45"/>
      <c r="D498" s="45"/>
      <c r="E498" s="67"/>
      <c r="F498" s="45"/>
      <c r="G498" s="64"/>
      <c r="H498" s="47"/>
    </row>
    <row r="499" spans="1:8" ht="21" x14ac:dyDescent="0.25">
      <c r="A499" s="61"/>
      <c r="B499" s="45"/>
      <c r="C499" s="45"/>
      <c r="D499" s="45"/>
      <c r="E499" s="67"/>
      <c r="F499" s="45"/>
      <c r="G499" s="64"/>
      <c r="H499" s="47"/>
    </row>
    <row r="500" spans="1:8" ht="21" x14ac:dyDescent="0.25">
      <c r="A500" s="61"/>
      <c r="B500" s="45"/>
      <c r="C500" s="45"/>
      <c r="D500" s="45"/>
      <c r="E500" s="67"/>
      <c r="F500" s="45"/>
      <c r="G500" s="64"/>
      <c r="H500" s="47"/>
    </row>
    <row r="501" spans="1:8" ht="21" x14ac:dyDescent="0.25">
      <c r="A501" s="61"/>
      <c r="B501" s="45"/>
      <c r="C501" s="45"/>
      <c r="D501" s="45"/>
      <c r="E501" s="67"/>
      <c r="F501" s="45"/>
      <c r="G501" s="64"/>
      <c r="H501" s="47"/>
    </row>
    <row r="502" spans="1:8" ht="21" x14ac:dyDescent="0.25">
      <c r="A502" s="61"/>
      <c r="B502" s="45"/>
      <c r="C502" s="45"/>
      <c r="D502" s="45"/>
      <c r="E502" s="67"/>
      <c r="F502" s="45"/>
      <c r="G502" s="64"/>
      <c r="H502" s="47"/>
    </row>
    <row r="503" spans="1:8" ht="21" x14ac:dyDescent="0.25">
      <c r="A503" s="61"/>
      <c r="B503" s="45"/>
      <c r="C503" s="45"/>
      <c r="D503" s="45"/>
      <c r="E503" s="67"/>
      <c r="F503" s="45"/>
      <c r="G503" s="64"/>
      <c r="H503" s="47"/>
    </row>
    <row r="504" spans="1:8" ht="21" x14ac:dyDescent="0.25">
      <c r="A504" s="61"/>
      <c r="B504" s="45"/>
      <c r="C504" s="45"/>
      <c r="D504" s="45"/>
      <c r="E504" s="67"/>
      <c r="F504" s="45"/>
      <c r="G504" s="64"/>
      <c r="H504" s="47"/>
    </row>
    <row r="505" spans="1:8" ht="21" x14ac:dyDescent="0.25">
      <c r="A505" s="61"/>
      <c r="B505" s="45"/>
      <c r="C505" s="45"/>
      <c r="D505" s="45"/>
      <c r="E505" s="67"/>
      <c r="F505" s="45"/>
      <c r="G505" s="64"/>
      <c r="H505" s="47"/>
    </row>
    <row r="506" spans="1:8" ht="21" x14ac:dyDescent="0.25">
      <c r="A506" s="61"/>
      <c r="B506" s="45"/>
      <c r="C506" s="45"/>
      <c r="D506" s="45"/>
      <c r="E506" s="67"/>
      <c r="F506" s="45"/>
      <c r="G506" s="64"/>
      <c r="H506" s="47"/>
    </row>
    <row r="507" spans="1:8" ht="21" x14ac:dyDescent="0.25">
      <c r="A507" s="61"/>
      <c r="B507" s="45"/>
      <c r="C507" s="45"/>
      <c r="D507" s="45"/>
      <c r="E507" s="67"/>
      <c r="F507" s="45"/>
      <c r="G507" s="64"/>
      <c r="H507" s="47"/>
    </row>
    <row r="508" spans="1:8" ht="21" x14ac:dyDescent="0.25">
      <c r="A508" s="61"/>
      <c r="B508" s="45"/>
      <c r="C508" s="45"/>
      <c r="D508" s="45"/>
      <c r="E508" s="67"/>
      <c r="F508" s="45"/>
      <c r="G508" s="64"/>
      <c r="H508" s="47"/>
    </row>
    <row r="509" spans="1:8" ht="21" x14ac:dyDescent="0.25">
      <c r="A509" s="61"/>
      <c r="B509" s="45"/>
      <c r="C509" s="45"/>
      <c r="D509" s="45"/>
      <c r="E509" s="67"/>
      <c r="F509" s="45"/>
      <c r="G509" s="64"/>
      <c r="H509" s="47"/>
    </row>
    <row r="510" spans="1:8" ht="21" x14ac:dyDescent="0.25">
      <c r="A510" s="61"/>
      <c r="B510" s="45"/>
      <c r="C510" s="45"/>
      <c r="D510" s="45"/>
      <c r="E510" s="67"/>
      <c r="F510" s="45"/>
      <c r="G510" s="64"/>
      <c r="H510" s="47"/>
    </row>
    <row r="511" spans="1:8" ht="21" x14ac:dyDescent="0.25">
      <c r="A511" s="61"/>
      <c r="B511" s="45"/>
      <c r="C511" s="45"/>
      <c r="D511" s="45"/>
      <c r="E511" s="67"/>
      <c r="F511" s="45"/>
      <c r="G511" s="64"/>
      <c r="H511" s="47"/>
    </row>
    <row r="512" spans="1:8" ht="21" x14ac:dyDescent="0.25">
      <c r="A512" s="61"/>
      <c r="B512" s="45"/>
      <c r="C512" s="45"/>
      <c r="D512" s="45"/>
      <c r="E512" s="67"/>
      <c r="F512" s="45"/>
      <c r="G512" s="64"/>
      <c r="H512" s="47"/>
    </row>
    <row r="513" spans="1:8" ht="21" x14ac:dyDescent="0.25">
      <c r="A513" s="61"/>
      <c r="B513" s="45"/>
      <c r="C513" s="45"/>
      <c r="D513" s="45"/>
      <c r="E513" s="67"/>
      <c r="F513" s="45"/>
      <c r="G513" s="64"/>
      <c r="H513" s="47"/>
    </row>
    <row r="514" spans="1:8" ht="21" x14ac:dyDescent="0.25">
      <c r="A514" s="61"/>
      <c r="B514" s="45"/>
      <c r="C514" s="45"/>
      <c r="D514" s="45"/>
      <c r="E514" s="67"/>
      <c r="F514" s="45"/>
      <c r="G514" s="64"/>
      <c r="H514" s="47"/>
    </row>
    <row r="515" spans="1:8" ht="21" x14ac:dyDescent="0.25">
      <c r="A515" s="61"/>
      <c r="B515" s="45"/>
      <c r="C515" s="45"/>
      <c r="D515" s="45"/>
      <c r="E515" s="67"/>
      <c r="F515" s="45"/>
      <c r="G515" s="64"/>
      <c r="H515" s="47"/>
    </row>
    <row r="516" spans="1:8" ht="21" x14ac:dyDescent="0.25">
      <c r="A516" s="61"/>
      <c r="B516" s="45"/>
      <c r="C516" s="45"/>
      <c r="D516" s="45"/>
      <c r="E516" s="67"/>
      <c r="F516" s="45"/>
      <c r="G516" s="64"/>
      <c r="H516" s="47"/>
    </row>
    <row r="517" spans="1:8" ht="21" x14ac:dyDescent="0.25">
      <c r="A517" s="61"/>
      <c r="B517" s="45"/>
      <c r="C517" s="45"/>
      <c r="D517" s="45"/>
      <c r="E517" s="67"/>
      <c r="F517" s="45"/>
      <c r="G517" s="64"/>
      <c r="H517" s="47"/>
    </row>
    <row r="518" spans="1:8" ht="21" x14ac:dyDescent="0.25">
      <c r="A518" s="61"/>
      <c r="B518" s="45"/>
      <c r="C518" s="45"/>
      <c r="D518" s="45"/>
      <c r="E518" s="67"/>
      <c r="F518" s="45"/>
      <c r="G518" s="64"/>
      <c r="H518" s="47"/>
    </row>
    <row r="519" spans="1:8" ht="21" x14ac:dyDescent="0.25">
      <c r="A519" s="61"/>
      <c r="B519" s="45"/>
      <c r="C519" s="45"/>
      <c r="D519" s="45"/>
      <c r="E519" s="67"/>
      <c r="F519" s="45"/>
      <c r="G519" s="64"/>
      <c r="H519" s="47"/>
    </row>
    <row r="520" spans="1:8" ht="21" x14ac:dyDescent="0.25">
      <c r="A520" s="61"/>
      <c r="B520" s="45"/>
      <c r="C520" s="45"/>
      <c r="D520" s="45"/>
      <c r="E520" s="67"/>
      <c r="F520" s="45"/>
      <c r="G520" s="64"/>
      <c r="H520" s="47"/>
    </row>
    <row r="521" spans="1:8" ht="21" x14ac:dyDescent="0.25">
      <c r="A521" s="61"/>
      <c r="B521" s="45"/>
      <c r="C521" s="45"/>
      <c r="D521" s="45"/>
      <c r="E521" s="67"/>
      <c r="F521" s="45"/>
      <c r="G521" s="64"/>
      <c r="H521" s="47"/>
    </row>
    <row r="522" spans="1:8" ht="21" x14ac:dyDescent="0.25">
      <c r="A522" s="61"/>
      <c r="B522" s="45"/>
      <c r="C522" s="45"/>
      <c r="D522" s="45"/>
      <c r="E522" s="67"/>
      <c r="F522" s="45"/>
      <c r="G522" s="64"/>
      <c r="H522" s="47"/>
    </row>
    <row r="523" spans="1:8" ht="21" x14ac:dyDescent="0.25">
      <c r="A523" s="61"/>
      <c r="B523" s="45"/>
      <c r="C523" s="45"/>
      <c r="D523" s="45"/>
      <c r="E523" s="67"/>
      <c r="F523" s="45"/>
      <c r="G523" s="64"/>
      <c r="H523" s="47"/>
    </row>
    <row r="524" spans="1:8" ht="21" x14ac:dyDescent="0.25">
      <c r="A524" s="61"/>
      <c r="B524" s="45"/>
      <c r="C524" s="45"/>
      <c r="D524" s="45"/>
      <c r="E524" s="67"/>
      <c r="F524" s="45"/>
      <c r="G524" s="64"/>
      <c r="H524" s="47"/>
    </row>
    <row r="525" spans="1:8" ht="21" x14ac:dyDescent="0.25">
      <c r="A525" s="61"/>
      <c r="B525" s="45"/>
      <c r="C525" s="45"/>
      <c r="D525" s="45"/>
      <c r="E525" s="67"/>
      <c r="F525" s="45"/>
      <c r="G525" s="64"/>
      <c r="H525" s="47"/>
    </row>
    <row r="526" spans="1:8" ht="21" x14ac:dyDescent="0.25">
      <c r="A526" s="61"/>
      <c r="B526" s="45"/>
      <c r="C526" s="45"/>
      <c r="D526" s="45"/>
      <c r="E526" s="67"/>
      <c r="F526" s="45"/>
      <c r="G526" s="64"/>
      <c r="H526" s="47"/>
    </row>
    <row r="527" spans="1:8" ht="21" x14ac:dyDescent="0.25">
      <c r="A527" s="61"/>
      <c r="B527" s="45"/>
      <c r="C527" s="45"/>
      <c r="D527" s="45"/>
      <c r="E527" s="67"/>
      <c r="F527" s="45"/>
      <c r="G527" s="64"/>
      <c r="H527" s="47"/>
    </row>
    <row r="528" spans="1:8" ht="21" x14ac:dyDescent="0.25">
      <c r="A528" s="61"/>
      <c r="B528" s="45"/>
      <c r="C528" s="45"/>
      <c r="D528" s="45"/>
      <c r="E528" s="67"/>
      <c r="F528" s="45"/>
      <c r="G528" s="64"/>
      <c r="H528" s="47"/>
    </row>
    <row r="529" spans="1:8" ht="21" x14ac:dyDescent="0.25">
      <c r="A529" s="61"/>
      <c r="B529" s="45"/>
      <c r="C529" s="45"/>
      <c r="D529" s="45"/>
      <c r="E529" s="67"/>
      <c r="F529" s="45"/>
      <c r="G529" s="64"/>
      <c r="H529" s="47"/>
    </row>
    <row r="530" spans="1:8" ht="21" x14ac:dyDescent="0.25">
      <c r="A530" s="61"/>
      <c r="B530" s="45"/>
      <c r="C530" s="45"/>
      <c r="D530" s="45"/>
      <c r="E530" s="67"/>
      <c r="F530" s="45"/>
      <c r="G530" s="64"/>
      <c r="H530" s="47"/>
    </row>
    <row r="531" spans="1:8" ht="21" x14ac:dyDescent="0.25">
      <c r="A531" s="61"/>
      <c r="B531" s="45"/>
      <c r="C531" s="45"/>
      <c r="D531" s="45"/>
      <c r="E531" s="67"/>
      <c r="F531" s="45"/>
      <c r="G531" s="64"/>
      <c r="H531" s="47"/>
    </row>
    <row r="532" spans="1:8" ht="21" x14ac:dyDescent="0.25">
      <c r="A532" s="61"/>
      <c r="B532" s="45"/>
      <c r="C532" s="45"/>
      <c r="D532" s="45"/>
      <c r="E532" s="67"/>
      <c r="F532" s="45"/>
      <c r="G532" s="64"/>
      <c r="H532" s="47"/>
    </row>
    <row r="533" spans="1:8" ht="21" x14ac:dyDescent="0.25">
      <c r="A533" s="61"/>
      <c r="B533" s="45"/>
      <c r="C533" s="45"/>
      <c r="D533" s="45"/>
      <c r="E533" s="67"/>
      <c r="F533" s="45"/>
      <c r="G533" s="64"/>
      <c r="H533" s="47"/>
    </row>
    <row r="534" spans="1:8" ht="21" x14ac:dyDescent="0.25">
      <c r="A534" s="61"/>
      <c r="B534" s="45"/>
      <c r="C534" s="45"/>
      <c r="D534" s="45"/>
      <c r="E534" s="67"/>
      <c r="F534" s="45"/>
      <c r="G534" s="64"/>
      <c r="H534" s="45"/>
    </row>
    <row r="535" spans="1:8" ht="21" x14ac:dyDescent="0.25">
      <c r="A535" s="61"/>
      <c r="B535" s="45"/>
      <c r="C535" s="45"/>
      <c r="D535" s="45"/>
      <c r="E535" s="67"/>
      <c r="F535" s="45"/>
      <c r="G535" s="64"/>
      <c r="H535" s="45"/>
    </row>
    <row r="536" spans="1:8" ht="21" x14ac:dyDescent="0.25">
      <c r="A536" s="61"/>
      <c r="B536" s="45"/>
      <c r="C536" s="45"/>
      <c r="D536" s="45"/>
      <c r="E536" s="67"/>
      <c r="F536" s="45"/>
      <c r="G536" s="64"/>
      <c r="H536" s="45"/>
    </row>
    <row r="537" spans="1:8" ht="21" x14ac:dyDescent="0.25">
      <c r="A537" s="61"/>
      <c r="B537" s="45"/>
      <c r="C537" s="45"/>
      <c r="D537" s="45"/>
      <c r="E537" s="67"/>
      <c r="F537" s="45"/>
      <c r="G537" s="64"/>
      <c r="H537" s="45"/>
    </row>
    <row r="538" spans="1:8" ht="21" x14ac:dyDescent="0.25">
      <c r="A538" s="61"/>
      <c r="B538" s="45"/>
      <c r="C538" s="45"/>
      <c r="D538" s="45"/>
      <c r="E538" s="67"/>
      <c r="F538" s="45"/>
      <c r="G538" s="64"/>
    </row>
    <row r="539" spans="1:8" ht="21" x14ac:dyDescent="0.25">
      <c r="A539" s="61"/>
      <c r="B539" s="45"/>
      <c r="C539" s="45"/>
      <c r="D539" s="45"/>
      <c r="E539" s="67"/>
      <c r="F539" s="45"/>
      <c r="G539" s="64"/>
    </row>
    <row r="540" spans="1:8" ht="21" x14ac:dyDescent="0.25">
      <c r="A540" s="61"/>
      <c r="B540" s="45"/>
      <c r="C540" s="45"/>
      <c r="D540" s="45"/>
      <c r="E540" s="67"/>
      <c r="F540" s="45"/>
      <c r="G540" s="64"/>
    </row>
    <row r="541" spans="1:8" ht="21" x14ac:dyDescent="0.25">
      <c r="A541" s="61"/>
      <c r="B541" s="45"/>
      <c r="C541" s="45"/>
      <c r="D541" s="45"/>
      <c r="E541" s="67"/>
      <c r="F541" s="45"/>
      <c r="G541" s="64"/>
    </row>
    <row r="542" spans="1:8" ht="21" x14ac:dyDescent="0.25">
      <c r="A542" s="61"/>
      <c r="B542" s="45"/>
      <c r="C542" s="45"/>
      <c r="D542" s="45"/>
      <c r="E542" s="67"/>
      <c r="F542" s="45"/>
      <c r="G542" s="64"/>
    </row>
    <row r="543" spans="1:8" ht="21" x14ac:dyDescent="0.25">
      <c r="A543" s="61"/>
      <c r="B543" s="45"/>
      <c r="C543" s="45"/>
      <c r="D543" s="45"/>
      <c r="E543" s="67"/>
      <c r="F543" s="45"/>
      <c r="G543" s="64"/>
    </row>
    <row r="544" spans="1:8" ht="21" x14ac:dyDescent="0.25">
      <c r="A544" s="61"/>
      <c r="B544" s="45"/>
      <c r="C544" s="45"/>
      <c r="D544" s="45"/>
      <c r="E544" s="67"/>
      <c r="F544" s="45"/>
      <c r="G544" s="64"/>
    </row>
    <row r="545" spans="1:7" ht="21" x14ac:dyDescent="0.25">
      <c r="A545" s="61"/>
      <c r="B545" s="45"/>
      <c r="C545" s="45"/>
      <c r="D545" s="45"/>
      <c r="E545" s="67"/>
      <c r="F545" s="45"/>
      <c r="G545" s="64"/>
    </row>
    <row r="546" spans="1:7" ht="21" x14ac:dyDescent="0.25">
      <c r="A546" s="61"/>
      <c r="B546" s="45"/>
      <c r="C546" s="45"/>
      <c r="D546" s="45"/>
      <c r="E546" s="67"/>
      <c r="F546" s="45"/>
      <c r="G546" s="64"/>
    </row>
    <row r="547" spans="1:7" ht="21" x14ac:dyDescent="0.25">
      <c r="A547" s="61"/>
      <c r="B547" s="45"/>
      <c r="C547" s="45"/>
      <c r="D547" s="45"/>
      <c r="E547" s="67"/>
      <c r="F547" s="45"/>
      <c r="G547" s="64"/>
    </row>
    <row r="548" spans="1:7" ht="21" x14ac:dyDescent="0.25">
      <c r="A548" s="61"/>
      <c r="B548" s="45"/>
      <c r="C548" s="45"/>
      <c r="D548" s="45"/>
      <c r="E548" s="67"/>
      <c r="F548" s="45"/>
      <c r="G548" s="64"/>
    </row>
    <row r="549" spans="1:7" ht="21" x14ac:dyDescent="0.25">
      <c r="A549" s="61"/>
      <c r="B549" s="45"/>
      <c r="C549" s="45"/>
      <c r="D549" s="45"/>
      <c r="E549" s="67"/>
      <c r="F549" s="45"/>
      <c r="G549" s="64"/>
    </row>
    <row r="550" spans="1:7" ht="21" x14ac:dyDescent="0.25">
      <c r="A550" s="61"/>
    </row>
    <row r="551" spans="1:7" ht="21" x14ac:dyDescent="0.25">
      <c r="A551" s="61"/>
    </row>
    <row r="552" spans="1:7" ht="21" x14ac:dyDescent="0.25">
      <c r="A552" s="61"/>
    </row>
  </sheetData>
  <autoFilter ref="A1:H38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13.42578125" bestFit="1" customWidth="1"/>
    <col min="3" max="3" width="22.42578125" bestFit="1" customWidth="1"/>
    <col min="4" max="4" width="7.85546875" bestFit="1" customWidth="1"/>
    <col min="5" max="5" width="8.85546875" customWidth="1"/>
    <col min="6" max="6" width="9" bestFit="1" customWidth="1"/>
    <col min="8" max="8" width="80.140625" bestFit="1" customWidth="1"/>
  </cols>
  <sheetData>
    <row r="1" spans="1:8" ht="19.5" x14ac:dyDescent="0.25">
      <c r="A1" s="44" t="s">
        <v>254</v>
      </c>
      <c r="B1" s="44" t="s">
        <v>316</v>
      </c>
      <c r="C1" s="44" t="s">
        <v>255</v>
      </c>
      <c r="D1" s="44" t="s">
        <v>296</v>
      </c>
      <c r="E1" s="66" t="s">
        <v>307</v>
      </c>
      <c r="F1" s="44" t="s">
        <v>295</v>
      </c>
      <c r="G1" s="63" t="s">
        <v>298</v>
      </c>
      <c r="H1" s="44" t="s">
        <v>301</v>
      </c>
    </row>
    <row r="2" spans="1:8" ht="21" x14ac:dyDescent="0.25">
      <c r="A2" s="61"/>
      <c r="B2" s="45"/>
      <c r="C2" s="45"/>
      <c r="D2" s="45"/>
      <c r="E2" s="67"/>
      <c r="F2" s="45"/>
      <c r="G2" s="64"/>
      <c r="H2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Convertiseur + Salaire</vt:lpstr>
      <vt:lpstr>PRIX Materiaux</vt:lpstr>
      <vt:lpstr>Recette</vt:lpstr>
      <vt:lpstr>Armes &amp; Bouclier</vt:lpstr>
      <vt:lpstr>Armure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2021-06-25T09:59:34Z</dcterms:modified>
</cp:coreProperties>
</file>