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robe\Desktop\Modello\"/>
    </mc:Choice>
  </mc:AlternateContent>
  <xr:revisionPtr revIDLastSave="0" documentId="13_ncr:1_{1A07400C-CA82-4CAA-92E9-1A5DE6D0EB3E}" xr6:coauthVersionLast="47" xr6:coauthVersionMax="47" xr10:uidLastSave="{00000000-0000-0000-0000-000000000000}"/>
  <bookViews>
    <workbookView xWindow="28680" yWindow="-120" windowWidth="20730" windowHeight="11160" activeTab="5" xr2:uid="{00000000-000D-0000-FFFF-FFFF00000000}"/>
  </bookViews>
  <sheets>
    <sheet name="Userinfo" sheetId="1" r:id="rId1"/>
    <sheet name="nodo J id3" sheetId="4" r:id="rId2"/>
    <sheet name="L-Pb classe1e2" sheetId="6" r:id="rId3"/>
    <sheet name="usecaseJ-id2" sheetId="3" r:id="rId4"/>
    <sheet name="socialMatrix" sheetId="2" r:id="rId5"/>
    <sheet name="usecaseK-id1" sheetId="7" r:id="rId6"/>
    <sheet name="Altro" sheetId="5" r:id="rId7"/>
  </sheets>
  <definedNames>
    <definedName name="_xlnm._FilterDatabase" localSheetId="2" hidden="1">'L-Pb classe1e2'!$A$1:$C$20</definedName>
    <definedName name="_xlnm._FilterDatabase" localSheetId="0" hidden="1">Userinfo!$A$1:$J$26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9" i="7" l="1"/>
  <c r="G3" i="6"/>
  <c r="G4" i="6"/>
  <c r="G5" i="6"/>
  <c r="G6" i="6"/>
  <c r="G7" i="6"/>
  <c r="G8" i="6"/>
  <c r="G9" i="6"/>
  <c r="G10" i="6"/>
  <c r="G11" i="6"/>
  <c r="G2" i="6"/>
  <c r="G12" i="6" s="1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2" i="6"/>
  <c r="O17" i="6" s="1"/>
  <c r="Z15" i="2" l="1"/>
  <c r="Z11" i="2"/>
  <c r="Z12" i="2"/>
  <c r="Z13" i="2"/>
  <c r="Z14" i="2"/>
  <c r="Z10" i="2"/>
  <c r="H44" i="7"/>
  <c r="R33" i="7"/>
  <c r="N35" i="7" a="1"/>
  <c r="N35" i="7" s="1"/>
  <c r="N33" i="7"/>
  <c r="N37" i="7" s="1"/>
  <c r="F39" i="3"/>
  <c r="E33" i="7"/>
  <c r="E37" i="7" s="1"/>
  <c r="E35" i="7" a="1"/>
  <c r="E35" i="7" s="1"/>
  <c r="D36" i="7"/>
  <c r="D35" i="7"/>
  <c r="D34" i="7"/>
  <c r="D33" i="7"/>
  <c r="M34" i="7"/>
  <c r="M35" i="7"/>
  <c r="M36" i="7"/>
  <c r="M37" i="7"/>
  <c r="M38" i="7"/>
  <c r="M39" i="7"/>
  <c r="M33" i="7"/>
  <c r="F25" i="3" a="1"/>
  <c r="F25" i="3"/>
  <c r="S2" i="7"/>
  <c r="G27" i="6"/>
  <c r="G28" i="6"/>
  <c r="G29" i="6"/>
  <c r="G30" i="6"/>
  <c r="G31" i="6"/>
  <c r="G32" i="6"/>
  <c r="G33" i="6"/>
  <c r="G34" i="6"/>
  <c r="G35" i="6"/>
  <c r="G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26" i="6"/>
  <c r="L15" i="4"/>
  <c r="L17" i="4" s="1"/>
  <c r="A15" i="4"/>
  <c r="B13" i="4" s="1"/>
  <c r="L16" i="4"/>
  <c r="K16" i="4"/>
  <c r="J16" i="4"/>
  <c r="J15" i="4"/>
  <c r="D15" i="4"/>
  <c r="E13" i="4" s="1"/>
  <c r="B54" i="3"/>
  <c r="H50" i="3"/>
  <c r="M54" i="3"/>
  <c r="K54" i="3"/>
  <c r="L54" i="3"/>
  <c r="L53" i="3"/>
  <c r="K53" i="3"/>
  <c r="L52" i="3"/>
  <c r="K52" i="3"/>
  <c r="J54" i="3"/>
  <c r="J53" i="3"/>
  <c r="J52" i="3"/>
  <c r="E50" i="3"/>
  <c r="D52" i="3"/>
  <c r="B50" i="3"/>
  <c r="A52" i="3"/>
  <c r="N39" i="3"/>
  <c r="L43" i="3"/>
  <c r="L42" i="3"/>
  <c r="N41" i="3" a="1"/>
  <c r="N41" i="3" s="1"/>
  <c r="L41" i="3"/>
  <c r="L40" i="3"/>
  <c r="L39" i="3"/>
  <c r="D42" i="3"/>
  <c r="D41" i="3"/>
  <c r="D40" i="3"/>
  <c r="D39" i="3"/>
  <c r="F41" i="3" a="1"/>
  <c r="F41" i="3" s="1"/>
  <c r="L35" i="3"/>
  <c r="L34" i="3"/>
  <c r="L33" i="3"/>
  <c r="L32" i="3"/>
  <c r="L31" i="3"/>
  <c r="N31" i="3"/>
  <c r="N33" i="3" a="1"/>
  <c r="N33" i="3" s="1"/>
  <c r="N35" i="3" s="1"/>
  <c r="F31" i="3"/>
  <c r="F33" i="3" a="1"/>
  <c r="F33" i="3" s="1"/>
  <c r="D35" i="3"/>
  <c r="D34" i="3"/>
  <c r="D33" i="3"/>
  <c r="D32" i="3"/>
  <c r="D31" i="3"/>
  <c r="G27" i="3"/>
  <c r="O27" i="3" s="1"/>
  <c r="N23" i="3"/>
  <c r="L26" i="3"/>
  <c r="N25" i="3" a="1"/>
  <c r="N25" i="3" s="1"/>
  <c r="L25" i="3"/>
  <c r="L24" i="3"/>
  <c r="L23" i="3"/>
  <c r="F23" i="3"/>
  <c r="F27" i="3" s="1"/>
  <c r="D24" i="3"/>
  <c r="D25" i="3"/>
  <c r="D26" i="3"/>
  <c r="D23" i="3"/>
  <c r="B2" i="3"/>
  <c r="G36" i="6" l="1"/>
  <c r="M40" i="7"/>
  <c r="D37" i="7"/>
  <c r="O41" i="6"/>
  <c r="K15" i="4"/>
  <c r="K17" i="4" s="1"/>
  <c r="J17" i="4"/>
  <c r="M17" i="4"/>
  <c r="H13" i="4" s="1"/>
  <c r="B17" i="4" s="1"/>
  <c r="N43" i="3"/>
  <c r="F43" i="3"/>
  <c r="F35" i="3"/>
  <c r="G35" i="3" s="1"/>
  <c r="O35" i="3" s="1"/>
  <c r="N27" i="3"/>
  <c r="G43" i="3" l="1"/>
  <c r="O4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<sst xmlns="http://schemas.openxmlformats.org/spreadsheetml/2006/main" count="321" uniqueCount="160">
  <si>
    <t>device_id</t>
  </si>
  <si>
    <t>id_owner</t>
  </si>
  <si>
    <t>id_manufacturer</t>
  </si>
  <si>
    <t>location</t>
  </si>
  <si>
    <t>device_class</t>
  </si>
  <si>
    <t>clock_speed</t>
  </si>
  <si>
    <t>total_power</t>
  </si>
  <si>
    <t>remaining_power</t>
  </si>
  <si>
    <t>malicious_node</t>
  </si>
  <si>
    <t>services_id_list</t>
  </si>
  <si>
    <t>[ 1 ]</t>
  </si>
  <si>
    <t>Classe 1</t>
  </si>
  <si>
    <t>2-3-5-6-15-16-20-21-24-25</t>
  </si>
  <si>
    <t>Lambda</t>
  </si>
  <si>
    <t>Lambda_i</t>
  </si>
  <si>
    <t>Primo nodo J classe 1 :  ID=2</t>
  </si>
  <si>
    <t>ID 3,4,8,19,22,24</t>
  </si>
  <si>
    <t>P. Feedback</t>
  </si>
  <si>
    <t xml:space="preserve">amici di J - id2 </t>
  </si>
  <si>
    <t>nodi ID C1</t>
  </si>
  <si>
    <t xml:space="preserve">id amici </t>
  </si>
  <si>
    <t>fatt Sociale con id2</t>
  </si>
  <si>
    <t>calcolo conttibuto primo amco di J - id = 3</t>
  </si>
  <si>
    <t>nodi ID C2</t>
  </si>
  <si>
    <t>Amici di classe1 - id</t>
  </si>
  <si>
    <t>2,5,6,15</t>
  </si>
  <si>
    <t>fatt Sociale</t>
  </si>
  <si>
    <t>P.fedback</t>
  </si>
  <si>
    <t>DENOMINATORE</t>
  </si>
  <si>
    <t xml:space="preserve">NUMERATORE </t>
  </si>
  <si>
    <t>P.feedback</t>
  </si>
  <si>
    <t>TOT LAMBDA</t>
  </si>
  <si>
    <t>conttibuto amco di J - id = 8</t>
  </si>
  <si>
    <t xml:space="preserve">id amici di C1 </t>
  </si>
  <si>
    <t>id amici C1</t>
  </si>
  <si>
    <t>TOT CONTRIBUTO</t>
  </si>
  <si>
    <t>conttibuto amco di J - id = 19</t>
  </si>
  <si>
    <t>conttibuto amco di J - id = 22</t>
  </si>
  <si>
    <t>conttibuto amco di J - id = 24</t>
  </si>
  <si>
    <t>P-BLOCCO</t>
  </si>
  <si>
    <t xml:space="preserve">parametri </t>
  </si>
  <si>
    <t>nodo id=2</t>
  </si>
  <si>
    <t>lambda_k = 2.01… ( cioè lambda_j_c1)</t>
  </si>
  <si>
    <t>km.get_mu()</t>
  </si>
  <si>
    <t>lambda_k</t>
  </si>
  <si>
    <t>prima parte</t>
  </si>
  <si>
    <t>lambda/MU</t>
  </si>
  <si>
    <t>km. MAX RES</t>
  </si>
  <si>
    <t>seconda parte</t>
  </si>
  <si>
    <t>fattor ( MAX r)</t>
  </si>
  <si>
    <t>terza parte</t>
  </si>
  <si>
    <t>i=1</t>
  </si>
  <si>
    <t>i=2</t>
  </si>
  <si>
    <t>i=3</t>
  </si>
  <si>
    <t>L/mu ^i</t>
  </si>
  <si>
    <t>1/fact i</t>
  </si>
  <si>
    <t>som</t>
  </si>
  <si>
    <t>Tot som</t>
  </si>
  <si>
    <t>P_Blocco =</t>
  </si>
  <si>
    <t>Lambda j: 2.01046</t>
  </si>
  <si>
    <t>PB(j): 0.166707</t>
  </si>
  <si>
    <t>output console</t>
  </si>
  <si>
    <t>J3 - id = 3</t>
  </si>
  <si>
    <t>Lambda ( cumulato progressivo)</t>
  </si>
  <si>
    <t>S</t>
  </si>
  <si>
    <t>TOT Lambda di J id=2</t>
  </si>
  <si>
    <t>somm</t>
  </si>
  <si>
    <t>Lambda j: 2.08489</t>
  </si>
  <si>
    <t>PB(j): 0.174826</t>
  </si>
  <si>
    <t>Seconda_parte_appoggio</t>
  </si>
  <si>
    <t>OK testata :sempre a zero</t>
  </si>
  <si>
    <t>P_blocco per K 0: 0.311054</t>
  </si>
  <si>
    <t>Stampo per Lambda 1: 0.407984</t>
  </si>
  <si>
    <t>P_blocco per K 1: 0.225657</t>
  </si>
  <si>
    <t>Stampo per Lambda 2: 0.273294</t>
  </si>
  <si>
    <t>P_blocco per K 2: 0.163327</t>
  </si>
  <si>
    <t>Stampo per Lambda 3: 1.34039</t>
  </si>
  <si>
    <t>P_blocco per K 3: 0.489123</t>
  </si>
  <si>
    <t>Stampo per Lambda 4: 1.65229</t>
  </si>
  <si>
    <t>P_blocco per K 4: 0.541328</t>
  </si>
  <si>
    <t>Stampo per Lambda 5: 0.120139</t>
  </si>
  <si>
    <t>P_blocco per K 5: 0.0790317</t>
  </si>
  <si>
    <t>Stampo per Lambda 6: 0.992217</t>
  </si>
  <si>
    <t>P_blocco per K 6: 0.414769</t>
  </si>
  <si>
    <t>Stampo per Lambda 7: 0.327478</t>
  </si>
  <si>
    <t>P_blocco per K 7: 0.18957</t>
  </si>
  <si>
    <t>Stampo per Lambda 8: 1.21494</t>
  </si>
  <si>
    <t>P_blocco per K 8: 0.464615</t>
  </si>
  <si>
    <t>Stampo per Lambda 9: 0.362969</t>
  </si>
  <si>
    <t>P_blocco per K 9: 0.205885</t>
  </si>
  <si>
    <t>Stampo per Lambda 10: 0.990766</t>
  </si>
  <si>
    <t>P_blocco per K 10: 0.414414</t>
  </si>
  <si>
    <t>Stampo per Lambda 11: 0.368126</t>
  </si>
  <si>
    <t>P_blocco per K 11: 0.208201</t>
  </si>
  <si>
    <t>Stampo per Lambda 12: 1.42578</t>
  </si>
  <si>
    <t>P_blocco per K 12: 0.504561</t>
  </si>
  <si>
    <t>Stampo per Lambda 13: 1.88295</t>
  </si>
  <si>
    <t>P_blocco per K 13: 0.573555</t>
  </si>
  <si>
    <t>Stampo per Lambda 14: 1.40887</t>
  </si>
  <si>
    <t>P_blocco per K 14: 0.501579</t>
  </si>
  <si>
    <t>Stampo per Lambda 0: 0.63209</t>
  </si>
  <si>
    <t>lambda</t>
  </si>
  <si>
    <t>P_B</t>
  </si>
  <si>
    <t xml:space="preserve">CLASSE 2 </t>
  </si>
  <si>
    <t>CLASSE 1</t>
  </si>
  <si>
    <t>LAMBDA_I</t>
  </si>
  <si>
    <t>L = 20</t>
  </si>
  <si>
    <t>j</t>
  </si>
  <si>
    <t>PB(j)</t>
  </si>
  <si>
    <t>T_perso_C1</t>
  </si>
  <si>
    <t>T_perso_C2</t>
  </si>
  <si>
    <t>ID</t>
  </si>
  <si>
    <t>ID amici K1</t>
  </si>
  <si>
    <t>Social f.</t>
  </si>
  <si>
    <t>id amici - in GIALLETTO QUELLI CHE SON ANCHE AMICI DI K1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</si>
  <si>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</si>
  <si>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</si>
  <si>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</si>
  <si>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</si>
  <si>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</si>
  <si>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</si>
  <si>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</si>
  <si>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</si>
  <si>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</si>
  <si>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</si>
  <si>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 xml:space="preserve">ID nodi Classe 1 (J) - e loro amici </t>
  </si>
  <si>
    <t>contributo amco di J - id = 4</t>
  </si>
  <si>
    <t xml:space="preserve">id amici  C1 </t>
  </si>
  <si>
    <t>K1 = id1 (classe2)</t>
  </si>
  <si>
    <t>Scarto da J2 ( id =2) --&gt; solo il 22 che è amico</t>
  </si>
  <si>
    <t xml:space="preserve">F. Sociale </t>
  </si>
  <si>
    <t>P.feedbak</t>
  </si>
  <si>
    <t xml:space="preserve">id amici di C2 </t>
  </si>
  <si>
    <t>NODI MALEVOLI</t>
  </si>
  <si>
    <t>10,15</t>
  </si>
  <si>
    <t>f Sociale</t>
  </si>
  <si>
    <t>Lambda (i)</t>
  </si>
  <si>
    <t>P_blocco</t>
  </si>
  <si>
    <t>DENOMINATORE_1</t>
  </si>
  <si>
    <t>NUMERATORE_1</t>
  </si>
  <si>
    <t>NUMERATORE_2</t>
  </si>
  <si>
    <t>DENOMINATORE_2</t>
  </si>
  <si>
    <t>Fat Sociale con J2</t>
  </si>
  <si>
    <t>CONTRIBUTO ( LAMBDA CLASSE 2)</t>
  </si>
  <si>
    <t>CONTRIBUTO ( LAMBDA CLASSE 1)</t>
  </si>
  <si>
    <t xml:space="preserve">CONRIBUTO TOT DAL N.22 ( DA J2) </t>
  </si>
  <si>
    <t>NODO 22</t>
  </si>
  <si>
    <t xml:space="preserve">indice 0 </t>
  </si>
  <si>
    <t>den1</t>
  </si>
  <si>
    <t>den2</t>
  </si>
  <si>
    <t>lambda(i)* contr_C1 * PB (J ) * contr_C2</t>
  </si>
  <si>
    <t>traffico perso da J2</t>
  </si>
  <si>
    <t>Stampo</t>
  </si>
  <si>
    <t>per</t>
  </si>
  <si>
    <t>K</t>
  </si>
  <si>
    <t>OLD</t>
  </si>
  <si>
    <t>NEW 03-04</t>
  </si>
  <si>
    <t>ID C1</t>
  </si>
  <si>
    <t>ID C2</t>
  </si>
  <si>
    <t>(sul codice debug) = contributo_appoggio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</si>
</sst>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0" fillId="2" borderId="0" xfId="0" applyFill="1"/>
    <xf numFmtId="0" fontId="0" fillId="0" borderId="0" xfId="0" applyFont="1"/>
    <xf numFmtId="0" fontId="0" fillId="2" borderId="0" xfId="0" applyFont="1" applyFill="1" applyAlignment="1">
      <alignment horizontal="center"/>
    </xf>
    <xf numFmtId="1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0" borderId="0" xfId="0" applyFont="1" applyAlignment="1">
      <alignment horizontal="center"/>
    </xf>
    <xf numFmtId="0" fontId="0" fillId="3" borderId="8" xfId="0" applyFill="1" applyBorder="1"/>
    <xf numFmtId="0" fontId="0" fillId="3" borderId="0" xfId="0" applyFont="1" applyFill="1"/>
    <xf numFmtId="0" fontId="0" fillId="0" borderId="7" xfId="0" applyFont="1" applyBorder="1" applyAlignment="1">
      <alignment horizontal="center"/>
    </xf>
    <xf numFmtId="0" fontId="0" fillId="4" borderId="0" xfId="0" applyFill="1"/>
    <xf numFmtId="0" fontId="1" fillId="0" borderId="3" xfId="0" applyFont="1" applyBorder="1"/>
    <xf numFmtId="0" fontId="1" fillId="0" borderId="5" xfId="0" applyFont="1" applyBorder="1"/>
    <xf numFmtId="0" fontId="1" fillId="0" borderId="8" xfId="0" applyFont="1" applyBorder="1"/>
    <xf numFmtId="0" fontId="0" fillId="5" borderId="0" xfId="0" applyFill="1"/>
    <xf numFmtId="0" fontId="1" fillId="5" borderId="0" xfId="0" applyFont="1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ont="1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right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0" fontId="0" fillId="5" borderId="13" xfId="0" applyFont="1" applyFill="1" applyBorder="1" applyAlignment="1">
      <alignment horizontal="center"/>
    </xf>
    <xf numFmtId="0" fontId="0" fillId="5" borderId="1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4" xfId="0" applyFont="1" applyBorder="1"/>
    <xf numFmtId="0" fontId="0" fillId="0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0" xfId="0" applyFill="1" applyBorder="1"/>
    <xf numFmtId="0" fontId="0" fillId="0" borderId="5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2" borderId="7" xfId="0" applyFill="1" applyBorder="1"/>
    <xf numFmtId="0" fontId="1" fillId="2" borderId="0" xfId="0" applyFont="1" applyFill="1" applyBorder="1"/>
    <xf numFmtId="0" fontId="1" fillId="0" borderId="9" xfId="0" applyFont="1" applyFill="1" applyBorder="1"/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7" borderId="0" xfId="0" applyFill="1"/>
    <xf numFmtId="0" fontId="0" fillId="6" borderId="2" xfId="0" applyFill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6" borderId="0" xfId="0" applyFill="1" applyBorder="1"/>
    <xf numFmtId="0" fontId="1" fillId="0" borderId="2" xfId="0" applyFont="1" applyBorder="1" applyAlignment="1">
      <alignment horizontal="right"/>
    </xf>
    <xf numFmtId="0" fontId="1" fillId="3" borderId="0" xfId="0" applyFont="1" applyFill="1" applyBorder="1"/>
    <xf numFmtId="0" fontId="0" fillId="0" borderId="7" xfId="0" applyBorder="1" applyAlignment="1">
      <alignment horizontal="right"/>
    </xf>
    <xf numFmtId="0" fontId="1" fillId="3" borderId="8" xfId="0" applyFont="1" applyFill="1" applyBorder="1"/>
    <xf numFmtId="0" fontId="1" fillId="0" borderId="9" xfId="0" applyFont="1" applyBorder="1"/>
    <xf numFmtId="0" fontId="0" fillId="3" borderId="10" xfId="0" applyFill="1" applyBorder="1"/>
    <xf numFmtId="0" fontId="0" fillId="3" borderId="11" xfId="0" applyFill="1" applyBorder="1"/>
    <xf numFmtId="0" fontId="0" fillId="0" borderId="9" xfId="0" applyFont="1" applyBorder="1"/>
    <xf numFmtId="0" fontId="0" fillId="0" borderId="1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zoomScale="90" zoomScaleNormal="90" workbookViewId="0">
      <selection activeCell="I1" sqref="I1"/>
    </sheetView>
  </sheetViews>
  <sheetFormatPr defaultRowHeight="15" x14ac:dyDescent="0.25"/>
  <cols>
    <col min="1" max="1" width="9.5703125" style="2" bestFit="1" customWidth="1"/>
    <col min="2" max="2" width="9.42578125" style="2" bestFit="1" customWidth="1"/>
    <col min="3" max="3" width="15.85546875" style="2" bestFit="1" customWidth="1"/>
    <col min="4" max="4" width="8.140625" style="2" bestFit="1" customWidth="1"/>
    <col min="5" max="5" width="12" style="2" bestFit="1" customWidth="1"/>
    <col min="6" max="7" width="11.85546875" style="2" bestFit="1" customWidth="1"/>
    <col min="8" max="8" width="16.85546875" style="2" bestFit="1" customWidth="1"/>
    <col min="9" max="9" width="15.140625" style="2" bestFit="1" customWidth="1"/>
    <col min="10" max="10" width="14.7109375" style="2" bestFit="1" customWidth="1"/>
    <col min="11" max="16384" width="9.140625" style="2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M1" s="3" t="s">
        <v>11</v>
      </c>
      <c r="N1" s="1" t="s">
        <v>12</v>
      </c>
    </row>
    <row r="2" spans="1:14" x14ac:dyDescent="0.25">
      <c r="A2" s="2">
        <v>1</v>
      </c>
      <c r="B2" s="2">
        <v>2</v>
      </c>
      <c r="C2" s="2">
        <v>5</v>
      </c>
      <c r="D2" s="2">
        <v>1</v>
      </c>
      <c r="E2" s="2">
        <v>2</v>
      </c>
      <c r="F2" s="2">
        <v>1000000</v>
      </c>
      <c r="G2" s="2">
        <v>0.2</v>
      </c>
      <c r="H2" s="2">
        <v>0.2</v>
      </c>
      <c r="I2" s="2">
        <v>0</v>
      </c>
      <c r="J2" s="2" t="s">
        <v>10</v>
      </c>
    </row>
    <row r="3" spans="1:14" x14ac:dyDescent="0.25">
      <c r="A3" s="3">
        <v>2</v>
      </c>
      <c r="B3" s="3">
        <v>4</v>
      </c>
      <c r="C3" s="3">
        <v>10</v>
      </c>
      <c r="D3" s="3">
        <v>1</v>
      </c>
      <c r="E3" s="3">
        <v>3</v>
      </c>
      <c r="F3" s="3">
        <v>2000000</v>
      </c>
      <c r="G3" s="3">
        <v>0.3</v>
      </c>
      <c r="H3" s="3">
        <v>0.3</v>
      </c>
      <c r="I3" s="3">
        <v>0</v>
      </c>
      <c r="J3" s="3" t="s">
        <v>10</v>
      </c>
    </row>
    <row r="4" spans="1:14" x14ac:dyDescent="0.25">
      <c r="A4" s="3">
        <v>3</v>
      </c>
      <c r="B4" s="3">
        <v>1</v>
      </c>
      <c r="C4" s="3">
        <v>10</v>
      </c>
      <c r="D4" s="3">
        <v>1</v>
      </c>
      <c r="E4" s="3">
        <v>3</v>
      </c>
      <c r="F4" s="3">
        <v>2000000</v>
      </c>
      <c r="G4" s="3">
        <v>0.3</v>
      </c>
      <c r="H4" s="3">
        <v>0.3</v>
      </c>
      <c r="I4" s="3">
        <v>0</v>
      </c>
      <c r="J4" s="3" t="s">
        <v>10</v>
      </c>
    </row>
    <row r="5" spans="1:14" x14ac:dyDescent="0.25">
      <c r="A5" s="2">
        <v>4</v>
      </c>
      <c r="B5" s="2">
        <v>4</v>
      </c>
      <c r="C5" s="2">
        <v>2</v>
      </c>
      <c r="D5" s="2">
        <v>1</v>
      </c>
      <c r="E5" s="2">
        <v>2</v>
      </c>
      <c r="F5" s="2">
        <v>1000000</v>
      </c>
      <c r="G5" s="2">
        <v>0.2</v>
      </c>
      <c r="H5" s="2">
        <v>0.2</v>
      </c>
      <c r="I5" s="2">
        <v>0</v>
      </c>
      <c r="J5" s="2" t="s">
        <v>10</v>
      </c>
    </row>
    <row r="6" spans="1:14" x14ac:dyDescent="0.25">
      <c r="A6" s="3">
        <v>5</v>
      </c>
      <c r="B6" s="3">
        <v>1</v>
      </c>
      <c r="C6" s="3">
        <v>9</v>
      </c>
      <c r="D6" s="3">
        <v>1</v>
      </c>
      <c r="E6" s="3">
        <v>3</v>
      </c>
      <c r="F6" s="3">
        <v>2000000</v>
      </c>
      <c r="G6" s="3">
        <v>0.3</v>
      </c>
      <c r="H6" s="3">
        <v>0.3</v>
      </c>
      <c r="I6" s="3">
        <v>0</v>
      </c>
      <c r="J6" s="3" t="s">
        <v>10</v>
      </c>
    </row>
    <row r="7" spans="1:14" x14ac:dyDescent="0.25">
      <c r="A7" s="3">
        <v>6</v>
      </c>
      <c r="B7" s="3">
        <v>1</v>
      </c>
      <c r="C7" s="3">
        <v>9</v>
      </c>
      <c r="D7" s="3">
        <v>1</v>
      </c>
      <c r="E7" s="3">
        <v>3</v>
      </c>
      <c r="F7" s="3">
        <v>2000000</v>
      </c>
      <c r="G7" s="3">
        <v>0.3</v>
      </c>
      <c r="H7" s="3">
        <v>0.3</v>
      </c>
      <c r="I7" s="3">
        <v>0</v>
      </c>
      <c r="J7" s="3" t="s">
        <v>10</v>
      </c>
    </row>
    <row r="8" spans="1:14" x14ac:dyDescent="0.25">
      <c r="A8" s="2">
        <v>7</v>
      </c>
      <c r="B8" s="2">
        <v>3</v>
      </c>
      <c r="C8" s="2">
        <v>6</v>
      </c>
      <c r="D8" s="2">
        <v>1</v>
      </c>
      <c r="E8" s="2">
        <v>2</v>
      </c>
      <c r="F8" s="2">
        <v>1000000</v>
      </c>
      <c r="G8" s="2">
        <v>0.2</v>
      </c>
      <c r="H8" s="2">
        <v>0.2</v>
      </c>
      <c r="I8" s="2">
        <v>0</v>
      </c>
      <c r="J8" s="2" t="s">
        <v>10</v>
      </c>
    </row>
    <row r="9" spans="1:14" x14ac:dyDescent="0.25">
      <c r="A9" s="2">
        <v>8</v>
      </c>
      <c r="B9" s="2">
        <v>1</v>
      </c>
      <c r="C9" s="2">
        <v>10</v>
      </c>
      <c r="D9" s="2">
        <v>1</v>
      </c>
      <c r="E9" s="2">
        <v>2</v>
      </c>
      <c r="F9" s="2">
        <v>1000000</v>
      </c>
      <c r="G9" s="2">
        <v>0.2</v>
      </c>
      <c r="H9" s="2">
        <v>0.2</v>
      </c>
      <c r="I9" s="2">
        <v>0</v>
      </c>
      <c r="J9" s="2" t="s">
        <v>10</v>
      </c>
    </row>
    <row r="10" spans="1:14" x14ac:dyDescent="0.25">
      <c r="A10" s="2">
        <v>9</v>
      </c>
      <c r="B10" s="2">
        <v>1</v>
      </c>
      <c r="C10" s="2">
        <v>5</v>
      </c>
      <c r="D10" s="2">
        <v>1</v>
      </c>
      <c r="E10" s="2">
        <v>2</v>
      </c>
      <c r="F10" s="2">
        <v>1000000</v>
      </c>
      <c r="G10" s="2">
        <v>0.2</v>
      </c>
      <c r="H10" s="2">
        <v>0.2</v>
      </c>
      <c r="I10" s="2">
        <v>0</v>
      </c>
      <c r="J10" s="2" t="s">
        <v>10</v>
      </c>
    </row>
    <row r="11" spans="1:14" x14ac:dyDescent="0.25">
      <c r="A11" s="2">
        <v>10</v>
      </c>
      <c r="B11" s="2">
        <v>5</v>
      </c>
      <c r="C11" s="2">
        <v>1</v>
      </c>
      <c r="D11" s="2">
        <v>1</v>
      </c>
      <c r="E11" s="2">
        <v>2</v>
      </c>
      <c r="F11" s="2">
        <v>1000000</v>
      </c>
      <c r="G11" s="2">
        <v>0.2</v>
      </c>
      <c r="H11" s="2">
        <v>0.2</v>
      </c>
      <c r="I11" s="2">
        <v>1</v>
      </c>
      <c r="J11" s="2" t="s">
        <v>10</v>
      </c>
    </row>
    <row r="12" spans="1:14" x14ac:dyDescent="0.25">
      <c r="A12" s="2">
        <v>11</v>
      </c>
      <c r="B12" s="2">
        <v>2</v>
      </c>
      <c r="C12" s="2">
        <v>8</v>
      </c>
      <c r="D12" s="2">
        <v>1</v>
      </c>
      <c r="E12" s="2">
        <v>2</v>
      </c>
      <c r="F12" s="2">
        <v>1000000</v>
      </c>
      <c r="G12" s="2">
        <v>0.2</v>
      </c>
      <c r="H12" s="2">
        <v>0.2</v>
      </c>
      <c r="I12" s="2">
        <v>0</v>
      </c>
      <c r="J12" s="2" t="s">
        <v>10</v>
      </c>
    </row>
    <row r="13" spans="1:14" x14ac:dyDescent="0.25">
      <c r="A13" s="2">
        <v>12</v>
      </c>
      <c r="B13" s="2">
        <v>3</v>
      </c>
      <c r="C13" s="2">
        <v>4</v>
      </c>
      <c r="D13" s="2">
        <v>1</v>
      </c>
      <c r="E13" s="2">
        <v>2</v>
      </c>
      <c r="F13" s="2">
        <v>1000000</v>
      </c>
      <c r="G13" s="2">
        <v>0.2</v>
      </c>
      <c r="H13" s="2">
        <v>0.2</v>
      </c>
      <c r="I13" s="2">
        <v>0</v>
      </c>
      <c r="J13" s="2" t="s">
        <v>10</v>
      </c>
    </row>
    <row r="14" spans="1:14" x14ac:dyDescent="0.25">
      <c r="A14" s="2">
        <v>13</v>
      </c>
      <c r="B14" s="2">
        <v>2</v>
      </c>
      <c r="C14" s="2">
        <v>5</v>
      </c>
      <c r="D14" s="2">
        <v>1</v>
      </c>
      <c r="E14" s="2">
        <v>2</v>
      </c>
      <c r="F14" s="2">
        <v>1000000</v>
      </c>
      <c r="G14" s="2">
        <v>0.2</v>
      </c>
      <c r="H14" s="2">
        <v>0.2</v>
      </c>
      <c r="I14" s="2">
        <v>0</v>
      </c>
      <c r="J14" s="2" t="s">
        <v>10</v>
      </c>
    </row>
    <row r="15" spans="1:14" x14ac:dyDescent="0.25">
      <c r="A15" s="2">
        <v>14</v>
      </c>
      <c r="B15" s="2">
        <v>5</v>
      </c>
      <c r="C15" s="2">
        <v>6</v>
      </c>
      <c r="D15" s="2">
        <v>1</v>
      </c>
      <c r="E15" s="2">
        <v>2</v>
      </c>
      <c r="F15" s="2">
        <v>1000000</v>
      </c>
      <c r="G15" s="2">
        <v>0.2</v>
      </c>
      <c r="H15" s="2">
        <v>0.2</v>
      </c>
      <c r="I15" s="2">
        <v>0</v>
      </c>
      <c r="J15" s="2" t="s">
        <v>10</v>
      </c>
    </row>
    <row r="16" spans="1:14" x14ac:dyDescent="0.25">
      <c r="A16" s="3">
        <v>15</v>
      </c>
      <c r="B16" s="3">
        <v>1</v>
      </c>
      <c r="C16" s="3">
        <v>5</v>
      </c>
      <c r="D16" s="3">
        <v>1</v>
      </c>
      <c r="E16" s="3">
        <v>3</v>
      </c>
      <c r="F16" s="3">
        <v>2000000</v>
      </c>
      <c r="G16" s="3">
        <v>0.3</v>
      </c>
      <c r="H16" s="3">
        <v>0.3</v>
      </c>
      <c r="I16" s="3">
        <v>1</v>
      </c>
      <c r="J16" s="3" t="s">
        <v>10</v>
      </c>
    </row>
    <row r="17" spans="1:10" x14ac:dyDescent="0.25">
      <c r="A17" s="3">
        <v>16</v>
      </c>
      <c r="B17" s="3">
        <v>2</v>
      </c>
      <c r="C17" s="3">
        <v>4</v>
      </c>
      <c r="D17" s="3">
        <v>1</v>
      </c>
      <c r="E17" s="3">
        <v>3</v>
      </c>
      <c r="F17" s="3">
        <v>2000000</v>
      </c>
      <c r="G17" s="3">
        <v>0.3</v>
      </c>
      <c r="H17" s="3">
        <v>0.3</v>
      </c>
      <c r="I17" s="3">
        <v>0</v>
      </c>
      <c r="J17" s="3" t="s">
        <v>10</v>
      </c>
    </row>
    <row r="18" spans="1:10" x14ac:dyDescent="0.25">
      <c r="A18" s="2">
        <v>17</v>
      </c>
      <c r="B18" s="2">
        <v>2</v>
      </c>
      <c r="C18" s="2">
        <v>3</v>
      </c>
      <c r="D18" s="2">
        <v>1</v>
      </c>
      <c r="E18" s="2">
        <v>2</v>
      </c>
      <c r="F18" s="2">
        <v>1000000</v>
      </c>
      <c r="G18" s="2">
        <v>0.2</v>
      </c>
      <c r="H18" s="2">
        <v>0.2</v>
      </c>
      <c r="I18" s="2">
        <v>0</v>
      </c>
      <c r="J18" s="2" t="s">
        <v>10</v>
      </c>
    </row>
    <row r="19" spans="1:10" x14ac:dyDescent="0.25">
      <c r="A19" s="2">
        <v>18</v>
      </c>
      <c r="B19" s="2">
        <v>3</v>
      </c>
      <c r="C19" s="2">
        <v>4</v>
      </c>
      <c r="D19" s="2">
        <v>1</v>
      </c>
      <c r="E19" s="2">
        <v>2</v>
      </c>
      <c r="F19" s="2">
        <v>1000000</v>
      </c>
      <c r="G19" s="2">
        <v>0.2</v>
      </c>
      <c r="H19" s="2">
        <v>0.2</v>
      </c>
      <c r="I19" s="2">
        <v>0</v>
      </c>
      <c r="J19" s="2" t="s">
        <v>10</v>
      </c>
    </row>
    <row r="20" spans="1:10" x14ac:dyDescent="0.25">
      <c r="A20" s="2">
        <v>19</v>
      </c>
      <c r="B20" s="2">
        <v>1</v>
      </c>
      <c r="C20" s="2">
        <v>10</v>
      </c>
      <c r="D20" s="2">
        <v>1</v>
      </c>
      <c r="E20" s="2">
        <v>2</v>
      </c>
      <c r="F20" s="2">
        <v>1000000</v>
      </c>
      <c r="G20" s="2">
        <v>0.2</v>
      </c>
      <c r="H20" s="2">
        <v>0.2</v>
      </c>
      <c r="I20" s="2">
        <v>0</v>
      </c>
      <c r="J20" s="2" t="s">
        <v>10</v>
      </c>
    </row>
    <row r="21" spans="1:10" x14ac:dyDescent="0.25">
      <c r="A21" s="3">
        <v>20</v>
      </c>
      <c r="B21" s="3">
        <v>5</v>
      </c>
      <c r="C21" s="3">
        <v>4</v>
      </c>
      <c r="D21" s="3">
        <v>1</v>
      </c>
      <c r="E21" s="3">
        <v>3</v>
      </c>
      <c r="F21" s="3">
        <v>2000000</v>
      </c>
      <c r="G21" s="3">
        <v>0.3</v>
      </c>
      <c r="H21" s="3">
        <v>0.3</v>
      </c>
      <c r="I21" s="3">
        <v>0</v>
      </c>
      <c r="J21" s="3" t="s">
        <v>10</v>
      </c>
    </row>
    <row r="22" spans="1:10" x14ac:dyDescent="0.25">
      <c r="A22" s="3">
        <v>21</v>
      </c>
      <c r="B22" s="3">
        <v>2</v>
      </c>
      <c r="C22" s="3">
        <v>1</v>
      </c>
      <c r="D22" s="3">
        <v>1</v>
      </c>
      <c r="E22" s="3">
        <v>3</v>
      </c>
      <c r="F22" s="3">
        <v>2000000</v>
      </c>
      <c r="G22" s="3">
        <v>0.3</v>
      </c>
      <c r="H22" s="3">
        <v>0.3</v>
      </c>
      <c r="I22" s="3">
        <v>0</v>
      </c>
      <c r="J22" s="3" t="s">
        <v>10</v>
      </c>
    </row>
    <row r="23" spans="1:10" x14ac:dyDescent="0.25">
      <c r="A23" s="2">
        <v>22</v>
      </c>
      <c r="B23" s="2">
        <v>2</v>
      </c>
      <c r="C23" s="2">
        <v>10</v>
      </c>
      <c r="D23" s="2">
        <v>1</v>
      </c>
      <c r="E23" s="2">
        <v>2</v>
      </c>
      <c r="F23" s="2">
        <v>1000000</v>
      </c>
      <c r="G23" s="2">
        <v>0.2</v>
      </c>
      <c r="H23" s="2">
        <v>0.2</v>
      </c>
      <c r="I23" s="2">
        <v>0</v>
      </c>
      <c r="J23" s="2" t="s">
        <v>10</v>
      </c>
    </row>
    <row r="24" spans="1:10" x14ac:dyDescent="0.25">
      <c r="A24" s="2">
        <v>23</v>
      </c>
      <c r="B24" s="2">
        <v>2</v>
      </c>
      <c r="C24" s="2">
        <v>9</v>
      </c>
      <c r="D24" s="2">
        <v>1</v>
      </c>
      <c r="E24" s="2">
        <v>2</v>
      </c>
      <c r="F24" s="2">
        <v>1000000</v>
      </c>
      <c r="G24" s="2">
        <v>0.2</v>
      </c>
      <c r="H24" s="2">
        <v>0.2</v>
      </c>
      <c r="I24" s="2">
        <v>0</v>
      </c>
      <c r="J24" s="2" t="s">
        <v>10</v>
      </c>
    </row>
    <row r="25" spans="1:10" x14ac:dyDescent="0.25">
      <c r="A25" s="3">
        <v>24</v>
      </c>
      <c r="B25" s="3">
        <v>4</v>
      </c>
      <c r="C25" s="3">
        <v>8</v>
      </c>
      <c r="D25" s="3">
        <v>1</v>
      </c>
      <c r="E25" s="3">
        <v>3</v>
      </c>
      <c r="F25" s="3">
        <v>2000000</v>
      </c>
      <c r="G25" s="3">
        <v>0.3</v>
      </c>
      <c r="H25" s="3">
        <v>0.3</v>
      </c>
      <c r="I25" s="3">
        <v>0</v>
      </c>
      <c r="J25" s="3" t="s">
        <v>10</v>
      </c>
    </row>
    <row r="26" spans="1:10" x14ac:dyDescent="0.25">
      <c r="A26" s="3">
        <v>25</v>
      </c>
      <c r="B26" s="3">
        <v>5</v>
      </c>
      <c r="C26" s="3">
        <v>6</v>
      </c>
      <c r="D26" s="3">
        <v>1</v>
      </c>
      <c r="E26" s="3">
        <v>3</v>
      </c>
      <c r="F26" s="3">
        <v>2000000</v>
      </c>
      <c r="G26" s="3">
        <v>0.3</v>
      </c>
      <c r="H26" s="3">
        <v>0.3</v>
      </c>
      <c r="I26" s="3">
        <v>0</v>
      </c>
      <c r="J26" s="3" t="s">
        <v>10</v>
      </c>
    </row>
  </sheetData>
  <autoFilter ref="A1:J2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300D-BAEE-4035-8A47-AD0CEFE7E9F8}">
  <dimension ref="A1:M21"/>
  <sheetViews>
    <sheetView workbookViewId="0">
      <selection activeCell="B3" sqref="B3:B10"/>
    </sheetView>
  </sheetViews>
  <sheetFormatPr defaultRowHeight="15" x14ac:dyDescent="0.25"/>
  <cols>
    <col min="1" max="1" width="11.5703125" customWidth="1"/>
    <col min="2" max="2" width="10.7109375" customWidth="1"/>
    <col min="3" max="3" width="17" customWidth="1"/>
    <col min="5" max="5" width="13.140625" customWidth="1"/>
  </cols>
  <sheetData>
    <row r="1" spans="1:13" x14ac:dyDescent="0.25">
      <c r="A1" t="s">
        <v>62</v>
      </c>
    </row>
    <row r="2" spans="1:13" x14ac:dyDescent="0.25">
      <c r="A2" s="7" t="s">
        <v>20</v>
      </c>
      <c r="B2" t="s">
        <v>64</v>
      </c>
      <c r="C2" t="s">
        <v>63</v>
      </c>
    </row>
    <row r="3" spans="1:13" x14ac:dyDescent="0.25">
      <c r="A3" s="25">
        <v>2</v>
      </c>
      <c r="B3" s="5">
        <v>0.7</v>
      </c>
      <c r="C3">
        <v>0.41481481481481403</v>
      </c>
    </row>
    <row r="4" spans="1:13" x14ac:dyDescent="0.25">
      <c r="A4" s="36">
        <v>5</v>
      </c>
      <c r="B4" s="5">
        <v>0.65</v>
      </c>
      <c r="C4">
        <v>0.71871091871091797</v>
      </c>
    </row>
    <row r="5" spans="1:13" x14ac:dyDescent="0.25">
      <c r="A5" s="36">
        <v>6</v>
      </c>
      <c r="B5" s="5">
        <v>0.65</v>
      </c>
      <c r="C5">
        <v>1.0226070226070201</v>
      </c>
    </row>
    <row r="6" spans="1:13" x14ac:dyDescent="0.25">
      <c r="A6" s="36">
        <v>8</v>
      </c>
      <c r="B6" s="3">
        <v>0.7</v>
      </c>
      <c r="C6">
        <v>1.20554713149994</v>
      </c>
    </row>
    <row r="7" spans="1:13" x14ac:dyDescent="0.25">
      <c r="A7" s="36">
        <v>9</v>
      </c>
      <c r="B7" s="3">
        <v>0.65</v>
      </c>
      <c r="C7">
        <v>1.4278749224738101</v>
      </c>
      <c r="F7" t="s">
        <v>43</v>
      </c>
      <c r="G7" t="s">
        <v>44</v>
      </c>
    </row>
    <row r="8" spans="1:13" x14ac:dyDescent="0.25">
      <c r="A8" s="36">
        <v>15</v>
      </c>
      <c r="B8" s="5">
        <v>0.65</v>
      </c>
      <c r="C8">
        <v>1.69454158914048</v>
      </c>
      <c r="F8">
        <v>1.4</v>
      </c>
    </row>
    <row r="9" spans="1:13" x14ac:dyDescent="0.25">
      <c r="A9" s="36">
        <v>19</v>
      </c>
      <c r="B9" s="3">
        <v>0.7</v>
      </c>
      <c r="C9">
        <v>1.8774816980333999</v>
      </c>
    </row>
    <row r="10" spans="1:13" x14ac:dyDescent="0.25">
      <c r="A10" s="36">
        <v>22</v>
      </c>
      <c r="B10" s="3">
        <v>0.7</v>
      </c>
      <c r="C10" s="38">
        <v>2.0848891054408001</v>
      </c>
    </row>
    <row r="13" spans="1:13" x14ac:dyDescent="0.25">
      <c r="A13" s="11" t="s">
        <v>45</v>
      </c>
      <c r="B13" s="28">
        <f>POWER(A15,B15)</f>
        <v>3.3026668918075042</v>
      </c>
      <c r="D13" s="11" t="s">
        <v>48</v>
      </c>
      <c r="E13" s="28">
        <f>1/D15</f>
        <v>0.16666666666666666</v>
      </c>
      <c r="G13" s="11" t="s">
        <v>50</v>
      </c>
      <c r="H13" s="12">
        <f>1/M17</f>
        <v>0.31760964526861479</v>
      </c>
      <c r="I13" s="13"/>
      <c r="J13" s="13"/>
      <c r="K13" s="13"/>
      <c r="L13" s="13"/>
      <c r="M13" s="14"/>
    </row>
    <row r="14" spans="1:13" x14ac:dyDescent="0.25">
      <c r="A14" s="15" t="s">
        <v>46</v>
      </c>
      <c r="B14" s="17" t="s">
        <v>47</v>
      </c>
      <c r="D14" s="15" t="s">
        <v>49</v>
      </c>
      <c r="E14" s="17"/>
      <c r="G14" s="15" t="s">
        <v>46</v>
      </c>
      <c r="H14" s="16"/>
      <c r="I14" s="16"/>
      <c r="J14" s="16" t="s">
        <v>51</v>
      </c>
      <c r="K14" s="16" t="s">
        <v>52</v>
      </c>
      <c r="L14" s="16" t="s">
        <v>53</v>
      </c>
      <c r="M14" s="17"/>
    </row>
    <row r="15" spans="1:13" x14ac:dyDescent="0.25">
      <c r="A15" s="19">
        <f>C10/F8</f>
        <v>1.4892065038862858</v>
      </c>
      <c r="B15" s="21">
        <v>3</v>
      </c>
      <c r="D15" s="19">
        <f>FACT(B15)</f>
        <v>6</v>
      </c>
      <c r="E15" s="21"/>
      <c r="G15" s="15">
        <v>1.4892065038862858</v>
      </c>
      <c r="H15" s="16"/>
      <c r="I15" s="16" t="s">
        <v>54</v>
      </c>
      <c r="J15" s="16">
        <f>POWER(G15,1)</f>
        <v>1.4892065038862858</v>
      </c>
      <c r="K15" s="16">
        <f>POWER(G15,2)</f>
        <v>2.2177360112172142</v>
      </c>
      <c r="L15" s="16">
        <f>POWER(G15,3)</f>
        <v>3.3026668918075042</v>
      </c>
      <c r="M15" s="17"/>
    </row>
    <row r="16" spans="1:13" x14ac:dyDescent="0.25">
      <c r="G16" s="15"/>
      <c r="H16" s="16"/>
      <c r="I16" s="16" t="s">
        <v>55</v>
      </c>
      <c r="J16" s="16">
        <f>1/FACT(1)</f>
        <v>1</v>
      </c>
      <c r="K16" s="16">
        <f>1/FACT(2)</f>
        <v>0.5</v>
      </c>
      <c r="L16" s="16">
        <f>1/FACT(3)</f>
        <v>0.16666666666666666</v>
      </c>
      <c r="M16" s="29" t="s">
        <v>57</v>
      </c>
    </row>
    <row r="17" spans="1:13" x14ac:dyDescent="0.25">
      <c r="A17" s="31" t="s">
        <v>58</v>
      </c>
      <c r="B17" s="32">
        <f>B13*E13*H13</f>
        <v>0.17482647665789663</v>
      </c>
      <c r="G17" s="19"/>
      <c r="H17" s="20"/>
      <c r="I17" s="20" t="s">
        <v>66</v>
      </c>
      <c r="J17" s="20">
        <f>J15*J16</f>
        <v>1.4892065038862858</v>
      </c>
      <c r="K17" s="20">
        <f t="shared" ref="K17:L17" si="0">K15*K16</f>
        <v>1.1088680056086071</v>
      </c>
      <c r="L17" s="20">
        <f t="shared" si="0"/>
        <v>0.55044448196791729</v>
      </c>
      <c r="M17" s="30">
        <f>SUM(J17:L17)</f>
        <v>3.1485189914628102</v>
      </c>
    </row>
    <row r="19" spans="1:13" x14ac:dyDescent="0.25">
      <c r="A19" s="33" t="s">
        <v>61</v>
      </c>
    </row>
    <row r="20" spans="1:13" x14ac:dyDescent="0.25">
      <c r="A20" t="s">
        <v>67</v>
      </c>
    </row>
    <row r="21" spans="1:13" x14ac:dyDescent="0.25">
      <c r="A2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9790-3ADC-44CB-88F9-68610EA77F8A}">
  <sheetPr>
    <tabColor rgb="FFFFFF00"/>
  </sheetPr>
  <dimension ref="A1:Q55"/>
  <sheetViews>
    <sheetView workbookViewId="0">
      <selection activeCell="L7" sqref="L7"/>
    </sheetView>
  </sheetViews>
  <sheetFormatPr defaultRowHeight="15" x14ac:dyDescent="0.25"/>
  <cols>
    <col min="1" max="1" width="12.28515625" customWidth="1"/>
    <col min="2" max="2" width="7.140625" style="39" customWidth="1"/>
    <col min="3" max="3" width="5.42578125" customWidth="1"/>
    <col min="11" max="11" width="25.7109375" hidden="1" customWidth="1"/>
    <col min="12" max="12" width="10.28515625" customWidth="1"/>
    <col min="13" max="13" width="9.85546875" customWidth="1"/>
    <col min="14" max="14" width="9.7109375" customWidth="1"/>
    <col min="15" max="15" width="11.7109375" customWidth="1"/>
    <col min="17" max="17" width="10.7109375" customWidth="1"/>
    <col min="18" max="18" width="10.5703125" customWidth="1"/>
  </cols>
  <sheetData>
    <row r="1" spans="1:17" x14ac:dyDescent="0.25">
      <c r="A1" t="s">
        <v>13</v>
      </c>
      <c r="B1" t="s">
        <v>107</v>
      </c>
      <c r="C1">
        <v>2.0104600000000001</v>
      </c>
      <c r="D1" s="11" t="s">
        <v>157</v>
      </c>
      <c r="E1" s="12" t="s">
        <v>13</v>
      </c>
      <c r="F1" s="12" t="s">
        <v>108</v>
      </c>
      <c r="G1" s="12" t="s">
        <v>109</v>
      </c>
      <c r="H1" s="13"/>
      <c r="I1" s="52" t="s">
        <v>156</v>
      </c>
      <c r="J1" s="13"/>
      <c r="K1" s="12" t="s">
        <v>103</v>
      </c>
      <c r="L1" s="12" t="s">
        <v>158</v>
      </c>
      <c r="M1" s="68" t="s">
        <v>101</v>
      </c>
      <c r="N1" s="12" t="s">
        <v>102</v>
      </c>
      <c r="O1" s="28" t="s">
        <v>110</v>
      </c>
      <c r="Q1" s="72" t="s">
        <v>106</v>
      </c>
    </row>
    <row r="2" spans="1:17" x14ac:dyDescent="0.25">
      <c r="A2" t="s">
        <v>108</v>
      </c>
      <c r="B2">
        <v>0.16670699999999999</v>
      </c>
      <c r="D2" s="15">
        <v>2</v>
      </c>
      <c r="E2" s="16">
        <v>2.0104600000000001</v>
      </c>
      <c r="F2" s="16">
        <v>0.16670699999999999</v>
      </c>
      <c r="G2" s="16">
        <f>E2*F2</f>
        <v>0.33515775522000002</v>
      </c>
      <c r="H2" s="16"/>
      <c r="I2" s="16"/>
      <c r="J2" s="16"/>
      <c r="K2" s="16"/>
      <c r="L2" s="16">
        <v>1</v>
      </c>
      <c r="M2" s="16">
        <v>0.270708</v>
      </c>
      <c r="N2" s="16">
        <v>0.16203200000000001</v>
      </c>
      <c r="O2" s="17">
        <f>M2*N2</f>
        <v>4.3863358656000002E-2</v>
      </c>
      <c r="Q2" s="73" t="s">
        <v>105</v>
      </c>
    </row>
    <row r="3" spans="1:17" x14ac:dyDescent="0.25">
      <c r="A3" t="s">
        <v>13</v>
      </c>
      <c r="B3" t="s">
        <v>107</v>
      </c>
      <c r="C3">
        <v>2.0848900000000001</v>
      </c>
      <c r="D3" s="15">
        <v>3</v>
      </c>
      <c r="E3" s="16">
        <v>2.0848900000000001</v>
      </c>
      <c r="F3" s="16">
        <v>0.17482600000000001</v>
      </c>
      <c r="G3" s="16">
        <f t="shared" ref="G3:G11" si="0">E3*F3</f>
        <v>0.36449297914000006</v>
      </c>
      <c r="H3" s="16"/>
      <c r="I3" s="16"/>
      <c r="J3" s="16"/>
      <c r="K3" s="16"/>
      <c r="L3" s="16">
        <v>4</v>
      </c>
      <c r="M3" s="16">
        <v>8.7301900000000002E-2</v>
      </c>
      <c r="N3" s="16">
        <v>5.8698199999999999E-2</v>
      </c>
      <c r="O3" s="17">
        <f t="shared" ref="O3:O16" si="1">M3*N3</f>
        <v>5.1244643865800002E-3</v>
      </c>
      <c r="Q3" s="74">
        <v>0.8</v>
      </c>
    </row>
    <row r="4" spans="1:17" x14ac:dyDescent="0.25">
      <c r="A4" t="s">
        <v>108</v>
      </c>
      <c r="B4">
        <v>0.17482600000000001</v>
      </c>
      <c r="D4" s="15">
        <v>5</v>
      </c>
      <c r="E4" s="16">
        <v>1.5836600000000001</v>
      </c>
      <c r="F4" s="16">
        <v>0.11988799999999999</v>
      </c>
      <c r="G4" s="16">
        <f t="shared" si="0"/>
        <v>0.18986183007999999</v>
      </c>
      <c r="H4" s="16"/>
      <c r="I4" s="16"/>
      <c r="J4" s="16"/>
      <c r="K4" s="16"/>
      <c r="L4" s="16">
        <v>7</v>
      </c>
      <c r="M4" s="16">
        <v>0.39466400000000001</v>
      </c>
      <c r="N4" s="16">
        <v>0.21990999999999999</v>
      </c>
      <c r="O4" s="17">
        <f t="shared" si="1"/>
        <v>8.6790560239999995E-2</v>
      </c>
    </row>
    <row r="5" spans="1:17" x14ac:dyDescent="0.25">
      <c r="A5" t="s">
        <v>13</v>
      </c>
      <c r="B5" t="s">
        <v>107</v>
      </c>
      <c r="C5">
        <v>1.5836600000000001</v>
      </c>
      <c r="D5" s="15">
        <v>6</v>
      </c>
      <c r="E5" s="16">
        <v>1.5836600000000001</v>
      </c>
      <c r="F5" s="16">
        <v>0.11988799999999999</v>
      </c>
      <c r="G5" s="16">
        <f t="shared" si="0"/>
        <v>0.18986183007999999</v>
      </c>
      <c r="H5" s="16"/>
      <c r="I5" s="16"/>
      <c r="J5" s="16"/>
      <c r="K5" s="16"/>
      <c r="L5" s="16">
        <v>8</v>
      </c>
      <c r="M5" s="16">
        <v>0.26323200000000002</v>
      </c>
      <c r="N5" s="16">
        <v>0.15826499999999999</v>
      </c>
      <c r="O5" s="17">
        <f t="shared" si="1"/>
        <v>4.1660412479999999E-2</v>
      </c>
    </row>
    <row r="6" spans="1:17" x14ac:dyDescent="0.25">
      <c r="A6" t="s">
        <v>108</v>
      </c>
      <c r="B6">
        <v>0.11988799999999999</v>
      </c>
      <c r="D6" s="15">
        <v>15</v>
      </c>
      <c r="E6" s="16">
        <v>1.1501999999999999</v>
      </c>
      <c r="F6" s="16">
        <v>7.38515E-2</v>
      </c>
      <c r="G6" s="16">
        <f t="shared" si="0"/>
        <v>8.4943995299999991E-2</v>
      </c>
      <c r="H6" s="16"/>
      <c r="I6" s="16"/>
      <c r="J6" s="16"/>
      <c r="K6" s="16"/>
      <c r="L6" s="16">
        <v>9</v>
      </c>
      <c r="M6" s="16">
        <v>0.31124000000000002</v>
      </c>
      <c r="N6" s="16">
        <v>0.18187999999999999</v>
      </c>
      <c r="O6" s="17">
        <f t="shared" si="1"/>
        <v>5.6608331200000001E-2</v>
      </c>
    </row>
    <row r="7" spans="1:17" x14ac:dyDescent="0.25">
      <c r="A7" t="s">
        <v>13</v>
      </c>
      <c r="B7" t="s">
        <v>107</v>
      </c>
      <c r="C7">
        <v>1.5836600000000001</v>
      </c>
      <c r="D7" s="15">
        <v>16</v>
      </c>
      <c r="E7" s="16">
        <v>3.6757900000000001</v>
      </c>
      <c r="F7" s="16">
        <v>0.331897</v>
      </c>
      <c r="G7" s="16">
        <f t="shared" si="0"/>
        <v>1.21998367363</v>
      </c>
      <c r="H7" s="16"/>
      <c r="I7" s="16"/>
      <c r="J7" s="16"/>
      <c r="K7" s="16"/>
      <c r="L7" s="16">
        <v>10</v>
      </c>
      <c r="M7" s="16">
        <v>0.144153</v>
      </c>
      <c r="N7" s="16">
        <v>9.3354300000000001E-2</v>
      </c>
      <c r="O7" s="17">
        <f t="shared" si="1"/>
        <v>1.3457302407900001E-2</v>
      </c>
    </row>
    <row r="8" spans="1:17" x14ac:dyDescent="0.25">
      <c r="A8" t="s">
        <v>108</v>
      </c>
      <c r="B8">
        <v>0.11988799999999999</v>
      </c>
      <c r="D8" s="15">
        <v>20</v>
      </c>
      <c r="E8" s="16">
        <v>2.66</v>
      </c>
      <c r="F8" s="16">
        <v>0.235794</v>
      </c>
      <c r="G8" s="16">
        <f t="shared" si="0"/>
        <v>0.62721204000000008</v>
      </c>
      <c r="H8" s="16"/>
      <c r="I8" s="16"/>
      <c r="J8" s="16"/>
      <c r="K8" s="16"/>
      <c r="L8" s="16">
        <v>11</v>
      </c>
      <c r="M8" s="16">
        <v>0.28593800000000003</v>
      </c>
      <c r="N8" s="16">
        <v>0.169602</v>
      </c>
      <c r="O8" s="17">
        <f t="shared" si="1"/>
        <v>4.8495656676000004E-2</v>
      </c>
    </row>
    <row r="9" spans="1:17" x14ac:dyDescent="0.25">
      <c r="A9" t="s">
        <v>13</v>
      </c>
      <c r="B9" t="s">
        <v>107</v>
      </c>
      <c r="C9">
        <v>1.1501999999999999</v>
      </c>
      <c r="D9" s="15">
        <v>21</v>
      </c>
      <c r="E9" s="16">
        <v>2.3261599999999998</v>
      </c>
      <c r="F9" s="16">
        <v>0.200848</v>
      </c>
      <c r="G9" s="16">
        <f t="shared" si="0"/>
        <v>0.46720458367999995</v>
      </c>
      <c r="H9" s="16"/>
      <c r="I9" s="16"/>
      <c r="J9" s="16"/>
      <c r="K9" s="16"/>
      <c r="L9" s="16">
        <v>12</v>
      </c>
      <c r="M9" s="16">
        <v>0.236702</v>
      </c>
      <c r="N9" s="16">
        <v>0.144622</v>
      </c>
      <c r="O9" s="17">
        <f t="shared" si="1"/>
        <v>3.4232316643999998E-2</v>
      </c>
    </row>
    <row r="10" spans="1:17" x14ac:dyDescent="0.25">
      <c r="A10" t="s">
        <v>108</v>
      </c>
      <c r="B10">
        <v>7.38515E-2</v>
      </c>
      <c r="D10" s="15">
        <v>24</v>
      </c>
      <c r="E10" s="16">
        <v>1.0651900000000001</v>
      </c>
      <c r="F10" s="16">
        <v>6.5326700000000001E-2</v>
      </c>
      <c r="G10" s="16">
        <f t="shared" si="0"/>
        <v>6.9585347573E-2</v>
      </c>
      <c r="H10" s="16"/>
      <c r="I10" s="16"/>
      <c r="J10" s="16"/>
      <c r="K10" s="16"/>
      <c r="L10" s="16">
        <v>13</v>
      </c>
      <c r="M10" s="16">
        <v>0.270708</v>
      </c>
      <c r="N10" s="16">
        <v>0.16203200000000001</v>
      </c>
      <c r="O10" s="17">
        <f t="shared" si="1"/>
        <v>4.3863358656000002E-2</v>
      </c>
    </row>
    <row r="11" spans="1:17" x14ac:dyDescent="0.25">
      <c r="A11" t="s">
        <v>13</v>
      </c>
      <c r="B11" t="s">
        <v>107</v>
      </c>
      <c r="C11">
        <v>3.6757900000000001</v>
      </c>
      <c r="D11" s="15">
        <v>25</v>
      </c>
      <c r="E11" s="16">
        <v>1.86</v>
      </c>
      <c r="F11" s="16">
        <v>0.15021100000000001</v>
      </c>
      <c r="G11" s="16">
        <f t="shared" si="0"/>
        <v>0.27939246000000001</v>
      </c>
      <c r="H11" s="16"/>
      <c r="I11" s="16"/>
      <c r="J11" s="16"/>
      <c r="K11" s="16"/>
      <c r="L11" s="16">
        <v>14</v>
      </c>
      <c r="M11" s="16">
        <v>0.326349</v>
      </c>
      <c r="N11" s="16">
        <v>0.18904000000000001</v>
      </c>
      <c r="O11" s="17">
        <f t="shared" si="1"/>
        <v>6.1693014960000007E-2</v>
      </c>
    </row>
    <row r="12" spans="1:17" x14ac:dyDescent="0.25">
      <c r="A12" t="s">
        <v>108</v>
      </c>
      <c r="B12">
        <v>0.331897</v>
      </c>
      <c r="D12" s="15"/>
      <c r="E12" s="16"/>
      <c r="F12" s="16"/>
      <c r="G12" s="69">
        <f>SUM(G2:G11)</f>
        <v>3.8276964947029999</v>
      </c>
      <c r="H12" s="16"/>
      <c r="I12" s="16"/>
      <c r="J12" s="16"/>
      <c r="K12" s="16"/>
      <c r="L12" s="16">
        <v>17</v>
      </c>
      <c r="M12" s="16">
        <v>0.23166100000000001</v>
      </c>
      <c r="N12" s="16">
        <v>0.14197899999999999</v>
      </c>
      <c r="O12" s="17">
        <f t="shared" si="1"/>
        <v>3.2890997119000003E-2</v>
      </c>
    </row>
    <row r="13" spans="1:17" x14ac:dyDescent="0.25">
      <c r="A13" t="s">
        <v>13</v>
      </c>
      <c r="B13" t="s">
        <v>107</v>
      </c>
      <c r="C13">
        <v>2.66</v>
      </c>
      <c r="D13" s="15"/>
      <c r="E13" s="16"/>
      <c r="F13" s="16"/>
      <c r="G13" s="16"/>
      <c r="H13" s="16"/>
      <c r="I13" s="16"/>
      <c r="J13" s="16"/>
      <c r="K13" s="16"/>
      <c r="L13" s="16">
        <v>18</v>
      </c>
      <c r="M13" s="16">
        <v>0.236702</v>
      </c>
      <c r="N13" s="16">
        <v>0.144622</v>
      </c>
      <c r="O13" s="17">
        <f t="shared" si="1"/>
        <v>3.4232316643999998E-2</v>
      </c>
    </row>
    <row r="14" spans="1:17" x14ac:dyDescent="0.25">
      <c r="A14" t="s">
        <v>108</v>
      </c>
      <c r="B14">
        <v>0.235794</v>
      </c>
      <c r="D14" s="15"/>
      <c r="E14" s="16"/>
      <c r="F14" s="16"/>
      <c r="G14" s="16"/>
      <c r="H14" s="16"/>
      <c r="I14" s="16"/>
      <c r="J14" s="16"/>
      <c r="K14" s="16"/>
      <c r="L14" s="16">
        <v>19</v>
      </c>
      <c r="M14" s="16">
        <v>0.26323200000000002</v>
      </c>
      <c r="N14" s="16">
        <v>0.15826499999999999</v>
      </c>
      <c r="O14" s="17">
        <f t="shared" si="1"/>
        <v>4.1660412479999999E-2</v>
      </c>
    </row>
    <row r="15" spans="1:17" x14ac:dyDescent="0.25">
      <c r="A15" t="s">
        <v>13</v>
      </c>
      <c r="B15" t="s">
        <v>107</v>
      </c>
      <c r="C15">
        <v>2.3261599999999998</v>
      </c>
      <c r="D15" s="15"/>
      <c r="E15" s="16"/>
      <c r="F15" s="16"/>
      <c r="G15" s="16"/>
      <c r="H15" s="16"/>
      <c r="I15" s="16"/>
      <c r="J15" s="16"/>
      <c r="K15" s="16"/>
      <c r="L15" s="16">
        <v>22</v>
      </c>
      <c r="M15" s="16">
        <v>0.41819000000000001</v>
      </c>
      <c r="N15" s="16">
        <v>0.23000300000000001</v>
      </c>
      <c r="O15" s="17">
        <f t="shared" si="1"/>
        <v>9.6184954570000009E-2</v>
      </c>
    </row>
    <row r="16" spans="1:17" x14ac:dyDescent="0.25">
      <c r="A16" t="s">
        <v>108</v>
      </c>
      <c r="B16">
        <v>0.200848</v>
      </c>
      <c r="D16" s="15"/>
      <c r="E16" s="16"/>
      <c r="F16" s="16"/>
      <c r="G16" s="16"/>
      <c r="H16" s="16"/>
      <c r="I16" s="16"/>
      <c r="J16" s="16"/>
      <c r="K16" s="16"/>
      <c r="L16" s="16">
        <v>23</v>
      </c>
      <c r="M16" s="16">
        <v>0.30472100000000002</v>
      </c>
      <c r="N16" s="16">
        <v>0.17875099999999999</v>
      </c>
      <c r="O16" s="17">
        <f t="shared" si="1"/>
        <v>5.4469183471E-2</v>
      </c>
    </row>
    <row r="17" spans="1:17" x14ac:dyDescent="0.25">
      <c r="A17" t="s">
        <v>13</v>
      </c>
      <c r="B17" t="s">
        <v>107</v>
      </c>
      <c r="C17">
        <v>1.0651900000000001</v>
      </c>
      <c r="D17" s="19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71">
        <f>SUM(O2:O16)</f>
        <v>0.69522664059048001</v>
      </c>
    </row>
    <row r="18" spans="1:17" x14ac:dyDescent="0.25">
      <c r="A18" t="s">
        <v>108</v>
      </c>
      <c r="B18">
        <v>6.5326700000000001E-2</v>
      </c>
    </row>
    <row r="19" spans="1:17" x14ac:dyDescent="0.25">
      <c r="A19" t="s">
        <v>13</v>
      </c>
      <c r="B19" t="s">
        <v>107</v>
      </c>
      <c r="C19">
        <v>1.86</v>
      </c>
    </row>
    <row r="20" spans="1:17" x14ac:dyDescent="0.25">
      <c r="A20" t="s">
        <v>108</v>
      </c>
      <c r="B20">
        <v>0.15021100000000001</v>
      </c>
    </row>
    <row r="24" spans="1:17" x14ac:dyDescent="0.25">
      <c r="D24" s="31" t="s">
        <v>155</v>
      </c>
    </row>
    <row r="25" spans="1:17" x14ac:dyDescent="0.25">
      <c r="A25" s="6" t="s">
        <v>104</v>
      </c>
      <c r="D25" s="11" t="s">
        <v>111</v>
      </c>
      <c r="E25" s="12" t="s">
        <v>13</v>
      </c>
      <c r="F25" s="12" t="s">
        <v>108</v>
      </c>
      <c r="G25" s="12" t="s">
        <v>109</v>
      </c>
      <c r="H25" s="13"/>
      <c r="I25" s="13"/>
      <c r="J25" s="13"/>
      <c r="K25" s="12" t="s">
        <v>103</v>
      </c>
      <c r="L25" s="12" t="s">
        <v>111</v>
      </c>
      <c r="M25" s="68" t="s">
        <v>101</v>
      </c>
      <c r="N25" s="12" t="s">
        <v>102</v>
      </c>
      <c r="O25" s="28" t="s">
        <v>110</v>
      </c>
      <c r="Q25" s="6" t="s">
        <v>106</v>
      </c>
    </row>
    <row r="26" spans="1:17" x14ac:dyDescent="0.25">
      <c r="A26" t="s">
        <v>13</v>
      </c>
      <c r="B26" s="39" t="s">
        <v>107</v>
      </c>
      <c r="C26">
        <v>2.0104600000000001</v>
      </c>
      <c r="D26" s="15">
        <v>2</v>
      </c>
      <c r="E26" s="16">
        <v>2.0104600000000001</v>
      </c>
      <c r="F26" s="62">
        <v>0.16670699999999999</v>
      </c>
      <c r="G26" s="16">
        <f>E26*F26</f>
        <v>0.33515775522000002</v>
      </c>
      <c r="H26" s="16"/>
      <c r="I26" s="16"/>
      <c r="J26" s="16"/>
      <c r="K26" s="16" t="s">
        <v>100</v>
      </c>
      <c r="L26" s="16">
        <v>1</v>
      </c>
      <c r="M26" s="62">
        <v>0.63209000000000004</v>
      </c>
      <c r="N26" s="16">
        <v>0.311054</v>
      </c>
      <c r="O26" s="17">
        <f>M26*N26</f>
        <v>0.19661412286000002</v>
      </c>
      <c r="Q26" s="37" t="s">
        <v>105</v>
      </c>
    </row>
    <row r="27" spans="1:17" x14ac:dyDescent="0.25">
      <c r="A27" t="s">
        <v>108</v>
      </c>
      <c r="B27" s="39">
        <v>0.16670699999999999</v>
      </c>
      <c r="D27" s="15">
        <v>3</v>
      </c>
      <c r="E27" s="16">
        <v>2.0848900000000001</v>
      </c>
      <c r="F27" s="62">
        <v>0.17482600000000001</v>
      </c>
      <c r="G27" s="16">
        <f t="shared" ref="G27:G35" si="2">E27*F27</f>
        <v>0.36449297914000006</v>
      </c>
      <c r="H27" s="16"/>
      <c r="I27" s="16"/>
      <c r="J27" s="16"/>
      <c r="K27" s="16" t="s">
        <v>71</v>
      </c>
      <c r="L27" s="16">
        <v>4</v>
      </c>
      <c r="M27" s="62">
        <v>0.40798400000000001</v>
      </c>
      <c r="N27" s="16">
        <v>0.225657</v>
      </c>
      <c r="O27" s="17">
        <f t="shared" ref="O27:O40" si="3">M27*N27</f>
        <v>9.2064445487999996E-2</v>
      </c>
      <c r="Q27" s="37">
        <v>0.8</v>
      </c>
    </row>
    <row r="28" spans="1:17" x14ac:dyDescent="0.25">
      <c r="A28" t="s">
        <v>13</v>
      </c>
      <c r="B28" s="39" t="s">
        <v>107</v>
      </c>
      <c r="C28">
        <v>2.0848900000000001</v>
      </c>
      <c r="D28" s="15">
        <v>5</v>
      </c>
      <c r="E28" s="16">
        <v>1.5836600000000001</v>
      </c>
      <c r="F28" s="62">
        <v>0.11988799999999999</v>
      </c>
      <c r="G28" s="16">
        <f t="shared" si="2"/>
        <v>0.18986183007999999</v>
      </c>
      <c r="H28" s="16"/>
      <c r="I28" s="16"/>
      <c r="J28" s="16"/>
      <c r="K28" s="16" t="s">
        <v>72</v>
      </c>
      <c r="L28" s="16">
        <v>7</v>
      </c>
      <c r="M28" s="62">
        <v>0.27329399999999998</v>
      </c>
      <c r="N28" s="16">
        <v>0.163327</v>
      </c>
      <c r="O28" s="17">
        <f t="shared" si="3"/>
        <v>4.4636289137999996E-2</v>
      </c>
    </row>
    <row r="29" spans="1:17" x14ac:dyDescent="0.25">
      <c r="A29" t="s">
        <v>108</v>
      </c>
      <c r="B29" s="39">
        <v>0.17482600000000001</v>
      </c>
      <c r="D29" s="15">
        <v>6</v>
      </c>
      <c r="E29" s="16">
        <v>1.5836600000000001</v>
      </c>
      <c r="F29" s="62">
        <v>0.11988799999999999</v>
      </c>
      <c r="G29" s="16">
        <f t="shared" si="2"/>
        <v>0.18986183007999999</v>
      </c>
      <c r="H29" s="16"/>
      <c r="I29" s="16"/>
      <c r="J29" s="16"/>
      <c r="K29" s="16" t="s">
        <v>73</v>
      </c>
      <c r="L29" s="16">
        <v>8</v>
      </c>
      <c r="M29" s="62">
        <v>1.34039</v>
      </c>
      <c r="N29" s="16">
        <v>0.48912299999999997</v>
      </c>
      <c r="O29" s="17">
        <f t="shared" si="3"/>
        <v>0.65561557796999992</v>
      </c>
    </row>
    <row r="30" spans="1:17" x14ac:dyDescent="0.25">
      <c r="A30" t="s">
        <v>13</v>
      </c>
      <c r="B30" s="39" t="s">
        <v>107</v>
      </c>
      <c r="C30">
        <v>1.5836600000000001</v>
      </c>
      <c r="D30" s="15">
        <v>15</v>
      </c>
      <c r="E30" s="16">
        <v>1.1501999999999999</v>
      </c>
      <c r="F30" s="62">
        <v>7.38515E-2</v>
      </c>
      <c r="G30" s="16">
        <f t="shared" si="2"/>
        <v>8.4943995299999991E-2</v>
      </c>
      <c r="H30" s="16"/>
      <c r="I30" s="16"/>
      <c r="J30" s="16"/>
      <c r="K30" s="16" t="s">
        <v>74</v>
      </c>
      <c r="L30" s="16">
        <v>9</v>
      </c>
      <c r="M30" s="62">
        <v>1.65229</v>
      </c>
      <c r="N30" s="16">
        <v>0.54132800000000003</v>
      </c>
      <c r="O30" s="17">
        <f t="shared" si="3"/>
        <v>0.89443084112000004</v>
      </c>
    </row>
    <row r="31" spans="1:17" x14ac:dyDescent="0.25">
      <c r="A31" t="s">
        <v>108</v>
      </c>
      <c r="B31" s="39">
        <v>0.11988799999999999</v>
      </c>
      <c r="D31" s="15">
        <v>16</v>
      </c>
      <c r="E31" s="16">
        <v>3.6757900000000001</v>
      </c>
      <c r="F31" s="62">
        <v>0.331897</v>
      </c>
      <c r="G31" s="16">
        <f t="shared" si="2"/>
        <v>1.21998367363</v>
      </c>
      <c r="H31" s="16"/>
      <c r="I31" s="16"/>
      <c r="J31" s="16"/>
      <c r="K31" s="16" t="s">
        <v>75</v>
      </c>
      <c r="L31" s="16">
        <v>10</v>
      </c>
      <c r="M31" s="62">
        <v>0.120139</v>
      </c>
      <c r="N31" s="16">
        <v>7.9031699999999996E-2</v>
      </c>
      <c r="O31" s="17">
        <f t="shared" si="3"/>
        <v>9.4947894062999989E-3</v>
      </c>
    </row>
    <row r="32" spans="1:17" x14ac:dyDescent="0.25">
      <c r="A32" t="s">
        <v>13</v>
      </c>
      <c r="B32" s="39" t="s">
        <v>107</v>
      </c>
      <c r="C32">
        <v>1.5836600000000001</v>
      </c>
      <c r="D32" s="15">
        <v>20</v>
      </c>
      <c r="E32" s="16">
        <v>2.66</v>
      </c>
      <c r="F32" s="62">
        <v>0.235794</v>
      </c>
      <c r="G32" s="16">
        <f t="shared" si="2"/>
        <v>0.62721204000000008</v>
      </c>
      <c r="H32" s="16"/>
      <c r="I32" s="16"/>
      <c r="J32" s="16"/>
      <c r="K32" s="16" t="s">
        <v>76</v>
      </c>
      <c r="L32" s="16">
        <v>11</v>
      </c>
      <c r="M32" s="62">
        <v>0.99221700000000002</v>
      </c>
      <c r="N32" s="16">
        <v>0.414769</v>
      </c>
      <c r="O32" s="17">
        <f t="shared" si="3"/>
        <v>0.41154085287300002</v>
      </c>
    </row>
    <row r="33" spans="1:15" x14ac:dyDescent="0.25">
      <c r="A33" t="s">
        <v>108</v>
      </c>
      <c r="B33" s="39">
        <v>0.11988799999999999</v>
      </c>
      <c r="D33" s="15">
        <v>21</v>
      </c>
      <c r="E33" s="16">
        <v>2.3261599999999998</v>
      </c>
      <c r="F33" s="62">
        <v>0.200848</v>
      </c>
      <c r="G33" s="16">
        <f t="shared" si="2"/>
        <v>0.46720458367999995</v>
      </c>
      <c r="H33" s="16"/>
      <c r="I33" s="16"/>
      <c r="J33" s="16"/>
      <c r="K33" s="16" t="s">
        <v>77</v>
      </c>
      <c r="L33" s="16">
        <v>12</v>
      </c>
      <c r="M33" s="62">
        <v>0.32747799999999999</v>
      </c>
      <c r="N33" s="16">
        <v>0.18956999999999999</v>
      </c>
      <c r="O33" s="17">
        <f t="shared" si="3"/>
        <v>6.2080004459999998E-2</v>
      </c>
    </row>
    <row r="34" spans="1:15" x14ac:dyDescent="0.25">
      <c r="A34" t="s">
        <v>13</v>
      </c>
      <c r="B34" s="39" t="s">
        <v>107</v>
      </c>
      <c r="C34">
        <v>1.1501999999999999</v>
      </c>
      <c r="D34" s="15">
        <v>24</v>
      </c>
      <c r="E34" s="16">
        <v>1.0651900000000001</v>
      </c>
      <c r="F34" s="62">
        <v>6.5326700000000001E-2</v>
      </c>
      <c r="G34" s="16">
        <f t="shared" si="2"/>
        <v>6.9585347573E-2</v>
      </c>
      <c r="H34" s="16"/>
      <c r="I34" s="16"/>
      <c r="J34" s="16"/>
      <c r="K34" s="16" t="s">
        <v>78</v>
      </c>
      <c r="L34" s="16">
        <v>13</v>
      </c>
      <c r="M34" s="62">
        <v>1.2149399999999999</v>
      </c>
      <c r="N34" s="16">
        <v>0.464615</v>
      </c>
      <c r="O34" s="17">
        <f t="shared" si="3"/>
        <v>0.5644793481</v>
      </c>
    </row>
    <row r="35" spans="1:15" x14ac:dyDescent="0.25">
      <c r="A35" t="s">
        <v>108</v>
      </c>
      <c r="B35" s="39">
        <v>7.38515E-2</v>
      </c>
      <c r="D35" s="15">
        <v>25</v>
      </c>
      <c r="E35" s="16">
        <v>1.86</v>
      </c>
      <c r="F35" s="62">
        <v>0.15021100000000001</v>
      </c>
      <c r="G35" s="16">
        <f t="shared" si="2"/>
        <v>0.27939246000000001</v>
      </c>
      <c r="H35" s="16"/>
      <c r="I35" s="16"/>
      <c r="J35" s="16"/>
      <c r="K35" s="16" t="s">
        <v>79</v>
      </c>
      <c r="L35" s="16">
        <v>14</v>
      </c>
      <c r="M35" s="62">
        <v>0.36296899999999999</v>
      </c>
      <c r="N35" s="16">
        <v>0.20588500000000001</v>
      </c>
      <c r="O35" s="17">
        <f t="shared" si="3"/>
        <v>7.4729872565000008E-2</v>
      </c>
    </row>
    <row r="36" spans="1:15" x14ac:dyDescent="0.25">
      <c r="A36" t="s">
        <v>13</v>
      </c>
      <c r="B36" s="39" t="s">
        <v>107</v>
      </c>
      <c r="C36">
        <v>3.6757900000000001</v>
      </c>
      <c r="D36" s="15"/>
      <c r="E36" s="16"/>
      <c r="F36" s="16"/>
      <c r="G36" s="69">
        <f>SUM(G26:G35)</f>
        <v>3.8276964947029999</v>
      </c>
      <c r="H36" s="16"/>
      <c r="I36" s="16"/>
      <c r="J36" s="16"/>
      <c r="K36" s="16" t="s">
        <v>80</v>
      </c>
      <c r="L36" s="16">
        <v>17</v>
      </c>
      <c r="M36" s="62">
        <v>0.99076600000000004</v>
      </c>
      <c r="N36" s="16">
        <v>0.414414</v>
      </c>
      <c r="O36" s="17">
        <f t="shared" si="3"/>
        <v>0.41058730112399999</v>
      </c>
    </row>
    <row r="37" spans="1:15" x14ac:dyDescent="0.25">
      <c r="A37" t="s">
        <v>108</v>
      </c>
      <c r="B37" s="39">
        <v>0.331897</v>
      </c>
      <c r="D37" s="15"/>
      <c r="E37" s="16"/>
      <c r="F37" s="16"/>
      <c r="G37" s="16"/>
      <c r="H37" s="16"/>
      <c r="I37" s="16"/>
      <c r="J37" s="16"/>
      <c r="K37" s="16" t="s">
        <v>81</v>
      </c>
      <c r="L37" s="16">
        <v>18</v>
      </c>
      <c r="M37" s="62">
        <v>0.36812600000000001</v>
      </c>
      <c r="N37" s="16">
        <v>0.208201</v>
      </c>
      <c r="O37" s="17">
        <f t="shared" si="3"/>
        <v>7.6644201326E-2</v>
      </c>
    </row>
    <row r="38" spans="1:15" x14ac:dyDescent="0.25">
      <c r="A38" t="s">
        <v>13</v>
      </c>
      <c r="B38" s="39" t="s">
        <v>107</v>
      </c>
      <c r="C38">
        <v>2.66</v>
      </c>
      <c r="D38" s="15"/>
      <c r="E38" s="16"/>
      <c r="F38" s="16"/>
      <c r="G38" s="16"/>
      <c r="H38" s="16"/>
      <c r="I38" s="16"/>
      <c r="J38" s="16"/>
      <c r="K38" s="16" t="s">
        <v>82</v>
      </c>
      <c r="L38" s="16">
        <v>19</v>
      </c>
      <c r="M38" s="62">
        <v>1.42578</v>
      </c>
      <c r="N38" s="16">
        <v>0.50456100000000004</v>
      </c>
      <c r="O38" s="17">
        <f t="shared" si="3"/>
        <v>0.71939298258000006</v>
      </c>
    </row>
    <row r="39" spans="1:15" x14ac:dyDescent="0.25">
      <c r="A39" t="s">
        <v>108</v>
      </c>
      <c r="B39" s="39">
        <v>0.235794</v>
      </c>
      <c r="D39" s="15"/>
      <c r="E39" s="16"/>
      <c r="F39" s="16"/>
      <c r="G39" s="16"/>
      <c r="H39" s="16"/>
      <c r="I39" s="16"/>
      <c r="J39" s="16"/>
      <c r="K39" s="16" t="s">
        <v>83</v>
      </c>
      <c r="L39" s="16">
        <v>22</v>
      </c>
      <c r="M39" s="62">
        <v>1.8829499999999999</v>
      </c>
      <c r="N39" s="16">
        <v>0.57355500000000004</v>
      </c>
      <c r="O39" s="17">
        <f t="shared" si="3"/>
        <v>1.07997538725</v>
      </c>
    </row>
    <row r="40" spans="1:15" x14ac:dyDescent="0.25">
      <c r="A40" t="s">
        <v>13</v>
      </c>
      <c r="B40" s="39" t="s">
        <v>107</v>
      </c>
      <c r="C40">
        <v>2.3261599999999998</v>
      </c>
      <c r="D40" s="15"/>
      <c r="E40" s="16"/>
      <c r="F40" s="16"/>
      <c r="G40" s="16"/>
      <c r="H40" s="16"/>
      <c r="I40" s="16"/>
      <c r="J40" s="16"/>
      <c r="K40" s="16" t="s">
        <v>84</v>
      </c>
      <c r="L40" s="16">
        <v>23</v>
      </c>
      <c r="M40" s="62">
        <v>1.4088700000000001</v>
      </c>
      <c r="N40" s="16">
        <v>0.501579</v>
      </c>
      <c r="O40" s="17">
        <f t="shared" si="3"/>
        <v>0.70665960573000008</v>
      </c>
    </row>
    <row r="41" spans="1:15" x14ac:dyDescent="0.25">
      <c r="A41" t="s">
        <v>108</v>
      </c>
      <c r="B41" s="39">
        <v>0.200848</v>
      </c>
      <c r="D41" s="19"/>
      <c r="E41" s="20"/>
      <c r="F41" s="20"/>
      <c r="G41" s="20"/>
      <c r="H41" s="20"/>
      <c r="I41" s="20"/>
      <c r="J41" s="20"/>
      <c r="K41" s="20" t="s">
        <v>85</v>
      </c>
      <c r="L41" s="20"/>
      <c r="M41" s="70"/>
      <c r="N41" s="20"/>
      <c r="O41" s="71">
        <f>SUM(O26:O40)</f>
        <v>5.9989456219903001</v>
      </c>
    </row>
    <row r="42" spans="1:15" x14ac:dyDescent="0.25">
      <c r="A42" t="s">
        <v>13</v>
      </c>
      <c r="B42" s="39" t="s">
        <v>107</v>
      </c>
      <c r="C42">
        <v>1.0651900000000001</v>
      </c>
      <c r="K42" t="s">
        <v>86</v>
      </c>
      <c r="M42" s="39"/>
    </row>
    <row r="43" spans="1:15" x14ac:dyDescent="0.25">
      <c r="A43" t="s">
        <v>108</v>
      </c>
      <c r="B43" s="39">
        <v>6.5326700000000001E-2</v>
      </c>
      <c r="K43" t="s">
        <v>87</v>
      </c>
      <c r="M43" s="39"/>
    </row>
    <row r="44" spans="1:15" x14ac:dyDescent="0.25">
      <c r="A44" t="s">
        <v>13</v>
      </c>
      <c r="B44" s="39" t="s">
        <v>107</v>
      </c>
      <c r="C44">
        <v>1.86</v>
      </c>
      <c r="K44" t="s">
        <v>88</v>
      </c>
      <c r="M44" s="39"/>
    </row>
    <row r="45" spans="1:15" x14ac:dyDescent="0.25">
      <c r="A45" t="s">
        <v>108</v>
      </c>
      <c r="B45" s="39">
        <v>0.15021100000000001</v>
      </c>
      <c r="K45" t="s">
        <v>89</v>
      </c>
      <c r="M45" s="39"/>
    </row>
    <row r="46" spans="1:15" x14ac:dyDescent="0.25">
      <c r="K46" t="s">
        <v>90</v>
      </c>
      <c r="M46" s="39"/>
    </row>
    <row r="47" spans="1:15" x14ac:dyDescent="0.25">
      <c r="K47" t="s">
        <v>91</v>
      </c>
      <c r="M47" s="39"/>
    </row>
    <row r="48" spans="1:15" x14ac:dyDescent="0.25">
      <c r="K48" t="s">
        <v>92</v>
      </c>
      <c r="M48" s="39"/>
    </row>
    <row r="49" spans="11:13" x14ac:dyDescent="0.25">
      <c r="K49" t="s">
        <v>93</v>
      </c>
      <c r="M49" s="39"/>
    </row>
    <row r="50" spans="11:13" x14ac:dyDescent="0.25">
      <c r="K50" t="s">
        <v>94</v>
      </c>
      <c r="M50" s="39"/>
    </row>
    <row r="51" spans="11:13" x14ac:dyDescent="0.25">
      <c r="K51" t="s">
        <v>95</v>
      </c>
      <c r="M51" s="39"/>
    </row>
    <row r="52" spans="11:13" x14ac:dyDescent="0.25">
      <c r="K52" t="s">
        <v>96</v>
      </c>
      <c r="M52" s="39"/>
    </row>
    <row r="53" spans="11:13" x14ac:dyDescent="0.25">
      <c r="K53" t="s">
        <v>97</v>
      </c>
      <c r="M53" s="39"/>
    </row>
    <row r="54" spans="11:13" x14ac:dyDescent="0.25">
      <c r="K54" t="s">
        <v>98</v>
      </c>
      <c r="M54" s="39"/>
    </row>
    <row r="55" spans="11:13" x14ac:dyDescent="0.25">
      <c r="K55" t="s">
        <v>99</v>
      </c>
      <c r="M55" s="39"/>
    </row>
  </sheetData>
  <autoFilter ref="A1:C20" xr:uid="{548C9790-3ADC-44CB-88F9-68610EA77F8A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D5DA-EC78-4E03-B929-0307325A3FA0}">
  <sheetPr>
    <tabColor rgb="FF92D050"/>
  </sheetPr>
  <dimension ref="A1:P58"/>
  <sheetViews>
    <sheetView topLeftCell="A32" workbookViewId="0">
      <selection activeCell="I13" sqref="I13"/>
    </sheetView>
  </sheetViews>
  <sheetFormatPr defaultRowHeight="15" x14ac:dyDescent="0.25"/>
  <cols>
    <col min="1" max="1" width="14.85546875" customWidth="1"/>
    <col min="2" max="2" width="11.28515625" customWidth="1"/>
    <col min="3" max="3" width="18" customWidth="1"/>
    <col min="4" max="4" width="10.7109375" bestFit="1" customWidth="1"/>
    <col min="7" max="7" width="11.28515625" customWidth="1"/>
    <col min="8" max="8" width="8.5703125" customWidth="1"/>
    <col min="9" max="9" width="11.7109375" customWidth="1"/>
    <col min="15" max="15" width="16.85546875" customWidth="1"/>
  </cols>
  <sheetData>
    <row r="1" spans="1:16" x14ac:dyDescent="0.25">
      <c r="A1" t="s">
        <v>13</v>
      </c>
      <c r="B1" t="s">
        <v>14</v>
      </c>
      <c r="O1" s="7" t="s">
        <v>19</v>
      </c>
      <c r="P1" s="7" t="s">
        <v>23</v>
      </c>
    </row>
    <row r="2" spans="1:16" x14ac:dyDescent="0.25">
      <c r="A2">
        <v>20</v>
      </c>
      <c r="B2">
        <f>A2/25</f>
        <v>0.8</v>
      </c>
      <c r="O2">
        <v>2</v>
      </c>
      <c r="P2">
        <v>1</v>
      </c>
    </row>
    <row r="3" spans="1:16" x14ac:dyDescent="0.25">
      <c r="O3">
        <v>3</v>
      </c>
      <c r="P3">
        <v>4</v>
      </c>
    </row>
    <row r="4" spans="1:16" x14ac:dyDescent="0.25">
      <c r="A4" s="6" t="s">
        <v>15</v>
      </c>
      <c r="O4">
        <v>5</v>
      </c>
      <c r="P4">
        <v>7</v>
      </c>
    </row>
    <row r="5" spans="1:16" x14ac:dyDescent="0.25">
      <c r="A5" t="s">
        <v>30</v>
      </c>
      <c r="B5">
        <v>0.9</v>
      </c>
      <c r="O5">
        <v>6</v>
      </c>
      <c r="P5">
        <v>8</v>
      </c>
    </row>
    <row r="6" spans="1:16" x14ac:dyDescent="0.25">
      <c r="A6" t="s">
        <v>18</v>
      </c>
      <c r="B6" t="s">
        <v>16</v>
      </c>
      <c r="O6">
        <v>15</v>
      </c>
      <c r="P6">
        <v>9</v>
      </c>
    </row>
    <row r="7" spans="1:16" x14ac:dyDescent="0.25">
      <c r="A7" s="7" t="s">
        <v>20</v>
      </c>
      <c r="B7" s="7" t="s">
        <v>17</v>
      </c>
      <c r="C7" s="7" t="s">
        <v>21</v>
      </c>
      <c r="D7" s="7" t="s">
        <v>24</v>
      </c>
      <c r="O7">
        <v>16</v>
      </c>
      <c r="P7">
        <v>10</v>
      </c>
    </row>
    <row r="8" spans="1:16" x14ac:dyDescent="0.25">
      <c r="A8" s="25">
        <v>3</v>
      </c>
      <c r="B8">
        <v>0.9</v>
      </c>
      <c r="C8" s="9">
        <v>0.7</v>
      </c>
      <c r="D8" s="10" t="s">
        <v>25</v>
      </c>
      <c r="O8">
        <v>20</v>
      </c>
      <c r="P8">
        <v>11</v>
      </c>
    </row>
    <row r="9" spans="1:16" x14ac:dyDescent="0.25">
      <c r="A9" s="25">
        <v>4</v>
      </c>
      <c r="B9">
        <v>0.9</v>
      </c>
      <c r="C9" s="9">
        <v>0.65</v>
      </c>
      <c r="O9">
        <v>21</v>
      </c>
      <c r="P9">
        <v>12</v>
      </c>
    </row>
    <row r="10" spans="1:16" x14ac:dyDescent="0.25">
      <c r="A10" s="25">
        <v>8</v>
      </c>
      <c r="B10">
        <v>0.9</v>
      </c>
      <c r="C10" s="9">
        <v>0.7</v>
      </c>
      <c r="O10">
        <v>24</v>
      </c>
      <c r="P10">
        <v>13</v>
      </c>
    </row>
    <row r="11" spans="1:16" x14ac:dyDescent="0.25">
      <c r="A11" s="25">
        <v>19</v>
      </c>
      <c r="B11">
        <v>0.9</v>
      </c>
      <c r="C11" s="9">
        <v>0.7</v>
      </c>
      <c r="O11">
        <v>25</v>
      </c>
      <c r="P11">
        <v>14</v>
      </c>
    </row>
    <row r="12" spans="1:16" x14ac:dyDescent="0.25">
      <c r="A12" s="25">
        <v>22</v>
      </c>
      <c r="B12">
        <v>0.9</v>
      </c>
      <c r="C12" s="9">
        <v>0.7</v>
      </c>
      <c r="P12">
        <v>17</v>
      </c>
    </row>
    <row r="13" spans="1:16" x14ac:dyDescent="0.25">
      <c r="A13" s="25">
        <v>24</v>
      </c>
      <c r="B13">
        <v>0.9</v>
      </c>
      <c r="C13" s="9">
        <v>0.65</v>
      </c>
      <c r="P13">
        <v>18</v>
      </c>
    </row>
    <row r="14" spans="1:16" x14ac:dyDescent="0.25">
      <c r="P14">
        <v>19</v>
      </c>
    </row>
    <row r="15" spans="1:16" x14ac:dyDescent="0.25">
      <c r="P15">
        <v>22</v>
      </c>
    </row>
    <row r="16" spans="1:16" x14ac:dyDescent="0.25">
      <c r="P16">
        <v>23</v>
      </c>
    </row>
    <row r="21" spans="1:15" x14ac:dyDescent="0.25">
      <c r="A21" s="11" t="s">
        <v>22</v>
      </c>
      <c r="B21" s="12"/>
      <c r="C21" s="12"/>
      <c r="D21" s="13"/>
      <c r="E21" s="13"/>
      <c r="F21" s="13"/>
      <c r="G21" s="14"/>
      <c r="I21" s="11" t="s">
        <v>126</v>
      </c>
      <c r="J21" s="12"/>
      <c r="K21" s="12"/>
      <c r="L21" s="13"/>
      <c r="M21" s="13"/>
      <c r="N21" s="13"/>
      <c r="O21" s="14"/>
    </row>
    <row r="22" spans="1:15" x14ac:dyDescent="0.25">
      <c r="A22" s="15" t="s">
        <v>33</v>
      </c>
      <c r="B22" s="16" t="s">
        <v>27</v>
      </c>
      <c r="C22" s="16" t="s">
        <v>26</v>
      </c>
      <c r="D22" s="16"/>
      <c r="E22" s="16"/>
      <c r="F22" s="16" t="s">
        <v>29</v>
      </c>
      <c r="G22" s="17"/>
      <c r="I22" s="15" t="s">
        <v>34</v>
      </c>
      <c r="J22" s="16" t="s">
        <v>27</v>
      </c>
      <c r="K22" s="16" t="s">
        <v>26</v>
      </c>
      <c r="L22" s="16"/>
      <c r="M22" s="16"/>
      <c r="N22" s="16" t="s">
        <v>29</v>
      </c>
      <c r="O22" s="17"/>
    </row>
    <row r="23" spans="1:15" x14ac:dyDescent="0.25">
      <c r="A23" s="15">
        <v>2</v>
      </c>
      <c r="B23" s="16">
        <v>0.9</v>
      </c>
      <c r="C23" s="16">
        <v>0.7</v>
      </c>
      <c r="D23" s="16">
        <f>B23*C23</f>
        <v>0.63</v>
      </c>
      <c r="E23" s="16"/>
      <c r="F23" s="16">
        <f>B2*C8*B5</f>
        <v>0.504</v>
      </c>
      <c r="G23" s="17"/>
      <c r="I23" s="15">
        <v>2</v>
      </c>
      <c r="J23" s="16">
        <v>0.9</v>
      </c>
      <c r="K23" s="23">
        <v>0.65</v>
      </c>
      <c r="L23" s="16">
        <f>J23*K23</f>
        <v>0.58500000000000008</v>
      </c>
      <c r="M23" s="16"/>
      <c r="N23" s="16">
        <f>B2*C9*B5</f>
        <v>0.46800000000000003</v>
      </c>
      <c r="O23" s="17"/>
    </row>
    <row r="24" spans="1:15" x14ac:dyDescent="0.25">
      <c r="A24" s="15">
        <v>5</v>
      </c>
      <c r="B24" s="16">
        <v>0.9</v>
      </c>
      <c r="C24" s="16">
        <v>0.65</v>
      </c>
      <c r="D24" s="16">
        <f t="shared" ref="D24:D26" si="0">B24*C24</f>
        <v>0.58500000000000008</v>
      </c>
      <c r="E24" s="16"/>
      <c r="F24" s="18" t="s">
        <v>28</v>
      </c>
      <c r="G24" s="17"/>
      <c r="I24" s="15">
        <v>24</v>
      </c>
      <c r="J24" s="16">
        <v>0.9</v>
      </c>
      <c r="K24" s="23">
        <v>0.65</v>
      </c>
      <c r="L24" s="16">
        <f t="shared" ref="L24:L26" si="1">J24*K24</f>
        <v>0.58500000000000008</v>
      </c>
      <c r="M24" s="16"/>
      <c r="N24" s="18" t="s">
        <v>28</v>
      </c>
      <c r="O24" s="17"/>
    </row>
    <row r="25" spans="1:15" x14ac:dyDescent="0.25">
      <c r="A25" s="15">
        <v>6</v>
      </c>
      <c r="B25" s="16">
        <v>0.9</v>
      </c>
      <c r="C25" s="16">
        <v>0.65</v>
      </c>
      <c r="D25" s="16">
        <f t="shared" si="0"/>
        <v>0.58500000000000008</v>
      </c>
      <c r="E25" s="16"/>
      <c r="F25" s="18" cm="1">
        <f t="array" ref="F25">SUM(B23:B26*C23:C26)</f>
        <v>2.1250000000000004</v>
      </c>
      <c r="G25" s="17"/>
      <c r="I25" s="15"/>
      <c r="J25" s="16"/>
      <c r="K25" s="16"/>
      <c r="L25" s="16">
        <f t="shared" si="1"/>
        <v>0</v>
      </c>
      <c r="M25" s="16"/>
      <c r="N25" s="18" cm="1">
        <f t="array" ref="N25">SUM(J23:J26*K23:K26)</f>
        <v>1.1700000000000002</v>
      </c>
      <c r="O25" s="17"/>
    </row>
    <row r="26" spans="1:15" x14ac:dyDescent="0.25">
      <c r="A26" s="15">
        <v>15</v>
      </c>
      <c r="B26" s="16">
        <v>0.5</v>
      </c>
      <c r="C26" s="16">
        <v>0.65</v>
      </c>
      <c r="D26" s="16">
        <f t="shared" si="0"/>
        <v>0.32500000000000001</v>
      </c>
      <c r="E26" s="16"/>
      <c r="F26" s="22" t="s">
        <v>35</v>
      </c>
      <c r="G26" s="17" t="s">
        <v>31</v>
      </c>
      <c r="I26" s="15"/>
      <c r="J26" s="16"/>
      <c r="K26" s="16"/>
      <c r="L26" s="16">
        <f t="shared" si="1"/>
        <v>0</v>
      </c>
      <c r="M26" s="16"/>
      <c r="N26" s="22" t="s">
        <v>35</v>
      </c>
      <c r="O26" s="17" t="s">
        <v>31</v>
      </c>
    </row>
    <row r="27" spans="1:15" x14ac:dyDescent="0.25">
      <c r="A27" s="19"/>
      <c r="B27" s="20"/>
      <c r="C27" s="20"/>
      <c r="D27" s="20"/>
      <c r="E27" s="20"/>
      <c r="F27" s="20">
        <f>F23/F25</f>
        <v>0.23717647058823524</v>
      </c>
      <c r="G27" s="24">
        <f>F27</f>
        <v>0.23717647058823524</v>
      </c>
      <c r="I27" s="19"/>
      <c r="J27" s="20"/>
      <c r="K27" s="20"/>
      <c r="L27" s="20"/>
      <c r="M27" s="20"/>
      <c r="N27" s="20">
        <f>N23/N25</f>
        <v>0.39999999999999997</v>
      </c>
      <c r="O27" s="24">
        <f>G27+N27</f>
        <v>0.63717647058823523</v>
      </c>
    </row>
    <row r="29" spans="1:15" x14ac:dyDescent="0.25">
      <c r="A29" s="11" t="s">
        <v>32</v>
      </c>
      <c r="B29" s="12"/>
      <c r="C29" s="12"/>
      <c r="D29" s="13"/>
      <c r="E29" s="13"/>
      <c r="F29" s="13"/>
      <c r="G29" s="14"/>
      <c r="I29" s="11" t="s">
        <v>36</v>
      </c>
      <c r="J29" s="12"/>
      <c r="K29" s="12"/>
      <c r="L29" s="13"/>
      <c r="M29" s="13"/>
      <c r="N29" s="13"/>
      <c r="O29" s="14"/>
    </row>
    <row r="30" spans="1:15" x14ac:dyDescent="0.25">
      <c r="A30" s="15" t="s">
        <v>33</v>
      </c>
      <c r="B30" s="16" t="s">
        <v>27</v>
      </c>
      <c r="C30" s="16" t="s">
        <v>26</v>
      </c>
      <c r="D30" s="16"/>
      <c r="E30" s="16"/>
      <c r="F30" s="16" t="s">
        <v>29</v>
      </c>
      <c r="G30" s="17"/>
      <c r="I30" s="15" t="s">
        <v>127</v>
      </c>
      <c r="J30" s="16" t="s">
        <v>27</v>
      </c>
      <c r="K30" s="16" t="s">
        <v>26</v>
      </c>
      <c r="L30" s="16"/>
      <c r="M30" s="16"/>
      <c r="N30" s="16" t="s">
        <v>29</v>
      </c>
      <c r="O30" s="17"/>
    </row>
    <row r="31" spans="1:15" x14ac:dyDescent="0.25">
      <c r="A31" s="15">
        <v>2</v>
      </c>
      <c r="B31" s="16">
        <v>0.9</v>
      </c>
      <c r="C31" s="23">
        <v>0.7</v>
      </c>
      <c r="D31" s="16">
        <f>B31*C31</f>
        <v>0.63</v>
      </c>
      <c r="E31" s="16"/>
      <c r="F31" s="16">
        <f>B2*C10*B5</f>
        <v>0.504</v>
      </c>
      <c r="G31" s="17"/>
      <c r="I31" s="15">
        <v>2</v>
      </c>
      <c r="J31" s="16">
        <v>0.9</v>
      </c>
      <c r="K31" s="4">
        <v>0.7</v>
      </c>
      <c r="L31" s="16">
        <f>J31*K31</f>
        <v>0.63</v>
      </c>
      <c r="M31" s="16"/>
      <c r="N31" s="16">
        <f>B2*C11*B5</f>
        <v>0.504</v>
      </c>
      <c r="O31" s="17"/>
    </row>
    <row r="32" spans="1:15" x14ac:dyDescent="0.25">
      <c r="A32" s="15">
        <v>3</v>
      </c>
      <c r="B32" s="16">
        <v>0.9</v>
      </c>
      <c r="C32" s="23">
        <v>0.7</v>
      </c>
      <c r="D32" s="16">
        <f t="shared" ref="D32:D35" si="2">B32*C32</f>
        <v>0.63</v>
      </c>
      <c r="E32" s="16"/>
      <c r="F32" s="18" t="s">
        <v>28</v>
      </c>
      <c r="G32" s="17"/>
      <c r="I32" s="15">
        <v>3</v>
      </c>
      <c r="J32" s="16">
        <v>0.9</v>
      </c>
      <c r="K32" s="4">
        <v>0.7</v>
      </c>
      <c r="L32" s="16">
        <f t="shared" ref="L32:L35" si="3">J32*K32</f>
        <v>0.63</v>
      </c>
      <c r="M32" s="16"/>
      <c r="N32" s="18" t="s">
        <v>28</v>
      </c>
      <c r="O32" s="17"/>
    </row>
    <row r="33" spans="1:15" x14ac:dyDescent="0.25">
      <c r="A33" s="15">
        <v>5</v>
      </c>
      <c r="B33" s="16">
        <v>0.9</v>
      </c>
      <c r="C33" s="23">
        <v>0.65</v>
      </c>
      <c r="D33" s="16">
        <f t="shared" si="2"/>
        <v>0.58500000000000008</v>
      </c>
      <c r="E33" s="16"/>
      <c r="F33" s="18" cm="1">
        <f t="array" ref="F33">SUM(B31:B35*C31:C35)</f>
        <v>2.7550000000000003</v>
      </c>
      <c r="G33" s="17"/>
      <c r="I33" s="15">
        <v>5</v>
      </c>
      <c r="J33" s="16">
        <v>0.9</v>
      </c>
      <c r="K33" s="4">
        <v>0.65</v>
      </c>
      <c r="L33" s="16">
        <f t="shared" si="3"/>
        <v>0.58500000000000008</v>
      </c>
      <c r="M33" s="16"/>
      <c r="N33" s="18" cm="1">
        <f t="array" ref="N33">SUM(J31:J35*K31:K35)</f>
        <v>2.7550000000000003</v>
      </c>
      <c r="O33" s="17"/>
    </row>
    <row r="34" spans="1:15" x14ac:dyDescent="0.25">
      <c r="A34" s="15">
        <v>6</v>
      </c>
      <c r="B34" s="16">
        <v>0.9</v>
      </c>
      <c r="C34" s="23">
        <v>0.65</v>
      </c>
      <c r="D34" s="16">
        <f t="shared" si="2"/>
        <v>0.58500000000000008</v>
      </c>
      <c r="E34" s="16"/>
      <c r="F34" s="22" t="s">
        <v>35</v>
      </c>
      <c r="G34" s="17" t="s">
        <v>31</v>
      </c>
      <c r="I34" s="15">
        <v>6</v>
      </c>
      <c r="J34" s="16">
        <v>0.9</v>
      </c>
      <c r="K34" s="4">
        <v>0.65</v>
      </c>
      <c r="L34" s="16">
        <f t="shared" si="3"/>
        <v>0.58500000000000008</v>
      </c>
      <c r="M34" s="16"/>
      <c r="N34" s="22" t="s">
        <v>35</v>
      </c>
      <c r="O34" s="17" t="s">
        <v>31</v>
      </c>
    </row>
    <row r="35" spans="1:15" x14ac:dyDescent="0.25">
      <c r="A35" s="19">
        <v>15</v>
      </c>
      <c r="B35" s="20">
        <v>0.5</v>
      </c>
      <c r="C35" s="26">
        <v>0.65</v>
      </c>
      <c r="D35" s="20">
        <f t="shared" si="2"/>
        <v>0.32500000000000001</v>
      </c>
      <c r="E35" s="20"/>
      <c r="F35" s="20">
        <f>F31/F33</f>
        <v>0.18294010889292195</v>
      </c>
      <c r="G35" s="24">
        <f>O27+F35</f>
        <v>0.82011657948115713</v>
      </c>
      <c r="I35" s="19">
        <v>15</v>
      </c>
      <c r="J35" s="20">
        <v>0.5</v>
      </c>
      <c r="K35" s="20">
        <v>0.65</v>
      </c>
      <c r="L35" s="20">
        <f t="shared" si="3"/>
        <v>0.32500000000000001</v>
      </c>
      <c r="M35" s="20"/>
      <c r="N35" s="20">
        <f>N31/N33</f>
        <v>0.18294010889292195</v>
      </c>
      <c r="O35" s="24">
        <f>G35+N35</f>
        <v>1.003056688374079</v>
      </c>
    </row>
    <row r="37" spans="1:15" x14ac:dyDescent="0.25">
      <c r="A37" s="11" t="s">
        <v>37</v>
      </c>
      <c r="B37" s="12"/>
      <c r="C37" s="12"/>
      <c r="D37" s="13"/>
      <c r="E37" s="13"/>
      <c r="F37" s="13"/>
      <c r="G37" s="14"/>
      <c r="I37" s="11" t="s">
        <v>38</v>
      </c>
      <c r="J37" s="12"/>
      <c r="K37" s="12"/>
      <c r="L37" s="13"/>
      <c r="M37" s="13"/>
      <c r="N37" s="13"/>
      <c r="O37" s="14"/>
    </row>
    <row r="38" spans="1:15" x14ac:dyDescent="0.25">
      <c r="A38" s="15" t="s">
        <v>33</v>
      </c>
      <c r="B38" s="16" t="s">
        <v>27</v>
      </c>
      <c r="C38" s="16" t="s">
        <v>26</v>
      </c>
      <c r="D38" s="16"/>
      <c r="E38" s="16"/>
      <c r="F38" s="16" t="s">
        <v>29</v>
      </c>
      <c r="G38" s="17"/>
      <c r="I38" s="15" t="s">
        <v>33</v>
      </c>
      <c r="J38" s="16" t="s">
        <v>27</v>
      </c>
      <c r="K38" s="16" t="s">
        <v>26</v>
      </c>
      <c r="L38" s="16"/>
      <c r="M38" s="16"/>
      <c r="N38" s="16" t="s">
        <v>29</v>
      </c>
      <c r="O38" s="17"/>
    </row>
    <row r="39" spans="1:15" x14ac:dyDescent="0.25">
      <c r="A39" s="15">
        <v>2</v>
      </c>
      <c r="B39" s="16">
        <v>0.9</v>
      </c>
      <c r="C39" s="23">
        <v>0.7</v>
      </c>
      <c r="D39" s="16">
        <f>B39*C39</f>
        <v>0.63</v>
      </c>
      <c r="E39" s="16"/>
      <c r="F39" s="16">
        <f>B2*C12*B5</f>
        <v>0.504</v>
      </c>
      <c r="G39" s="17"/>
      <c r="I39" s="15">
        <v>2</v>
      </c>
      <c r="J39" s="16">
        <v>0.9</v>
      </c>
      <c r="K39" s="4">
        <v>0.65</v>
      </c>
      <c r="L39" s="16">
        <f>J39*K39</f>
        <v>0.58500000000000008</v>
      </c>
      <c r="M39" s="16"/>
      <c r="N39" s="16">
        <f>B2*C13*B5</f>
        <v>0.46800000000000003</v>
      </c>
      <c r="O39" s="17"/>
    </row>
    <row r="40" spans="1:15" x14ac:dyDescent="0.25">
      <c r="A40" s="15">
        <v>3</v>
      </c>
      <c r="B40" s="16">
        <v>0.9</v>
      </c>
      <c r="C40" s="23">
        <v>0.7</v>
      </c>
      <c r="D40" s="16">
        <f t="shared" ref="D40:D42" si="4">B40*C40</f>
        <v>0.63</v>
      </c>
      <c r="E40" s="16"/>
      <c r="F40" s="18" t="s">
        <v>28</v>
      </c>
      <c r="G40" s="17"/>
      <c r="I40" s="15"/>
      <c r="J40" s="16"/>
      <c r="K40" s="4"/>
      <c r="L40" s="16">
        <f t="shared" ref="L40:L43" si="5">J40*K40</f>
        <v>0</v>
      </c>
      <c r="M40" s="16"/>
      <c r="N40" s="18" t="s">
        <v>28</v>
      </c>
      <c r="O40" s="17"/>
    </row>
    <row r="41" spans="1:15" x14ac:dyDescent="0.25">
      <c r="A41" s="15">
        <v>16</v>
      </c>
      <c r="B41" s="16">
        <v>0.9</v>
      </c>
      <c r="C41" s="23">
        <v>0.65</v>
      </c>
      <c r="D41" s="16">
        <f t="shared" si="4"/>
        <v>0.58500000000000008</v>
      </c>
      <c r="E41" s="16"/>
      <c r="F41" s="18" cm="1">
        <f t="array" ref="F41">SUM(B39:B43*C39:C43)</f>
        <v>2.4300000000000002</v>
      </c>
      <c r="G41" s="17"/>
      <c r="I41" s="15"/>
      <c r="J41" s="16"/>
      <c r="K41" s="4"/>
      <c r="L41" s="16">
        <f t="shared" si="5"/>
        <v>0</v>
      </c>
      <c r="M41" s="16"/>
      <c r="N41" s="18" cm="1">
        <f t="array" ref="N41">SUM(J39:J43*K39:K43)</f>
        <v>0.58500000000000008</v>
      </c>
      <c r="O41" s="17"/>
    </row>
    <row r="42" spans="1:15" x14ac:dyDescent="0.25">
      <c r="A42" s="15">
        <v>21</v>
      </c>
      <c r="B42" s="16">
        <v>0.9</v>
      </c>
      <c r="C42" s="23">
        <v>0.65</v>
      </c>
      <c r="D42" s="16">
        <f t="shared" si="4"/>
        <v>0.58500000000000008</v>
      </c>
      <c r="E42" s="16"/>
      <c r="F42" s="22" t="s">
        <v>35</v>
      </c>
      <c r="G42" s="17" t="s">
        <v>31</v>
      </c>
      <c r="I42" s="15"/>
      <c r="J42" s="16"/>
      <c r="K42" s="4"/>
      <c r="L42" s="16">
        <f t="shared" si="5"/>
        <v>0</v>
      </c>
      <c r="M42" s="16"/>
      <c r="N42" s="22" t="s">
        <v>35</v>
      </c>
      <c r="O42" s="17" t="s">
        <v>31</v>
      </c>
    </row>
    <row r="43" spans="1:15" x14ac:dyDescent="0.25">
      <c r="A43" s="19"/>
      <c r="B43" s="20"/>
      <c r="C43" s="26"/>
      <c r="D43" s="20"/>
      <c r="E43" s="20"/>
      <c r="F43" s="20">
        <f>F39/F41</f>
        <v>0.2074074074074074</v>
      </c>
      <c r="G43" s="24">
        <f>O35+F43</f>
        <v>1.2104640957814865</v>
      </c>
      <c r="I43" s="19"/>
      <c r="J43" s="20"/>
      <c r="K43" s="20"/>
      <c r="L43" s="20">
        <f t="shared" si="5"/>
        <v>0</v>
      </c>
      <c r="M43" s="20"/>
      <c r="N43" s="20">
        <f>N39/N41</f>
        <v>0.79999999999999993</v>
      </c>
      <c r="O43" s="24">
        <f>G43+N43</f>
        <v>2.0104640957814865</v>
      </c>
    </row>
    <row r="44" spans="1:15" x14ac:dyDescent="0.25">
      <c r="A44" s="31" t="s">
        <v>65</v>
      </c>
      <c r="B44" s="31"/>
      <c r="C44" s="31">
        <v>2.0104640957814865</v>
      </c>
    </row>
    <row r="45" spans="1:15" x14ac:dyDescent="0.2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</row>
    <row r="46" spans="1:15" ht="19.5" customHeight="1" x14ac:dyDescent="0.25">
      <c r="A46" t="s">
        <v>39</v>
      </c>
    </row>
    <row r="47" spans="1:15" x14ac:dyDescent="0.25">
      <c r="A47" s="6" t="s">
        <v>40</v>
      </c>
      <c r="B47" t="s">
        <v>41</v>
      </c>
      <c r="C47" t="s">
        <v>42</v>
      </c>
      <c r="F47" t="s">
        <v>43</v>
      </c>
      <c r="G47" t="s">
        <v>44</v>
      </c>
    </row>
    <row r="48" spans="1:15" x14ac:dyDescent="0.25">
      <c r="F48">
        <v>1.4</v>
      </c>
      <c r="G48">
        <v>2.0104640957814865</v>
      </c>
    </row>
    <row r="50" spans="1:13" x14ac:dyDescent="0.25">
      <c r="A50" s="11" t="s">
        <v>45</v>
      </c>
      <c r="B50" s="28">
        <f>POWER(A52,B52)</f>
        <v>2.9614530900040914</v>
      </c>
      <c r="D50" s="11" t="s">
        <v>48</v>
      </c>
      <c r="E50" s="28">
        <f>1/D52</f>
        <v>0.16666666666666666</v>
      </c>
      <c r="G50" s="11" t="s">
        <v>50</v>
      </c>
      <c r="H50" s="12">
        <f>1/M54</f>
        <v>0.33775396500363453</v>
      </c>
      <c r="I50" s="13"/>
      <c r="J50" s="13"/>
      <c r="K50" s="13"/>
      <c r="L50" s="13"/>
      <c r="M50" s="14"/>
    </row>
    <row r="51" spans="1:13" x14ac:dyDescent="0.25">
      <c r="A51" s="15" t="s">
        <v>46</v>
      </c>
      <c r="B51" s="17" t="s">
        <v>47</v>
      </c>
      <c r="D51" s="15" t="s">
        <v>49</v>
      </c>
      <c r="E51" s="17"/>
      <c r="G51" s="15" t="s">
        <v>46</v>
      </c>
      <c r="H51" s="16"/>
      <c r="I51" s="16"/>
      <c r="J51" s="16" t="s">
        <v>51</v>
      </c>
      <c r="K51" s="16" t="s">
        <v>52</v>
      </c>
      <c r="L51" s="16" t="s">
        <v>53</v>
      </c>
      <c r="M51" s="17"/>
    </row>
    <row r="52" spans="1:13" x14ac:dyDescent="0.25">
      <c r="A52" s="19">
        <f>G48/F48</f>
        <v>1.436045782701062</v>
      </c>
      <c r="B52" s="21">
        <v>3</v>
      </c>
      <c r="D52" s="19">
        <f>FACT(B52)</f>
        <v>6</v>
      </c>
      <c r="E52" s="21"/>
      <c r="G52" s="15">
        <v>1.436045782701062</v>
      </c>
      <c r="H52" s="16"/>
      <c r="I52" s="16" t="s">
        <v>54</v>
      </c>
      <c r="J52" s="16">
        <f>POWER(G52,1)</f>
        <v>1.436045782701062</v>
      </c>
      <c r="K52" s="16">
        <f>POWER(G52,2)</f>
        <v>2.0622274900135058</v>
      </c>
      <c r="L52" s="16">
        <f>POWER(G52,3)</f>
        <v>2.9614530900040914</v>
      </c>
      <c r="M52" s="17"/>
    </row>
    <row r="53" spans="1:13" x14ac:dyDescent="0.25">
      <c r="G53" s="15"/>
      <c r="H53" s="16"/>
      <c r="I53" s="16" t="s">
        <v>55</v>
      </c>
      <c r="J53" s="16">
        <f>1/FACT(1)</f>
        <v>1</v>
      </c>
      <c r="K53" s="16">
        <f>1/FACT(2)</f>
        <v>0.5</v>
      </c>
      <c r="L53" s="16">
        <f>1/FACT(3)</f>
        <v>0.16666666666666666</v>
      </c>
      <c r="M53" s="29" t="s">
        <v>57</v>
      </c>
    </row>
    <row r="54" spans="1:13" x14ac:dyDescent="0.25">
      <c r="A54" s="31" t="s">
        <v>58</v>
      </c>
      <c r="B54" s="32">
        <f>B50*E50*H50</f>
        <v>0.1667070872201912</v>
      </c>
      <c r="G54" s="19"/>
      <c r="H54" s="20"/>
      <c r="I54" s="20" t="s">
        <v>56</v>
      </c>
      <c r="J54" s="20">
        <f>J52*J53</f>
        <v>1.436045782701062</v>
      </c>
      <c r="K54" s="20">
        <f t="shared" ref="K54:L54" si="6">K52*K53</f>
        <v>1.0311137450067529</v>
      </c>
      <c r="L54" s="20">
        <f t="shared" si="6"/>
        <v>0.49357551500068186</v>
      </c>
      <c r="M54" s="30">
        <f>SUM(J54:L54)</f>
        <v>2.9607350427084969</v>
      </c>
    </row>
    <row r="56" spans="1:13" x14ac:dyDescent="0.25">
      <c r="A56" s="33" t="s">
        <v>61</v>
      </c>
    </row>
    <row r="57" spans="1:13" x14ac:dyDescent="0.25">
      <c r="A57" s="34" t="s">
        <v>59</v>
      </c>
    </row>
    <row r="58" spans="1:13" x14ac:dyDescent="0.25">
      <c r="A58" s="35" t="s">
        <v>60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7744-836D-48EE-8B7F-F94BD16436D9}">
  <dimension ref="A1:AB25"/>
  <sheetViews>
    <sheetView zoomScale="90" zoomScaleNormal="90" workbookViewId="0">
      <selection activeCell="A7" sqref="A7:XFD7"/>
    </sheetView>
  </sheetViews>
  <sheetFormatPr defaultColWidth="7.42578125" defaultRowHeight="15" x14ac:dyDescent="0.25"/>
  <cols>
    <col min="1" max="1" width="7.42578125" style="2"/>
    <col min="2" max="3" width="7.42578125" style="4"/>
    <col min="4" max="4" width="7.42578125" style="2"/>
    <col min="5" max="6" width="7.42578125" style="4"/>
    <col min="7" max="14" width="7.42578125" style="2"/>
    <col min="15" max="16" width="7.42578125" style="4"/>
    <col min="17" max="19" width="7.42578125" style="2"/>
    <col min="20" max="21" width="7.42578125" style="4"/>
    <col min="22" max="23" width="7.42578125" style="2"/>
    <col min="24" max="25" width="7.42578125" style="4"/>
    <col min="26" max="16384" width="7.42578125" style="2"/>
  </cols>
  <sheetData>
    <row r="1" spans="1:28" x14ac:dyDescent="0.25">
      <c r="A1" s="2">
        <v>-1</v>
      </c>
      <c r="B1" s="4">
        <v>0</v>
      </c>
      <c r="C1" s="4">
        <v>0</v>
      </c>
      <c r="D1" s="2">
        <v>0</v>
      </c>
      <c r="E1" s="4">
        <v>0</v>
      </c>
      <c r="F1" s="4">
        <v>0</v>
      </c>
      <c r="G1" s="2">
        <v>0</v>
      </c>
      <c r="H1" s="2">
        <v>0</v>
      </c>
      <c r="I1" s="2">
        <v>0.7</v>
      </c>
      <c r="J1" s="2">
        <v>0</v>
      </c>
      <c r="K1" s="2">
        <v>0.65</v>
      </c>
      <c r="L1" s="2">
        <v>0</v>
      </c>
      <c r="M1" s="2">
        <v>0.7</v>
      </c>
      <c r="N1" s="2">
        <v>0</v>
      </c>
      <c r="O1" s="4">
        <v>0.7</v>
      </c>
      <c r="P1" s="4">
        <v>0.65</v>
      </c>
      <c r="Q1" s="2">
        <v>0.65</v>
      </c>
      <c r="R1" s="2">
        <v>0</v>
      </c>
      <c r="S1" s="2">
        <v>0</v>
      </c>
      <c r="T1" s="4">
        <v>0</v>
      </c>
      <c r="U1" s="4">
        <v>0.65</v>
      </c>
      <c r="V1" s="2">
        <v>0.65</v>
      </c>
      <c r="W1" s="2">
        <v>0.65</v>
      </c>
      <c r="X1" s="4">
        <v>0</v>
      </c>
      <c r="Y1" s="4">
        <v>0</v>
      </c>
      <c r="AB1" s="5" t="s">
        <v>11</v>
      </c>
    </row>
    <row r="2" spans="1:28" x14ac:dyDescent="0.25">
      <c r="A2" s="3">
        <v>0</v>
      </c>
      <c r="B2" s="5">
        <v>-1</v>
      </c>
      <c r="C2" s="5">
        <v>0.7</v>
      </c>
      <c r="D2" s="3">
        <v>0.65</v>
      </c>
      <c r="E2" s="5">
        <v>0</v>
      </c>
      <c r="F2" s="5">
        <v>0</v>
      </c>
      <c r="G2" s="3">
        <v>0</v>
      </c>
      <c r="H2" s="3">
        <v>0.7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5">
        <v>0</v>
      </c>
      <c r="P2" s="5">
        <v>0</v>
      </c>
      <c r="Q2" s="3">
        <v>0</v>
      </c>
      <c r="R2" s="3">
        <v>0</v>
      </c>
      <c r="S2" s="3">
        <v>0.7</v>
      </c>
      <c r="T2" s="5">
        <v>0</v>
      </c>
      <c r="U2" s="5">
        <v>0</v>
      </c>
      <c r="V2" s="3">
        <v>0.7</v>
      </c>
      <c r="W2" s="3">
        <v>0</v>
      </c>
      <c r="X2" s="5">
        <v>0.65</v>
      </c>
      <c r="Y2" s="5">
        <v>0</v>
      </c>
      <c r="AB2" s="1" t="s">
        <v>12</v>
      </c>
    </row>
    <row r="3" spans="1:28" x14ac:dyDescent="0.25">
      <c r="A3" s="3">
        <v>0</v>
      </c>
      <c r="B3" s="5">
        <v>0.7</v>
      </c>
      <c r="C3" s="5">
        <v>-1</v>
      </c>
      <c r="D3" s="3">
        <v>0</v>
      </c>
      <c r="E3" s="5">
        <v>0.65</v>
      </c>
      <c r="F3" s="5">
        <v>0.65</v>
      </c>
      <c r="G3" s="3">
        <v>0</v>
      </c>
      <c r="H3" s="3">
        <v>0.7</v>
      </c>
      <c r="I3" s="3">
        <v>0.65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5">
        <v>0.65</v>
      </c>
      <c r="P3" s="5">
        <v>0</v>
      </c>
      <c r="Q3" s="3">
        <v>0</v>
      </c>
      <c r="R3" s="3">
        <v>0</v>
      </c>
      <c r="S3" s="3">
        <v>0.7</v>
      </c>
      <c r="T3" s="5">
        <v>0</v>
      </c>
      <c r="U3" s="5">
        <v>0</v>
      </c>
      <c r="V3" s="3">
        <v>0.7</v>
      </c>
      <c r="W3" s="3">
        <v>0</v>
      </c>
      <c r="X3" s="5">
        <v>0</v>
      </c>
      <c r="Y3" s="5">
        <v>0</v>
      </c>
    </row>
    <row r="4" spans="1:28" x14ac:dyDescent="0.25">
      <c r="A4" s="2">
        <v>0</v>
      </c>
      <c r="B4" s="4">
        <v>0.65</v>
      </c>
      <c r="C4" s="4">
        <v>0</v>
      </c>
      <c r="D4" s="2">
        <v>-1</v>
      </c>
      <c r="E4" s="4">
        <v>0</v>
      </c>
      <c r="F4" s="4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4">
        <v>0</v>
      </c>
      <c r="P4" s="4">
        <v>0</v>
      </c>
      <c r="Q4" s="2">
        <v>0</v>
      </c>
      <c r="R4" s="2">
        <v>0</v>
      </c>
      <c r="S4" s="2">
        <v>0</v>
      </c>
      <c r="T4" s="4">
        <v>0</v>
      </c>
      <c r="U4" s="4">
        <v>0</v>
      </c>
      <c r="V4" s="2">
        <v>0</v>
      </c>
      <c r="W4" s="2">
        <v>0</v>
      </c>
      <c r="X4" s="4">
        <v>0.65</v>
      </c>
      <c r="Y4" s="4">
        <v>0</v>
      </c>
    </row>
    <row r="5" spans="1:28" x14ac:dyDescent="0.25">
      <c r="A5" s="3">
        <v>0</v>
      </c>
      <c r="B5" s="5">
        <v>0</v>
      </c>
      <c r="C5" s="5">
        <v>0.65</v>
      </c>
      <c r="D5" s="3">
        <v>0</v>
      </c>
      <c r="E5" s="5">
        <v>-1</v>
      </c>
      <c r="F5" s="5">
        <v>0.7</v>
      </c>
      <c r="G5" s="3">
        <v>0</v>
      </c>
      <c r="H5" s="3">
        <v>0.65</v>
      </c>
      <c r="I5" s="3">
        <v>0.65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5">
        <v>0.65</v>
      </c>
      <c r="P5" s="5">
        <v>0</v>
      </c>
      <c r="Q5" s="3">
        <v>0</v>
      </c>
      <c r="R5" s="3">
        <v>0</v>
      </c>
      <c r="S5" s="3">
        <v>0.65</v>
      </c>
      <c r="T5" s="5">
        <v>0</v>
      </c>
      <c r="U5" s="5">
        <v>0</v>
      </c>
      <c r="V5" s="3">
        <v>0</v>
      </c>
      <c r="W5" s="3">
        <v>0.7</v>
      </c>
      <c r="X5" s="5">
        <v>0</v>
      </c>
      <c r="Y5" s="5">
        <v>0</v>
      </c>
    </row>
    <row r="6" spans="1:28" x14ac:dyDescent="0.25">
      <c r="A6" s="3">
        <v>0</v>
      </c>
      <c r="B6" s="5">
        <v>0</v>
      </c>
      <c r="C6" s="5">
        <v>0.65</v>
      </c>
      <c r="D6" s="3">
        <v>0</v>
      </c>
      <c r="E6" s="5">
        <v>0.7</v>
      </c>
      <c r="F6" s="5">
        <v>-1</v>
      </c>
      <c r="G6" s="3">
        <v>0</v>
      </c>
      <c r="H6" s="3">
        <v>0.65</v>
      </c>
      <c r="I6" s="3">
        <v>0.65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5">
        <v>0.65</v>
      </c>
      <c r="P6" s="5">
        <v>0</v>
      </c>
      <c r="Q6" s="3">
        <v>0</v>
      </c>
      <c r="R6" s="3">
        <v>0</v>
      </c>
      <c r="S6" s="3">
        <v>0.65</v>
      </c>
      <c r="T6" s="5">
        <v>0</v>
      </c>
      <c r="U6" s="5">
        <v>0</v>
      </c>
      <c r="V6" s="3">
        <v>0</v>
      </c>
      <c r="W6" s="3">
        <v>0.7</v>
      </c>
      <c r="X6" s="5">
        <v>0</v>
      </c>
      <c r="Y6" s="5">
        <v>0</v>
      </c>
    </row>
    <row r="7" spans="1:28" x14ac:dyDescent="0.25">
      <c r="A7" s="2">
        <v>0</v>
      </c>
      <c r="B7" s="4">
        <v>0</v>
      </c>
      <c r="C7" s="4">
        <v>0</v>
      </c>
      <c r="D7" s="2">
        <v>0</v>
      </c>
      <c r="E7" s="4">
        <v>0</v>
      </c>
      <c r="F7" s="4">
        <v>0</v>
      </c>
      <c r="G7" s="2">
        <v>-1</v>
      </c>
      <c r="H7" s="2">
        <v>0</v>
      </c>
      <c r="I7" s="2">
        <v>0</v>
      </c>
      <c r="J7" s="2">
        <v>0</v>
      </c>
      <c r="K7" s="2">
        <v>0</v>
      </c>
      <c r="L7" s="2">
        <v>0.65</v>
      </c>
      <c r="M7" s="2">
        <v>0</v>
      </c>
      <c r="N7" s="2">
        <v>0.7</v>
      </c>
      <c r="O7" s="4">
        <v>0</v>
      </c>
      <c r="P7" s="4">
        <v>0</v>
      </c>
      <c r="Q7" s="2">
        <v>0</v>
      </c>
      <c r="R7" s="2">
        <v>0.65</v>
      </c>
      <c r="S7" s="2">
        <v>0</v>
      </c>
      <c r="T7" s="4">
        <v>0</v>
      </c>
      <c r="U7" s="4">
        <v>0</v>
      </c>
      <c r="V7" s="2">
        <v>0</v>
      </c>
      <c r="W7" s="2">
        <v>0</v>
      </c>
      <c r="X7" s="4">
        <v>0</v>
      </c>
      <c r="Y7" s="4">
        <v>0.7</v>
      </c>
    </row>
    <row r="8" spans="1:28" x14ac:dyDescent="0.25">
      <c r="A8" s="2">
        <v>0</v>
      </c>
      <c r="B8" s="4">
        <v>0.7</v>
      </c>
      <c r="C8" s="4">
        <v>0.7</v>
      </c>
      <c r="D8" s="2">
        <v>0</v>
      </c>
      <c r="E8" s="4">
        <v>0.65</v>
      </c>
      <c r="F8" s="4">
        <v>0.65</v>
      </c>
      <c r="G8" s="2">
        <v>0</v>
      </c>
      <c r="H8" s="2">
        <v>-1</v>
      </c>
      <c r="I8" s="2">
        <v>0.65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4">
        <v>0.65</v>
      </c>
      <c r="P8" s="4">
        <v>0</v>
      </c>
      <c r="Q8" s="2">
        <v>0</v>
      </c>
      <c r="R8" s="2">
        <v>0</v>
      </c>
      <c r="S8" s="2">
        <v>0.7</v>
      </c>
      <c r="T8" s="4">
        <v>0</v>
      </c>
      <c r="U8" s="4">
        <v>0</v>
      </c>
      <c r="V8" s="2">
        <v>0.7</v>
      </c>
      <c r="W8" s="2">
        <v>0</v>
      </c>
      <c r="X8" s="4">
        <v>0</v>
      </c>
      <c r="Y8" s="4">
        <v>0</v>
      </c>
    </row>
    <row r="9" spans="1:28" x14ac:dyDescent="0.25">
      <c r="A9" s="2">
        <v>0.7</v>
      </c>
      <c r="B9" s="4">
        <v>0</v>
      </c>
      <c r="C9" s="4">
        <v>0.65</v>
      </c>
      <c r="D9" s="2">
        <v>0</v>
      </c>
      <c r="E9" s="4">
        <v>0.65</v>
      </c>
      <c r="F9" s="4">
        <v>0.65</v>
      </c>
      <c r="G9" s="2">
        <v>0</v>
      </c>
      <c r="H9" s="2">
        <v>0.65</v>
      </c>
      <c r="I9" s="2">
        <v>-1</v>
      </c>
      <c r="J9" s="2">
        <v>0</v>
      </c>
      <c r="K9" s="2">
        <v>0</v>
      </c>
      <c r="L9" s="2">
        <v>0</v>
      </c>
      <c r="M9" s="2">
        <v>0.7</v>
      </c>
      <c r="N9" s="2">
        <v>0</v>
      </c>
      <c r="O9" s="4">
        <v>0.7</v>
      </c>
      <c r="P9" s="4">
        <v>0</v>
      </c>
      <c r="Q9" s="2">
        <v>0</v>
      </c>
      <c r="R9" s="2">
        <v>0</v>
      </c>
      <c r="S9" s="2">
        <v>0.65</v>
      </c>
      <c r="T9" s="4">
        <v>0</v>
      </c>
      <c r="U9" s="4">
        <v>0</v>
      </c>
      <c r="V9" s="2">
        <v>0</v>
      </c>
      <c r="W9" s="2">
        <v>0</v>
      </c>
      <c r="X9" s="4">
        <v>0</v>
      </c>
      <c r="Y9" s="4">
        <v>0</v>
      </c>
    </row>
    <row r="10" spans="1:28" x14ac:dyDescent="0.25">
      <c r="A10" s="2">
        <v>0</v>
      </c>
      <c r="B10" s="4">
        <v>0</v>
      </c>
      <c r="C10" s="4">
        <v>0</v>
      </c>
      <c r="D10" s="2">
        <v>0</v>
      </c>
      <c r="E10" s="4">
        <v>0</v>
      </c>
      <c r="F10" s="4">
        <v>0</v>
      </c>
      <c r="G10" s="2">
        <v>0</v>
      </c>
      <c r="H10" s="2">
        <v>0</v>
      </c>
      <c r="I10" s="2">
        <v>0</v>
      </c>
      <c r="J10" s="2">
        <v>-1</v>
      </c>
      <c r="K10" s="2">
        <v>0</v>
      </c>
      <c r="L10" s="2">
        <v>0</v>
      </c>
      <c r="M10" s="2">
        <v>0</v>
      </c>
      <c r="N10" s="2">
        <v>0.65</v>
      </c>
      <c r="O10" s="4">
        <v>0</v>
      </c>
      <c r="P10" s="4">
        <v>0</v>
      </c>
      <c r="Q10" s="2">
        <v>0</v>
      </c>
      <c r="R10" s="2">
        <v>0</v>
      </c>
      <c r="S10" s="2">
        <v>0</v>
      </c>
      <c r="T10" s="4">
        <v>0.65</v>
      </c>
      <c r="U10" s="4">
        <v>0.7</v>
      </c>
      <c r="V10" s="2">
        <v>0</v>
      </c>
      <c r="W10" s="2">
        <v>0</v>
      </c>
      <c r="X10" s="4">
        <v>0</v>
      </c>
      <c r="Y10" s="4">
        <v>0.65</v>
      </c>
      <c r="Z10" s="2">
        <f>AA10*AB10</f>
        <v>0.63</v>
      </c>
      <c r="AA10" s="2">
        <v>0.7</v>
      </c>
      <c r="AB10" s="2">
        <v>0.9</v>
      </c>
    </row>
    <row r="11" spans="1:28" x14ac:dyDescent="0.25">
      <c r="A11" s="2">
        <v>0.65</v>
      </c>
      <c r="B11" s="4">
        <v>0</v>
      </c>
      <c r="C11" s="4">
        <v>0</v>
      </c>
      <c r="D11" s="2">
        <v>0</v>
      </c>
      <c r="E11" s="4">
        <v>0</v>
      </c>
      <c r="F11" s="4">
        <v>0</v>
      </c>
      <c r="G11" s="2">
        <v>0</v>
      </c>
      <c r="H11" s="2">
        <v>0</v>
      </c>
      <c r="I11" s="2">
        <v>0</v>
      </c>
      <c r="J11" s="2">
        <v>0</v>
      </c>
      <c r="K11" s="2">
        <v>-1</v>
      </c>
      <c r="L11" s="2">
        <v>0</v>
      </c>
      <c r="M11" s="2">
        <v>0.65</v>
      </c>
      <c r="N11" s="2">
        <v>0</v>
      </c>
      <c r="O11" s="4">
        <v>0</v>
      </c>
      <c r="P11" s="4">
        <v>0.65</v>
      </c>
      <c r="Q11" s="2">
        <v>0.65</v>
      </c>
      <c r="R11" s="2">
        <v>0</v>
      </c>
      <c r="S11" s="2">
        <v>0</v>
      </c>
      <c r="T11" s="4">
        <v>0</v>
      </c>
      <c r="U11" s="4">
        <v>0.65</v>
      </c>
      <c r="V11" s="2">
        <v>0.65</v>
      </c>
      <c r="W11" s="2">
        <v>0.65</v>
      </c>
      <c r="X11" s="4">
        <v>0.7</v>
      </c>
      <c r="Y11" s="4">
        <v>0</v>
      </c>
      <c r="Z11" s="2">
        <f t="shared" ref="Z11:Z15" si="0">AA11*AB11</f>
        <v>0.58500000000000008</v>
      </c>
      <c r="AA11" s="2">
        <v>0.65</v>
      </c>
      <c r="AB11" s="2">
        <v>0.9</v>
      </c>
    </row>
    <row r="12" spans="1:28" x14ac:dyDescent="0.25">
      <c r="A12" s="2">
        <v>0</v>
      </c>
      <c r="B12" s="4">
        <v>0</v>
      </c>
      <c r="C12" s="4">
        <v>0</v>
      </c>
      <c r="D12" s="2">
        <v>0</v>
      </c>
      <c r="E12" s="4">
        <v>0</v>
      </c>
      <c r="F12" s="4">
        <v>0</v>
      </c>
      <c r="G12" s="2">
        <v>0.65</v>
      </c>
      <c r="H12" s="2">
        <v>0</v>
      </c>
      <c r="I12" s="2">
        <v>0</v>
      </c>
      <c r="J12" s="2">
        <v>0</v>
      </c>
      <c r="K12" s="2">
        <v>0</v>
      </c>
      <c r="L12" s="2">
        <v>-1</v>
      </c>
      <c r="M12" s="2">
        <v>0</v>
      </c>
      <c r="N12" s="2">
        <v>0</v>
      </c>
      <c r="O12" s="4">
        <v>0</v>
      </c>
      <c r="P12" s="4">
        <v>0.7</v>
      </c>
      <c r="Q12" s="2">
        <v>0</v>
      </c>
      <c r="R12" s="2">
        <v>0.7</v>
      </c>
      <c r="S12" s="2">
        <v>0</v>
      </c>
      <c r="T12" s="4">
        <v>0.7</v>
      </c>
      <c r="U12" s="4">
        <v>0</v>
      </c>
      <c r="V12" s="2">
        <v>0</v>
      </c>
      <c r="W12" s="2">
        <v>0</v>
      </c>
      <c r="X12" s="4">
        <v>0</v>
      </c>
      <c r="Y12" s="4">
        <v>0</v>
      </c>
      <c r="Z12" s="2">
        <f t="shared" si="0"/>
        <v>0.63</v>
      </c>
      <c r="AA12" s="2">
        <v>0.7</v>
      </c>
      <c r="AB12" s="2">
        <v>0.9</v>
      </c>
    </row>
    <row r="13" spans="1:28" x14ac:dyDescent="0.25">
      <c r="A13" s="2">
        <v>0.7</v>
      </c>
      <c r="B13" s="4">
        <v>0</v>
      </c>
      <c r="C13" s="4">
        <v>0</v>
      </c>
      <c r="D13" s="2">
        <v>0</v>
      </c>
      <c r="E13" s="4">
        <v>0</v>
      </c>
      <c r="F13" s="4">
        <v>0</v>
      </c>
      <c r="G13" s="2">
        <v>0</v>
      </c>
      <c r="H13" s="2">
        <v>0</v>
      </c>
      <c r="I13" s="2">
        <v>0.7</v>
      </c>
      <c r="J13" s="2">
        <v>0</v>
      </c>
      <c r="K13" s="2">
        <v>0.65</v>
      </c>
      <c r="L13" s="2">
        <v>0</v>
      </c>
      <c r="M13" s="2">
        <v>-1</v>
      </c>
      <c r="N13" s="2">
        <v>0</v>
      </c>
      <c r="O13" s="4">
        <v>0.7</v>
      </c>
      <c r="P13" s="4">
        <v>0.65</v>
      </c>
      <c r="Q13" s="2">
        <v>0.65</v>
      </c>
      <c r="R13" s="2">
        <v>0</v>
      </c>
      <c r="S13" s="2">
        <v>0</v>
      </c>
      <c r="T13" s="4">
        <v>0</v>
      </c>
      <c r="U13" s="4">
        <v>0.65</v>
      </c>
      <c r="V13" s="2">
        <v>0.65</v>
      </c>
      <c r="W13" s="2">
        <v>0.65</v>
      </c>
      <c r="X13" s="4">
        <v>0</v>
      </c>
      <c r="Y13" s="4">
        <v>0</v>
      </c>
      <c r="Z13" s="2">
        <f t="shared" si="0"/>
        <v>0.58500000000000008</v>
      </c>
      <c r="AA13" s="2">
        <v>0.65</v>
      </c>
      <c r="AB13" s="2">
        <v>0.9</v>
      </c>
    </row>
    <row r="14" spans="1:28" x14ac:dyDescent="0.25">
      <c r="A14" s="2">
        <v>0</v>
      </c>
      <c r="B14" s="4">
        <v>0</v>
      </c>
      <c r="C14" s="4">
        <v>0</v>
      </c>
      <c r="D14" s="2">
        <v>0</v>
      </c>
      <c r="E14" s="4">
        <v>0</v>
      </c>
      <c r="F14" s="4">
        <v>0</v>
      </c>
      <c r="G14" s="2">
        <v>0.7</v>
      </c>
      <c r="H14" s="2">
        <v>0</v>
      </c>
      <c r="I14" s="2">
        <v>0</v>
      </c>
      <c r="J14" s="2">
        <v>0.65</v>
      </c>
      <c r="K14" s="2">
        <v>0</v>
      </c>
      <c r="L14" s="2">
        <v>0</v>
      </c>
      <c r="M14" s="2">
        <v>0</v>
      </c>
      <c r="N14" s="2">
        <v>-1</v>
      </c>
      <c r="O14" s="4">
        <v>0</v>
      </c>
      <c r="P14" s="4">
        <v>0</v>
      </c>
      <c r="Q14" s="2">
        <v>0</v>
      </c>
      <c r="R14" s="2">
        <v>0</v>
      </c>
      <c r="S14" s="2">
        <v>0</v>
      </c>
      <c r="T14" s="4">
        <v>0.65</v>
      </c>
      <c r="U14" s="4">
        <v>0</v>
      </c>
      <c r="V14" s="2">
        <v>0</v>
      </c>
      <c r="W14" s="2">
        <v>0</v>
      </c>
      <c r="X14" s="4">
        <v>0</v>
      </c>
      <c r="Y14" s="4">
        <v>0.7</v>
      </c>
      <c r="Z14" s="2">
        <f t="shared" si="0"/>
        <v>0.58500000000000008</v>
      </c>
      <c r="AA14" s="2">
        <v>0.65</v>
      </c>
      <c r="AB14" s="2">
        <v>0.9</v>
      </c>
    </row>
    <row r="15" spans="1:28" x14ac:dyDescent="0.25">
      <c r="A15" s="3">
        <v>0.7</v>
      </c>
      <c r="B15" s="5">
        <v>0</v>
      </c>
      <c r="C15" s="5">
        <v>0.65</v>
      </c>
      <c r="D15" s="3">
        <v>0</v>
      </c>
      <c r="E15" s="5">
        <v>0.65</v>
      </c>
      <c r="F15" s="5">
        <v>0.65</v>
      </c>
      <c r="G15" s="3">
        <v>0</v>
      </c>
      <c r="H15" s="3">
        <v>0.65</v>
      </c>
      <c r="I15" s="3">
        <v>0.7</v>
      </c>
      <c r="J15" s="3">
        <v>0</v>
      </c>
      <c r="K15" s="3">
        <v>0</v>
      </c>
      <c r="L15" s="3">
        <v>0</v>
      </c>
      <c r="M15" s="3">
        <v>0.7</v>
      </c>
      <c r="N15" s="3">
        <v>0</v>
      </c>
      <c r="O15" s="5">
        <v>-1</v>
      </c>
      <c r="P15" s="5">
        <v>0</v>
      </c>
      <c r="Q15" s="3">
        <v>0</v>
      </c>
      <c r="R15" s="3">
        <v>0</v>
      </c>
      <c r="S15" s="3">
        <v>0.65</v>
      </c>
      <c r="T15" s="5">
        <v>0</v>
      </c>
      <c r="U15" s="5">
        <v>0</v>
      </c>
      <c r="V15" s="3">
        <v>0</v>
      </c>
      <c r="W15" s="3">
        <v>0</v>
      </c>
      <c r="X15" s="5">
        <v>0</v>
      </c>
      <c r="Y15" s="5">
        <v>0</v>
      </c>
      <c r="Z15" s="2">
        <f t="shared" si="0"/>
        <v>0.58500000000000008</v>
      </c>
      <c r="AA15" s="2">
        <v>0.65</v>
      </c>
      <c r="AB15" s="2">
        <v>0.9</v>
      </c>
    </row>
    <row r="16" spans="1:28" x14ac:dyDescent="0.25">
      <c r="A16" s="3">
        <v>0.65</v>
      </c>
      <c r="B16" s="5">
        <v>0</v>
      </c>
      <c r="C16" s="5">
        <v>0</v>
      </c>
      <c r="D16" s="3">
        <v>0</v>
      </c>
      <c r="E16" s="5">
        <v>0</v>
      </c>
      <c r="F16" s="5">
        <v>0</v>
      </c>
      <c r="G16" s="3">
        <v>0</v>
      </c>
      <c r="H16" s="3">
        <v>0</v>
      </c>
      <c r="I16" s="3">
        <v>0</v>
      </c>
      <c r="J16" s="3">
        <v>0</v>
      </c>
      <c r="K16" s="3">
        <v>0.65</v>
      </c>
      <c r="L16" s="3">
        <v>0.7</v>
      </c>
      <c r="M16" s="3">
        <v>0.65</v>
      </c>
      <c r="N16" s="3">
        <v>0</v>
      </c>
      <c r="O16" s="5">
        <v>0</v>
      </c>
      <c r="P16" s="5">
        <v>-1</v>
      </c>
      <c r="Q16" s="3">
        <v>0.65</v>
      </c>
      <c r="R16" s="3">
        <v>0.7</v>
      </c>
      <c r="S16" s="3">
        <v>0</v>
      </c>
      <c r="T16" s="5">
        <v>0.7</v>
      </c>
      <c r="U16" s="5">
        <v>0.65</v>
      </c>
      <c r="V16" s="3">
        <v>0.65</v>
      </c>
      <c r="W16" s="3">
        <v>0.65</v>
      </c>
      <c r="X16" s="5">
        <v>0</v>
      </c>
      <c r="Y16" s="5">
        <v>0</v>
      </c>
    </row>
    <row r="17" spans="1:25" x14ac:dyDescent="0.25">
      <c r="A17" s="2">
        <v>0.65</v>
      </c>
      <c r="B17" s="4">
        <v>0</v>
      </c>
      <c r="C17" s="4">
        <v>0</v>
      </c>
      <c r="D17" s="2">
        <v>0</v>
      </c>
      <c r="E17" s="4">
        <v>0</v>
      </c>
      <c r="F17" s="4">
        <v>0</v>
      </c>
      <c r="G17" s="2">
        <v>0</v>
      </c>
      <c r="H17" s="2">
        <v>0</v>
      </c>
      <c r="I17" s="2">
        <v>0</v>
      </c>
      <c r="J17" s="2">
        <v>0</v>
      </c>
      <c r="K17" s="2">
        <v>0.65</v>
      </c>
      <c r="L17" s="2">
        <v>0</v>
      </c>
      <c r="M17" s="2">
        <v>0.65</v>
      </c>
      <c r="N17" s="2">
        <v>0</v>
      </c>
      <c r="O17" s="4">
        <v>0</v>
      </c>
      <c r="P17" s="4">
        <v>0.65</v>
      </c>
      <c r="Q17" s="2">
        <v>-1</v>
      </c>
      <c r="R17" s="2">
        <v>0</v>
      </c>
      <c r="S17" s="2">
        <v>0</v>
      </c>
      <c r="T17" s="4">
        <v>0</v>
      </c>
      <c r="U17" s="4">
        <v>0.65</v>
      </c>
      <c r="V17" s="2">
        <v>0.65</v>
      </c>
      <c r="W17" s="2">
        <v>0.65</v>
      </c>
      <c r="X17" s="4">
        <v>0</v>
      </c>
      <c r="Y17" s="4">
        <v>0</v>
      </c>
    </row>
    <row r="18" spans="1:25" x14ac:dyDescent="0.25">
      <c r="A18" s="2">
        <v>0</v>
      </c>
      <c r="B18" s="4">
        <v>0</v>
      </c>
      <c r="C18" s="4">
        <v>0</v>
      </c>
      <c r="D18" s="2">
        <v>0</v>
      </c>
      <c r="E18" s="4">
        <v>0</v>
      </c>
      <c r="F18" s="4">
        <v>0</v>
      </c>
      <c r="G18" s="2">
        <v>0.65</v>
      </c>
      <c r="H18" s="2">
        <v>0</v>
      </c>
      <c r="I18" s="2">
        <v>0</v>
      </c>
      <c r="J18" s="2">
        <v>0</v>
      </c>
      <c r="K18" s="2">
        <v>0</v>
      </c>
      <c r="L18" s="2">
        <v>0.7</v>
      </c>
      <c r="M18" s="2">
        <v>0</v>
      </c>
      <c r="N18" s="2">
        <v>0</v>
      </c>
      <c r="O18" s="4">
        <v>0</v>
      </c>
      <c r="P18" s="4">
        <v>0.7</v>
      </c>
      <c r="Q18" s="2">
        <v>0</v>
      </c>
      <c r="R18" s="2">
        <v>-1</v>
      </c>
      <c r="S18" s="2">
        <v>0</v>
      </c>
      <c r="T18" s="4">
        <v>0.7</v>
      </c>
      <c r="U18" s="4">
        <v>0</v>
      </c>
      <c r="V18" s="2">
        <v>0</v>
      </c>
      <c r="W18" s="2">
        <v>0</v>
      </c>
      <c r="X18" s="4">
        <v>0</v>
      </c>
      <c r="Y18" s="4">
        <v>0</v>
      </c>
    </row>
    <row r="19" spans="1:25" x14ac:dyDescent="0.25">
      <c r="A19" s="2">
        <v>0</v>
      </c>
      <c r="B19" s="4">
        <v>0.7</v>
      </c>
      <c r="C19" s="4">
        <v>0.7</v>
      </c>
      <c r="D19" s="2">
        <v>0</v>
      </c>
      <c r="E19" s="4">
        <v>0.65</v>
      </c>
      <c r="F19" s="4">
        <v>0.65</v>
      </c>
      <c r="G19" s="2">
        <v>0</v>
      </c>
      <c r="H19" s="2">
        <v>0.7</v>
      </c>
      <c r="I19" s="2">
        <v>0.65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4">
        <v>0.65</v>
      </c>
      <c r="P19" s="4">
        <v>0</v>
      </c>
      <c r="Q19" s="2">
        <v>0</v>
      </c>
      <c r="R19" s="2">
        <v>0</v>
      </c>
      <c r="S19" s="2">
        <v>-1</v>
      </c>
      <c r="T19" s="4">
        <v>0</v>
      </c>
      <c r="U19" s="4">
        <v>0</v>
      </c>
      <c r="V19" s="2">
        <v>0.7</v>
      </c>
      <c r="W19" s="2">
        <v>0</v>
      </c>
      <c r="X19" s="4">
        <v>0</v>
      </c>
      <c r="Y19" s="4">
        <v>0</v>
      </c>
    </row>
    <row r="20" spans="1:25" x14ac:dyDescent="0.25">
      <c r="A20" s="3">
        <v>0</v>
      </c>
      <c r="B20" s="5">
        <v>0</v>
      </c>
      <c r="C20" s="5">
        <v>0</v>
      </c>
      <c r="D20" s="3">
        <v>0</v>
      </c>
      <c r="E20" s="5">
        <v>0</v>
      </c>
      <c r="F20" s="5">
        <v>0</v>
      </c>
      <c r="G20" s="3">
        <v>0</v>
      </c>
      <c r="H20" s="3">
        <v>0</v>
      </c>
      <c r="I20" s="3">
        <v>0</v>
      </c>
      <c r="J20" s="3">
        <v>0.65</v>
      </c>
      <c r="K20" s="3">
        <v>0</v>
      </c>
      <c r="L20" s="3">
        <v>0.7</v>
      </c>
      <c r="M20" s="3">
        <v>0</v>
      </c>
      <c r="N20" s="3">
        <v>0.65</v>
      </c>
      <c r="O20" s="5">
        <v>0</v>
      </c>
      <c r="P20" s="5">
        <v>0.7</v>
      </c>
      <c r="Q20" s="3">
        <v>0</v>
      </c>
      <c r="R20" s="3">
        <v>0.7</v>
      </c>
      <c r="S20" s="3">
        <v>0</v>
      </c>
      <c r="T20" s="5">
        <v>-1</v>
      </c>
      <c r="U20" s="5">
        <v>0</v>
      </c>
      <c r="V20" s="3">
        <v>0</v>
      </c>
      <c r="W20" s="3">
        <v>0</v>
      </c>
      <c r="X20" s="5">
        <v>0</v>
      </c>
      <c r="Y20" s="5">
        <v>0.65</v>
      </c>
    </row>
    <row r="21" spans="1:25" x14ac:dyDescent="0.25">
      <c r="A21" s="3">
        <v>0.65</v>
      </c>
      <c r="B21" s="5">
        <v>0</v>
      </c>
      <c r="C21" s="5">
        <v>0</v>
      </c>
      <c r="D21" s="3">
        <v>0</v>
      </c>
      <c r="E21" s="5">
        <v>0</v>
      </c>
      <c r="F21" s="5">
        <v>0</v>
      </c>
      <c r="G21" s="3">
        <v>0</v>
      </c>
      <c r="H21" s="3">
        <v>0</v>
      </c>
      <c r="I21" s="3">
        <v>0</v>
      </c>
      <c r="J21" s="3">
        <v>0.7</v>
      </c>
      <c r="K21" s="3">
        <v>0.65</v>
      </c>
      <c r="L21" s="3">
        <v>0</v>
      </c>
      <c r="M21" s="3">
        <v>0.65</v>
      </c>
      <c r="N21" s="3">
        <v>0</v>
      </c>
      <c r="O21" s="5">
        <v>0</v>
      </c>
      <c r="P21" s="5">
        <v>0.65</v>
      </c>
      <c r="Q21" s="3">
        <v>0.65</v>
      </c>
      <c r="R21" s="3">
        <v>0</v>
      </c>
      <c r="S21" s="3">
        <v>0</v>
      </c>
      <c r="T21" s="5">
        <v>0</v>
      </c>
      <c r="U21" s="5">
        <v>-1</v>
      </c>
      <c r="V21" s="3">
        <v>0.65</v>
      </c>
      <c r="W21" s="3">
        <v>0.65</v>
      </c>
      <c r="X21" s="5">
        <v>0</v>
      </c>
      <c r="Y21" s="5">
        <v>0</v>
      </c>
    </row>
    <row r="22" spans="1:25" x14ac:dyDescent="0.25">
      <c r="A22" s="2">
        <v>0.65</v>
      </c>
      <c r="B22" s="4">
        <v>0.7</v>
      </c>
      <c r="C22" s="4">
        <v>0.7</v>
      </c>
      <c r="D22" s="2">
        <v>0</v>
      </c>
      <c r="E22" s="4">
        <v>0</v>
      </c>
      <c r="F22" s="4">
        <v>0</v>
      </c>
      <c r="G22" s="2">
        <v>0</v>
      </c>
      <c r="H22" s="2">
        <v>0.7</v>
      </c>
      <c r="I22" s="2">
        <v>0</v>
      </c>
      <c r="J22" s="2">
        <v>0</v>
      </c>
      <c r="K22" s="2">
        <v>0.65</v>
      </c>
      <c r="L22" s="2">
        <v>0</v>
      </c>
      <c r="M22" s="2">
        <v>0.65</v>
      </c>
      <c r="N22" s="2">
        <v>0</v>
      </c>
      <c r="O22" s="4">
        <v>0</v>
      </c>
      <c r="P22" s="4">
        <v>0.65</v>
      </c>
      <c r="Q22" s="2">
        <v>0.65</v>
      </c>
      <c r="R22" s="2">
        <v>0</v>
      </c>
      <c r="S22" s="2">
        <v>0.7</v>
      </c>
      <c r="T22" s="4">
        <v>0</v>
      </c>
      <c r="U22" s="4">
        <v>0.65</v>
      </c>
      <c r="V22" s="2">
        <v>-1</v>
      </c>
      <c r="W22" s="2">
        <v>0.65</v>
      </c>
      <c r="X22" s="4">
        <v>0</v>
      </c>
      <c r="Y22" s="4">
        <v>0</v>
      </c>
    </row>
    <row r="23" spans="1:25" x14ac:dyDescent="0.25">
      <c r="A23" s="2">
        <v>0.65</v>
      </c>
      <c r="B23" s="4">
        <v>0</v>
      </c>
      <c r="C23" s="4">
        <v>0</v>
      </c>
      <c r="D23" s="2">
        <v>0</v>
      </c>
      <c r="E23" s="4">
        <v>0.7</v>
      </c>
      <c r="F23" s="4">
        <v>0.7</v>
      </c>
      <c r="G23" s="2">
        <v>0</v>
      </c>
      <c r="H23" s="2">
        <v>0</v>
      </c>
      <c r="I23" s="2">
        <v>0</v>
      </c>
      <c r="J23" s="2">
        <v>0</v>
      </c>
      <c r="K23" s="2">
        <v>0.65</v>
      </c>
      <c r="L23" s="2">
        <v>0</v>
      </c>
      <c r="M23" s="2">
        <v>0.65</v>
      </c>
      <c r="N23" s="2">
        <v>0</v>
      </c>
      <c r="O23" s="4">
        <v>0</v>
      </c>
      <c r="P23" s="4">
        <v>0.65</v>
      </c>
      <c r="Q23" s="2">
        <v>0.65</v>
      </c>
      <c r="R23" s="2">
        <v>0</v>
      </c>
      <c r="S23" s="2">
        <v>0</v>
      </c>
      <c r="T23" s="4">
        <v>0</v>
      </c>
      <c r="U23" s="4">
        <v>0.65</v>
      </c>
      <c r="V23" s="2">
        <v>0.65</v>
      </c>
      <c r="W23" s="2">
        <v>-1</v>
      </c>
      <c r="X23" s="4">
        <v>0</v>
      </c>
      <c r="Y23" s="4">
        <v>0</v>
      </c>
    </row>
    <row r="24" spans="1:25" x14ac:dyDescent="0.25">
      <c r="A24" s="3">
        <v>0</v>
      </c>
      <c r="B24" s="5">
        <v>0.65</v>
      </c>
      <c r="C24" s="5">
        <v>0</v>
      </c>
      <c r="D24" s="3">
        <v>0.65</v>
      </c>
      <c r="E24" s="5">
        <v>0</v>
      </c>
      <c r="F24" s="5">
        <v>0</v>
      </c>
      <c r="G24" s="3">
        <v>0</v>
      </c>
      <c r="H24" s="3">
        <v>0</v>
      </c>
      <c r="I24" s="3">
        <v>0</v>
      </c>
      <c r="J24" s="3">
        <v>0</v>
      </c>
      <c r="K24" s="3">
        <v>0.7</v>
      </c>
      <c r="L24" s="3">
        <v>0</v>
      </c>
      <c r="M24" s="3">
        <v>0</v>
      </c>
      <c r="N24" s="3">
        <v>0</v>
      </c>
      <c r="O24" s="5">
        <v>0</v>
      </c>
      <c r="P24" s="5">
        <v>0</v>
      </c>
      <c r="Q24" s="3">
        <v>0</v>
      </c>
      <c r="R24" s="3">
        <v>0</v>
      </c>
      <c r="S24" s="3">
        <v>0</v>
      </c>
      <c r="T24" s="5">
        <v>0</v>
      </c>
      <c r="U24" s="5">
        <v>0</v>
      </c>
      <c r="V24" s="3">
        <v>0</v>
      </c>
      <c r="W24" s="3">
        <v>0</v>
      </c>
      <c r="X24" s="5">
        <v>-1</v>
      </c>
      <c r="Y24" s="5">
        <v>0</v>
      </c>
    </row>
    <row r="25" spans="1:25" x14ac:dyDescent="0.25">
      <c r="A25" s="3">
        <v>0</v>
      </c>
      <c r="B25" s="5">
        <v>0</v>
      </c>
      <c r="C25" s="5">
        <v>0</v>
      </c>
      <c r="D25" s="3">
        <v>0</v>
      </c>
      <c r="E25" s="5">
        <v>0</v>
      </c>
      <c r="F25" s="5">
        <v>0</v>
      </c>
      <c r="G25" s="3">
        <v>0.7</v>
      </c>
      <c r="H25" s="3">
        <v>0</v>
      </c>
      <c r="I25" s="3">
        <v>0</v>
      </c>
      <c r="J25" s="3">
        <v>0.65</v>
      </c>
      <c r="K25" s="3">
        <v>0</v>
      </c>
      <c r="L25" s="3">
        <v>0</v>
      </c>
      <c r="M25" s="3">
        <v>0</v>
      </c>
      <c r="N25" s="3">
        <v>0.7</v>
      </c>
      <c r="O25" s="5">
        <v>0</v>
      </c>
      <c r="P25" s="5">
        <v>0</v>
      </c>
      <c r="Q25" s="3">
        <v>0</v>
      </c>
      <c r="R25" s="3">
        <v>0</v>
      </c>
      <c r="S25" s="3">
        <v>0</v>
      </c>
      <c r="T25" s="5">
        <v>0.65</v>
      </c>
      <c r="U25" s="5">
        <v>0</v>
      </c>
      <c r="V25" s="3">
        <v>0</v>
      </c>
      <c r="W25" s="3">
        <v>0</v>
      </c>
      <c r="X25" s="5">
        <v>0</v>
      </c>
      <c r="Y25" s="5">
        <v>-1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F2BF-B8AA-480A-8AA1-E07A71DAA18F}">
  <sheetPr>
    <tabColor rgb="FF92D050"/>
  </sheetPr>
  <dimension ref="A1:V45"/>
  <sheetViews>
    <sheetView tabSelected="1" topLeftCell="C22" zoomScaleNormal="100" workbookViewId="0">
      <selection activeCell="S33" sqref="S33"/>
    </sheetView>
  </sheetViews>
  <sheetFormatPr defaultRowHeight="15" x14ac:dyDescent="0.25"/>
  <cols>
    <col min="1" max="1" width="12.28515625" customWidth="1"/>
    <col min="10" max="10" width="13.5703125" customWidth="1"/>
    <col min="18" max="18" width="11.42578125" customWidth="1"/>
    <col min="19" max="19" width="15.5703125" customWidth="1"/>
  </cols>
  <sheetData>
    <row r="1" spans="1:22" x14ac:dyDescent="0.25">
      <c r="A1" s="11" t="s">
        <v>112</v>
      </c>
      <c r="B1" s="28" t="s">
        <v>113</v>
      </c>
      <c r="C1" s="31" t="s">
        <v>128</v>
      </c>
      <c r="F1" t="s">
        <v>136</v>
      </c>
      <c r="G1" t="s">
        <v>30</v>
      </c>
      <c r="Q1" s="7" t="s">
        <v>19</v>
      </c>
      <c r="R1" t="s">
        <v>13</v>
      </c>
      <c r="S1" t="s">
        <v>14</v>
      </c>
      <c r="V1" t="s">
        <v>133</v>
      </c>
    </row>
    <row r="2" spans="1:22" x14ac:dyDescent="0.25">
      <c r="A2" s="15">
        <v>9</v>
      </c>
      <c r="B2" s="41">
        <v>0.7</v>
      </c>
      <c r="F2">
        <v>0.8</v>
      </c>
      <c r="G2">
        <v>0.9</v>
      </c>
      <c r="Q2">
        <v>2</v>
      </c>
      <c r="R2">
        <v>20</v>
      </c>
      <c r="S2">
        <f>R2/25</f>
        <v>0.8</v>
      </c>
      <c r="V2" t="s">
        <v>134</v>
      </c>
    </row>
    <row r="3" spans="1:22" x14ac:dyDescent="0.25">
      <c r="A3" s="15">
        <v>11</v>
      </c>
      <c r="B3" s="41">
        <v>0.65</v>
      </c>
      <c r="Q3">
        <v>3</v>
      </c>
    </row>
    <row r="4" spans="1:22" x14ac:dyDescent="0.25">
      <c r="A4" s="15">
        <v>13</v>
      </c>
      <c r="B4" s="41">
        <v>0.7</v>
      </c>
      <c r="Q4">
        <v>5</v>
      </c>
    </row>
    <row r="5" spans="1:22" x14ac:dyDescent="0.25">
      <c r="A5" s="49">
        <v>15</v>
      </c>
      <c r="B5" s="45">
        <v>0.7</v>
      </c>
      <c r="Q5">
        <v>6</v>
      </c>
    </row>
    <row r="6" spans="1:22" x14ac:dyDescent="0.25">
      <c r="A6" s="49">
        <v>16</v>
      </c>
      <c r="B6" s="45">
        <v>0.65</v>
      </c>
      <c r="Q6">
        <v>15</v>
      </c>
    </row>
    <row r="7" spans="1:22" x14ac:dyDescent="0.25">
      <c r="A7" s="15">
        <v>17</v>
      </c>
      <c r="B7" s="41">
        <v>0.65</v>
      </c>
      <c r="Q7">
        <v>16</v>
      </c>
    </row>
    <row r="8" spans="1:22" x14ac:dyDescent="0.25">
      <c r="A8" s="49">
        <v>21</v>
      </c>
      <c r="B8" s="45">
        <v>0.65</v>
      </c>
      <c r="Q8">
        <v>20</v>
      </c>
    </row>
    <row r="9" spans="1:22" x14ac:dyDescent="0.25">
      <c r="A9" s="15">
        <v>22</v>
      </c>
      <c r="B9" s="41">
        <v>0.65</v>
      </c>
      <c r="Q9">
        <v>21</v>
      </c>
    </row>
    <row r="10" spans="1:22" x14ac:dyDescent="0.25">
      <c r="A10" s="19">
        <v>23</v>
      </c>
      <c r="B10" s="48">
        <v>0.65</v>
      </c>
      <c r="Q10">
        <v>24</v>
      </c>
    </row>
    <row r="11" spans="1:22" x14ac:dyDescent="0.25">
      <c r="Q11">
        <v>25</v>
      </c>
    </row>
    <row r="12" spans="1:22" x14ac:dyDescent="0.25">
      <c r="A12" s="31" t="s">
        <v>125</v>
      </c>
      <c r="E12" t="s">
        <v>114</v>
      </c>
    </row>
    <row r="13" spans="1:22" s="8" customFormat="1" x14ac:dyDescent="0.25">
      <c r="A13" s="42">
        <v>2</v>
      </c>
      <c r="B13" s="43">
        <v>3</v>
      </c>
      <c r="C13" s="43">
        <v>5</v>
      </c>
      <c r="D13" s="43">
        <v>6</v>
      </c>
      <c r="E13" s="43">
        <v>15</v>
      </c>
      <c r="F13" s="43">
        <v>16</v>
      </c>
      <c r="G13" s="43">
        <v>20</v>
      </c>
      <c r="H13" s="43">
        <v>21</v>
      </c>
      <c r="I13" s="43">
        <v>24</v>
      </c>
      <c r="J13" s="44">
        <v>25</v>
      </c>
    </row>
    <row r="14" spans="1:22" x14ac:dyDescent="0.25">
      <c r="A14" s="40">
        <v>3</v>
      </c>
      <c r="B14" s="40">
        <v>2</v>
      </c>
      <c r="C14" s="40">
        <v>3</v>
      </c>
      <c r="D14" s="40">
        <v>3</v>
      </c>
      <c r="E14" s="40">
        <v>1</v>
      </c>
      <c r="F14" s="40">
        <v>1</v>
      </c>
      <c r="G14" s="40">
        <v>10</v>
      </c>
      <c r="H14" s="40">
        <v>1</v>
      </c>
      <c r="I14" s="40">
        <v>2</v>
      </c>
      <c r="J14" s="40">
        <v>7</v>
      </c>
      <c r="O14" s="75" t="s">
        <v>151</v>
      </c>
    </row>
    <row r="15" spans="1:22" x14ac:dyDescent="0.25">
      <c r="A15" s="41">
        <v>4</v>
      </c>
      <c r="B15" s="41">
        <v>5</v>
      </c>
      <c r="C15" s="41">
        <v>6</v>
      </c>
      <c r="D15" s="41">
        <v>5</v>
      </c>
      <c r="E15" s="41">
        <v>3</v>
      </c>
      <c r="F15" s="47">
        <v>11</v>
      </c>
      <c r="G15" s="41">
        <v>12</v>
      </c>
      <c r="H15" s="41">
        <v>10</v>
      </c>
      <c r="I15" s="41">
        <v>4</v>
      </c>
      <c r="J15" s="41">
        <v>10</v>
      </c>
      <c r="O15" s="76">
        <v>0.27070845197527699</v>
      </c>
    </row>
    <row r="16" spans="1:22" x14ac:dyDescent="0.25">
      <c r="A16" s="41">
        <v>8</v>
      </c>
      <c r="B16" s="41">
        <v>6</v>
      </c>
      <c r="C16" s="41">
        <v>8</v>
      </c>
      <c r="D16" s="41">
        <v>8</v>
      </c>
      <c r="E16" s="41">
        <v>5</v>
      </c>
      <c r="F16" s="41">
        <v>12</v>
      </c>
      <c r="G16" s="41">
        <v>14</v>
      </c>
      <c r="H16" s="47">
        <v>11</v>
      </c>
      <c r="I16" s="47">
        <v>11</v>
      </c>
      <c r="J16" s="41">
        <v>14</v>
      </c>
    </row>
    <row r="17" spans="1:20" x14ac:dyDescent="0.25">
      <c r="A17" s="41">
        <v>19</v>
      </c>
      <c r="B17" s="41">
        <v>8</v>
      </c>
      <c r="C17" s="47">
        <v>9</v>
      </c>
      <c r="D17" s="47">
        <v>9</v>
      </c>
      <c r="E17" s="41">
        <v>6</v>
      </c>
      <c r="F17" s="47">
        <v>13</v>
      </c>
      <c r="G17" s="47">
        <v>16</v>
      </c>
      <c r="H17" s="47">
        <v>13</v>
      </c>
      <c r="I17" s="41"/>
      <c r="J17" s="41">
        <v>20</v>
      </c>
      <c r="O17" t="s">
        <v>152</v>
      </c>
      <c r="P17" t="s">
        <v>153</v>
      </c>
      <c r="Q17" t="s">
        <v>13</v>
      </c>
      <c r="R17">
        <v>0</v>
      </c>
      <c r="S17">
        <v>0.270708</v>
      </c>
    </row>
    <row r="18" spans="1:20" x14ac:dyDescent="0.25">
      <c r="A18" s="46">
        <v>22</v>
      </c>
      <c r="B18" s="47">
        <v>9</v>
      </c>
      <c r="C18" s="47">
        <v>15</v>
      </c>
      <c r="D18" s="47">
        <v>15</v>
      </c>
      <c r="E18" s="41">
        <v>8</v>
      </c>
      <c r="F18" s="47">
        <v>17</v>
      </c>
      <c r="G18" s="41">
        <v>18</v>
      </c>
      <c r="H18" s="47">
        <v>16</v>
      </c>
      <c r="I18" s="41"/>
      <c r="J18" s="41"/>
      <c r="O18" t="s">
        <v>137</v>
      </c>
      <c r="P18" t="s">
        <v>153</v>
      </c>
      <c r="Q18" t="s">
        <v>154</v>
      </c>
      <c r="R18">
        <v>0</v>
      </c>
      <c r="S18">
        <v>0.16203200000000001</v>
      </c>
    </row>
    <row r="19" spans="1:20" x14ac:dyDescent="0.25">
      <c r="A19" s="41">
        <v>24</v>
      </c>
      <c r="B19" s="47">
        <v>15</v>
      </c>
      <c r="C19" s="41">
        <v>19</v>
      </c>
      <c r="D19" s="41">
        <v>19</v>
      </c>
      <c r="E19" s="47">
        <v>9</v>
      </c>
      <c r="F19" s="41">
        <v>18</v>
      </c>
      <c r="G19" s="41">
        <v>25</v>
      </c>
      <c r="H19" s="47">
        <v>17</v>
      </c>
      <c r="I19" s="41"/>
      <c r="J19" s="41"/>
      <c r="S19">
        <f>S17*S18</f>
        <v>4.3863358656000002E-2</v>
      </c>
    </row>
    <row r="20" spans="1:20" x14ac:dyDescent="0.25">
      <c r="A20" s="41"/>
      <c r="B20" s="41">
        <v>19</v>
      </c>
      <c r="C20" s="47">
        <v>23</v>
      </c>
      <c r="D20" s="47">
        <v>23</v>
      </c>
      <c r="E20" s="47">
        <v>13</v>
      </c>
      <c r="F20" s="41">
        <v>20</v>
      </c>
      <c r="G20" s="41"/>
      <c r="H20" s="47">
        <v>22</v>
      </c>
      <c r="I20" s="41"/>
      <c r="J20" s="41"/>
    </row>
    <row r="21" spans="1:20" x14ac:dyDescent="0.25">
      <c r="A21" s="41"/>
      <c r="B21" s="47">
        <v>22</v>
      </c>
      <c r="C21" s="41"/>
      <c r="D21" s="41"/>
      <c r="E21" s="41">
        <v>19</v>
      </c>
      <c r="F21" s="47">
        <v>21</v>
      </c>
      <c r="G21" s="41"/>
      <c r="H21" s="47">
        <v>23</v>
      </c>
      <c r="I21" s="41"/>
      <c r="J21" s="41"/>
    </row>
    <row r="22" spans="1:20" x14ac:dyDescent="0.25">
      <c r="A22" s="2"/>
      <c r="B22" s="2"/>
      <c r="C22" s="2"/>
      <c r="D22" s="2"/>
      <c r="E22" s="2"/>
      <c r="F22" s="47">
        <v>22</v>
      </c>
      <c r="G22" s="2"/>
      <c r="H22" s="2"/>
      <c r="I22" s="2"/>
      <c r="J22" s="2"/>
    </row>
    <row r="23" spans="1:20" x14ac:dyDescent="0.25">
      <c r="F23" s="47">
        <v>23</v>
      </c>
    </row>
    <row r="24" spans="1:20" x14ac:dyDescent="0.25">
      <c r="A24" s="51" t="s">
        <v>115</v>
      </c>
      <c r="B24" s="52" t="s">
        <v>116</v>
      </c>
      <c r="C24" s="52" t="s">
        <v>117</v>
      </c>
      <c r="D24" s="52" t="s">
        <v>118</v>
      </c>
      <c r="E24" s="52" t="s">
        <v>119</v>
      </c>
      <c r="F24" s="52" t="s">
        <v>120</v>
      </c>
      <c r="G24" s="52" t="s">
        <v>121</v>
      </c>
      <c r="H24" s="52" t="s">
        <v>122</v>
      </c>
      <c r="I24" s="52" t="s">
        <v>123</v>
      </c>
      <c r="J24" s="53" t="s">
        <v>124</v>
      </c>
    </row>
    <row r="25" spans="1:20" s="50" customFormat="1" x14ac:dyDescent="0.25">
      <c r="A25" s="60" t="s">
        <v>137</v>
      </c>
      <c r="B25" s="54"/>
      <c r="C25" s="54"/>
      <c r="D25" s="54"/>
      <c r="E25" s="54"/>
      <c r="F25" s="54"/>
      <c r="G25" s="54"/>
      <c r="H25" s="54"/>
      <c r="I25" s="54"/>
      <c r="J25" s="55"/>
    </row>
    <row r="26" spans="1:20" x14ac:dyDescent="0.25">
      <c r="A26" s="61">
        <v>0.16670699999999999</v>
      </c>
      <c r="B26" s="61"/>
      <c r="C26" s="61"/>
      <c r="D26" s="61"/>
      <c r="E26" s="61"/>
      <c r="F26" s="61"/>
      <c r="G26" s="61"/>
      <c r="H26" s="61"/>
      <c r="I26" s="61"/>
      <c r="J26" s="61"/>
    </row>
    <row r="27" spans="1:20" x14ac:dyDescent="0.25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</row>
    <row r="28" spans="1:20" ht="21.75" customHeight="1" x14ac:dyDescent="0.25">
      <c r="A28" s="11" t="s">
        <v>129</v>
      </c>
      <c r="B28" s="14"/>
    </row>
    <row r="29" spans="1:20" ht="15" customHeight="1" x14ac:dyDescent="0.25">
      <c r="A29" s="19" t="s">
        <v>30</v>
      </c>
      <c r="B29" s="30">
        <v>0.9</v>
      </c>
    </row>
    <row r="30" spans="1:20" ht="21.75" customHeight="1" x14ac:dyDescent="0.25"/>
    <row r="31" spans="1:20" x14ac:dyDescent="0.25">
      <c r="A31" s="11" t="s">
        <v>146</v>
      </c>
      <c r="B31" s="12" t="s">
        <v>130</v>
      </c>
      <c r="C31" s="12" t="s">
        <v>131</v>
      </c>
      <c r="D31" s="13"/>
      <c r="E31" s="12" t="s">
        <v>142</v>
      </c>
      <c r="F31" s="13"/>
      <c r="G31" s="12">
        <v>0.7</v>
      </c>
      <c r="H31" s="13"/>
      <c r="I31" s="64"/>
      <c r="J31" s="11" t="s">
        <v>146</v>
      </c>
      <c r="K31" s="13"/>
      <c r="L31" s="13"/>
      <c r="M31" s="13"/>
      <c r="N31" s="13"/>
      <c r="O31" s="13"/>
      <c r="P31" s="13"/>
      <c r="Q31" s="13"/>
      <c r="R31" s="53" t="s">
        <v>145</v>
      </c>
      <c r="S31" s="31"/>
      <c r="T31" s="31"/>
    </row>
    <row r="32" spans="1:20" x14ac:dyDescent="0.25">
      <c r="A32" s="65" t="s">
        <v>33</v>
      </c>
      <c r="B32" s="66" t="s">
        <v>27</v>
      </c>
      <c r="C32" s="66" t="s">
        <v>135</v>
      </c>
      <c r="D32" s="16"/>
      <c r="E32" s="16" t="s">
        <v>139</v>
      </c>
      <c r="F32" s="16"/>
      <c r="G32" s="16"/>
      <c r="H32" s="16"/>
      <c r="I32" s="67"/>
      <c r="J32" s="66" t="s">
        <v>132</v>
      </c>
      <c r="K32" s="66" t="s">
        <v>27</v>
      </c>
      <c r="L32" s="66" t="s">
        <v>135</v>
      </c>
      <c r="M32" s="16"/>
      <c r="N32" s="16" t="s">
        <v>140</v>
      </c>
      <c r="O32" s="16"/>
      <c r="P32" s="16"/>
      <c r="Q32" s="16"/>
      <c r="R32" t="s">
        <v>150</v>
      </c>
    </row>
    <row r="33" spans="1:19" x14ac:dyDescent="0.25">
      <c r="A33" s="65">
        <v>2</v>
      </c>
      <c r="B33" s="66">
        <v>0.9</v>
      </c>
      <c r="C33" s="66">
        <v>0.7</v>
      </c>
      <c r="D33" s="16">
        <f>B33*C33</f>
        <v>0.63</v>
      </c>
      <c r="E33" s="18">
        <f>G31*B29</f>
        <v>0.63</v>
      </c>
      <c r="F33" s="16"/>
      <c r="G33" s="16"/>
      <c r="H33" s="16"/>
      <c r="I33" s="67"/>
      <c r="J33" s="66">
        <v>1</v>
      </c>
      <c r="K33" s="66">
        <v>0.9</v>
      </c>
      <c r="L33" s="66">
        <v>0.65</v>
      </c>
      <c r="M33" s="16">
        <f>K33*L33</f>
        <v>0.58500000000000008</v>
      </c>
      <c r="N33" s="18">
        <f>B9*G2</f>
        <v>0.58500000000000008</v>
      </c>
      <c r="O33" s="16"/>
      <c r="P33" s="16"/>
      <c r="Q33" s="16"/>
      <c r="R33" s="29">
        <f>F2*E37*A26*N37</f>
        <v>4.8332415770609323E-3</v>
      </c>
      <c r="S33">
        <v>4.8332441057864998E-3</v>
      </c>
    </row>
    <row r="34" spans="1:19" x14ac:dyDescent="0.25">
      <c r="A34" s="65">
        <v>3</v>
      </c>
      <c r="B34" s="66">
        <v>0.9</v>
      </c>
      <c r="C34" s="66">
        <v>0.7</v>
      </c>
      <c r="D34" s="16">
        <f t="shared" ref="D34:D36" si="0">B34*C34</f>
        <v>0.63</v>
      </c>
      <c r="E34" s="16" t="s">
        <v>138</v>
      </c>
      <c r="F34" s="16"/>
      <c r="G34" s="16"/>
      <c r="H34" s="16"/>
      <c r="I34" s="67"/>
      <c r="J34" s="66">
        <v>8</v>
      </c>
      <c r="K34" s="66">
        <v>0.9</v>
      </c>
      <c r="L34" s="66">
        <v>0.7</v>
      </c>
      <c r="M34" s="16">
        <f t="shared" ref="M34:M39" si="1">K34*L34</f>
        <v>0.63</v>
      </c>
      <c r="N34" s="16" t="s">
        <v>141</v>
      </c>
      <c r="O34" s="16"/>
      <c r="P34" s="16"/>
      <c r="Q34" s="16"/>
      <c r="R34" s="17"/>
      <c r="S34" t="s">
        <v>159</v>
      </c>
    </row>
    <row r="35" spans="1:19" x14ac:dyDescent="0.25">
      <c r="A35" s="65">
        <v>16</v>
      </c>
      <c r="B35" s="66">
        <v>0.9</v>
      </c>
      <c r="C35" s="66">
        <v>0.65</v>
      </c>
      <c r="D35" s="16">
        <f t="shared" si="0"/>
        <v>0.58500000000000008</v>
      </c>
      <c r="E35" s="18" cm="1">
        <f t="array" ref="E35">SUM(B33:B36*C33:C36)</f>
        <v>2.4300000000000002</v>
      </c>
      <c r="F35" s="16"/>
      <c r="G35" s="16"/>
      <c r="H35" s="16"/>
      <c r="I35" s="67"/>
      <c r="J35" s="66">
        <v>11</v>
      </c>
      <c r="K35" s="66">
        <v>0.9</v>
      </c>
      <c r="L35" s="66">
        <v>0.65</v>
      </c>
      <c r="M35" s="16">
        <f t="shared" si="1"/>
        <v>0.58500000000000008</v>
      </c>
      <c r="N35" s="18" cm="1">
        <f t="array" ref="N35">SUM(K33:K39*L33:L39)</f>
        <v>4.1850000000000005</v>
      </c>
      <c r="O35" s="16"/>
      <c r="P35" s="16"/>
      <c r="Q35" s="16"/>
      <c r="R35" s="17"/>
    </row>
    <row r="36" spans="1:19" x14ac:dyDescent="0.25">
      <c r="A36" s="65">
        <v>21</v>
      </c>
      <c r="B36" s="66">
        <v>0.9</v>
      </c>
      <c r="C36" s="66">
        <v>0.65</v>
      </c>
      <c r="D36" s="16">
        <f t="shared" si="0"/>
        <v>0.58500000000000008</v>
      </c>
      <c r="E36" s="59" t="s">
        <v>144</v>
      </c>
      <c r="F36" s="16"/>
      <c r="G36" s="16"/>
      <c r="H36" s="16"/>
      <c r="I36" s="67"/>
      <c r="J36" s="66">
        <v>13</v>
      </c>
      <c r="K36" s="66">
        <v>0.9</v>
      </c>
      <c r="L36" s="66">
        <v>0.65</v>
      </c>
      <c r="M36" s="16">
        <f t="shared" si="1"/>
        <v>0.58500000000000008</v>
      </c>
      <c r="N36" s="59" t="s">
        <v>143</v>
      </c>
      <c r="O36" s="16"/>
      <c r="P36" s="16"/>
      <c r="Q36" s="16"/>
      <c r="R36" s="17"/>
    </row>
    <row r="37" spans="1:19" x14ac:dyDescent="0.25">
      <c r="A37" s="15"/>
      <c r="B37" s="16"/>
      <c r="C37" s="16"/>
      <c r="D37" s="56">
        <f>SUM(D33:D36)</f>
        <v>2.4300000000000002</v>
      </c>
      <c r="E37" s="58">
        <f>E33/E35</f>
        <v>0.25925925925925924</v>
      </c>
      <c r="F37" s="16"/>
      <c r="G37" s="16"/>
      <c r="H37" s="16"/>
      <c r="I37" s="67"/>
      <c r="J37" s="66">
        <v>17</v>
      </c>
      <c r="K37" s="66">
        <v>0.9</v>
      </c>
      <c r="L37" s="66">
        <v>0.65</v>
      </c>
      <c r="M37" s="16">
        <f t="shared" si="1"/>
        <v>0.58500000000000008</v>
      </c>
      <c r="N37" s="58">
        <f>N33/N35</f>
        <v>0.13978494623655915</v>
      </c>
      <c r="O37" s="16"/>
      <c r="P37" s="16"/>
      <c r="Q37" s="16"/>
      <c r="R37" s="17"/>
    </row>
    <row r="38" spans="1:19" x14ac:dyDescent="0.25">
      <c r="A38" s="15"/>
      <c r="B38" s="16"/>
      <c r="C38" s="16"/>
      <c r="D38" s="16"/>
      <c r="E38" s="16"/>
      <c r="F38" s="16"/>
      <c r="G38" s="16"/>
      <c r="H38" s="16"/>
      <c r="I38" s="67"/>
      <c r="J38" s="66">
        <v>19</v>
      </c>
      <c r="K38" s="66">
        <v>0.9</v>
      </c>
      <c r="L38" s="66">
        <v>0.7</v>
      </c>
      <c r="M38" s="16">
        <f t="shared" si="1"/>
        <v>0.63</v>
      </c>
      <c r="N38" s="16"/>
      <c r="O38" s="16"/>
      <c r="P38" s="16"/>
      <c r="Q38" s="16"/>
      <c r="R38" s="17"/>
    </row>
    <row r="39" spans="1:19" x14ac:dyDescent="0.25">
      <c r="A39" s="15"/>
      <c r="B39" s="16"/>
      <c r="C39" s="16"/>
      <c r="D39" s="16"/>
      <c r="E39" s="16"/>
      <c r="F39" s="16"/>
      <c r="G39" s="16"/>
      <c r="H39" s="16"/>
      <c r="I39" s="67"/>
      <c r="J39" s="66">
        <v>23</v>
      </c>
      <c r="K39" s="66">
        <v>0.9</v>
      </c>
      <c r="L39" s="66">
        <v>0.65</v>
      </c>
      <c r="M39" s="16">
        <f t="shared" si="1"/>
        <v>0.58500000000000008</v>
      </c>
      <c r="N39" s="16"/>
      <c r="O39" s="16"/>
      <c r="P39" s="16"/>
      <c r="Q39" s="16"/>
      <c r="R39" s="17"/>
    </row>
    <row r="40" spans="1:19" x14ac:dyDescent="0.25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57">
        <f>SUM(M33:M39)</f>
        <v>4.1850000000000005</v>
      </c>
      <c r="N40" s="16"/>
      <c r="O40" s="16"/>
      <c r="P40" s="16"/>
      <c r="Q40" s="16"/>
      <c r="R40" s="17"/>
    </row>
    <row r="41" spans="1:19" x14ac:dyDescent="0.25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1"/>
    </row>
    <row r="44" spans="1:19" x14ac:dyDescent="0.25">
      <c r="D44">
        <v>2.0104640957814799</v>
      </c>
      <c r="E44">
        <v>0.16670708722019101</v>
      </c>
      <c r="F44">
        <v>0.16513597453303999</v>
      </c>
      <c r="H44">
        <f>D44*E44*F44</f>
        <v>5.534674424175054E-2</v>
      </c>
      <c r="M44" t="s">
        <v>147</v>
      </c>
      <c r="O44" t="s">
        <v>148</v>
      </c>
      <c r="P44">
        <v>1.52</v>
      </c>
    </row>
    <row r="45" spans="1:19" x14ac:dyDescent="0.25">
      <c r="O45" t="s">
        <v>149</v>
      </c>
      <c r="P45">
        <v>3.6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54334-0514-4AB4-BEFB-C0E411400186}">
  <dimension ref="A1:B1"/>
  <sheetViews>
    <sheetView workbookViewId="0">
      <selection activeCell="B10" sqref="B10"/>
    </sheetView>
  </sheetViews>
  <sheetFormatPr defaultRowHeight="15" x14ac:dyDescent="0.25"/>
  <cols>
    <col min="1" max="1" width="28.5703125" customWidth="1"/>
  </cols>
  <sheetData>
    <row r="1" spans="1:2" x14ac:dyDescent="0.25">
      <c r="A1" t="s">
        <v>69</v>
      </c>
      <c r="B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Userinfo</vt:lpstr>
      <vt:lpstr>nodo J id3</vt:lpstr>
      <vt:lpstr>L-Pb classe1e2</vt:lpstr>
      <vt:lpstr>usecaseJ-id2</vt:lpstr>
      <vt:lpstr>socialMatrix</vt:lpstr>
      <vt:lpstr>usecaseK-id1</vt:lpstr>
      <vt:lpstr>Altro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Gaetano Roberto de Gennaro</dc:creator>
  <cp:lastModifiedBy>Gaetano Roberto de Gennaro</cp:lastModifiedBy>
  <dcterms:created xsi:type="dcterms:W3CDTF">2015-06-05T18:19:34Z</dcterms:created>
  <dcterms:modified xsi:type="dcterms:W3CDTF">2023-04-04T16:18:33Z</dcterms:modified>
</cp:coreProperties>
</file>