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6" sheetId="2" r:id="rId4"/>
    <sheet state="visible" name="Sheet4" sheetId="3" r:id="rId5"/>
    <sheet state="visible" name="Sheet7" sheetId="4" r:id="rId6"/>
  </sheets>
  <definedNames/>
  <calcPr/>
</workbook>
</file>

<file path=xl/sharedStrings.xml><?xml version="1.0" encoding="utf-8"?>
<sst xmlns="http://schemas.openxmlformats.org/spreadsheetml/2006/main" count="37" uniqueCount="30">
  <si>
    <t>[CBr4]</t>
  </si>
  <si>
    <t>Experimental</t>
  </si>
  <si>
    <t>Theoretical</t>
  </si>
  <si>
    <t>R</t>
  </si>
  <si>
    <t>k1</t>
  </si>
  <si>
    <t>I0/I</t>
  </si>
  <si>
    <t>[Anthracene]</t>
  </si>
  <si>
    <t>Number</t>
  </si>
  <si>
    <t>Percent</t>
  </si>
  <si>
    <t>Antracene Volume</t>
  </si>
  <si>
    <t>CBr4 Volume</t>
  </si>
  <si>
    <t>Peak Height at 399 nm</t>
  </si>
  <si>
    <t>I0/I Experimental</t>
  </si>
  <si>
    <t>k1t0[Q]</t>
  </si>
  <si>
    <t>I0/I -1</t>
  </si>
  <si>
    <t>a</t>
  </si>
  <si>
    <t>b</t>
  </si>
  <si>
    <t>Y</t>
  </si>
  <si>
    <t>I0/I Theoretical</t>
  </si>
  <si>
    <t>Total volume</t>
  </si>
  <si>
    <t>Na</t>
  </si>
  <si>
    <t>D</t>
  </si>
  <si>
    <t>τ0</t>
  </si>
  <si>
    <t>T</t>
  </si>
  <si>
    <t>Hept</t>
  </si>
  <si>
    <t>Hex</t>
  </si>
  <si>
    <t>η</t>
  </si>
  <si>
    <t>SES k1</t>
  </si>
  <si>
    <t>R constant</t>
  </si>
  <si>
    <t>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</si>
</sst>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000"/>
    <numFmt numFmtId="166" formatCode="#,##0.000"/>
  </numFmts>
  <fonts count="3">
    <font>
      <sz val="10.0"/>
      <color rgb="FF000000"/>
      <name val="Arial"/>
    </font>
    <font/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Font="1" applyNumberFormat="1"/>
    <xf borderId="0" fillId="0" fontId="1" numFmtId="11" xfId="0" applyAlignment="1" applyFont="1" applyNumberFormat="1">
      <alignment/>
    </xf>
    <xf borderId="0" fillId="0" fontId="1" numFmtId="10" xfId="0" applyFont="1" applyNumberFormat="1"/>
    <xf borderId="0" fillId="0" fontId="1" numFmtId="1" xfId="0" applyFont="1" applyNumberFormat="1"/>
    <xf borderId="0" fillId="0" fontId="1" numFmtId="164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164" xfId="0" applyFont="1" applyNumberFormat="1"/>
    <xf borderId="0" fillId="2" fontId="1" numFmtId="0" xfId="0" applyAlignment="1" applyFill="1" applyFont="1">
      <alignment/>
    </xf>
    <xf borderId="0" fillId="2" fontId="1" numFmtId="11" xfId="0" applyAlignment="1" applyFont="1" applyNumberForma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1" fillId="0" fontId="1" numFmtId="165" xfId="0" applyBorder="1" applyFont="1" applyNumberFormat="1"/>
    <xf borderId="0" fillId="0" fontId="1" numFmtId="166" xfId="0" applyAlignment="1" applyFont="1" applyNumberFormat="1">
      <alignment/>
    </xf>
    <xf borderId="0" fillId="3" fontId="1" numFmtId="0" xfId="0" applyAlignment="1" applyFill="1" applyFont="1">
      <alignment/>
    </xf>
    <xf borderId="0" fillId="3" fontId="1" numFmtId="11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I0/I vs. [Q]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Sheet1!$I$2:$I$1000</c:f>
            </c:numRef>
          </c:xVal>
          <c:yVal>
            <c:numRef>
              <c:f>Sheet1!$K$2:$K$1000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87567"/>
        <c:axId val="1469234375"/>
      </c:scatterChart>
      <c:valAx>
        <c:axId val="13666875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[CBr4]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69234375"/>
      </c:valAx>
      <c:valAx>
        <c:axId val="1469234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66687567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I0/I -1 vs. k1t0[Q]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Sheet1!$M$2:$M$1000</c:f>
            </c:numRef>
          </c:xVal>
          <c:yVal>
            <c:numRef>
              <c:f>Sheet1!$N$2:$N$1000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79813"/>
        <c:axId val="1662498395"/>
      </c:scatterChart>
      <c:valAx>
        <c:axId val="13397798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k1t0[Q]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62498395"/>
      </c:valAx>
      <c:valAx>
        <c:axId val="1662498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I0/I -1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9779813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33"/>
          <c:y val="0.05391"/>
          <c:w val="0.8683299999999999"/>
          <c:h val="0.81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Sheet1!$N$1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Sheet1!$I$2:$I$4</c:f>
            </c:numRef>
          </c:xVal>
          <c:yVal>
            <c:numRef>
              <c:f>Sheet1!$N$2:$N$4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642024"/>
        <c:axId val="1314473192"/>
      </c:scatterChart>
      <c:valAx>
        <c:axId val="12746420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[CBr4] (M)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14473192"/>
      </c:valAx>
      <c:valAx>
        <c:axId val="1314473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I0/I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74642024"/>
      </c:valAx>
    </c:plotArea>
    <c:legend>
      <c:legendPos val="b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67"/>
          <c:y val="0.04852"/>
          <c:w val="0.875"/>
          <c:h val="0.76011"/>
        </c:manualLayout>
      </c:layout>
      <c:scatterChart>
        <c:scatterStyle val="lineMarker"/>
        <c:ser>
          <c:idx val="0"/>
          <c:order val="0"/>
          <c:tx>
            <c:strRef>
              <c:f>Sheet1!$K$1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Sheet1!$I$2:$I$22</c:f>
            </c:numRef>
          </c:xVal>
          <c:yVal>
            <c:numRef>
              <c:f>Sheet1!$K$2:$K$22</c:f>
            </c:numRef>
          </c:yVal>
        </c:ser>
        <c:ser>
          <c:idx val="1"/>
          <c:order val="1"/>
          <c:tx>
            <c:strRef>
              <c:f>Sheet1!$S$1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Sheet1!$I$2:$I$22</c:f>
            </c:numRef>
          </c:xVal>
          <c:yVal>
            <c:numRef>
              <c:f>Sheet1!$S$2:$S$22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455373"/>
        <c:axId val="1771355037"/>
      </c:scatterChart>
      <c:valAx>
        <c:axId val="13314553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[CBr4] (M)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71355037"/>
      </c:valAx>
      <c:valAx>
        <c:axId val="1771355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I0/I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1455373"/>
      </c:valAx>
    </c:plotArea>
    <c:legend>
      <c:legendPos val="b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67"/>
          <c:y val="0.04582"/>
          <c:w val="0.88333"/>
          <c:h val="0.77898"/>
        </c:manualLayout>
      </c:layout>
      <c:lineChart>
        <c:ser>
          <c:idx val="0"/>
          <c:order val="0"/>
          <c:tx>
            <c:strRef>
              <c:f>Sheet6!$B$1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Sheet6!$A$2:$A$998</c:f>
            </c:strRef>
          </c:cat>
          <c:val>
            <c:numRef>
              <c:f>Sheet6!$B$2:$B$998</c:f>
            </c:numRef>
          </c:val>
          <c:smooth val="0"/>
        </c:ser>
        <c:ser>
          <c:idx val="1"/>
          <c:order val="1"/>
          <c:tx>
            <c:strRef>
              <c:f>Sheet6!$C$1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Sheet6!$A$2:$A$998</c:f>
            </c:strRef>
          </c:cat>
          <c:val>
            <c:numRef>
              <c:f>Sheet6!$C$2:$C$998</c:f>
            </c:numRef>
          </c:val>
          <c:smooth val="0"/>
        </c:ser>
        <c:axId val="1060525454"/>
        <c:axId val="999275506"/>
      </c:lineChart>
      <c:catAx>
        <c:axId val="1060525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[CBr4] (M)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99275506"/>
      </c:catAx>
      <c:valAx>
        <c:axId val="9992755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I0/I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60525454"/>
      </c:valAx>
    </c:plotArea>
    <c:legend>
      <c:legendPos val="b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[CBr4]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Data series 1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Sheet4!$A$2:$A$19</c:f>
            </c:numRef>
          </c:xVal>
          <c:yVal>
            <c:numRef>
              <c:f>Sheet4!$B$2:$B$19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627750"/>
        <c:axId val="68919963"/>
      </c:scatterChart>
      <c:valAx>
        <c:axId val="18296277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8919963"/>
      </c:valAx>
      <c:valAx>
        <c:axId val="68919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[CBr4]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29627750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123825</xdr:colOff>
      <xdr:row>26</xdr:row>
      <xdr:rowOff>85725</xdr:rowOff>
    </xdr:from>
    <xdr:to>
      <xdr:col>9</xdr:col>
      <xdr:colOff>190500</xdr:colOff>
      <xdr:row>44</xdr:row>
      <xdr:rowOff>19050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11</xdr:col>
      <xdr:colOff>619125</xdr:colOff>
      <xdr:row>24</xdr:row>
      <xdr:rowOff>114300</xdr:rowOff>
    </xdr:from>
    <xdr:to>
      <xdr:col>17</xdr:col>
      <xdr:colOff>561975</xdr:colOff>
      <xdr:row>42</xdr:row>
      <xdr:rowOff>47625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17</xdr:col>
      <xdr:colOff>704850</xdr:colOff>
      <xdr:row>23</xdr:row>
      <xdr:rowOff>161925</xdr:rowOff>
    </xdr:from>
    <xdr:to>
      <xdr:col>23</xdr:col>
      <xdr:colOff>647700</xdr:colOff>
      <xdr:row>41</xdr:row>
      <xdr:rowOff>95250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9</xdr:col>
      <xdr:colOff>790575</xdr:colOff>
      <xdr:row>20</xdr:row>
      <xdr:rowOff>28575</xdr:rowOff>
    </xdr:from>
    <xdr:to>
      <xdr:col>15</xdr:col>
      <xdr:colOff>352425</xdr:colOff>
      <xdr:row>37</xdr:row>
      <xdr:rowOff>161925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552450</xdr:colOff>
      <xdr:row>3</xdr:row>
      <xdr:rowOff>152400</xdr:rowOff>
    </xdr:from>
    <xdr:to>
      <xdr:col>9</xdr:col>
      <xdr:colOff>495300</xdr:colOff>
      <xdr:row>21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914400</xdr:colOff>
      <xdr:row>1</xdr:row>
      <xdr:rowOff>57150</xdr:rowOff>
    </xdr:from>
    <xdr:to>
      <xdr:col>8</xdr:col>
      <xdr:colOff>857250</xdr:colOff>
      <xdr:row>18</xdr:row>
      <xdr:rowOff>190500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2" max="2" width="9.86"/>
    <col customWidth="1" min="3" max="3" width="12.29"/>
    <col customWidth="1" min="4" max="4" width="8.71"/>
    <col customWidth="1" min="5" max="5" width="7.71"/>
    <col customWidth="1" min="6" max="6" width="7.57"/>
    <col customWidth="1" min="7" max="7" width="16.29"/>
    <col customWidth="1" min="9" max="9" width="7.86"/>
    <col customWidth="1" min="10" max="10" width="20.14"/>
  </cols>
  <sheetData>
    <row r="1">
      <c r="A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7" t="s">
        <v>0</v>
      </c>
      <c r="J1" s="2" t="s">
        <v>11</v>
      </c>
      <c r="K1" s="2" t="s">
        <v>12</v>
      </c>
      <c r="M1" s="2" t="s">
        <v>13</v>
      </c>
      <c r="N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</row>
    <row r="2">
      <c r="A2" s="2">
        <v>1.0E-4</v>
      </c>
      <c r="E2" s="2">
        <v>1.0</v>
      </c>
      <c r="F2" s="8">
        <v>0.0</v>
      </c>
      <c r="G2">
        <f t="shared" ref="G2:G22" si="1">$A$6*(100%-F2)</f>
        <v>3</v>
      </c>
      <c r="H2">
        <f t="shared" ref="H2:H22" si="2">$A$6-G2</f>
        <v>0</v>
      </c>
      <c r="I2" s="9">
        <f t="shared" ref="I2:I22" si="3">(H2*$A$4)/$A$6</f>
        <v>0</v>
      </c>
      <c r="J2" s="2">
        <v>1553.0</v>
      </c>
      <c r="K2">
        <f t="shared" ref="K2:K16" si="4">($J$2/J2 )</f>
        <v>1</v>
      </c>
      <c r="M2" s="3">
        <f t="shared" ref="M2:M16" si="5">$A$24*$A$15*I2</f>
        <v>0</v>
      </c>
      <c r="N2">
        <f t="shared" ref="N2:N16" si="6">K2-1</f>
        <v>0</v>
      </c>
      <c r="P2" s="3">
        <f t="shared" ref="P2:P16" si="7">(1/$A$15)+((4*pi()*$A$13*$A$11*$A$9*I2/1000))</f>
        <v>181159420.3</v>
      </c>
      <c r="Q2" s="3">
        <f t="shared" ref="Q2:Q16" si="8">(4*$A$13^2)*sqrt(pi()*$A$11)*$A$9*I2/1000</f>
        <v>0</v>
      </c>
      <c r="R2" s="3">
        <f t="shared" ref="R2:R16" si="9">1-(Q2*sqrt(pi()/P2)*exp(Q2^2/P2)*erfc(Q2/sqrt(P2)))</f>
        <v>1</v>
      </c>
      <c r="S2" s="3">
        <f t="shared" ref="S2:S16" si="10">(1+4*pi()*$A$13*$A$11*($A$9/1000)*$A$15*I2)/R2</f>
        <v>1</v>
      </c>
      <c r="T2">
        <f t="shared" ref="T2:T16" si="11">(S2-K2)^2</f>
        <v>0</v>
      </c>
      <c r="U2">
        <f>sum(T2:T22)</f>
        <v>617021.6177</v>
      </c>
    </row>
    <row r="3">
      <c r="A3" s="2" t="s">
        <v>0</v>
      </c>
      <c r="E3" s="2">
        <v>2.0</v>
      </c>
      <c r="F3" s="8">
        <v>0.05</v>
      </c>
      <c r="G3">
        <f t="shared" si="1"/>
        <v>2.85</v>
      </c>
      <c r="H3">
        <f t="shared" si="2"/>
        <v>0.15</v>
      </c>
      <c r="I3" s="9">
        <f t="shared" si="3"/>
        <v>0.00075</v>
      </c>
      <c r="J3" s="2">
        <v>1136.0</v>
      </c>
      <c r="K3">
        <f t="shared" si="4"/>
        <v>1.367077465</v>
      </c>
      <c r="M3" s="3">
        <f t="shared" si="5"/>
        <v>0.0927514238</v>
      </c>
      <c r="N3">
        <f t="shared" si="6"/>
        <v>0.3670774648</v>
      </c>
      <c r="P3" s="3">
        <f t="shared" si="7"/>
        <v>337259281</v>
      </c>
      <c r="Q3" s="3">
        <f t="shared" si="8"/>
        <v>12790.46742</v>
      </c>
      <c r="R3" s="3">
        <f t="shared" si="9"/>
        <v>0.3490456648</v>
      </c>
      <c r="S3" s="3">
        <f t="shared" si="10"/>
        <v>5.333603648</v>
      </c>
      <c r="T3">
        <f t="shared" si="11"/>
        <v>15.73332996</v>
      </c>
    </row>
    <row r="4">
      <c r="A4" s="2">
        <v>0.015</v>
      </c>
      <c r="E4" s="2">
        <v>3.0</v>
      </c>
      <c r="F4" s="8">
        <v>0.1</v>
      </c>
      <c r="G4">
        <f t="shared" si="1"/>
        <v>2.7</v>
      </c>
      <c r="H4">
        <f t="shared" si="2"/>
        <v>0.3</v>
      </c>
      <c r="I4" s="9">
        <f t="shared" si="3"/>
        <v>0.0015</v>
      </c>
      <c r="J4" s="2">
        <v>688.2</v>
      </c>
      <c r="K4">
        <f t="shared" si="4"/>
        <v>2.25661145</v>
      </c>
      <c r="M4" s="3">
        <f t="shared" si="5"/>
        <v>0.1855028476</v>
      </c>
      <c r="N4">
        <f t="shared" si="6"/>
        <v>1.25661145</v>
      </c>
      <c r="P4" s="3">
        <f t="shared" si="7"/>
        <v>493359141.8</v>
      </c>
      <c r="Q4" s="3">
        <f t="shared" si="8"/>
        <v>25580.93484</v>
      </c>
      <c r="R4" s="3">
        <f t="shared" si="9"/>
        <v>0.2050416144</v>
      </c>
      <c r="S4" s="3">
        <f t="shared" si="10"/>
        <v>13.28190119</v>
      </c>
      <c r="T4">
        <f t="shared" si="11"/>
        <v>121.5570138</v>
      </c>
    </row>
    <row r="5">
      <c r="A5" s="2" t="s">
        <v>19</v>
      </c>
      <c r="E5" s="2">
        <v>4.0</v>
      </c>
      <c r="F5" s="8">
        <v>0.15</v>
      </c>
      <c r="G5">
        <f t="shared" si="1"/>
        <v>2.55</v>
      </c>
      <c r="H5">
        <f t="shared" si="2"/>
        <v>0.45</v>
      </c>
      <c r="I5" s="9">
        <f t="shared" si="3"/>
        <v>0.00225</v>
      </c>
      <c r="J5" s="2">
        <v>406.7</v>
      </c>
      <c r="K5">
        <f t="shared" si="4"/>
        <v>3.818539464</v>
      </c>
      <c r="M5" s="3">
        <f t="shared" si="5"/>
        <v>0.2782542714</v>
      </c>
      <c r="N5">
        <f t="shared" si="6"/>
        <v>2.818539464</v>
      </c>
      <c r="P5" s="3">
        <f t="shared" si="7"/>
        <v>649459002.5</v>
      </c>
      <c r="Q5" s="3">
        <f t="shared" si="8"/>
        <v>38371.40226</v>
      </c>
      <c r="R5" s="3">
        <f t="shared" si="9"/>
        <v>0.1442436074</v>
      </c>
      <c r="S5" s="3">
        <f t="shared" si="10"/>
        <v>24.85388266</v>
      </c>
      <c r="T5">
        <f t="shared" si="11"/>
        <v>442.4856635</v>
      </c>
    </row>
    <row r="6">
      <c r="A6" s="2">
        <v>3.0</v>
      </c>
      <c r="E6" s="2">
        <v>5.0</v>
      </c>
      <c r="F6" s="8">
        <v>0.2</v>
      </c>
      <c r="G6">
        <f t="shared" si="1"/>
        <v>2.4</v>
      </c>
      <c r="H6">
        <f t="shared" si="2"/>
        <v>0.6</v>
      </c>
      <c r="I6" s="9">
        <f t="shared" si="3"/>
        <v>0.003</v>
      </c>
      <c r="J6" s="2">
        <v>292.4</v>
      </c>
      <c r="K6">
        <f t="shared" si="4"/>
        <v>5.31121751</v>
      </c>
      <c r="M6" s="3">
        <f t="shared" si="5"/>
        <v>0.3710056952</v>
      </c>
      <c r="N6">
        <f t="shared" si="6"/>
        <v>4.31121751</v>
      </c>
      <c r="P6" s="3">
        <f t="shared" si="7"/>
        <v>805558863.2</v>
      </c>
      <c r="Q6" s="3">
        <f t="shared" si="8"/>
        <v>51161.86968</v>
      </c>
      <c r="R6" s="3">
        <f t="shared" si="9"/>
        <v>0.111035985</v>
      </c>
      <c r="S6" s="3">
        <f t="shared" si="10"/>
        <v>40.04724165</v>
      </c>
      <c r="T6">
        <f t="shared" si="11"/>
        <v>1206.591373</v>
      </c>
    </row>
    <row r="7">
      <c r="E7" s="2">
        <v>6.0</v>
      </c>
      <c r="F7" s="8">
        <v>0.25</v>
      </c>
      <c r="G7">
        <f t="shared" si="1"/>
        <v>2.25</v>
      </c>
      <c r="H7">
        <f t="shared" si="2"/>
        <v>0.75</v>
      </c>
      <c r="I7" s="9">
        <f t="shared" si="3"/>
        <v>0.00375</v>
      </c>
      <c r="J7" s="2">
        <v>184.7</v>
      </c>
      <c r="K7">
        <f t="shared" si="4"/>
        <v>8.408229561</v>
      </c>
      <c r="M7" s="3">
        <f t="shared" si="5"/>
        <v>0.463757119</v>
      </c>
      <c r="N7">
        <f t="shared" si="6"/>
        <v>7.408229561</v>
      </c>
      <c r="P7" s="3">
        <f t="shared" si="7"/>
        <v>961658724</v>
      </c>
      <c r="Q7" s="3">
        <f t="shared" si="8"/>
        <v>63952.3371</v>
      </c>
      <c r="R7" s="3">
        <f t="shared" si="9"/>
        <v>0.09018681547</v>
      </c>
      <c r="S7" s="3">
        <f t="shared" si="10"/>
        <v>58.85955867</v>
      </c>
      <c r="T7">
        <f t="shared" si="11"/>
        <v>2545.336609</v>
      </c>
    </row>
    <row r="8">
      <c r="A8" s="2" t="s">
        <v>20</v>
      </c>
      <c r="E8" s="2">
        <v>7.0</v>
      </c>
      <c r="F8" s="8">
        <v>0.3</v>
      </c>
      <c r="G8">
        <f t="shared" si="1"/>
        <v>2.1</v>
      </c>
      <c r="H8">
        <f t="shared" si="2"/>
        <v>0.9</v>
      </c>
      <c r="I8" s="9">
        <f t="shared" si="3"/>
        <v>0.0045</v>
      </c>
      <c r="J8" s="2">
        <v>126.4</v>
      </c>
      <c r="K8">
        <f t="shared" si="4"/>
        <v>12.28639241</v>
      </c>
      <c r="M8" s="3">
        <f t="shared" si="5"/>
        <v>0.5565085428</v>
      </c>
      <c r="N8">
        <f t="shared" si="6"/>
        <v>11.28639241</v>
      </c>
      <c r="P8" s="3">
        <f t="shared" si="7"/>
        <v>1117758585</v>
      </c>
      <c r="Q8" s="3">
        <f t="shared" si="8"/>
        <v>76742.80452</v>
      </c>
      <c r="R8" s="3">
        <f t="shared" si="9"/>
        <v>0.07590229423</v>
      </c>
      <c r="S8" s="3">
        <f t="shared" si="10"/>
        <v>81.28907631</v>
      </c>
      <c r="T8">
        <f t="shared" si="11"/>
        <v>4761.370386</v>
      </c>
    </row>
    <row r="9">
      <c r="A9" s="2">
        <f>6.022140857*10^23</f>
        <v>6.02214E+23</v>
      </c>
      <c r="E9" s="2">
        <v>8.0</v>
      </c>
      <c r="F9" s="8">
        <v>0.35</v>
      </c>
      <c r="G9">
        <f t="shared" si="1"/>
        <v>1.95</v>
      </c>
      <c r="H9">
        <f t="shared" si="2"/>
        <v>1.05</v>
      </c>
      <c r="I9" s="9">
        <f t="shared" si="3"/>
        <v>0.00525</v>
      </c>
      <c r="J9" s="2">
        <v>88.73</v>
      </c>
      <c r="K9">
        <f t="shared" si="4"/>
        <v>17.50253578</v>
      </c>
      <c r="M9" s="3">
        <f t="shared" si="5"/>
        <v>0.6492599666</v>
      </c>
      <c r="N9">
        <f t="shared" si="6"/>
        <v>16.50253578</v>
      </c>
      <c r="P9" s="3">
        <f t="shared" si="7"/>
        <v>1273858445</v>
      </c>
      <c r="Q9" s="3">
        <f t="shared" si="8"/>
        <v>89533.27194</v>
      </c>
      <c r="R9" s="3">
        <f t="shared" si="9"/>
        <v>0.06551196712</v>
      </c>
      <c r="S9" s="3">
        <f t="shared" si="10"/>
        <v>107.3345669</v>
      </c>
      <c r="T9">
        <f t="shared" si="11"/>
        <v>8069.793818</v>
      </c>
    </row>
    <row r="10">
      <c r="A10" s="2" t="s">
        <v>21</v>
      </c>
      <c r="E10" s="2">
        <v>9.0</v>
      </c>
      <c r="F10" s="8">
        <v>0.4</v>
      </c>
      <c r="G10">
        <f t="shared" si="1"/>
        <v>1.8</v>
      </c>
      <c r="H10">
        <f t="shared" si="2"/>
        <v>1.2</v>
      </c>
      <c r="I10" s="9">
        <f t="shared" si="3"/>
        <v>0.006</v>
      </c>
      <c r="J10" s="2">
        <v>63.57</v>
      </c>
      <c r="K10">
        <f t="shared" si="4"/>
        <v>24.42976247</v>
      </c>
      <c r="M10" s="3">
        <f t="shared" si="5"/>
        <v>0.7420113904</v>
      </c>
      <c r="N10">
        <f t="shared" si="6"/>
        <v>23.42976247</v>
      </c>
      <c r="P10" s="3">
        <f t="shared" si="7"/>
        <v>1429958306</v>
      </c>
      <c r="Q10" s="3">
        <f t="shared" si="8"/>
        <v>102323.7394</v>
      </c>
      <c r="R10" s="3">
        <f t="shared" si="9"/>
        <v>0.05761787193</v>
      </c>
      <c r="S10" s="3">
        <f t="shared" si="10"/>
        <v>136.9951646</v>
      </c>
      <c r="T10">
        <f t="shared" si="11"/>
        <v>12670.96976</v>
      </c>
    </row>
    <row r="11">
      <c r="A11" s="3">
        <f>C20</f>
        <v>0.00003297724936</v>
      </c>
      <c r="E11" s="2">
        <v>10.0</v>
      </c>
      <c r="F11" s="8">
        <v>0.45</v>
      </c>
      <c r="G11">
        <f t="shared" si="1"/>
        <v>1.65</v>
      </c>
      <c r="H11">
        <f t="shared" si="2"/>
        <v>1.35</v>
      </c>
      <c r="I11" s="9">
        <f t="shared" si="3"/>
        <v>0.00675</v>
      </c>
      <c r="J11" s="2">
        <v>42.11</v>
      </c>
      <c r="K11">
        <f t="shared" si="4"/>
        <v>36.87960104</v>
      </c>
      <c r="M11" s="3">
        <f t="shared" si="5"/>
        <v>0.8347628142</v>
      </c>
      <c r="N11">
        <f t="shared" si="6"/>
        <v>35.87960104</v>
      </c>
      <c r="P11" s="3">
        <f t="shared" si="7"/>
        <v>1586058167</v>
      </c>
      <c r="Q11" s="3">
        <f t="shared" si="8"/>
        <v>115114.2068</v>
      </c>
      <c r="R11" s="3">
        <f t="shared" si="9"/>
        <v>0.05141850248</v>
      </c>
      <c r="S11" s="3">
        <f t="shared" si="10"/>
        <v>170.2702463</v>
      </c>
      <c r="T11">
        <f t="shared" si="11"/>
        <v>17793.06424</v>
      </c>
    </row>
    <row r="12">
      <c r="A12" s="10" t="s">
        <v>3</v>
      </c>
      <c r="E12" s="2">
        <v>11.0</v>
      </c>
      <c r="F12" s="8">
        <v>0.5</v>
      </c>
      <c r="G12">
        <f t="shared" si="1"/>
        <v>1.5</v>
      </c>
      <c r="H12">
        <f t="shared" si="2"/>
        <v>1.5</v>
      </c>
      <c r="I12" s="9">
        <f t="shared" si="3"/>
        <v>0.0075</v>
      </c>
      <c r="J12" s="2">
        <v>28.65</v>
      </c>
      <c r="K12">
        <f t="shared" si="4"/>
        <v>54.20593368</v>
      </c>
      <c r="M12" s="3">
        <f t="shared" si="5"/>
        <v>0.927514238</v>
      </c>
      <c r="N12">
        <f t="shared" si="6"/>
        <v>53.20593368</v>
      </c>
      <c r="P12" s="3">
        <f t="shared" si="7"/>
        <v>1742158028</v>
      </c>
      <c r="Q12" s="3">
        <f t="shared" si="8"/>
        <v>127904.6742</v>
      </c>
      <c r="R12" s="3">
        <f t="shared" si="9"/>
        <v>0.04642181071</v>
      </c>
      <c r="S12" s="3">
        <f t="shared" si="10"/>
        <v>207.1593539</v>
      </c>
      <c r="T12">
        <f t="shared" si="11"/>
        <v>23394.74875</v>
      </c>
    </row>
    <row r="13">
      <c r="A13" s="11">
        <f>8.34*10^-7</f>
        <v>0.000000834</v>
      </c>
      <c r="E13" s="2">
        <v>12.0</v>
      </c>
      <c r="F13" s="8">
        <v>0.55</v>
      </c>
      <c r="G13">
        <f t="shared" si="1"/>
        <v>1.35</v>
      </c>
      <c r="H13">
        <f t="shared" si="2"/>
        <v>1.65</v>
      </c>
      <c r="I13" s="9">
        <f t="shared" si="3"/>
        <v>0.00825</v>
      </c>
      <c r="J13" s="2">
        <v>20.74</v>
      </c>
      <c r="K13">
        <f t="shared" si="4"/>
        <v>74.87945998</v>
      </c>
      <c r="M13" s="3">
        <f t="shared" si="5"/>
        <v>1.020265662</v>
      </c>
      <c r="N13">
        <f t="shared" si="6"/>
        <v>73.87945998</v>
      </c>
      <c r="P13" s="3">
        <f t="shared" si="7"/>
        <v>1898257888</v>
      </c>
      <c r="Q13" s="3">
        <f t="shared" si="8"/>
        <v>140695.1416</v>
      </c>
      <c r="R13" s="3">
        <f t="shared" si="9"/>
        <v>0.04230918536</v>
      </c>
      <c r="S13" s="3">
        <f t="shared" si="10"/>
        <v>247.6621437</v>
      </c>
      <c r="T13">
        <f t="shared" si="11"/>
        <v>29853.85578</v>
      </c>
    </row>
    <row r="14">
      <c r="A14" s="2" t="s">
        <v>22</v>
      </c>
      <c r="E14" s="2">
        <v>13.0</v>
      </c>
      <c r="F14" s="8">
        <v>0.6</v>
      </c>
      <c r="G14">
        <f t="shared" si="1"/>
        <v>1.2</v>
      </c>
      <c r="H14">
        <f t="shared" si="2"/>
        <v>1.8</v>
      </c>
      <c r="I14" s="9">
        <f t="shared" si="3"/>
        <v>0.009</v>
      </c>
      <c r="J14" s="2">
        <v>15.76</v>
      </c>
      <c r="K14">
        <f t="shared" si="4"/>
        <v>98.54060914</v>
      </c>
      <c r="M14" s="3">
        <f t="shared" si="5"/>
        <v>1.113017086</v>
      </c>
      <c r="N14">
        <f t="shared" si="6"/>
        <v>97.54060914</v>
      </c>
      <c r="P14" s="3">
        <f t="shared" si="7"/>
        <v>2054357749</v>
      </c>
      <c r="Q14" s="3">
        <f t="shared" si="8"/>
        <v>153485.609</v>
      </c>
      <c r="R14" s="3">
        <f t="shared" si="9"/>
        <v>0.03886530531</v>
      </c>
      <c r="S14" s="3">
        <f t="shared" si="10"/>
        <v>291.778353</v>
      </c>
      <c r="T14">
        <f t="shared" si="11"/>
        <v>37340.82567</v>
      </c>
    </row>
    <row r="15">
      <c r="A15" s="3">
        <f>5.52*10^-9</f>
        <v>0.00000000552</v>
      </c>
      <c r="E15" s="2">
        <v>14.0</v>
      </c>
      <c r="F15" s="8">
        <v>0.65</v>
      </c>
      <c r="G15">
        <f t="shared" si="1"/>
        <v>1.05</v>
      </c>
      <c r="H15">
        <f t="shared" si="2"/>
        <v>1.95</v>
      </c>
      <c r="I15" s="9">
        <f t="shared" si="3"/>
        <v>0.00975</v>
      </c>
      <c r="J15" s="2">
        <v>13.05</v>
      </c>
      <c r="K15">
        <f t="shared" si="4"/>
        <v>119.0038314</v>
      </c>
      <c r="M15" s="3">
        <f t="shared" si="5"/>
        <v>1.205768509</v>
      </c>
      <c r="N15">
        <f t="shared" si="6"/>
        <v>118.0038314</v>
      </c>
      <c r="P15" s="3">
        <f t="shared" si="7"/>
        <v>2210457610</v>
      </c>
      <c r="Q15" s="3">
        <f t="shared" si="8"/>
        <v>166276.0765</v>
      </c>
      <c r="R15" s="3">
        <f t="shared" si="9"/>
        <v>0.03593945941</v>
      </c>
      <c r="S15" s="3">
        <f t="shared" si="10"/>
        <v>339.507778</v>
      </c>
      <c r="T15">
        <f t="shared" si="11"/>
        <v>48621.99045</v>
      </c>
    </row>
    <row r="16">
      <c r="A16" s="2" t="s">
        <v>23</v>
      </c>
      <c r="E16" s="2">
        <v>15.0</v>
      </c>
      <c r="F16" s="8">
        <v>0.7</v>
      </c>
      <c r="G16">
        <f t="shared" si="1"/>
        <v>0.9</v>
      </c>
      <c r="H16">
        <f t="shared" si="2"/>
        <v>2.1</v>
      </c>
      <c r="I16" s="9">
        <f t="shared" si="3"/>
        <v>0.0105</v>
      </c>
      <c r="J16" s="2">
        <v>8.988</v>
      </c>
      <c r="K16">
        <f t="shared" si="4"/>
        <v>172.7859368</v>
      </c>
      <c r="M16" s="3">
        <f t="shared" si="5"/>
        <v>1.298519933</v>
      </c>
      <c r="N16">
        <f t="shared" si="6"/>
        <v>171.7859368</v>
      </c>
      <c r="P16" s="3">
        <f t="shared" si="7"/>
        <v>2366557471</v>
      </c>
      <c r="Q16" s="3">
        <f t="shared" si="8"/>
        <v>179066.5439</v>
      </c>
      <c r="R16" s="3">
        <f t="shared" si="9"/>
        <v>0.03342302323</v>
      </c>
      <c r="S16" s="3">
        <f t="shared" si="10"/>
        <v>390.8502576</v>
      </c>
      <c r="T16">
        <f t="shared" si="11"/>
        <v>47552.04799</v>
      </c>
    </row>
    <row r="17">
      <c r="A17" s="2">
        <v>298.0</v>
      </c>
      <c r="E17" s="2">
        <v>16.0</v>
      </c>
      <c r="F17" s="8">
        <v>0.75</v>
      </c>
      <c r="G17">
        <f t="shared" si="1"/>
        <v>0.75</v>
      </c>
      <c r="H17">
        <f t="shared" si="2"/>
        <v>2.25</v>
      </c>
      <c r="I17" s="9">
        <f t="shared" si="3"/>
        <v>0.01125</v>
      </c>
      <c r="Q17" s="3"/>
      <c r="R17" s="3"/>
    </row>
    <row r="18">
      <c r="E18" s="2">
        <v>17.0</v>
      </c>
      <c r="F18" s="8">
        <v>0.8</v>
      </c>
      <c r="G18">
        <f t="shared" si="1"/>
        <v>0.6</v>
      </c>
      <c r="H18">
        <f t="shared" si="2"/>
        <v>2.4</v>
      </c>
      <c r="I18" s="9">
        <f t="shared" si="3"/>
        <v>0.012</v>
      </c>
      <c r="J18" s="2">
        <v>4.424</v>
      </c>
      <c r="K18">
        <f>($J$2/J18 )</f>
        <v>351.039783</v>
      </c>
      <c r="M18" s="3">
        <f>$A$24*$A$15*I18</f>
        <v>1.484022781</v>
      </c>
      <c r="N18">
        <f>K18-1</f>
        <v>350.039783</v>
      </c>
      <c r="P18" s="3">
        <f>(1/$A$15)+((4*pi()*$A$13*$A$11*$A$9*I18/1000))</f>
        <v>2678757192</v>
      </c>
      <c r="Q18" s="3">
        <f>(4*$A$13^2)*sqrt(pi()*$A$11)*$A$9*I18/1000</f>
        <v>204647.4787</v>
      </c>
      <c r="R18" s="3">
        <f>1-(Q18*sqrt(pi()/P18)*exp(Q18^2/P18)*erfc(Q18/sqrt(P18)))</f>
        <v>0.02931702049</v>
      </c>
      <c r="S18" s="3">
        <f>(1+4*pi()*$A$13*$A$11*($A$9/1000)*$A$15*I18)/R18</f>
        <v>504.3738911</v>
      </c>
      <c r="T18">
        <f>(S18-K18)^2</f>
        <v>23511.34872</v>
      </c>
    </row>
    <row r="19">
      <c r="A19" s="12"/>
      <c r="B19" s="13" t="s">
        <v>24</v>
      </c>
      <c r="C19" s="13" t="s">
        <v>25</v>
      </c>
      <c r="E19" s="2">
        <v>18.0</v>
      </c>
      <c r="F19" s="8">
        <v>0.85</v>
      </c>
      <c r="G19">
        <f t="shared" si="1"/>
        <v>0.45</v>
      </c>
      <c r="H19">
        <f t="shared" si="2"/>
        <v>2.55</v>
      </c>
      <c r="I19" s="9">
        <f t="shared" si="3"/>
        <v>0.01275</v>
      </c>
      <c r="Q19" s="3"/>
      <c r="R19" s="3"/>
    </row>
    <row r="20">
      <c r="A20" s="13" t="s">
        <v>21</v>
      </c>
      <c r="B20" s="13">
        <f>4.35*10^-5</f>
        <v>0.0000435</v>
      </c>
      <c r="C20" s="14">
        <f>B20*C21/B21</f>
        <v>0.00003297724936</v>
      </c>
      <c r="E20" s="2">
        <v>19.0</v>
      </c>
      <c r="F20" s="8">
        <v>0.9</v>
      </c>
      <c r="G20">
        <f t="shared" si="1"/>
        <v>0.3</v>
      </c>
      <c r="H20">
        <f t="shared" si="2"/>
        <v>2.7</v>
      </c>
      <c r="I20" s="9">
        <f t="shared" si="3"/>
        <v>0.0135</v>
      </c>
      <c r="J20" s="15">
        <v>2.78</v>
      </c>
      <c r="K20">
        <f>($J$2/J20 )</f>
        <v>558.6330935</v>
      </c>
      <c r="M20" s="3">
        <f>$A$24*$A$15*I20</f>
        <v>1.669525628</v>
      </c>
      <c r="N20">
        <f>K20-1</f>
        <v>557.6330935</v>
      </c>
      <c r="P20" s="3">
        <f>(1/$A$15)+((4*pi()*$A$13*$A$11*$A$9*I20/1000))</f>
        <v>2990956914</v>
      </c>
      <c r="Q20" s="3">
        <f>(4*$A$13^2)*sqrt(pi()*$A$11)*$A$9*I20/1000</f>
        <v>230228.4136</v>
      </c>
      <c r="R20" s="3">
        <f>1-(Q20*sqrt(pi()/P20)*exp(Q20^2/P20)*erfc(Q20/sqrt(P20)))</f>
        <v>0.02610915099</v>
      </c>
      <c r="S20" s="3">
        <f>(1+4*pi()*$A$13*$A$11*($A$9/1000)*$A$15*I20)/R20</f>
        <v>632.3484884</v>
      </c>
      <c r="T20">
        <f>(S20-K20)^2</f>
        <v>5433.959441</v>
      </c>
    </row>
    <row r="21">
      <c r="A21" s="13" t="s">
        <v>26</v>
      </c>
      <c r="B21" s="13">
        <v>0.389</v>
      </c>
      <c r="C21" s="13">
        <v>0.2949</v>
      </c>
      <c r="E21" s="2">
        <v>20.0</v>
      </c>
      <c r="F21" s="8">
        <v>0.95</v>
      </c>
      <c r="G21">
        <f t="shared" si="1"/>
        <v>0.15</v>
      </c>
      <c r="H21">
        <f t="shared" si="2"/>
        <v>2.85</v>
      </c>
      <c r="I21" s="9">
        <f t="shared" si="3"/>
        <v>0.01425</v>
      </c>
      <c r="Q21" s="3"/>
      <c r="R21" s="3"/>
    </row>
    <row r="22">
      <c r="E22" s="2">
        <v>21.0</v>
      </c>
      <c r="F22" s="8">
        <v>1.0</v>
      </c>
      <c r="G22">
        <f t="shared" si="1"/>
        <v>0</v>
      </c>
      <c r="H22">
        <f t="shared" si="2"/>
        <v>3</v>
      </c>
      <c r="I22" s="9">
        <f t="shared" si="3"/>
        <v>0.015</v>
      </c>
      <c r="J22" s="2">
        <v>1.134</v>
      </c>
      <c r="K22">
        <f>($J$2/J22 )</f>
        <v>1369.488536</v>
      </c>
      <c r="M22" s="3">
        <f>$A$24*$A$15*I22</f>
        <v>1.855028476</v>
      </c>
      <c r="N22">
        <f>K22-1</f>
        <v>1368.488536</v>
      </c>
      <c r="P22" s="3">
        <f>(1/$A$15)+((4*pi()*$A$13*$A$11*$A$9*I22/1000))</f>
        <v>3303156635</v>
      </c>
      <c r="Q22" s="3">
        <f>(4*$A$13^2)*sqrt(pi()*$A$11)*$A$9*I22/1000</f>
        <v>255809.3484</v>
      </c>
      <c r="R22" s="3">
        <f>1-(Q22*sqrt(pi()/P22)*exp(Q22^2/P22)*erfc(Q22/sqrt(P22)))</f>
        <v>0.02353387657</v>
      </c>
      <c r="S22" s="3">
        <f>(1+4*pi()*$A$13*$A$11*($A$9/1000)*$A$15*I22)/R22</f>
        <v>774.7735299</v>
      </c>
      <c r="T22">
        <f>(S22-K22)^2</f>
        <v>353685.9387</v>
      </c>
    </row>
    <row r="23">
      <c r="A23" s="16" t="s">
        <v>27</v>
      </c>
      <c r="B23" s="2" t="s">
        <v>28</v>
      </c>
      <c r="I23" s="9"/>
      <c r="P23" s="3"/>
    </row>
    <row r="24">
      <c r="A24" s="17">
        <f>(8*B24*A17)/(3000*(C21/100))</f>
        <v>22403725557</v>
      </c>
      <c r="B24">
        <f>8.314*10^7</f>
        <v>83140000</v>
      </c>
      <c r="I24" s="9"/>
      <c r="P24" s="3"/>
    </row>
    <row r="25">
      <c r="I25" s="9"/>
      <c r="P25" s="3"/>
    </row>
    <row r="26">
      <c r="A26" s="16" t="s">
        <v>29</v>
      </c>
      <c r="I26" s="9"/>
      <c r="P26" s="3"/>
    </row>
    <row r="27">
      <c r="A27" s="17">
        <f>(A24*1000)/(4*pi()*C20*A9)</f>
        <v>0.0000000897728561</v>
      </c>
      <c r="I27" s="9"/>
      <c r="P27" s="3"/>
    </row>
    <row r="28">
      <c r="I28" s="9"/>
      <c r="P28" s="3"/>
    </row>
    <row r="29">
      <c r="A29" s="2" t="s">
        <v>4</v>
      </c>
      <c r="I29" s="9"/>
      <c r="P29" s="3"/>
    </row>
    <row r="30">
      <c r="A30" s="3">
        <f>837.741/A15</f>
        <v>151764673913</v>
      </c>
      <c r="I30" s="9"/>
      <c r="P30" s="3"/>
    </row>
    <row r="31">
      <c r="A31" s="2" t="s">
        <v>3</v>
      </c>
      <c r="I31" s="9"/>
      <c r="P31" s="3"/>
    </row>
    <row r="32">
      <c r="A32" s="18">
        <f>(A30*1000)/(4*pi()*C20*A9)</f>
        <v>0.0000006081286882</v>
      </c>
      <c r="I32" s="9"/>
      <c r="P32" s="3"/>
    </row>
    <row r="33">
      <c r="I33" s="9"/>
      <c r="J33" s="2">
        <v>0.001</v>
      </c>
      <c r="K33" s="3">
        <f t="shared" ref="K33:K66" si="12">J33*$A$15*$A$24+1</f>
        <v>1.123668565</v>
      </c>
      <c r="P33" s="3"/>
    </row>
    <row r="34">
      <c r="I34" s="9"/>
      <c r="J34" s="2">
        <v>0.002</v>
      </c>
      <c r="K34" s="3">
        <f t="shared" si="12"/>
        <v>1.24733713</v>
      </c>
      <c r="P34" s="3"/>
    </row>
    <row r="35">
      <c r="I35" s="9"/>
      <c r="J35">
        <f t="shared" ref="J35:J66" si="13">J34+0.001</f>
        <v>0.003</v>
      </c>
      <c r="K35" s="3">
        <f t="shared" si="12"/>
        <v>1.371005695</v>
      </c>
      <c r="P35" s="3"/>
    </row>
    <row r="36">
      <c r="I36" s="9"/>
      <c r="J36">
        <f t="shared" si="13"/>
        <v>0.004</v>
      </c>
      <c r="K36" s="3">
        <f t="shared" si="12"/>
        <v>1.49467426</v>
      </c>
      <c r="P36" s="3"/>
    </row>
    <row r="37">
      <c r="I37" s="9"/>
      <c r="J37">
        <f t="shared" si="13"/>
        <v>0.005</v>
      </c>
      <c r="K37" s="3">
        <f t="shared" si="12"/>
        <v>1.618342825</v>
      </c>
      <c r="P37" s="3"/>
    </row>
    <row r="38">
      <c r="I38" s="9"/>
      <c r="J38">
        <f t="shared" si="13"/>
        <v>0.006</v>
      </c>
      <c r="K38" s="3">
        <f t="shared" si="12"/>
        <v>1.74201139</v>
      </c>
      <c r="P38" s="3"/>
    </row>
    <row r="39">
      <c r="I39" s="9"/>
      <c r="J39">
        <f t="shared" si="13"/>
        <v>0.007</v>
      </c>
      <c r="K39" s="3">
        <f t="shared" si="12"/>
        <v>1.865679956</v>
      </c>
      <c r="P39" s="3"/>
    </row>
    <row r="40">
      <c r="I40" s="9"/>
      <c r="J40">
        <f t="shared" si="13"/>
        <v>0.008</v>
      </c>
      <c r="K40" s="3">
        <f t="shared" si="12"/>
        <v>1.989348521</v>
      </c>
      <c r="P40" s="3"/>
    </row>
    <row r="41">
      <c r="I41" s="9"/>
      <c r="J41">
        <f t="shared" si="13"/>
        <v>0.009</v>
      </c>
      <c r="K41" s="3">
        <f t="shared" si="12"/>
        <v>2.113017086</v>
      </c>
      <c r="P41" s="3"/>
    </row>
    <row r="42">
      <c r="I42" s="9"/>
      <c r="J42">
        <f t="shared" si="13"/>
        <v>0.01</v>
      </c>
      <c r="K42" s="3">
        <f t="shared" si="12"/>
        <v>2.236685651</v>
      </c>
      <c r="P42" s="3"/>
    </row>
    <row r="43">
      <c r="I43" s="9"/>
      <c r="J43">
        <f t="shared" si="13"/>
        <v>0.011</v>
      </c>
      <c r="K43" s="3">
        <f t="shared" si="12"/>
        <v>2.360354216</v>
      </c>
      <c r="P43" s="3"/>
    </row>
    <row r="44">
      <c r="I44" s="9"/>
      <c r="J44">
        <f t="shared" si="13"/>
        <v>0.012</v>
      </c>
      <c r="K44" s="3">
        <f t="shared" si="12"/>
        <v>2.484022781</v>
      </c>
      <c r="P44" s="3"/>
    </row>
    <row r="45">
      <c r="I45" s="9"/>
      <c r="J45">
        <f t="shared" si="13"/>
        <v>0.013</v>
      </c>
      <c r="K45" s="3">
        <f t="shared" si="12"/>
        <v>2.607691346</v>
      </c>
      <c r="P45" s="3"/>
    </row>
    <row r="46">
      <c r="I46" s="9"/>
      <c r="J46">
        <f t="shared" si="13"/>
        <v>0.014</v>
      </c>
      <c r="K46" s="3">
        <f t="shared" si="12"/>
        <v>2.731359911</v>
      </c>
      <c r="P46" s="3"/>
    </row>
    <row r="47">
      <c r="I47" s="9"/>
      <c r="J47">
        <f t="shared" si="13"/>
        <v>0.015</v>
      </c>
      <c r="K47" s="3">
        <f t="shared" si="12"/>
        <v>2.855028476</v>
      </c>
      <c r="P47" s="3"/>
    </row>
    <row r="48">
      <c r="I48" s="9"/>
      <c r="J48">
        <f t="shared" si="13"/>
        <v>0.016</v>
      </c>
      <c r="K48" s="3">
        <f t="shared" si="12"/>
        <v>2.978697041</v>
      </c>
      <c r="P48" s="3"/>
    </row>
    <row r="49">
      <c r="I49" s="9"/>
      <c r="J49">
        <f t="shared" si="13"/>
        <v>0.017</v>
      </c>
      <c r="K49" s="3">
        <f t="shared" si="12"/>
        <v>3.102365606</v>
      </c>
      <c r="P49" s="3"/>
    </row>
    <row r="50">
      <c r="I50" s="9"/>
      <c r="J50">
        <f t="shared" si="13"/>
        <v>0.018</v>
      </c>
      <c r="K50" s="3">
        <f t="shared" si="12"/>
        <v>3.226034171</v>
      </c>
      <c r="P50" s="3"/>
    </row>
    <row r="51">
      <c r="I51" s="9"/>
      <c r="J51">
        <f t="shared" si="13"/>
        <v>0.019</v>
      </c>
      <c r="K51" s="3">
        <f t="shared" si="12"/>
        <v>3.349702736</v>
      </c>
      <c r="P51" s="3"/>
    </row>
    <row r="52">
      <c r="I52" s="9"/>
      <c r="J52">
        <f t="shared" si="13"/>
        <v>0.02</v>
      </c>
      <c r="K52" s="3">
        <f t="shared" si="12"/>
        <v>3.473371301</v>
      </c>
      <c r="P52" s="3"/>
    </row>
    <row r="53">
      <c r="I53" s="9"/>
      <c r="J53">
        <f t="shared" si="13"/>
        <v>0.021</v>
      </c>
      <c r="K53" s="3">
        <f t="shared" si="12"/>
        <v>3.597039867</v>
      </c>
      <c r="P53" s="3"/>
    </row>
    <row r="54">
      <c r="I54" s="9"/>
      <c r="J54">
        <f t="shared" si="13"/>
        <v>0.022</v>
      </c>
      <c r="K54" s="3">
        <f t="shared" si="12"/>
        <v>3.720708432</v>
      </c>
      <c r="P54" s="3"/>
    </row>
    <row r="55">
      <c r="I55" s="9"/>
      <c r="J55">
        <f t="shared" si="13"/>
        <v>0.023</v>
      </c>
      <c r="K55" s="3">
        <f t="shared" si="12"/>
        <v>3.844376997</v>
      </c>
      <c r="P55" s="3"/>
    </row>
    <row r="56">
      <c r="I56" s="9"/>
      <c r="J56">
        <f t="shared" si="13"/>
        <v>0.024</v>
      </c>
      <c r="K56" s="3">
        <f t="shared" si="12"/>
        <v>3.968045562</v>
      </c>
      <c r="P56" s="3"/>
    </row>
    <row r="57">
      <c r="I57" s="9"/>
      <c r="J57">
        <f t="shared" si="13"/>
        <v>0.025</v>
      </c>
      <c r="K57" s="3">
        <f t="shared" si="12"/>
        <v>4.091714127</v>
      </c>
      <c r="P57" s="3"/>
    </row>
    <row r="58">
      <c r="I58" s="9"/>
      <c r="J58">
        <f t="shared" si="13"/>
        <v>0.026</v>
      </c>
      <c r="K58" s="3">
        <f t="shared" si="12"/>
        <v>4.215382692</v>
      </c>
      <c r="P58" s="3"/>
    </row>
    <row r="59">
      <c r="I59" s="9"/>
      <c r="J59">
        <f t="shared" si="13"/>
        <v>0.027</v>
      </c>
      <c r="K59" s="3">
        <f t="shared" si="12"/>
        <v>4.339051257</v>
      </c>
      <c r="P59" s="3"/>
    </row>
    <row r="60">
      <c r="I60" s="9"/>
      <c r="J60">
        <f t="shared" si="13"/>
        <v>0.028</v>
      </c>
      <c r="K60" s="3">
        <f t="shared" si="12"/>
        <v>4.462719822</v>
      </c>
      <c r="P60" s="3"/>
    </row>
    <row r="61">
      <c r="I61" s="9"/>
      <c r="J61">
        <f t="shared" si="13"/>
        <v>0.029</v>
      </c>
      <c r="K61" s="3">
        <f t="shared" si="12"/>
        <v>4.586388387</v>
      </c>
      <c r="P61" s="3"/>
    </row>
    <row r="62">
      <c r="I62" s="9"/>
      <c r="J62">
        <f t="shared" si="13"/>
        <v>0.03</v>
      </c>
      <c r="K62" s="3">
        <f t="shared" si="12"/>
        <v>4.710056952</v>
      </c>
      <c r="P62" s="3"/>
    </row>
    <row r="63">
      <c r="I63" s="9"/>
      <c r="J63">
        <f t="shared" si="13"/>
        <v>0.031</v>
      </c>
      <c r="K63" s="3">
        <f t="shared" si="12"/>
        <v>4.833725517</v>
      </c>
      <c r="P63" s="3"/>
    </row>
    <row r="64">
      <c r="I64" s="9"/>
      <c r="J64">
        <f t="shared" si="13"/>
        <v>0.032</v>
      </c>
      <c r="K64" s="3">
        <f t="shared" si="12"/>
        <v>4.957394082</v>
      </c>
      <c r="P64" s="3"/>
    </row>
    <row r="65">
      <c r="I65" s="9"/>
      <c r="J65">
        <f t="shared" si="13"/>
        <v>0.033</v>
      </c>
      <c r="K65" s="3">
        <f t="shared" si="12"/>
        <v>5.081062647</v>
      </c>
      <c r="P65" s="3"/>
    </row>
    <row r="66">
      <c r="I66" s="9"/>
      <c r="J66">
        <f t="shared" si="13"/>
        <v>0.034</v>
      </c>
      <c r="K66" s="3">
        <f t="shared" si="12"/>
        <v>5.204731212</v>
      </c>
      <c r="P66" s="3"/>
    </row>
    <row r="67">
      <c r="I67" s="9"/>
      <c r="P67" s="3"/>
    </row>
    <row r="68">
      <c r="I68" s="9"/>
      <c r="P68" s="3"/>
    </row>
    <row r="69">
      <c r="I69" s="9"/>
      <c r="P69" s="3"/>
    </row>
    <row r="70">
      <c r="I70" s="9"/>
      <c r="P70" s="3"/>
    </row>
    <row r="71">
      <c r="I71" s="9"/>
      <c r="P71" s="3"/>
    </row>
    <row r="72">
      <c r="I72" s="9"/>
      <c r="P72" s="3"/>
    </row>
    <row r="73">
      <c r="I73" s="9"/>
      <c r="P73" s="3"/>
    </row>
    <row r="74">
      <c r="I74" s="9"/>
      <c r="P74" s="3"/>
    </row>
    <row r="75">
      <c r="I75" s="9"/>
      <c r="P75" s="3"/>
    </row>
    <row r="76">
      <c r="I76" s="9"/>
      <c r="P76" s="3"/>
    </row>
    <row r="77">
      <c r="I77" s="9"/>
      <c r="P77" s="3"/>
    </row>
    <row r="78">
      <c r="I78" s="9"/>
      <c r="P78" s="3"/>
    </row>
    <row r="79">
      <c r="I79" s="9"/>
      <c r="P79" s="3"/>
    </row>
    <row r="80">
      <c r="I80" s="9"/>
      <c r="P80" s="3"/>
    </row>
    <row r="81">
      <c r="I81" s="9"/>
      <c r="P81" s="3"/>
    </row>
    <row r="82">
      <c r="I82" s="9"/>
      <c r="P82" s="3"/>
    </row>
    <row r="83">
      <c r="I83" s="9"/>
      <c r="P83" s="3"/>
    </row>
    <row r="84">
      <c r="I84" s="9"/>
      <c r="P84" s="3"/>
    </row>
    <row r="85">
      <c r="I85" s="9"/>
      <c r="P85" s="3"/>
    </row>
    <row r="86">
      <c r="I86" s="9"/>
      <c r="P86" s="3"/>
    </row>
    <row r="87">
      <c r="I87" s="9"/>
      <c r="P87" s="3"/>
    </row>
    <row r="88">
      <c r="I88" s="9"/>
      <c r="P88" s="3"/>
    </row>
    <row r="89">
      <c r="I89" s="9"/>
      <c r="P89" s="3"/>
    </row>
    <row r="90">
      <c r="I90" s="9"/>
      <c r="P90" s="3"/>
    </row>
    <row r="91">
      <c r="I91" s="9"/>
      <c r="P91" s="3"/>
    </row>
    <row r="92">
      <c r="I92" s="9"/>
      <c r="P92" s="3"/>
    </row>
    <row r="93">
      <c r="I93" s="9"/>
      <c r="P93" s="3"/>
    </row>
    <row r="94">
      <c r="I94" s="9"/>
      <c r="P94" s="3"/>
    </row>
    <row r="95">
      <c r="I95" s="9"/>
      <c r="P95" s="3"/>
    </row>
    <row r="96">
      <c r="I96" s="9"/>
      <c r="P96" s="3"/>
    </row>
    <row r="97">
      <c r="I97" s="9"/>
      <c r="P97" s="3"/>
    </row>
    <row r="98">
      <c r="I98" s="9"/>
      <c r="P98" s="3"/>
    </row>
    <row r="99">
      <c r="I99" s="9"/>
      <c r="P99" s="3"/>
    </row>
    <row r="100">
      <c r="I100" s="9"/>
      <c r="P100" s="3"/>
    </row>
    <row r="101">
      <c r="I101" s="9"/>
      <c r="P101" s="3"/>
    </row>
    <row r="102">
      <c r="I102" s="9"/>
      <c r="P102" s="3"/>
    </row>
    <row r="103">
      <c r="I103" s="9"/>
      <c r="P103" s="3"/>
    </row>
    <row r="104">
      <c r="I104" s="9"/>
      <c r="P104" s="3"/>
    </row>
    <row r="105">
      <c r="I105" s="9"/>
      <c r="P105" s="3"/>
    </row>
    <row r="106">
      <c r="I106" s="9"/>
      <c r="P106" s="3"/>
    </row>
    <row r="107">
      <c r="I107" s="9"/>
      <c r="P107" s="3"/>
    </row>
    <row r="108">
      <c r="I108" s="9"/>
      <c r="P108" s="3"/>
    </row>
    <row r="109">
      <c r="I109" s="9"/>
      <c r="P109" s="3"/>
    </row>
    <row r="110">
      <c r="I110" s="9"/>
      <c r="P110" s="3"/>
    </row>
    <row r="111">
      <c r="I111" s="9"/>
      <c r="P111" s="3"/>
    </row>
    <row r="112">
      <c r="I112" s="9"/>
      <c r="P112" s="3"/>
    </row>
    <row r="113">
      <c r="I113" s="9"/>
      <c r="P113" s="3"/>
    </row>
    <row r="114">
      <c r="I114" s="9"/>
      <c r="P114" s="3"/>
    </row>
    <row r="115">
      <c r="I115" s="9"/>
      <c r="P115" s="3"/>
    </row>
    <row r="116">
      <c r="I116" s="9"/>
      <c r="P116" s="3"/>
    </row>
    <row r="117">
      <c r="I117" s="9"/>
      <c r="P117" s="3"/>
    </row>
    <row r="118">
      <c r="I118" s="9"/>
      <c r="P118" s="3"/>
    </row>
    <row r="119">
      <c r="I119" s="9"/>
      <c r="P119" s="3"/>
    </row>
    <row r="120">
      <c r="I120" s="9"/>
      <c r="P120" s="3"/>
    </row>
    <row r="121">
      <c r="I121" s="9"/>
      <c r="P121" s="3"/>
    </row>
    <row r="122">
      <c r="I122" s="9"/>
      <c r="P122" s="3"/>
    </row>
    <row r="123">
      <c r="I123" s="9"/>
      <c r="P123" s="3"/>
    </row>
    <row r="124">
      <c r="I124" s="9"/>
      <c r="P124" s="3"/>
    </row>
    <row r="125">
      <c r="I125" s="9"/>
      <c r="P125" s="3"/>
    </row>
    <row r="126">
      <c r="I126" s="9"/>
      <c r="P126" s="3"/>
    </row>
    <row r="127">
      <c r="I127" s="9"/>
      <c r="P127" s="3"/>
    </row>
    <row r="128">
      <c r="I128" s="9"/>
      <c r="P128" s="3"/>
    </row>
    <row r="129">
      <c r="I129" s="9"/>
      <c r="P129" s="3"/>
    </row>
    <row r="130">
      <c r="I130" s="9"/>
      <c r="P130" s="3"/>
    </row>
    <row r="131">
      <c r="I131" s="9"/>
      <c r="P131" s="3"/>
    </row>
    <row r="132">
      <c r="I132" s="9"/>
      <c r="P132" s="3"/>
    </row>
    <row r="133">
      <c r="I133" s="9"/>
      <c r="P133" s="3"/>
    </row>
    <row r="134">
      <c r="I134" s="9"/>
      <c r="P134" s="3"/>
    </row>
    <row r="135">
      <c r="I135" s="9"/>
      <c r="P135" s="3"/>
    </row>
    <row r="136">
      <c r="I136" s="9"/>
      <c r="P136" s="3"/>
    </row>
    <row r="137">
      <c r="I137" s="9"/>
      <c r="P137" s="3"/>
    </row>
    <row r="138">
      <c r="I138" s="9"/>
      <c r="P138" s="3"/>
    </row>
    <row r="139">
      <c r="I139" s="9"/>
      <c r="P139" s="3"/>
    </row>
    <row r="140">
      <c r="I140" s="9"/>
      <c r="P140" s="3"/>
    </row>
    <row r="141">
      <c r="I141" s="9"/>
      <c r="P141" s="3"/>
    </row>
    <row r="142">
      <c r="I142" s="9"/>
      <c r="P142" s="3"/>
    </row>
    <row r="143">
      <c r="I143" s="9"/>
      <c r="P143" s="3"/>
    </row>
    <row r="144">
      <c r="I144" s="9"/>
      <c r="P144" s="3"/>
    </row>
    <row r="145">
      <c r="I145" s="9"/>
      <c r="P145" s="3"/>
    </row>
    <row r="146">
      <c r="I146" s="9"/>
      <c r="P146" s="3"/>
    </row>
    <row r="147">
      <c r="I147" s="9"/>
      <c r="P147" s="3"/>
    </row>
    <row r="148">
      <c r="I148" s="9"/>
      <c r="P148" s="3"/>
    </row>
    <row r="149">
      <c r="I149" s="9"/>
      <c r="P149" s="3"/>
    </row>
    <row r="150">
      <c r="I150" s="9"/>
      <c r="P150" s="3"/>
    </row>
    <row r="151">
      <c r="I151" s="9"/>
      <c r="P151" s="3"/>
    </row>
    <row r="152">
      <c r="I152" s="9"/>
      <c r="P152" s="3"/>
    </row>
    <row r="153">
      <c r="I153" s="9"/>
      <c r="P153" s="3"/>
    </row>
    <row r="154">
      <c r="I154" s="9"/>
      <c r="P154" s="3"/>
    </row>
    <row r="155">
      <c r="I155" s="9"/>
      <c r="P155" s="3"/>
    </row>
    <row r="156">
      <c r="I156" s="9"/>
      <c r="P156" s="3"/>
    </row>
    <row r="157">
      <c r="I157" s="9"/>
      <c r="P157" s="3"/>
    </row>
    <row r="158">
      <c r="I158" s="9"/>
      <c r="P158" s="3"/>
    </row>
    <row r="159">
      <c r="I159" s="9"/>
      <c r="P159" s="3"/>
    </row>
    <row r="160">
      <c r="I160" s="9"/>
      <c r="P160" s="3"/>
    </row>
    <row r="161">
      <c r="I161" s="9"/>
      <c r="P161" s="3"/>
    </row>
    <row r="162">
      <c r="I162" s="9"/>
      <c r="P162" s="3"/>
    </row>
    <row r="163">
      <c r="I163" s="9"/>
      <c r="P163" s="3"/>
    </row>
    <row r="164">
      <c r="I164" s="9"/>
      <c r="P164" s="3"/>
    </row>
    <row r="165">
      <c r="I165" s="9"/>
      <c r="P165" s="3"/>
    </row>
    <row r="166">
      <c r="I166" s="9"/>
      <c r="P166" s="3"/>
    </row>
    <row r="167">
      <c r="I167" s="9"/>
      <c r="P167" s="3"/>
    </row>
    <row r="168">
      <c r="I168" s="9"/>
      <c r="P168" s="3"/>
    </row>
    <row r="169">
      <c r="I169" s="9"/>
      <c r="P169" s="3"/>
    </row>
    <row r="170">
      <c r="I170" s="9"/>
      <c r="P170" s="3"/>
    </row>
    <row r="171">
      <c r="I171" s="9"/>
      <c r="P171" s="3"/>
    </row>
    <row r="172">
      <c r="I172" s="9"/>
      <c r="P172" s="3"/>
    </row>
    <row r="173">
      <c r="I173" s="9"/>
      <c r="P173" s="3"/>
    </row>
    <row r="174">
      <c r="I174" s="9"/>
      <c r="P174" s="3"/>
    </row>
    <row r="175">
      <c r="I175" s="9"/>
      <c r="P175" s="3"/>
    </row>
    <row r="176">
      <c r="I176" s="9"/>
      <c r="P176" s="3"/>
    </row>
    <row r="177">
      <c r="I177" s="9"/>
      <c r="P177" s="3"/>
    </row>
    <row r="178">
      <c r="I178" s="9"/>
      <c r="P178" s="3"/>
    </row>
    <row r="179">
      <c r="I179" s="9"/>
      <c r="P179" s="3"/>
    </row>
    <row r="180">
      <c r="I180" s="9"/>
      <c r="P180" s="3"/>
    </row>
    <row r="181">
      <c r="I181" s="9"/>
      <c r="P181" s="3"/>
    </row>
    <row r="182">
      <c r="I182" s="9"/>
      <c r="P182" s="3"/>
    </row>
    <row r="183">
      <c r="I183" s="9"/>
      <c r="P183" s="3"/>
    </row>
    <row r="184">
      <c r="I184" s="9"/>
      <c r="P184" s="3"/>
    </row>
    <row r="185">
      <c r="I185" s="9"/>
      <c r="P185" s="3"/>
    </row>
    <row r="186">
      <c r="I186" s="9"/>
      <c r="P186" s="3"/>
    </row>
    <row r="187">
      <c r="I187" s="9"/>
      <c r="P187" s="3"/>
    </row>
    <row r="188">
      <c r="I188" s="9"/>
      <c r="P188" s="3"/>
    </row>
    <row r="189">
      <c r="I189" s="9"/>
      <c r="P189" s="3"/>
    </row>
    <row r="190">
      <c r="I190" s="9"/>
      <c r="P190" s="3"/>
    </row>
    <row r="191">
      <c r="I191" s="9"/>
      <c r="P191" s="3"/>
    </row>
    <row r="192">
      <c r="I192" s="9"/>
      <c r="P192" s="3"/>
    </row>
    <row r="193">
      <c r="I193" s="9"/>
      <c r="P193" s="3"/>
    </row>
    <row r="194">
      <c r="I194" s="9"/>
      <c r="P194" s="3"/>
    </row>
    <row r="195">
      <c r="I195" s="9"/>
      <c r="P195" s="3"/>
    </row>
    <row r="196">
      <c r="I196" s="9"/>
      <c r="P196" s="3"/>
    </row>
    <row r="197">
      <c r="I197" s="9"/>
      <c r="P197" s="3"/>
    </row>
    <row r="198">
      <c r="I198" s="9"/>
      <c r="P198" s="3"/>
    </row>
    <row r="199">
      <c r="I199" s="9"/>
      <c r="P199" s="3"/>
    </row>
    <row r="200">
      <c r="I200" s="9"/>
      <c r="P200" s="3"/>
    </row>
    <row r="201">
      <c r="I201" s="9"/>
      <c r="P201" s="3"/>
    </row>
    <row r="202">
      <c r="I202" s="9"/>
      <c r="P202" s="3"/>
    </row>
    <row r="203">
      <c r="I203" s="9"/>
      <c r="P203" s="3"/>
    </row>
    <row r="204">
      <c r="I204" s="9"/>
      <c r="P204" s="3"/>
    </row>
    <row r="205">
      <c r="I205" s="9"/>
      <c r="P205" s="3"/>
    </row>
    <row r="206">
      <c r="I206" s="9"/>
      <c r="P206" s="3"/>
    </row>
    <row r="207">
      <c r="I207" s="9"/>
      <c r="P207" s="3"/>
    </row>
    <row r="208">
      <c r="I208" s="9"/>
      <c r="P208" s="3"/>
    </row>
    <row r="209">
      <c r="I209" s="9"/>
      <c r="P209" s="3"/>
    </row>
    <row r="210">
      <c r="I210" s="9"/>
      <c r="P210" s="3"/>
    </row>
    <row r="211">
      <c r="I211" s="9"/>
      <c r="P211" s="3"/>
    </row>
    <row r="212">
      <c r="I212" s="9"/>
      <c r="P212" s="3"/>
    </row>
    <row r="213">
      <c r="I213" s="9"/>
      <c r="P213" s="3"/>
    </row>
    <row r="214">
      <c r="I214" s="9"/>
      <c r="P214" s="3"/>
    </row>
    <row r="215">
      <c r="I215" s="9"/>
      <c r="P215" s="3"/>
    </row>
    <row r="216">
      <c r="I216" s="9"/>
      <c r="P216" s="3"/>
    </row>
    <row r="217">
      <c r="I217" s="9"/>
      <c r="P217" s="3"/>
    </row>
    <row r="218">
      <c r="I218" s="9"/>
      <c r="P218" s="3"/>
    </row>
    <row r="219">
      <c r="I219" s="9"/>
      <c r="P219" s="3"/>
    </row>
    <row r="220">
      <c r="I220" s="9"/>
      <c r="P220" s="3"/>
    </row>
    <row r="221">
      <c r="I221" s="9"/>
      <c r="P221" s="3"/>
    </row>
    <row r="222">
      <c r="I222" s="9"/>
      <c r="P222" s="3"/>
    </row>
    <row r="223">
      <c r="I223" s="9"/>
      <c r="P223" s="3"/>
    </row>
    <row r="224">
      <c r="I224" s="9"/>
      <c r="P224" s="3"/>
    </row>
    <row r="225">
      <c r="I225" s="9"/>
      <c r="P225" s="3"/>
    </row>
    <row r="226">
      <c r="I226" s="9"/>
      <c r="P226" s="3"/>
    </row>
    <row r="227">
      <c r="I227" s="9"/>
      <c r="P227" s="3"/>
    </row>
    <row r="228">
      <c r="I228" s="9"/>
      <c r="P228" s="3"/>
    </row>
    <row r="229">
      <c r="I229" s="9"/>
      <c r="P229" s="3"/>
    </row>
    <row r="230">
      <c r="I230" s="9"/>
      <c r="P230" s="3"/>
    </row>
    <row r="231">
      <c r="I231" s="9"/>
      <c r="P231" s="3"/>
    </row>
    <row r="232">
      <c r="I232" s="9"/>
      <c r="P232" s="3"/>
    </row>
    <row r="233">
      <c r="I233" s="9"/>
      <c r="P233" s="3"/>
    </row>
    <row r="234">
      <c r="I234" s="9"/>
      <c r="P234" s="3"/>
    </row>
    <row r="235">
      <c r="I235" s="9"/>
      <c r="P235" s="3"/>
    </row>
    <row r="236">
      <c r="I236" s="9"/>
      <c r="P236" s="3"/>
    </row>
    <row r="237">
      <c r="I237" s="9"/>
      <c r="P237" s="3"/>
    </row>
    <row r="238">
      <c r="I238" s="9"/>
      <c r="P238" s="3"/>
    </row>
    <row r="239">
      <c r="I239" s="9"/>
      <c r="P239" s="3"/>
    </row>
    <row r="240">
      <c r="I240" s="9"/>
      <c r="P240" s="3"/>
    </row>
    <row r="241">
      <c r="I241" s="9"/>
      <c r="P241" s="3"/>
    </row>
    <row r="242">
      <c r="I242" s="9"/>
      <c r="P242" s="3"/>
    </row>
    <row r="243">
      <c r="I243" s="9"/>
      <c r="P243" s="3"/>
    </row>
    <row r="244">
      <c r="I244" s="9"/>
      <c r="P244" s="3"/>
    </row>
    <row r="245">
      <c r="I245" s="9"/>
      <c r="P245" s="3"/>
    </row>
    <row r="246">
      <c r="I246" s="9"/>
      <c r="P246" s="3"/>
    </row>
    <row r="247">
      <c r="I247" s="9"/>
      <c r="P247" s="3"/>
    </row>
    <row r="248">
      <c r="I248" s="9"/>
      <c r="P248" s="3"/>
    </row>
    <row r="249">
      <c r="I249" s="9"/>
      <c r="P249" s="3"/>
    </row>
    <row r="250">
      <c r="I250" s="9"/>
      <c r="P250" s="3"/>
    </row>
    <row r="251">
      <c r="I251" s="9"/>
      <c r="P251" s="3"/>
    </row>
    <row r="252">
      <c r="I252" s="9"/>
      <c r="P252" s="3"/>
    </row>
    <row r="253">
      <c r="I253" s="9"/>
      <c r="P253" s="3"/>
    </row>
    <row r="254">
      <c r="I254" s="9"/>
      <c r="P254" s="3"/>
    </row>
    <row r="255">
      <c r="I255" s="9"/>
      <c r="P255" s="3"/>
    </row>
    <row r="256">
      <c r="I256" s="9"/>
      <c r="P256" s="3"/>
    </row>
    <row r="257">
      <c r="I257" s="9"/>
      <c r="P257" s="3"/>
    </row>
    <row r="258">
      <c r="I258" s="9"/>
      <c r="P258" s="3"/>
    </row>
    <row r="259">
      <c r="I259" s="9"/>
      <c r="P259" s="3"/>
    </row>
    <row r="260">
      <c r="I260" s="9"/>
      <c r="P260" s="3"/>
    </row>
    <row r="261">
      <c r="I261" s="9"/>
      <c r="P261" s="3"/>
    </row>
    <row r="262">
      <c r="I262" s="9"/>
      <c r="P262" s="3"/>
    </row>
    <row r="263">
      <c r="I263" s="9"/>
      <c r="P263" s="3"/>
    </row>
    <row r="264">
      <c r="I264" s="9"/>
      <c r="P264" s="3"/>
    </row>
    <row r="265">
      <c r="I265" s="9"/>
      <c r="P265" s="3"/>
    </row>
    <row r="266">
      <c r="I266" s="9"/>
      <c r="P266" s="3"/>
    </row>
    <row r="267">
      <c r="I267" s="9"/>
      <c r="P267" s="3"/>
    </row>
    <row r="268">
      <c r="I268" s="9"/>
      <c r="P268" s="3"/>
    </row>
    <row r="269">
      <c r="I269" s="9"/>
      <c r="P269" s="3"/>
    </row>
    <row r="270">
      <c r="I270" s="9"/>
      <c r="P270" s="3"/>
    </row>
    <row r="271">
      <c r="I271" s="9"/>
      <c r="P271" s="3"/>
    </row>
    <row r="272">
      <c r="I272" s="9"/>
      <c r="P272" s="3"/>
    </row>
    <row r="273">
      <c r="I273" s="9"/>
      <c r="P273" s="3"/>
    </row>
    <row r="274">
      <c r="I274" s="9"/>
      <c r="P274" s="3"/>
    </row>
    <row r="275">
      <c r="I275" s="9"/>
      <c r="P275" s="3"/>
    </row>
    <row r="276">
      <c r="I276" s="9"/>
      <c r="P276" s="3"/>
    </row>
    <row r="277">
      <c r="I277" s="9"/>
      <c r="P277" s="3"/>
    </row>
    <row r="278">
      <c r="I278" s="9"/>
      <c r="P278" s="3"/>
    </row>
    <row r="279">
      <c r="I279" s="9"/>
      <c r="P279" s="3"/>
    </row>
    <row r="280">
      <c r="I280" s="9"/>
      <c r="P280" s="3"/>
    </row>
    <row r="281">
      <c r="I281" s="9"/>
      <c r="P281" s="3"/>
    </row>
    <row r="282">
      <c r="I282" s="9"/>
      <c r="P282" s="3"/>
    </row>
    <row r="283">
      <c r="I283" s="9"/>
      <c r="P283" s="3"/>
    </row>
    <row r="284">
      <c r="I284" s="9"/>
      <c r="P284" s="3"/>
    </row>
    <row r="285">
      <c r="I285" s="9"/>
      <c r="P285" s="3"/>
    </row>
    <row r="286">
      <c r="I286" s="9"/>
      <c r="P286" s="3"/>
    </row>
    <row r="287">
      <c r="I287" s="9"/>
      <c r="P287" s="3"/>
    </row>
    <row r="288">
      <c r="I288" s="9"/>
      <c r="P288" s="3"/>
    </row>
    <row r="289">
      <c r="I289" s="9"/>
      <c r="P289" s="3"/>
    </row>
    <row r="290">
      <c r="I290" s="9"/>
      <c r="P290" s="3"/>
    </row>
    <row r="291">
      <c r="I291" s="9"/>
      <c r="P291" s="3"/>
    </row>
    <row r="292">
      <c r="I292" s="9"/>
      <c r="P292" s="3"/>
    </row>
    <row r="293">
      <c r="I293" s="9"/>
      <c r="P293" s="3"/>
    </row>
    <row r="294">
      <c r="I294" s="9"/>
      <c r="P294" s="3"/>
    </row>
    <row r="295">
      <c r="I295" s="9"/>
      <c r="P295" s="3"/>
    </row>
    <row r="296">
      <c r="I296" s="9"/>
      <c r="P296" s="3"/>
    </row>
    <row r="297">
      <c r="I297" s="9"/>
      <c r="P297" s="3"/>
    </row>
    <row r="298">
      <c r="I298" s="9"/>
      <c r="P298" s="3"/>
    </row>
    <row r="299">
      <c r="I299" s="9"/>
      <c r="P299" s="3"/>
    </row>
    <row r="300">
      <c r="I300" s="9"/>
      <c r="P300" s="3"/>
    </row>
    <row r="301">
      <c r="I301" s="9"/>
      <c r="P301" s="3"/>
    </row>
    <row r="302">
      <c r="I302" s="9"/>
      <c r="P302" s="3"/>
    </row>
    <row r="303">
      <c r="I303" s="9"/>
      <c r="P303" s="3"/>
    </row>
    <row r="304">
      <c r="I304" s="9"/>
      <c r="P304" s="3"/>
    </row>
    <row r="305">
      <c r="I305" s="9"/>
      <c r="P305" s="3"/>
    </row>
    <row r="306">
      <c r="I306" s="9"/>
      <c r="P306" s="3"/>
    </row>
    <row r="307">
      <c r="I307" s="9"/>
      <c r="P307" s="3"/>
    </row>
    <row r="308">
      <c r="I308" s="9"/>
      <c r="P308" s="3"/>
    </row>
    <row r="309">
      <c r="I309" s="9"/>
      <c r="P309" s="3"/>
    </row>
    <row r="310">
      <c r="I310" s="9"/>
      <c r="P310" s="3"/>
    </row>
    <row r="311">
      <c r="I311" s="9"/>
      <c r="P311" s="3"/>
    </row>
    <row r="312">
      <c r="I312" s="9"/>
      <c r="P312" s="3"/>
    </row>
    <row r="313">
      <c r="I313" s="9"/>
      <c r="P313" s="3"/>
    </row>
    <row r="314">
      <c r="I314" s="9"/>
      <c r="P314" s="3"/>
    </row>
    <row r="315">
      <c r="I315" s="9"/>
      <c r="P315" s="3"/>
    </row>
    <row r="316">
      <c r="I316" s="9"/>
      <c r="P316" s="3"/>
    </row>
    <row r="317">
      <c r="I317" s="9"/>
      <c r="P317" s="3"/>
    </row>
    <row r="318">
      <c r="I318" s="9"/>
      <c r="P318" s="3"/>
    </row>
    <row r="319">
      <c r="I319" s="9"/>
      <c r="P319" s="3"/>
    </row>
    <row r="320">
      <c r="I320" s="9"/>
      <c r="P320" s="3"/>
    </row>
    <row r="321">
      <c r="I321" s="9"/>
      <c r="P321" s="3"/>
    </row>
    <row r="322">
      <c r="I322" s="9"/>
      <c r="P322" s="3"/>
    </row>
    <row r="323">
      <c r="I323" s="9"/>
      <c r="P323" s="3"/>
    </row>
    <row r="324">
      <c r="I324" s="9"/>
      <c r="P324" s="3"/>
    </row>
    <row r="325">
      <c r="I325" s="9"/>
      <c r="P325" s="3"/>
    </row>
    <row r="326">
      <c r="I326" s="9"/>
      <c r="P326" s="3"/>
    </row>
    <row r="327">
      <c r="I327" s="9"/>
      <c r="P327" s="3"/>
    </row>
    <row r="328">
      <c r="I328" s="9"/>
      <c r="P328" s="3"/>
    </row>
    <row r="329">
      <c r="I329" s="9"/>
      <c r="P329" s="3"/>
    </row>
    <row r="330">
      <c r="I330" s="9"/>
      <c r="P330" s="3"/>
    </row>
    <row r="331">
      <c r="I331" s="9"/>
      <c r="P331" s="3"/>
    </row>
    <row r="332">
      <c r="I332" s="9"/>
      <c r="P332" s="3"/>
    </row>
    <row r="333">
      <c r="I333" s="9"/>
      <c r="P333" s="3"/>
    </row>
    <row r="334">
      <c r="I334" s="9"/>
      <c r="P334" s="3"/>
    </row>
    <row r="335">
      <c r="I335" s="9"/>
      <c r="P335" s="3"/>
    </row>
    <row r="336">
      <c r="I336" s="9"/>
      <c r="P336" s="3"/>
    </row>
    <row r="337">
      <c r="I337" s="9"/>
      <c r="P337" s="3"/>
    </row>
    <row r="338">
      <c r="I338" s="9"/>
      <c r="P338" s="3"/>
    </row>
    <row r="339">
      <c r="I339" s="9"/>
      <c r="P339" s="3"/>
    </row>
    <row r="340">
      <c r="I340" s="9"/>
      <c r="P340" s="3"/>
    </row>
    <row r="341">
      <c r="I341" s="9"/>
      <c r="P341" s="3"/>
    </row>
    <row r="342">
      <c r="I342" s="9"/>
      <c r="P342" s="3"/>
    </row>
    <row r="343">
      <c r="I343" s="9"/>
      <c r="P343" s="3"/>
    </row>
    <row r="344">
      <c r="I344" s="9"/>
      <c r="P344" s="3"/>
    </row>
    <row r="345">
      <c r="I345" s="9"/>
      <c r="P345" s="3"/>
    </row>
    <row r="346">
      <c r="I346" s="9"/>
      <c r="P346" s="3"/>
    </row>
    <row r="347">
      <c r="I347" s="9"/>
      <c r="P347" s="3"/>
    </row>
    <row r="348">
      <c r="I348" s="9"/>
      <c r="P348" s="3"/>
    </row>
    <row r="349">
      <c r="I349" s="9"/>
      <c r="P349" s="3"/>
    </row>
    <row r="350">
      <c r="I350" s="9"/>
      <c r="P350" s="3"/>
    </row>
    <row r="351">
      <c r="I351" s="9"/>
      <c r="P351" s="3"/>
    </row>
    <row r="352">
      <c r="I352" s="9"/>
      <c r="P352" s="3"/>
    </row>
    <row r="353">
      <c r="I353" s="9"/>
      <c r="P353" s="3"/>
    </row>
    <row r="354">
      <c r="I354" s="9"/>
      <c r="P354" s="3"/>
    </row>
    <row r="355">
      <c r="I355" s="9"/>
      <c r="P355" s="3"/>
    </row>
    <row r="356">
      <c r="I356" s="9"/>
      <c r="P356" s="3"/>
    </row>
    <row r="357">
      <c r="I357" s="9"/>
      <c r="P357" s="3"/>
    </row>
    <row r="358">
      <c r="I358" s="9"/>
      <c r="P358" s="3"/>
    </row>
    <row r="359">
      <c r="I359" s="9"/>
      <c r="P359" s="3"/>
    </row>
    <row r="360">
      <c r="I360" s="9"/>
      <c r="P360" s="3"/>
    </row>
    <row r="361">
      <c r="I361" s="9"/>
      <c r="P361" s="3"/>
    </row>
    <row r="362">
      <c r="I362" s="9"/>
      <c r="P362" s="3"/>
    </row>
    <row r="363">
      <c r="I363" s="9"/>
      <c r="P363" s="3"/>
    </row>
    <row r="364">
      <c r="I364" s="9"/>
      <c r="P364" s="3"/>
    </row>
    <row r="365">
      <c r="I365" s="9"/>
      <c r="P365" s="3"/>
    </row>
    <row r="366">
      <c r="I366" s="9"/>
      <c r="P366" s="3"/>
    </row>
    <row r="367">
      <c r="I367" s="9"/>
      <c r="P367" s="3"/>
    </row>
    <row r="368">
      <c r="I368" s="9"/>
      <c r="P368" s="3"/>
    </row>
    <row r="369">
      <c r="I369" s="9"/>
      <c r="P369" s="3"/>
    </row>
    <row r="370">
      <c r="I370" s="9"/>
      <c r="P370" s="3"/>
    </row>
    <row r="371">
      <c r="I371" s="9"/>
      <c r="P371" s="3"/>
    </row>
    <row r="372">
      <c r="I372" s="9"/>
      <c r="P372" s="3"/>
    </row>
    <row r="373">
      <c r="I373" s="9"/>
      <c r="P373" s="3"/>
    </row>
    <row r="374">
      <c r="I374" s="9"/>
      <c r="P374" s="3"/>
    </row>
    <row r="375">
      <c r="I375" s="9"/>
      <c r="P375" s="3"/>
    </row>
    <row r="376">
      <c r="I376" s="9"/>
      <c r="P376" s="3"/>
    </row>
    <row r="377">
      <c r="I377" s="9"/>
      <c r="P377" s="3"/>
    </row>
    <row r="378">
      <c r="I378" s="9"/>
      <c r="P378" s="3"/>
    </row>
    <row r="379">
      <c r="I379" s="9"/>
      <c r="P379" s="3"/>
    </row>
    <row r="380">
      <c r="I380" s="9"/>
      <c r="P380" s="3"/>
    </row>
    <row r="381">
      <c r="I381" s="9"/>
      <c r="P381" s="3"/>
    </row>
    <row r="382">
      <c r="I382" s="9"/>
      <c r="P382" s="3"/>
    </row>
    <row r="383">
      <c r="I383" s="9"/>
      <c r="P383" s="3"/>
    </row>
    <row r="384">
      <c r="I384" s="9"/>
      <c r="P384" s="3"/>
    </row>
    <row r="385">
      <c r="I385" s="9"/>
      <c r="P385" s="3"/>
    </row>
    <row r="386">
      <c r="I386" s="9"/>
      <c r="P386" s="3"/>
    </row>
    <row r="387">
      <c r="I387" s="9"/>
      <c r="P387" s="3"/>
    </row>
    <row r="388">
      <c r="I388" s="9"/>
      <c r="P388" s="3"/>
    </row>
    <row r="389">
      <c r="I389" s="9"/>
      <c r="P389" s="3"/>
    </row>
    <row r="390">
      <c r="I390" s="9"/>
      <c r="P390" s="3"/>
    </row>
    <row r="391">
      <c r="I391" s="9"/>
      <c r="P391" s="3"/>
    </row>
    <row r="392">
      <c r="I392" s="9"/>
      <c r="P392" s="3"/>
    </row>
    <row r="393">
      <c r="I393" s="9"/>
      <c r="P393" s="3"/>
    </row>
    <row r="394">
      <c r="I394" s="9"/>
      <c r="P394" s="3"/>
    </row>
    <row r="395">
      <c r="I395" s="9"/>
      <c r="P395" s="3"/>
    </row>
    <row r="396">
      <c r="I396" s="9"/>
      <c r="P396" s="3"/>
    </row>
    <row r="397">
      <c r="I397" s="9"/>
      <c r="P397" s="3"/>
    </row>
    <row r="398">
      <c r="I398" s="9"/>
      <c r="P398" s="3"/>
    </row>
    <row r="399">
      <c r="I399" s="9"/>
      <c r="P399" s="3"/>
    </row>
    <row r="400">
      <c r="I400" s="9"/>
      <c r="P400" s="3"/>
    </row>
    <row r="401">
      <c r="I401" s="9"/>
      <c r="P401" s="3"/>
    </row>
    <row r="402">
      <c r="I402" s="9"/>
      <c r="P402" s="3"/>
    </row>
    <row r="403">
      <c r="I403" s="9"/>
      <c r="P403" s="3"/>
    </row>
    <row r="404">
      <c r="I404" s="9"/>
      <c r="P404" s="3"/>
    </row>
    <row r="405">
      <c r="I405" s="9"/>
      <c r="P405" s="3"/>
    </row>
    <row r="406">
      <c r="I406" s="9"/>
      <c r="P406" s="3"/>
    </row>
    <row r="407">
      <c r="I407" s="9"/>
      <c r="P407" s="3"/>
    </row>
    <row r="408">
      <c r="I408" s="9"/>
      <c r="P408" s="3"/>
    </row>
    <row r="409">
      <c r="I409" s="9"/>
      <c r="P409" s="3"/>
    </row>
    <row r="410">
      <c r="I410" s="9"/>
      <c r="P410" s="3"/>
    </row>
    <row r="411">
      <c r="I411" s="9"/>
      <c r="P411" s="3"/>
    </row>
    <row r="412">
      <c r="I412" s="9"/>
      <c r="P412" s="3"/>
    </row>
    <row r="413">
      <c r="I413" s="9"/>
      <c r="P413" s="3"/>
    </row>
    <row r="414">
      <c r="I414" s="9"/>
      <c r="P414" s="3"/>
    </row>
    <row r="415">
      <c r="I415" s="9"/>
      <c r="P415" s="3"/>
    </row>
    <row r="416">
      <c r="I416" s="9"/>
      <c r="P416" s="3"/>
    </row>
    <row r="417">
      <c r="I417" s="9"/>
      <c r="P417" s="3"/>
    </row>
    <row r="418">
      <c r="I418" s="9"/>
      <c r="P418" s="3"/>
    </row>
    <row r="419">
      <c r="I419" s="9"/>
      <c r="P419" s="3"/>
    </row>
    <row r="420">
      <c r="I420" s="9"/>
      <c r="P420" s="3"/>
    </row>
    <row r="421">
      <c r="I421" s="9"/>
      <c r="P421" s="3"/>
    </row>
    <row r="422">
      <c r="I422" s="9"/>
      <c r="P422" s="3"/>
    </row>
    <row r="423">
      <c r="I423" s="9"/>
      <c r="P423" s="3"/>
    </row>
    <row r="424">
      <c r="I424" s="9"/>
      <c r="P424" s="3"/>
    </row>
    <row r="425">
      <c r="I425" s="9"/>
      <c r="P425" s="3"/>
    </row>
    <row r="426">
      <c r="I426" s="9"/>
      <c r="P426" s="3"/>
    </row>
    <row r="427">
      <c r="I427" s="9"/>
      <c r="P427" s="3"/>
    </row>
    <row r="428">
      <c r="I428" s="9"/>
      <c r="P428" s="3"/>
    </row>
    <row r="429">
      <c r="I429" s="9"/>
      <c r="P429" s="3"/>
    </row>
    <row r="430">
      <c r="I430" s="9"/>
      <c r="P430" s="3"/>
    </row>
    <row r="431">
      <c r="I431" s="9"/>
      <c r="P431" s="3"/>
    </row>
    <row r="432">
      <c r="I432" s="9"/>
      <c r="P432" s="3"/>
    </row>
    <row r="433">
      <c r="I433" s="9"/>
      <c r="P433" s="3"/>
    </row>
    <row r="434">
      <c r="I434" s="9"/>
      <c r="P434" s="3"/>
    </row>
    <row r="435">
      <c r="I435" s="9"/>
      <c r="P435" s="3"/>
    </row>
    <row r="436">
      <c r="I436" s="9"/>
      <c r="P436" s="3"/>
    </row>
    <row r="437">
      <c r="I437" s="9"/>
      <c r="P437" s="3"/>
    </row>
    <row r="438">
      <c r="I438" s="9"/>
      <c r="P438" s="3"/>
    </row>
    <row r="439">
      <c r="I439" s="9"/>
      <c r="P439" s="3"/>
    </row>
    <row r="440">
      <c r="I440" s="9"/>
      <c r="P440" s="3"/>
    </row>
    <row r="441">
      <c r="I441" s="9"/>
      <c r="P441" s="3"/>
    </row>
    <row r="442">
      <c r="I442" s="9"/>
      <c r="P442" s="3"/>
    </row>
    <row r="443">
      <c r="I443" s="9"/>
      <c r="P443" s="3"/>
    </row>
    <row r="444">
      <c r="I444" s="9"/>
      <c r="P444" s="3"/>
    </row>
    <row r="445">
      <c r="I445" s="9"/>
      <c r="P445" s="3"/>
    </row>
    <row r="446">
      <c r="I446" s="9"/>
      <c r="P446" s="3"/>
    </row>
    <row r="447">
      <c r="I447" s="9"/>
      <c r="P447" s="3"/>
    </row>
    <row r="448">
      <c r="I448" s="9"/>
      <c r="P448" s="3"/>
    </row>
    <row r="449">
      <c r="I449" s="9"/>
      <c r="P449" s="3"/>
    </row>
    <row r="450">
      <c r="I450" s="9"/>
      <c r="P450" s="3"/>
    </row>
    <row r="451">
      <c r="I451" s="9"/>
      <c r="P451" s="3"/>
    </row>
    <row r="452">
      <c r="I452" s="9"/>
      <c r="P452" s="3"/>
    </row>
    <row r="453">
      <c r="I453" s="9"/>
      <c r="P453" s="3"/>
    </row>
    <row r="454">
      <c r="I454" s="9"/>
      <c r="P454" s="3"/>
    </row>
    <row r="455">
      <c r="I455" s="9"/>
      <c r="P455" s="3"/>
    </row>
    <row r="456">
      <c r="I456" s="9"/>
      <c r="P456" s="3"/>
    </row>
    <row r="457">
      <c r="I457" s="9"/>
      <c r="P457" s="3"/>
    </row>
    <row r="458">
      <c r="I458" s="9"/>
      <c r="P458" s="3"/>
    </row>
    <row r="459">
      <c r="I459" s="9"/>
      <c r="P459" s="3"/>
    </row>
    <row r="460">
      <c r="I460" s="9"/>
      <c r="P460" s="3"/>
    </row>
    <row r="461">
      <c r="I461" s="9"/>
      <c r="P461" s="3"/>
    </row>
    <row r="462">
      <c r="I462" s="9"/>
      <c r="P462" s="3"/>
    </row>
    <row r="463">
      <c r="I463" s="9"/>
      <c r="P463" s="3"/>
    </row>
    <row r="464">
      <c r="I464" s="9"/>
      <c r="P464" s="3"/>
    </row>
    <row r="465">
      <c r="I465" s="9"/>
      <c r="P465" s="3"/>
    </row>
    <row r="466">
      <c r="I466" s="9"/>
      <c r="P466" s="3"/>
    </row>
    <row r="467">
      <c r="I467" s="9"/>
      <c r="P467" s="3"/>
    </row>
    <row r="468">
      <c r="I468" s="9"/>
      <c r="P468" s="3"/>
    </row>
    <row r="469">
      <c r="I469" s="9"/>
      <c r="P469" s="3"/>
    </row>
    <row r="470">
      <c r="I470" s="9"/>
      <c r="P470" s="3"/>
    </row>
    <row r="471">
      <c r="I471" s="9"/>
      <c r="P471" s="3"/>
    </row>
    <row r="472">
      <c r="I472" s="9"/>
      <c r="P472" s="3"/>
    </row>
    <row r="473">
      <c r="I473" s="9"/>
      <c r="P473" s="3"/>
    </row>
    <row r="474">
      <c r="I474" s="9"/>
      <c r="P474" s="3"/>
    </row>
    <row r="475">
      <c r="I475" s="9"/>
      <c r="P475" s="3"/>
    </row>
    <row r="476">
      <c r="I476" s="9"/>
      <c r="P476" s="3"/>
    </row>
    <row r="477">
      <c r="I477" s="9"/>
      <c r="P477" s="3"/>
    </row>
    <row r="478">
      <c r="I478" s="9"/>
      <c r="P478" s="3"/>
    </row>
    <row r="479">
      <c r="I479" s="9"/>
      <c r="P479" s="3"/>
    </row>
    <row r="480">
      <c r="I480" s="9"/>
      <c r="P480" s="3"/>
    </row>
    <row r="481">
      <c r="I481" s="9"/>
      <c r="P481" s="3"/>
    </row>
    <row r="482">
      <c r="I482" s="9"/>
      <c r="P482" s="3"/>
    </row>
    <row r="483">
      <c r="I483" s="9"/>
      <c r="P483" s="3"/>
    </row>
    <row r="484">
      <c r="I484" s="9"/>
      <c r="P484" s="3"/>
    </row>
    <row r="485">
      <c r="I485" s="9"/>
      <c r="P485" s="3"/>
    </row>
    <row r="486">
      <c r="I486" s="9"/>
      <c r="P486" s="3"/>
    </row>
    <row r="487">
      <c r="I487" s="9"/>
      <c r="P487" s="3"/>
    </row>
    <row r="488">
      <c r="I488" s="9"/>
      <c r="P488" s="3"/>
    </row>
    <row r="489">
      <c r="I489" s="9"/>
      <c r="P489" s="3"/>
    </row>
    <row r="490">
      <c r="I490" s="9"/>
      <c r="P490" s="3"/>
    </row>
    <row r="491">
      <c r="I491" s="9"/>
      <c r="P491" s="3"/>
    </row>
    <row r="492">
      <c r="I492" s="9"/>
      <c r="P492" s="3"/>
    </row>
    <row r="493">
      <c r="I493" s="9"/>
      <c r="P493" s="3"/>
    </row>
    <row r="494">
      <c r="I494" s="9"/>
      <c r="P494" s="3"/>
    </row>
    <row r="495">
      <c r="I495" s="9"/>
      <c r="P495" s="3"/>
    </row>
    <row r="496">
      <c r="I496" s="9"/>
      <c r="P496" s="3"/>
    </row>
    <row r="497">
      <c r="I497" s="9"/>
      <c r="P497" s="3"/>
    </row>
    <row r="498">
      <c r="I498" s="9"/>
      <c r="P498" s="3"/>
    </row>
    <row r="499">
      <c r="I499" s="9"/>
      <c r="P499" s="3"/>
    </row>
    <row r="500">
      <c r="I500" s="9"/>
      <c r="P500" s="3"/>
    </row>
    <row r="501">
      <c r="I501" s="9"/>
      <c r="P501" s="3"/>
    </row>
    <row r="502">
      <c r="I502" s="9"/>
      <c r="P502" s="3"/>
    </row>
    <row r="503">
      <c r="I503" s="9"/>
      <c r="P503" s="3"/>
    </row>
    <row r="504">
      <c r="I504" s="9"/>
      <c r="P504" s="3"/>
    </row>
    <row r="505">
      <c r="I505" s="9"/>
      <c r="P505" s="3"/>
    </row>
    <row r="506">
      <c r="I506" s="9"/>
      <c r="P506" s="3"/>
    </row>
    <row r="507">
      <c r="I507" s="9"/>
      <c r="P507" s="3"/>
    </row>
    <row r="508">
      <c r="I508" s="9"/>
      <c r="P508" s="3"/>
    </row>
    <row r="509">
      <c r="I509" s="9"/>
      <c r="P509" s="3"/>
    </row>
    <row r="510">
      <c r="I510" s="9"/>
      <c r="P510" s="3"/>
    </row>
    <row r="511">
      <c r="I511" s="9"/>
      <c r="P511" s="3"/>
    </row>
    <row r="512">
      <c r="I512" s="9"/>
      <c r="P512" s="3"/>
    </row>
    <row r="513">
      <c r="I513" s="9"/>
      <c r="P513" s="3"/>
    </row>
    <row r="514">
      <c r="I514" s="9"/>
      <c r="P514" s="3"/>
    </row>
    <row r="515">
      <c r="I515" s="9"/>
      <c r="P515" s="3"/>
    </row>
    <row r="516">
      <c r="I516" s="9"/>
      <c r="P516" s="3"/>
    </row>
    <row r="517">
      <c r="I517" s="9"/>
      <c r="P517" s="3"/>
    </row>
    <row r="518">
      <c r="I518" s="9"/>
      <c r="P518" s="3"/>
    </row>
    <row r="519">
      <c r="I519" s="9"/>
      <c r="P519" s="3"/>
    </row>
    <row r="520">
      <c r="I520" s="9"/>
      <c r="P520" s="3"/>
    </row>
    <row r="521">
      <c r="I521" s="9"/>
      <c r="P521" s="3"/>
    </row>
    <row r="522">
      <c r="I522" s="9"/>
      <c r="P522" s="3"/>
    </row>
    <row r="523">
      <c r="I523" s="9"/>
      <c r="P523" s="3"/>
    </row>
    <row r="524">
      <c r="I524" s="9"/>
      <c r="P524" s="3"/>
    </row>
    <row r="525">
      <c r="I525" s="9"/>
      <c r="P525" s="3"/>
    </row>
    <row r="526">
      <c r="I526" s="9"/>
      <c r="P526" s="3"/>
    </row>
    <row r="527">
      <c r="I527" s="9"/>
      <c r="P527" s="3"/>
    </row>
    <row r="528">
      <c r="I528" s="9"/>
      <c r="P528" s="3"/>
    </row>
    <row r="529">
      <c r="I529" s="9"/>
      <c r="P529" s="3"/>
    </row>
    <row r="530">
      <c r="I530" s="9"/>
      <c r="P530" s="3"/>
    </row>
    <row r="531">
      <c r="I531" s="9"/>
      <c r="P531" s="3"/>
    </row>
    <row r="532">
      <c r="I532" s="9"/>
      <c r="P532" s="3"/>
    </row>
    <row r="533">
      <c r="I533" s="9"/>
      <c r="P533" s="3"/>
    </row>
    <row r="534">
      <c r="I534" s="9"/>
      <c r="P534" s="3"/>
    </row>
    <row r="535">
      <c r="I535" s="9"/>
      <c r="P535" s="3"/>
    </row>
    <row r="536">
      <c r="I536" s="9"/>
      <c r="P536" s="3"/>
    </row>
    <row r="537">
      <c r="I537" s="9"/>
      <c r="P537" s="3"/>
    </row>
    <row r="538">
      <c r="I538" s="9"/>
      <c r="P538" s="3"/>
    </row>
    <row r="539">
      <c r="I539" s="9"/>
      <c r="P539" s="3"/>
    </row>
    <row r="540">
      <c r="I540" s="9"/>
      <c r="P540" s="3"/>
    </row>
    <row r="541">
      <c r="I541" s="9"/>
      <c r="P541" s="3"/>
    </row>
    <row r="542">
      <c r="I542" s="9"/>
      <c r="P542" s="3"/>
    </row>
    <row r="543">
      <c r="I543" s="9"/>
      <c r="P543" s="3"/>
    </row>
    <row r="544">
      <c r="I544" s="9"/>
      <c r="P544" s="3"/>
    </row>
    <row r="545">
      <c r="I545" s="9"/>
      <c r="P545" s="3"/>
    </row>
    <row r="546">
      <c r="I546" s="9"/>
      <c r="P546" s="3"/>
    </row>
    <row r="547">
      <c r="I547" s="9"/>
      <c r="P547" s="3"/>
    </row>
    <row r="548">
      <c r="I548" s="9"/>
      <c r="P548" s="3"/>
    </row>
    <row r="549">
      <c r="I549" s="9"/>
      <c r="P549" s="3"/>
    </row>
    <row r="550">
      <c r="I550" s="9"/>
      <c r="P550" s="3"/>
    </row>
    <row r="551">
      <c r="I551" s="9"/>
      <c r="P551" s="3"/>
    </row>
    <row r="552">
      <c r="I552" s="9"/>
      <c r="P552" s="3"/>
    </row>
    <row r="553">
      <c r="I553" s="9"/>
      <c r="P553" s="3"/>
    </row>
    <row r="554">
      <c r="I554" s="9"/>
      <c r="P554" s="3"/>
    </row>
    <row r="555">
      <c r="I555" s="9"/>
      <c r="P555" s="3"/>
    </row>
    <row r="556">
      <c r="I556" s="9"/>
      <c r="P556" s="3"/>
    </row>
    <row r="557">
      <c r="I557" s="9"/>
      <c r="P557" s="3"/>
    </row>
    <row r="558">
      <c r="I558" s="9"/>
      <c r="P558" s="3"/>
    </row>
    <row r="559">
      <c r="I559" s="9"/>
      <c r="P559" s="3"/>
    </row>
    <row r="560">
      <c r="I560" s="9"/>
      <c r="P560" s="3"/>
    </row>
    <row r="561">
      <c r="I561" s="9"/>
      <c r="P561" s="3"/>
    </row>
    <row r="562">
      <c r="I562" s="9"/>
      <c r="P562" s="3"/>
    </row>
    <row r="563">
      <c r="I563" s="9"/>
      <c r="P563" s="3"/>
    </row>
    <row r="564">
      <c r="I564" s="9"/>
      <c r="P564" s="3"/>
    </row>
    <row r="565">
      <c r="I565" s="9"/>
      <c r="P565" s="3"/>
    </row>
    <row r="566">
      <c r="I566" s="9"/>
      <c r="P566" s="3"/>
    </row>
    <row r="567">
      <c r="I567" s="9"/>
      <c r="P567" s="3"/>
    </row>
    <row r="568">
      <c r="I568" s="9"/>
      <c r="P568" s="3"/>
    </row>
    <row r="569">
      <c r="I569" s="9"/>
      <c r="P569" s="3"/>
    </row>
    <row r="570">
      <c r="I570" s="9"/>
      <c r="P570" s="3"/>
    </row>
    <row r="571">
      <c r="I571" s="9"/>
      <c r="P571" s="3"/>
    </row>
    <row r="572">
      <c r="I572" s="9"/>
      <c r="P572" s="3"/>
    </row>
    <row r="573">
      <c r="I573" s="9"/>
      <c r="P573" s="3"/>
    </row>
    <row r="574">
      <c r="I574" s="9"/>
      <c r="P574" s="3"/>
    </row>
    <row r="575">
      <c r="I575" s="9"/>
      <c r="P575" s="3"/>
    </row>
    <row r="576">
      <c r="I576" s="9"/>
      <c r="P576" s="3"/>
    </row>
    <row r="577">
      <c r="I577" s="9"/>
      <c r="P577" s="3"/>
    </row>
    <row r="578">
      <c r="I578" s="9"/>
      <c r="P578" s="3"/>
    </row>
    <row r="579">
      <c r="I579" s="9"/>
      <c r="P579" s="3"/>
    </row>
    <row r="580">
      <c r="I580" s="9"/>
      <c r="P580" s="3"/>
    </row>
    <row r="581">
      <c r="I581" s="9"/>
      <c r="P581" s="3"/>
    </row>
    <row r="582">
      <c r="I582" s="9"/>
      <c r="P582" s="3"/>
    </row>
    <row r="583">
      <c r="I583" s="9"/>
      <c r="P583" s="3"/>
    </row>
    <row r="584">
      <c r="I584" s="9"/>
      <c r="P584" s="3"/>
    </row>
    <row r="585">
      <c r="I585" s="9"/>
      <c r="P585" s="3"/>
    </row>
    <row r="586">
      <c r="I586" s="9"/>
      <c r="P586" s="3"/>
    </row>
    <row r="587">
      <c r="I587" s="9"/>
      <c r="P587" s="3"/>
    </row>
    <row r="588">
      <c r="I588" s="9"/>
      <c r="P588" s="3"/>
    </row>
    <row r="589">
      <c r="I589" s="9"/>
      <c r="P589" s="3"/>
    </row>
    <row r="590">
      <c r="I590" s="9"/>
      <c r="P590" s="3"/>
    </row>
    <row r="591">
      <c r="I591" s="9"/>
      <c r="P591" s="3"/>
    </row>
    <row r="592">
      <c r="I592" s="9"/>
      <c r="P592" s="3"/>
    </row>
    <row r="593">
      <c r="I593" s="9"/>
      <c r="P593" s="3"/>
    </row>
    <row r="594">
      <c r="I594" s="9"/>
      <c r="P594" s="3"/>
    </row>
    <row r="595">
      <c r="I595" s="9"/>
      <c r="P595" s="3"/>
    </row>
    <row r="596">
      <c r="I596" s="9"/>
      <c r="P596" s="3"/>
    </row>
    <row r="597">
      <c r="I597" s="9"/>
      <c r="P597" s="3"/>
    </row>
    <row r="598">
      <c r="I598" s="9"/>
      <c r="P598" s="3"/>
    </row>
    <row r="599">
      <c r="I599" s="9"/>
      <c r="P599" s="3"/>
    </row>
    <row r="600">
      <c r="I600" s="9"/>
      <c r="P600" s="3"/>
    </row>
    <row r="601">
      <c r="I601" s="9"/>
      <c r="P601" s="3"/>
    </row>
    <row r="602">
      <c r="I602" s="9"/>
      <c r="P602" s="3"/>
    </row>
    <row r="603">
      <c r="I603" s="9"/>
      <c r="P603" s="3"/>
    </row>
    <row r="604">
      <c r="I604" s="9"/>
      <c r="P604" s="3"/>
    </row>
    <row r="605">
      <c r="I605" s="9"/>
      <c r="P605" s="3"/>
    </row>
    <row r="606">
      <c r="I606" s="9"/>
      <c r="P606" s="3"/>
    </row>
    <row r="607">
      <c r="I607" s="9"/>
      <c r="P607" s="3"/>
    </row>
    <row r="608">
      <c r="I608" s="9"/>
      <c r="P608" s="3"/>
    </row>
    <row r="609">
      <c r="I609" s="9"/>
      <c r="P609" s="3"/>
    </row>
    <row r="610">
      <c r="I610" s="9"/>
      <c r="P610" s="3"/>
    </row>
    <row r="611">
      <c r="I611" s="9"/>
      <c r="P611" s="3"/>
    </row>
    <row r="612">
      <c r="I612" s="9"/>
      <c r="P612" s="3"/>
    </row>
    <row r="613">
      <c r="I613" s="9"/>
      <c r="P613" s="3"/>
    </row>
    <row r="614">
      <c r="I614" s="9"/>
      <c r="P614" s="3"/>
    </row>
    <row r="615">
      <c r="I615" s="9"/>
      <c r="P615" s="3"/>
    </row>
    <row r="616">
      <c r="I616" s="9"/>
      <c r="P616" s="3"/>
    </row>
    <row r="617">
      <c r="I617" s="9"/>
      <c r="P617" s="3"/>
    </row>
    <row r="618">
      <c r="I618" s="9"/>
      <c r="P618" s="3"/>
    </row>
    <row r="619">
      <c r="I619" s="9"/>
      <c r="P619" s="3"/>
    </row>
    <row r="620">
      <c r="I620" s="9"/>
      <c r="P620" s="3"/>
    </row>
    <row r="621">
      <c r="I621" s="9"/>
      <c r="P621" s="3"/>
    </row>
    <row r="622">
      <c r="I622" s="9"/>
      <c r="P622" s="3"/>
    </row>
    <row r="623">
      <c r="I623" s="9"/>
      <c r="P623" s="3"/>
    </row>
    <row r="624">
      <c r="I624" s="9"/>
      <c r="P624" s="3"/>
    </row>
    <row r="625">
      <c r="I625" s="9"/>
      <c r="P625" s="3"/>
    </row>
    <row r="626">
      <c r="I626" s="9"/>
      <c r="P626" s="3"/>
    </row>
    <row r="627">
      <c r="I627" s="9"/>
      <c r="P627" s="3"/>
    </row>
    <row r="628">
      <c r="I628" s="9"/>
      <c r="P628" s="3"/>
    </row>
    <row r="629">
      <c r="I629" s="9"/>
      <c r="P629" s="3"/>
    </row>
    <row r="630">
      <c r="I630" s="9"/>
      <c r="P630" s="3"/>
    </row>
    <row r="631">
      <c r="I631" s="9"/>
      <c r="P631" s="3"/>
    </row>
    <row r="632">
      <c r="I632" s="9"/>
      <c r="P632" s="3"/>
    </row>
    <row r="633">
      <c r="I633" s="9"/>
      <c r="P633" s="3"/>
    </row>
    <row r="634">
      <c r="I634" s="9"/>
      <c r="P634" s="3"/>
    </row>
    <row r="635">
      <c r="I635" s="9"/>
      <c r="P635" s="3"/>
    </row>
    <row r="636">
      <c r="I636" s="9"/>
      <c r="P636" s="3"/>
    </row>
    <row r="637">
      <c r="I637" s="9"/>
      <c r="P637" s="3"/>
    </row>
    <row r="638">
      <c r="I638" s="9"/>
      <c r="P638" s="3"/>
    </row>
    <row r="639">
      <c r="I639" s="9"/>
      <c r="P639" s="3"/>
    </row>
    <row r="640">
      <c r="I640" s="9"/>
      <c r="P640" s="3"/>
    </row>
    <row r="641">
      <c r="I641" s="9"/>
      <c r="P641" s="3"/>
    </row>
    <row r="642">
      <c r="I642" s="9"/>
      <c r="P642" s="3"/>
    </row>
    <row r="643">
      <c r="I643" s="9"/>
      <c r="P643" s="3"/>
    </row>
    <row r="644">
      <c r="I644" s="9"/>
      <c r="P644" s="3"/>
    </row>
    <row r="645">
      <c r="I645" s="9"/>
      <c r="P645" s="3"/>
    </row>
    <row r="646">
      <c r="I646" s="9"/>
      <c r="P646" s="3"/>
    </row>
    <row r="647">
      <c r="I647" s="9"/>
      <c r="P647" s="3"/>
    </row>
    <row r="648">
      <c r="I648" s="9"/>
      <c r="P648" s="3"/>
    </row>
    <row r="649">
      <c r="I649" s="9"/>
      <c r="P649" s="3"/>
    </row>
    <row r="650">
      <c r="I650" s="9"/>
      <c r="P650" s="3"/>
    </row>
    <row r="651">
      <c r="I651" s="9"/>
      <c r="P651" s="3"/>
    </row>
    <row r="652">
      <c r="I652" s="9"/>
      <c r="P652" s="3"/>
    </row>
    <row r="653">
      <c r="I653" s="9"/>
      <c r="P653" s="3"/>
    </row>
    <row r="654">
      <c r="I654" s="9"/>
      <c r="P654" s="3"/>
    </row>
    <row r="655">
      <c r="I655" s="9"/>
      <c r="P655" s="3"/>
    </row>
    <row r="656">
      <c r="I656" s="9"/>
      <c r="P656" s="3"/>
    </row>
    <row r="657">
      <c r="I657" s="9"/>
      <c r="P657" s="3"/>
    </row>
    <row r="658">
      <c r="I658" s="9"/>
      <c r="P658" s="3"/>
    </row>
    <row r="659">
      <c r="I659" s="9"/>
      <c r="P659" s="3"/>
    </row>
    <row r="660">
      <c r="I660" s="9"/>
      <c r="P660" s="3"/>
    </row>
    <row r="661">
      <c r="I661" s="9"/>
      <c r="P661" s="3"/>
    </row>
    <row r="662">
      <c r="I662" s="9"/>
      <c r="P662" s="3"/>
    </row>
    <row r="663">
      <c r="I663" s="9"/>
      <c r="P663" s="3"/>
    </row>
    <row r="664">
      <c r="I664" s="9"/>
      <c r="P664" s="3"/>
    </row>
    <row r="665">
      <c r="I665" s="9"/>
      <c r="P665" s="3"/>
    </row>
    <row r="666">
      <c r="I666" s="9"/>
      <c r="P666" s="3"/>
    </row>
    <row r="667">
      <c r="I667" s="9"/>
      <c r="P667" s="3"/>
    </row>
    <row r="668">
      <c r="I668" s="9"/>
      <c r="P668" s="3"/>
    </row>
    <row r="669">
      <c r="I669" s="9"/>
      <c r="P669" s="3"/>
    </row>
    <row r="670">
      <c r="I670" s="9"/>
      <c r="P670" s="3"/>
    </row>
    <row r="671">
      <c r="I671" s="9"/>
      <c r="P671" s="3"/>
    </row>
    <row r="672">
      <c r="I672" s="9"/>
      <c r="P672" s="3"/>
    </row>
    <row r="673">
      <c r="I673" s="9"/>
      <c r="P673" s="3"/>
    </row>
    <row r="674">
      <c r="I674" s="9"/>
      <c r="P674" s="3"/>
    </row>
    <row r="675">
      <c r="I675" s="9"/>
      <c r="P675" s="3"/>
    </row>
    <row r="676">
      <c r="I676" s="9"/>
      <c r="P676" s="3"/>
    </row>
    <row r="677">
      <c r="I677" s="9"/>
      <c r="P677" s="3"/>
    </row>
    <row r="678">
      <c r="I678" s="9"/>
      <c r="P678" s="3"/>
    </row>
    <row r="679">
      <c r="I679" s="9"/>
      <c r="P679" s="3"/>
    </row>
    <row r="680">
      <c r="I680" s="9"/>
      <c r="P680" s="3"/>
    </row>
    <row r="681">
      <c r="I681" s="9"/>
      <c r="P681" s="3"/>
    </row>
    <row r="682">
      <c r="I682" s="9"/>
      <c r="P682" s="3"/>
    </row>
    <row r="683">
      <c r="I683" s="9"/>
      <c r="P683" s="3"/>
    </row>
    <row r="684">
      <c r="I684" s="9"/>
      <c r="P684" s="3"/>
    </row>
    <row r="685">
      <c r="I685" s="9"/>
      <c r="P685" s="3"/>
    </row>
    <row r="686">
      <c r="I686" s="9"/>
      <c r="P686" s="3"/>
    </row>
    <row r="687">
      <c r="I687" s="9"/>
      <c r="P687" s="3"/>
    </row>
    <row r="688">
      <c r="I688" s="9"/>
      <c r="P688" s="3"/>
    </row>
    <row r="689">
      <c r="I689" s="9"/>
      <c r="P689" s="3"/>
    </row>
    <row r="690">
      <c r="I690" s="9"/>
      <c r="P690" s="3"/>
    </row>
    <row r="691">
      <c r="I691" s="9"/>
      <c r="P691" s="3"/>
    </row>
    <row r="692">
      <c r="I692" s="9"/>
      <c r="P692" s="3"/>
    </row>
    <row r="693">
      <c r="I693" s="9"/>
      <c r="P693" s="3"/>
    </row>
    <row r="694">
      <c r="I694" s="9"/>
      <c r="P694" s="3"/>
    </row>
    <row r="695">
      <c r="I695" s="9"/>
      <c r="P695" s="3"/>
    </row>
    <row r="696">
      <c r="I696" s="9"/>
      <c r="P696" s="3"/>
    </row>
    <row r="697">
      <c r="I697" s="9"/>
      <c r="P697" s="3"/>
    </row>
    <row r="698">
      <c r="I698" s="9"/>
      <c r="P698" s="3"/>
    </row>
    <row r="699">
      <c r="I699" s="9"/>
      <c r="P699" s="3"/>
    </row>
    <row r="700">
      <c r="I700" s="9"/>
      <c r="P700" s="3"/>
    </row>
    <row r="701">
      <c r="I701" s="9"/>
      <c r="P701" s="3"/>
    </row>
    <row r="702">
      <c r="I702" s="9"/>
      <c r="P702" s="3"/>
    </row>
    <row r="703">
      <c r="I703" s="9"/>
      <c r="P703" s="3"/>
    </row>
    <row r="704">
      <c r="I704" s="9"/>
      <c r="P704" s="3"/>
    </row>
    <row r="705">
      <c r="I705" s="9"/>
      <c r="P705" s="3"/>
    </row>
    <row r="706">
      <c r="I706" s="9"/>
      <c r="P706" s="3"/>
    </row>
    <row r="707">
      <c r="I707" s="9"/>
      <c r="P707" s="3"/>
    </row>
    <row r="708">
      <c r="I708" s="9"/>
      <c r="P708" s="3"/>
    </row>
    <row r="709">
      <c r="I709" s="9"/>
      <c r="P709" s="3"/>
    </row>
    <row r="710">
      <c r="I710" s="9"/>
      <c r="P710" s="3"/>
    </row>
    <row r="711">
      <c r="I711" s="9"/>
      <c r="P711" s="3"/>
    </row>
    <row r="712">
      <c r="I712" s="9"/>
      <c r="P712" s="3"/>
    </row>
    <row r="713">
      <c r="I713" s="9"/>
      <c r="P713" s="3"/>
    </row>
    <row r="714">
      <c r="I714" s="9"/>
      <c r="P714" s="3"/>
    </row>
    <row r="715">
      <c r="I715" s="9"/>
      <c r="P715" s="3"/>
    </row>
    <row r="716">
      <c r="I716" s="9"/>
      <c r="P716" s="3"/>
    </row>
    <row r="717">
      <c r="I717" s="9"/>
      <c r="P717" s="3"/>
    </row>
    <row r="718">
      <c r="I718" s="9"/>
      <c r="P718" s="3"/>
    </row>
    <row r="719">
      <c r="I719" s="9"/>
      <c r="P719" s="3"/>
    </row>
    <row r="720">
      <c r="I720" s="9"/>
      <c r="P720" s="3"/>
    </row>
    <row r="721">
      <c r="I721" s="9"/>
      <c r="P721" s="3"/>
    </row>
    <row r="722">
      <c r="I722" s="9"/>
      <c r="P722" s="3"/>
    </row>
    <row r="723">
      <c r="I723" s="9"/>
      <c r="P723" s="3"/>
    </row>
    <row r="724">
      <c r="I724" s="9"/>
      <c r="P724" s="3"/>
    </row>
    <row r="725">
      <c r="I725" s="9"/>
      <c r="P725" s="3"/>
    </row>
    <row r="726">
      <c r="I726" s="9"/>
      <c r="P726" s="3"/>
    </row>
    <row r="727">
      <c r="I727" s="9"/>
      <c r="P727" s="3"/>
    </row>
    <row r="728">
      <c r="I728" s="9"/>
      <c r="P728" s="3"/>
    </row>
    <row r="729">
      <c r="I729" s="9"/>
      <c r="P729" s="3"/>
    </row>
    <row r="730">
      <c r="I730" s="9"/>
      <c r="P730" s="3"/>
    </row>
    <row r="731">
      <c r="I731" s="9"/>
      <c r="P731" s="3"/>
    </row>
    <row r="732">
      <c r="I732" s="9"/>
      <c r="P732" s="3"/>
    </row>
    <row r="733">
      <c r="I733" s="9"/>
      <c r="P733" s="3"/>
    </row>
    <row r="734">
      <c r="I734" s="9"/>
      <c r="P734" s="3"/>
    </row>
    <row r="735">
      <c r="I735" s="9"/>
      <c r="P735" s="3"/>
    </row>
    <row r="736">
      <c r="I736" s="9"/>
      <c r="P736" s="3"/>
    </row>
    <row r="737">
      <c r="I737" s="9"/>
      <c r="P737" s="3"/>
    </row>
    <row r="738">
      <c r="I738" s="9"/>
      <c r="P738" s="3"/>
    </row>
    <row r="739">
      <c r="I739" s="9"/>
      <c r="P739" s="3"/>
    </row>
    <row r="740">
      <c r="I740" s="9"/>
      <c r="P740" s="3"/>
    </row>
    <row r="741">
      <c r="I741" s="9"/>
      <c r="P741" s="3"/>
    </row>
    <row r="742">
      <c r="I742" s="9"/>
      <c r="P742" s="3"/>
    </row>
    <row r="743">
      <c r="I743" s="9"/>
      <c r="P743" s="3"/>
    </row>
    <row r="744">
      <c r="I744" s="9"/>
      <c r="P744" s="3"/>
    </row>
    <row r="745">
      <c r="I745" s="9"/>
      <c r="P745" s="3"/>
    </row>
    <row r="746">
      <c r="I746" s="9"/>
      <c r="P746" s="3"/>
    </row>
    <row r="747">
      <c r="I747" s="9"/>
      <c r="P747" s="3"/>
    </row>
    <row r="748">
      <c r="I748" s="9"/>
      <c r="P748" s="3"/>
    </row>
    <row r="749">
      <c r="I749" s="9"/>
      <c r="P749" s="3"/>
    </row>
    <row r="750">
      <c r="I750" s="9"/>
      <c r="P750" s="3"/>
    </row>
    <row r="751">
      <c r="I751" s="9"/>
      <c r="P751" s="3"/>
    </row>
    <row r="752">
      <c r="I752" s="9"/>
      <c r="P752" s="3"/>
    </row>
    <row r="753">
      <c r="I753" s="9"/>
      <c r="P753" s="3"/>
    </row>
    <row r="754">
      <c r="I754" s="9"/>
      <c r="P754" s="3"/>
    </row>
    <row r="755">
      <c r="I755" s="9"/>
      <c r="P755" s="3"/>
    </row>
    <row r="756">
      <c r="I756" s="9"/>
      <c r="P756" s="3"/>
    </row>
    <row r="757">
      <c r="I757" s="9"/>
      <c r="P757" s="3"/>
    </row>
    <row r="758">
      <c r="I758" s="9"/>
      <c r="P758" s="3"/>
    </row>
    <row r="759">
      <c r="I759" s="9"/>
      <c r="P759" s="3"/>
    </row>
    <row r="760">
      <c r="I760" s="9"/>
      <c r="P760" s="3"/>
    </row>
    <row r="761">
      <c r="I761" s="9"/>
      <c r="P761" s="3"/>
    </row>
    <row r="762">
      <c r="I762" s="9"/>
      <c r="P762" s="3"/>
    </row>
    <row r="763">
      <c r="I763" s="9"/>
      <c r="P763" s="3"/>
    </row>
    <row r="764">
      <c r="I764" s="9"/>
      <c r="P764" s="3"/>
    </row>
    <row r="765">
      <c r="I765" s="9"/>
      <c r="P765" s="3"/>
    </row>
    <row r="766">
      <c r="I766" s="9"/>
      <c r="P766" s="3"/>
    </row>
    <row r="767">
      <c r="I767" s="9"/>
      <c r="P767" s="3"/>
    </row>
    <row r="768">
      <c r="I768" s="9"/>
      <c r="P768" s="3"/>
    </row>
    <row r="769">
      <c r="I769" s="9"/>
      <c r="P769" s="3"/>
    </row>
    <row r="770">
      <c r="I770" s="9"/>
      <c r="P770" s="3"/>
    </row>
    <row r="771">
      <c r="I771" s="9"/>
      <c r="P771" s="3"/>
    </row>
    <row r="772">
      <c r="I772" s="9"/>
      <c r="P772" s="3"/>
    </row>
    <row r="773">
      <c r="I773" s="9"/>
      <c r="P773" s="3"/>
    </row>
    <row r="774">
      <c r="I774" s="9"/>
      <c r="P774" s="3"/>
    </row>
    <row r="775">
      <c r="I775" s="9"/>
      <c r="P775" s="3"/>
    </row>
    <row r="776">
      <c r="I776" s="9"/>
      <c r="P776" s="3"/>
    </row>
    <row r="777">
      <c r="I777" s="9"/>
      <c r="P777" s="3"/>
    </row>
    <row r="778">
      <c r="I778" s="9"/>
      <c r="P778" s="3"/>
    </row>
    <row r="779">
      <c r="I779" s="9"/>
      <c r="P779" s="3"/>
    </row>
    <row r="780">
      <c r="I780" s="9"/>
      <c r="P780" s="3"/>
    </row>
    <row r="781">
      <c r="I781" s="9"/>
      <c r="P781" s="3"/>
    </row>
    <row r="782">
      <c r="I782" s="9"/>
      <c r="P782" s="3"/>
    </row>
    <row r="783">
      <c r="I783" s="9"/>
      <c r="P783" s="3"/>
    </row>
    <row r="784">
      <c r="I784" s="9"/>
      <c r="P784" s="3"/>
    </row>
    <row r="785">
      <c r="I785" s="9"/>
      <c r="P785" s="3"/>
    </row>
    <row r="786">
      <c r="I786" s="9"/>
      <c r="P786" s="3"/>
    </row>
    <row r="787">
      <c r="I787" s="9"/>
      <c r="P787" s="3"/>
    </row>
    <row r="788">
      <c r="I788" s="9"/>
      <c r="P788" s="3"/>
    </row>
    <row r="789">
      <c r="I789" s="9"/>
      <c r="P789" s="3"/>
    </row>
    <row r="790">
      <c r="I790" s="9"/>
      <c r="P790" s="3"/>
    </row>
    <row r="791">
      <c r="I791" s="9"/>
      <c r="P791" s="3"/>
    </row>
    <row r="792">
      <c r="I792" s="9"/>
      <c r="P792" s="3"/>
    </row>
    <row r="793">
      <c r="I793" s="9"/>
      <c r="P793" s="3"/>
    </row>
    <row r="794">
      <c r="I794" s="9"/>
      <c r="P794" s="3"/>
    </row>
    <row r="795">
      <c r="I795" s="9"/>
      <c r="P795" s="3"/>
    </row>
    <row r="796">
      <c r="I796" s="9"/>
      <c r="P796" s="3"/>
    </row>
    <row r="797">
      <c r="I797" s="9"/>
      <c r="P797" s="3"/>
    </row>
    <row r="798">
      <c r="I798" s="9"/>
      <c r="P798" s="3"/>
    </row>
    <row r="799">
      <c r="I799" s="9"/>
      <c r="P799" s="3"/>
    </row>
    <row r="800">
      <c r="I800" s="9"/>
      <c r="P800" s="3"/>
    </row>
    <row r="801">
      <c r="I801" s="9"/>
      <c r="P801" s="3"/>
    </row>
    <row r="802">
      <c r="I802" s="9"/>
      <c r="P802" s="3"/>
    </row>
    <row r="803">
      <c r="I803" s="9"/>
      <c r="P803" s="3"/>
    </row>
    <row r="804">
      <c r="I804" s="9"/>
      <c r="P804" s="3"/>
    </row>
    <row r="805">
      <c r="I805" s="9"/>
      <c r="P805" s="3"/>
    </row>
    <row r="806">
      <c r="I806" s="9"/>
      <c r="P806" s="3"/>
    </row>
    <row r="807">
      <c r="I807" s="9"/>
      <c r="P807" s="3"/>
    </row>
    <row r="808">
      <c r="I808" s="9"/>
      <c r="P808" s="3"/>
    </row>
    <row r="809">
      <c r="I809" s="9"/>
      <c r="P809" s="3"/>
    </row>
    <row r="810">
      <c r="I810" s="9"/>
      <c r="P810" s="3"/>
    </row>
    <row r="811">
      <c r="I811" s="9"/>
      <c r="P811" s="3"/>
    </row>
    <row r="812">
      <c r="I812" s="9"/>
      <c r="P812" s="3"/>
    </row>
    <row r="813">
      <c r="I813" s="9"/>
      <c r="P813" s="3"/>
    </row>
    <row r="814">
      <c r="I814" s="9"/>
      <c r="P814" s="3"/>
    </row>
    <row r="815">
      <c r="I815" s="9"/>
      <c r="P815" s="3"/>
    </row>
    <row r="816">
      <c r="I816" s="9"/>
      <c r="P816" s="3"/>
    </row>
    <row r="817">
      <c r="I817" s="9"/>
      <c r="P817" s="3"/>
    </row>
    <row r="818">
      <c r="I818" s="9"/>
      <c r="P818" s="3"/>
    </row>
    <row r="819">
      <c r="I819" s="9"/>
      <c r="P819" s="3"/>
    </row>
    <row r="820">
      <c r="I820" s="9"/>
      <c r="P820" s="3"/>
    </row>
    <row r="821">
      <c r="I821" s="9"/>
      <c r="P821" s="3"/>
    </row>
    <row r="822">
      <c r="I822" s="9"/>
      <c r="P822" s="3"/>
    </row>
    <row r="823">
      <c r="I823" s="9"/>
      <c r="P823" s="3"/>
    </row>
    <row r="824">
      <c r="I824" s="9"/>
      <c r="P824" s="3"/>
    </row>
    <row r="825">
      <c r="I825" s="9"/>
      <c r="P825" s="3"/>
    </row>
    <row r="826">
      <c r="I826" s="9"/>
      <c r="P826" s="3"/>
    </row>
    <row r="827">
      <c r="I827" s="9"/>
      <c r="P827" s="3"/>
    </row>
    <row r="828">
      <c r="I828" s="9"/>
      <c r="P828" s="3"/>
    </row>
    <row r="829">
      <c r="I829" s="9"/>
      <c r="P829" s="3"/>
    </row>
    <row r="830">
      <c r="I830" s="9"/>
      <c r="P830" s="3"/>
    </row>
    <row r="831">
      <c r="I831" s="9"/>
      <c r="P831" s="3"/>
    </row>
    <row r="832">
      <c r="I832" s="9"/>
      <c r="P832" s="3"/>
    </row>
    <row r="833">
      <c r="I833" s="9"/>
      <c r="P833" s="3"/>
    </row>
    <row r="834">
      <c r="I834" s="9"/>
      <c r="P834" s="3"/>
    </row>
    <row r="835">
      <c r="I835" s="9"/>
      <c r="P835" s="3"/>
    </row>
    <row r="836">
      <c r="I836" s="9"/>
      <c r="P836" s="3"/>
    </row>
    <row r="837">
      <c r="I837" s="9"/>
      <c r="P837" s="3"/>
    </row>
    <row r="838">
      <c r="I838" s="9"/>
      <c r="P838" s="3"/>
    </row>
    <row r="839">
      <c r="I839" s="9"/>
      <c r="P839" s="3"/>
    </row>
    <row r="840">
      <c r="I840" s="9"/>
      <c r="P840" s="3"/>
    </row>
    <row r="841">
      <c r="I841" s="9"/>
      <c r="P841" s="3"/>
    </row>
    <row r="842">
      <c r="I842" s="9"/>
      <c r="P842" s="3"/>
    </row>
    <row r="843">
      <c r="I843" s="9"/>
      <c r="P843" s="3"/>
    </row>
    <row r="844">
      <c r="I844" s="9"/>
      <c r="P844" s="3"/>
    </row>
    <row r="845">
      <c r="I845" s="9"/>
      <c r="P845" s="3"/>
    </row>
    <row r="846">
      <c r="I846" s="9"/>
      <c r="P846" s="3"/>
    </row>
    <row r="847">
      <c r="I847" s="9"/>
      <c r="P847" s="3"/>
    </row>
    <row r="848">
      <c r="I848" s="9"/>
      <c r="P848" s="3"/>
    </row>
    <row r="849">
      <c r="I849" s="9"/>
      <c r="P849" s="3"/>
    </row>
    <row r="850">
      <c r="I850" s="9"/>
      <c r="P850" s="3"/>
    </row>
    <row r="851">
      <c r="I851" s="9"/>
      <c r="P851" s="3"/>
    </row>
    <row r="852">
      <c r="I852" s="9"/>
      <c r="P852" s="3"/>
    </row>
    <row r="853">
      <c r="I853" s="9"/>
      <c r="P853" s="3"/>
    </row>
    <row r="854">
      <c r="I854" s="9"/>
      <c r="P854" s="3"/>
    </row>
    <row r="855">
      <c r="I855" s="9"/>
      <c r="P855" s="3"/>
    </row>
    <row r="856">
      <c r="I856" s="9"/>
      <c r="P856" s="3"/>
    </row>
    <row r="857">
      <c r="I857" s="9"/>
      <c r="P857" s="3"/>
    </row>
    <row r="858">
      <c r="I858" s="9"/>
      <c r="P858" s="3"/>
    </row>
    <row r="859">
      <c r="I859" s="9"/>
      <c r="P859" s="3"/>
    </row>
    <row r="860">
      <c r="I860" s="9"/>
      <c r="P860" s="3"/>
    </row>
    <row r="861">
      <c r="I861" s="9"/>
      <c r="P861" s="3"/>
    </row>
    <row r="862">
      <c r="I862" s="9"/>
      <c r="P862" s="3"/>
    </row>
    <row r="863">
      <c r="I863" s="9"/>
      <c r="P863" s="3"/>
    </row>
    <row r="864">
      <c r="I864" s="9"/>
      <c r="P864" s="3"/>
    </row>
    <row r="865">
      <c r="I865" s="9"/>
      <c r="P865" s="3"/>
    </row>
    <row r="866">
      <c r="I866" s="9"/>
      <c r="P866" s="3"/>
    </row>
    <row r="867">
      <c r="I867" s="9"/>
      <c r="P867" s="3"/>
    </row>
    <row r="868">
      <c r="I868" s="9"/>
      <c r="P868" s="3"/>
    </row>
    <row r="869">
      <c r="I869" s="9"/>
      <c r="P869" s="3"/>
    </row>
    <row r="870">
      <c r="I870" s="9"/>
      <c r="P870" s="3"/>
    </row>
    <row r="871">
      <c r="I871" s="9"/>
      <c r="P871" s="3"/>
    </row>
    <row r="872">
      <c r="I872" s="9"/>
      <c r="P872" s="3"/>
    </row>
    <row r="873">
      <c r="I873" s="9"/>
      <c r="P873" s="3"/>
    </row>
    <row r="874">
      <c r="I874" s="9"/>
      <c r="P874" s="3"/>
    </row>
    <row r="875">
      <c r="I875" s="9"/>
      <c r="P875" s="3"/>
    </row>
    <row r="876">
      <c r="I876" s="9"/>
      <c r="P876" s="3"/>
    </row>
    <row r="877">
      <c r="I877" s="9"/>
      <c r="P877" s="3"/>
    </row>
    <row r="878">
      <c r="I878" s="9"/>
      <c r="P878" s="3"/>
    </row>
    <row r="879">
      <c r="I879" s="9"/>
      <c r="P879" s="3"/>
    </row>
    <row r="880">
      <c r="I880" s="9"/>
      <c r="P880" s="3"/>
    </row>
    <row r="881">
      <c r="I881" s="9"/>
      <c r="P881" s="3"/>
    </row>
    <row r="882">
      <c r="I882" s="9"/>
      <c r="P882" s="3"/>
    </row>
    <row r="883">
      <c r="I883" s="9"/>
      <c r="P883" s="3"/>
    </row>
    <row r="884">
      <c r="I884" s="9"/>
      <c r="P884" s="3"/>
    </row>
    <row r="885">
      <c r="I885" s="9"/>
      <c r="P885" s="3"/>
    </row>
    <row r="886">
      <c r="I886" s="9"/>
      <c r="P886" s="3"/>
    </row>
    <row r="887">
      <c r="I887" s="9"/>
      <c r="P887" s="3"/>
    </row>
    <row r="888">
      <c r="I888" s="9"/>
      <c r="P888" s="3"/>
    </row>
    <row r="889">
      <c r="I889" s="9"/>
      <c r="P889" s="3"/>
    </row>
    <row r="890">
      <c r="I890" s="9"/>
      <c r="P890" s="3"/>
    </row>
    <row r="891">
      <c r="I891" s="9"/>
      <c r="P891" s="3"/>
    </row>
    <row r="892">
      <c r="I892" s="9"/>
      <c r="P892" s="3"/>
    </row>
    <row r="893">
      <c r="I893" s="9"/>
      <c r="P893" s="3"/>
    </row>
    <row r="894">
      <c r="I894" s="9"/>
      <c r="P894" s="3"/>
    </row>
    <row r="895">
      <c r="I895" s="9"/>
      <c r="P895" s="3"/>
    </row>
    <row r="896">
      <c r="I896" s="9"/>
      <c r="P896" s="3"/>
    </row>
    <row r="897">
      <c r="I897" s="9"/>
      <c r="P897" s="3"/>
    </row>
    <row r="898">
      <c r="I898" s="9"/>
      <c r="P898" s="3"/>
    </row>
    <row r="899">
      <c r="I899" s="9"/>
      <c r="P899" s="3"/>
    </row>
    <row r="900">
      <c r="I900" s="9"/>
      <c r="P900" s="3"/>
    </row>
    <row r="901">
      <c r="I901" s="9"/>
      <c r="P901" s="3"/>
    </row>
    <row r="902">
      <c r="I902" s="9"/>
      <c r="P902" s="3"/>
    </row>
    <row r="903">
      <c r="I903" s="9"/>
      <c r="P903" s="3"/>
    </row>
    <row r="904">
      <c r="I904" s="9"/>
      <c r="P904" s="3"/>
    </row>
    <row r="905">
      <c r="I905" s="9"/>
      <c r="P905" s="3"/>
    </row>
    <row r="906">
      <c r="I906" s="9"/>
      <c r="P906" s="3"/>
    </row>
    <row r="907">
      <c r="I907" s="9"/>
      <c r="P907" s="3"/>
    </row>
    <row r="908">
      <c r="I908" s="9"/>
      <c r="P908" s="3"/>
    </row>
    <row r="909">
      <c r="I909" s="9"/>
      <c r="P909" s="3"/>
    </row>
    <row r="910">
      <c r="I910" s="9"/>
      <c r="P910" s="3"/>
    </row>
    <row r="911">
      <c r="I911" s="9"/>
      <c r="P911" s="3"/>
    </row>
    <row r="912">
      <c r="I912" s="9"/>
      <c r="P912" s="3"/>
    </row>
    <row r="913">
      <c r="I913" s="9"/>
      <c r="P913" s="3"/>
    </row>
    <row r="914">
      <c r="I914" s="9"/>
      <c r="P914" s="3"/>
    </row>
    <row r="915">
      <c r="I915" s="9"/>
      <c r="P915" s="3"/>
    </row>
    <row r="916">
      <c r="I916" s="9"/>
      <c r="P916" s="3"/>
    </row>
    <row r="917">
      <c r="I917" s="9"/>
      <c r="P917" s="3"/>
    </row>
    <row r="918">
      <c r="I918" s="9"/>
      <c r="P918" s="3"/>
    </row>
    <row r="919">
      <c r="I919" s="9"/>
      <c r="P919" s="3"/>
    </row>
    <row r="920">
      <c r="I920" s="9"/>
      <c r="P920" s="3"/>
    </row>
    <row r="921">
      <c r="I921" s="9"/>
      <c r="P921" s="3"/>
    </row>
    <row r="922">
      <c r="I922" s="9"/>
      <c r="P922" s="3"/>
    </row>
    <row r="923">
      <c r="I923" s="9"/>
      <c r="P923" s="3"/>
    </row>
    <row r="924">
      <c r="I924" s="9"/>
      <c r="P924" s="3"/>
    </row>
    <row r="925">
      <c r="I925" s="9"/>
      <c r="P925" s="3"/>
    </row>
    <row r="926">
      <c r="I926" s="9"/>
      <c r="P926" s="3"/>
    </row>
    <row r="927">
      <c r="I927" s="9"/>
      <c r="P927" s="3"/>
    </row>
    <row r="928">
      <c r="I928" s="9"/>
      <c r="P928" s="3"/>
    </row>
    <row r="929">
      <c r="I929" s="9"/>
      <c r="P929" s="3"/>
    </row>
    <row r="930">
      <c r="I930" s="9"/>
      <c r="P930" s="3"/>
    </row>
    <row r="931">
      <c r="I931" s="9"/>
      <c r="P931" s="3"/>
    </row>
    <row r="932">
      <c r="I932" s="9"/>
      <c r="P932" s="3"/>
    </row>
    <row r="933">
      <c r="I933" s="9"/>
      <c r="P933" s="3"/>
    </row>
    <row r="934">
      <c r="I934" s="9"/>
      <c r="P934" s="3"/>
    </row>
    <row r="935">
      <c r="I935" s="9"/>
      <c r="P935" s="3"/>
    </row>
    <row r="936">
      <c r="I936" s="9"/>
      <c r="P936" s="3"/>
    </row>
    <row r="937">
      <c r="I937" s="9"/>
      <c r="P937" s="3"/>
    </row>
    <row r="938">
      <c r="I938" s="9"/>
      <c r="P938" s="3"/>
    </row>
    <row r="939">
      <c r="I939" s="9"/>
      <c r="P939" s="3"/>
    </row>
    <row r="940">
      <c r="I940" s="9"/>
      <c r="P940" s="3"/>
    </row>
    <row r="941">
      <c r="I941" s="9"/>
      <c r="P941" s="3"/>
    </row>
    <row r="942">
      <c r="I942" s="9"/>
      <c r="P942" s="3"/>
    </row>
    <row r="943">
      <c r="I943" s="9"/>
      <c r="P943" s="3"/>
    </row>
    <row r="944">
      <c r="I944" s="9"/>
      <c r="P944" s="3"/>
    </row>
    <row r="945">
      <c r="I945" s="9"/>
      <c r="P945" s="3"/>
    </row>
    <row r="946">
      <c r="I946" s="9"/>
      <c r="P946" s="3"/>
    </row>
    <row r="947">
      <c r="I947" s="9"/>
      <c r="P947" s="3"/>
    </row>
    <row r="948">
      <c r="I948" s="9"/>
      <c r="P948" s="3"/>
    </row>
    <row r="949">
      <c r="I949" s="9"/>
      <c r="P949" s="3"/>
    </row>
    <row r="950">
      <c r="I950" s="9"/>
      <c r="P950" s="3"/>
    </row>
    <row r="951">
      <c r="I951" s="9"/>
      <c r="P951" s="3"/>
    </row>
    <row r="952">
      <c r="I952" s="9"/>
      <c r="P952" s="3"/>
    </row>
    <row r="953">
      <c r="I953" s="9"/>
      <c r="P953" s="3"/>
    </row>
    <row r="954">
      <c r="I954" s="9"/>
      <c r="P954" s="3"/>
    </row>
    <row r="955">
      <c r="I955" s="9"/>
      <c r="P955" s="3"/>
    </row>
    <row r="956">
      <c r="I956" s="9"/>
      <c r="P956" s="3"/>
    </row>
    <row r="957">
      <c r="I957" s="9"/>
      <c r="P957" s="3"/>
    </row>
    <row r="958">
      <c r="I958" s="9"/>
      <c r="P958" s="3"/>
    </row>
    <row r="959">
      <c r="I959" s="9"/>
      <c r="P959" s="3"/>
    </row>
    <row r="960">
      <c r="I960" s="9"/>
      <c r="P960" s="3"/>
    </row>
    <row r="961">
      <c r="I961" s="9"/>
      <c r="P961" s="3"/>
    </row>
    <row r="962">
      <c r="I962" s="9"/>
      <c r="P962" s="3"/>
    </row>
    <row r="963">
      <c r="I963" s="9"/>
      <c r="P963" s="3"/>
    </row>
    <row r="964">
      <c r="I964" s="9"/>
      <c r="P964" s="3"/>
    </row>
    <row r="965">
      <c r="I965" s="9"/>
      <c r="P965" s="3"/>
    </row>
    <row r="966">
      <c r="I966" s="9"/>
      <c r="P966" s="3"/>
    </row>
    <row r="967">
      <c r="I967" s="9"/>
      <c r="P967" s="3"/>
    </row>
    <row r="968">
      <c r="I968" s="9"/>
      <c r="P968" s="3"/>
    </row>
    <row r="969">
      <c r="I969" s="9"/>
      <c r="P969" s="3"/>
    </row>
    <row r="970">
      <c r="I970" s="9"/>
      <c r="P970" s="3"/>
    </row>
    <row r="971">
      <c r="I971" s="9"/>
      <c r="P971" s="3"/>
    </row>
    <row r="972">
      <c r="I972" s="9"/>
      <c r="P972" s="3"/>
    </row>
    <row r="973">
      <c r="I973" s="9"/>
      <c r="P973" s="3"/>
    </row>
    <row r="974">
      <c r="I974" s="9"/>
      <c r="P974" s="3"/>
    </row>
    <row r="975">
      <c r="I975" s="9"/>
      <c r="P975" s="3"/>
    </row>
    <row r="976">
      <c r="I976" s="9"/>
      <c r="P976" s="3"/>
    </row>
    <row r="977">
      <c r="I977" s="9"/>
      <c r="P977" s="3"/>
    </row>
    <row r="978">
      <c r="I978" s="9"/>
      <c r="P978" s="3"/>
    </row>
    <row r="979">
      <c r="I979" s="9"/>
      <c r="P979" s="3"/>
    </row>
    <row r="980">
      <c r="I980" s="9"/>
      <c r="P980" s="3"/>
    </row>
    <row r="981">
      <c r="I981" s="9"/>
      <c r="P981" s="3"/>
    </row>
    <row r="982">
      <c r="I982" s="9"/>
      <c r="P982" s="3"/>
    </row>
    <row r="983">
      <c r="I983" s="9"/>
      <c r="P983" s="3"/>
    </row>
    <row r="984">
      <c r="I984" s="9"/>
      <c r="P984" s="3"/>
    </row>
    <row r="985">
      <c r="I985" s="9"/>
      <c r="P985" s="3"/>
    </row>
    <row r="986">
      <c r="I986" s="9"/>
      <c r="P986" s="3"/>
    </row>
    <row r="987">
      <c r="I987" s="9"/>
      <c r="P987" s="3"/>
    </row>
    <row r="988">
      <c r="I988" s="9"/>
      <c r="P988" s="3"/>
    </row>
    <row r="989">
      <c r="I989" s="9"/>
      <c r="P989" s="3"/>
    </row>
    <row r="990">
      <c r="I990" s="9"/>
      <c r="P990" s="3"/>
    </row>
    <row r="991">
      <c r="I991" s="9"/>
      <c r="P991" s="3"/>
    </row>
    <row r="992">
      <c r="I992" s="9"/>
      <c r="P992" s="3"/>
    </row>
    <row r="993">
      <c r="I993" s="9"/>
      <c r="P993" s="3"/>
    </row>
    <row r="994">
      <c r="I994" s="9"/>
      <c r="P994" s="3"/>
    </row>
    <row r="995">
      <c r="I995" s="9"/>
      <c r="P995" s="3"/>
    </row>
    <row r="996">
      <c r="I996" s="9"/>
      <c r="P996" s="3"/>
    </row>
    <row r="997">
      <c r="I997" s="9"/>
      <c r="P997" s="3"/>
    </row>
    <row r="998">
      <c r="I998" s="9"/>
      <c r="P998" s="3"/>
    </row>
    <row r="999">
      <c r="I999" s="9"/>
      <c r="P999" s="3"/>
    </row>
    <row r="1000">
      <c r="I1000" s="9"/>
      <c r="P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>
        <v>0.0</v>
      </c>
      <c r="B2">
        <v>1.0</v>
      </c>
    </row>
    <row r="3">
      <c r="A3">
        <v>7.500000000000016E-4</v>
      </c>
      <c r="B3">
        <v>1.3670774647887325</v>
      </c>
    </row>
    <row r="4">
      <c r="A4">
        <v>0.001499999999999999</v>
      </c>
      <c r="B4">
        <v>2.2566114501598373</v>
      </c>
    </row>
    <row r="5">
      <c r="A5">
        <v>0.0022500000000000007</v>
      </c>
      <c r="B5">
        <v>3.8185394639783627</v>
      </c>
    </row>
    <row r="6">
      <c r="A6">
        <v>0.002999999999999998</v>
      </c>
      <c r="B6">
        <v>5.311217510259918</v>
      </c>
    </row>
    <row r="7">
      <c r="A7">
        <v>0.00375</v>
      </c>
      <c r="B7">
        <v>8.408229561451002</v>
      </c>
    </row>
    <row r="8">
      <c r="A8">
        <v>0.004500000000000001</v>
      </c>
      <c r="B8">
        <v>12.28639240506329</v>
      </c>
    </row>
    <row r="9">
      <c r="A9">
        <v>0.005249999999999999</v>
      </c>
      <c r="B9">
        <v>17.502535782711597</v>
      </c>
    </row>
    <row r="10">
      <c r="A10">
        <v>0.006000000000000001</v>
      </c>
      <c r="B10">
        <v>24.42976246657228</v>
      </c>
    </row>
    <row r="11">
      <c r="A11">
        <v>0.006749999999999999</v>
      </c>
      <c r="B11">
        <v>36.87960104488245</v>
      </c>
    </row>
    <row r="12">
      <c r="A12">
        <v>0.0075</v>
      </c>
      <c r="B12">
        <v>54.20593368237348</v>
      </c>
    </row>
    <row r="13">
      <c r="A13">
        <v>0.00825</v>
      </c>
      <c r="B13">
        <v>74.8794599807136</v>
      </c>
    </row>
    <row r="14">
      <c r="A14">
        <v>0.009</v>
      </c>
      <c r="B14">
        <v>98.54060913705584</v>
      </c>
    </row>
    <row r="15">
      <c r="A15">
        <v>0.00975</v>
      </c>
      <c r="B15">
        <v>119.00383141762451</v>
      </c>
    </row>
    <row r="16">
      <c r="A16">
        <v>0.010499999999999997</v>
      </c>
      <c r="B16">
        <v>172.7859368046284</v>
      </c>
    </row>
    <row r="17">
      <c r="A17">
        <v>0.011250000000000001</v>
      </c>
    </row>
    <row r="18">
      <c r="A18">
        <v>0.012000000000000002</v>
      </c>
      <c r="B18">
        <v>351.0397830018083</v>
      </c>
    </row>
    <row r="19">
      <c r="A19">
        <v>0.01275</v>
      </c>
    </row>
    <row r="20">
      <c r="A20">
        <v>0.0135</v>
      </c>
      <c r="B20">
        <v>558.6330935251799</v>
      </c>
    </row>
    <row r="21">
      <c r="A21">
        <v>0.014249999999999999</v>
      </c>
    </row>
    <row r="22">
      <c r="A22">
        <v>0.015</v>
      </c>
      <c r="B22">
        <v>1369.4885361552028</v>
      </c>
    </row>
    <row r="23">
      <c r="A23" s="1">
        <v>0.001</v>
      </c>
      <c r="C23">
        <v>1.1236685650729061</v>
      </c>
    </row>
    <row r="24">
      <c r="A24" s="1">
        <v>0.002</v>
      </c>
      <c r="C24">
        <v>1.247337130145812</v>
      </c>
    </row>
    <row r="25">
      <c r="A25">
        <v>0.003</v>
      </c>
      <c r="C25">
        <v>1.3710056952187182</v>
      </c>
    </row>
    <row r="26">
      <c r="A26">
        <v>0.004</v>
      </c>
      <c r="C26">
        <v>1.4946742602916243</v>
      </c>
    </row>
    <row r="27">
      <c r="A27">
        <v>0.005</v>
      </c>
      <c r="C27">
        <v>1.6183428253645302</v>
      </c>
    </row>
    <row r="28">
      <c r="A28">
        <v>0.006</v>
      </c>
      <c r="C28">
        <v>1.7420113904374364</v>
      </c>
    </row>
    <row r="29">
      <c r="A29">
        <v>0.007</v>
      </c>
      <c r="C29">
        <v>1.8656799555103425</v>
      </c>
    </row>
    <row r="30">
      <c r="A30">
        <v>0.008</v>
      </c>
      <c r="C30">
        <v>1.9893485205832486</v>
      </c>
    </row>
    <row r="31">
      <c r="A31">
        <v>0.009000000000000001</v>
      </c>
      <c r="C31">
        <v>2.1130170856561548</v>
      </c>
    </row>
    <row r="32">
      <c r="A32">
        <v>0.010000000000000002</v>
      </c>
      <c r="C32">
        <v>2.236685650729061</v>
      </c>
    </row>
    <row r="33">
      <c r="A33">
        <v>0.011000000000000003</v>
      </c>
      <c r="C33">
        <v>2.360354215801967</v>
      </c>
    </row>
    <row r="34">
      <c r="A34">
        <v>0.012000000000000004</v>
      </c>
      <c r="C34">
        <v>2.4840227808748736</v>
      </c>
    </row>
    <row r="35">
      <c r="A35">
        <v>0.013000000000000005</v>
      </c>
      <c r="C35">
        <v>2.6076913459477793</v>
      </c>
    </row>
    <row r="36">
      <c r="A36">
        <v>0.014000000000000005</v>
      </c>
      <c r="C36">
        <v>2.731359911020686</v>
      </c>
    </row>
    <row r="37">
      <c r="A37">
        <v>0.015000000000000006</v>
      </c>
      <c r="C37">
        <v>2.855028476093592</v>
      </c>
    </row>
    <row r="38">
      <c r="A38">
        <v>0.016000000000000007</v>
      </c>
      <c r="C38">
        <v>2.978697041166498</v>
      </c>
    </row>
    <row r="39">
      <c r="A39">
        <v>0.017000000000000008</v>
      </c>
      <c r="C39">
        <v>3.1023656062394043</v>
      </c>
    </row>
    <row r="40">
      <c r="A40">
        <v>0.01800000000000001</v>
      </c>
      <c r="C40">
        <v>3.2260341713123104</v>
      </c>
    </row>
    <row r="41">
      <c r="A41">
        <v>0.01900000000000001</v>
      </c>
      <c r="C41">
        <v>3.3497027363852165</v>
      </c>
    </row>
    <row r="42">
      <c r="A42">
        <v>0.02000000000000001</v>
      </c>
      <c r="C42">
        <v>3.4733713014581227</v>
      </c>
    </row>
    <row r="43">
      <c r="A43">
        <v>0.02100000000000001</v>
      </c>
      <c r="C43">
        <v>3.597039866531029</v>
      </c>
    </row>
    <row r="44">
      <c r="A44">
        <v>0.022000000000000013</v>
      </c>
      <c r="C44">
        <v>3.7207084316039354</v>
      </c>
    </row>
    <row r="45">
      <c r="A45">
        <v>0.023000000000000013</v>
      </c>
      <c r="C45">
        <v>3.844376996676841</v>
      </c>
    </row>
    <row r="46">
      <c r="A46">
        <v>0.024000000000000014</v>
      </c>
      <c r="C46">
        <v>3.968045561749747</v>
      </c>
    </row>
    <row r="47">
      <c r="A47">
        <v>0.025000000000000015</v>
      </c>
      <c r="C47">
        <v>4.091714126822653</v>
      </c>
    </row>
    <row r="48">
      <c r="A48">
        <v>0.026000000000000016</v>
      </c>
      <c r="C48">
        <v>4.2153826918955595</v>
      </c>
    </row>
    <row r="49">
      <c r="A49">
        <v>0.027000000000000017</v>
      </c>
      <c r="C49">
        <v>4.339051256968466</v>
      </c>
    </row>
    <row r="50">
      <c r="A50">
        <v>0.028000000000000018</v>
      </c>
      <c r="C50">
        <v>4.462719822041373</v>
      </c>
    </row>
    <row r="51">
      <c r="A51">
        <v>0.02900000000000002</v>
      </c>
      <c r="C51">
        <v>4.586388387114278</v>
      </c>
    </row>
    <row r="52">
      <c r="A52">
        <v>0.03000000000000002</v>
      </c>
      <c r="C52">
        <v>4.710056952187184</v>
      </c>
    </row>
    <row r="53">
      <c r="A53">
        <v>0.03100000000000002</v>
      </c>
      <c r="C53">
        <v>4.83372551726009</v>
      </c>
    </row>
    <row r="54">
      <c r="A54">
        <v>0.03200000000000002</v>
      </c>
      <c r="C54">
        <v>4.957394082332997</v>
      </c>
    </row>
    <row r="55">
      <c r="A55">
        <v>0.03300000000000002</v>
      </c>
      <c r="C55">
        <v>5.081062647405903</v>
      </c>
    </row>
    <row r="56">
      <c r="A56">
        <v>0.03400000000000002</v>
      </c>
      <c r="C56">
        <v>5.204731212478809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</row>
    <row r="2">
      <c r="A2">
        <v>0.0</v>
      </c>
      <c r="B2">
        <v>1.0</v>
      </c>
    </row>
    <row r="3">
      <c r="A3">
        <v>7.500000000000016E-4</v>
      </c>
      <c r="B3">
        <v>1.0927514238047062</v>
      </c>
    </row>
    <row r="4">
      <c r="A4">
        <v>0.001499999999999999</v>
      </c>
      <c r="B4">
        <v>1.1855028476094138</v>
      </c>
    </row>
    <row r="5">
      <c r="A5">
        <v>0.0022500000000000007</v>
      </c>
      <c r="B5">
        <v>1.278254271414124</v>
      </c>
    </row>
    <row r="6">
      <c r="A6">
        <v>0.002999999999999998</v>
      </c>
      <c r="B6">
        <v>1.3710056952188359</v>
      </c>
    </row>
    <row r="7">
      <c r="A7">
        <v>0.00375</v>
      </c>
      <c r="B7">
        <v>1.4637571190235499</v>
      </c>
    </row>
    <row r="8">
      <c r="A8">
        <v>0.004500000000000001</v>
      </c>
      <c r="B8">
        <v>1.556508542828266</v>
      </c>
    </row>
    <row r="9">
      <c r="A9">
        <v>0.005249999999999999</v>
      </c>
      <c r="B9">
        <v>1.6492599666329828</v>
      </c>
    </row>
    <row r="10">
      <c r="A10">
        <v>0.006000000000000001</v>
      </c>
      <c r="B10">
        <v>1.7420113904377021</v>
      </c>
    </row>
    <row r="11">
      <c r="A11">
        <v>0.006749999999999999</v>
      </c>
      <c r="B11">
        <v>1.8347628142424226</v>
      </c>
    </row>
    <row r="12">
      <c r="A12">
        <v>0.0075</v>
      </c>
      <c r="B12">
        <v>1.9275142380471448</v>
      </c>
    </row>
    <row r="13">
      <c r="A13">
        <v>0.00825</v>
      </c>
      <c r="B13">
        <v>2.020265661851868</v>
      </c>
    </row>
    <row r="14">
      <c r="A14">
        <v>0.009</v>
      </c>
      <c r="B14">
        <v>2.113017085656593</v>
      </c>
    </row>
    <row r="15">
      <c r="A15">
        <v>0.00975</v>
      </c>
      <c r="B15">
        <v>2.20576850946132</v>
      </c>
    </row>
    <row r="16">
      <c r="A16">
        <v>0.010499999999999997</v>
      </c>
      <c r="B16">
        <v>2.2985199332660473</v>
      </c>
    </row>
    <row r="17">
      <c r="A17">
        <v>0.012000000000000002</v>
      </c>
      <c r="B17">
        <v>2.4840227808755073</v>
      </c>
    </row>
    <row r="18">
      <c r="A18">
        <v>0.0135</v>
      </c>
      <c r="B18">
        <v>2.6695256284849718</v>
      </c>
    </row>
    <row r="19">
      <c r="A19">
        <v>0.015</v>
      </c>
      <c r="B19">
        <v>2.855028476094441</v>
      </c>
    </row>
    <row r="23">
      <c r="C23">
        <f t="array" ref="C23:D23">LINEST(B2:B19,A2:A19)</f>
        <v>123.6685651</v>
      </c>
      <c r="D23" s="6">
        <v>0.9999999999999529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2" t="s">
        <v>3</v>
      </c>
      <c r="C1" s="2" t="s">
        <v>4</v>
      </c>
    </row>
    <row r="2">
      <c r="B2" s="3">
        <f>8.98*10^-8</f>
        <v>0.0000000898</v>
      </c>
      <c r="C2" s="4">
        <f>2.24*10^10</f>
        <v>22400000000</v>
      </c>
    </row>
    <row r="3">
      <c r="B3" s="3">
        <f>6.08*10^-7</f>
        <v>0.000000608</v>
      </c>
      <c r="C3" s="3">
        <f>1.52*10^11</f>
        <v>152000000000</v>
      </c>
    </row>
    <row r="4">
      <c r="B4" s="3">
        <f>8.37*10^-7</f>
        <v>0.000000837</v>
      </c>
      <c r="C4" s="3"/>
    </row>
    <row r="6">
      <c r="B6" s="3">
        <f>AVERAGE(B2:B4)</f>
        <v>0.0000005116</v>
      </c>
      <c r="C6" s="3">
        <f>AVERAGE(C2:C3)</f>
        <v>87200000000</v>
      </c>
    </row>
    <row r="7">
      <c r="B7" s="3">
        <f>STDEV(B2:B4)</f>
        <v>0.0000003828141586</v>
      </c>
      <c r="C7" s="3">
        <f>stdev(C2:C3)</f>
        <v>91641038842</v>
      </c>
    </row>
    <row r="9">
      <c r="B9" s="3">
        <f>7*10^-10</f>
        <v>0.0000000007</v>
      </c>
      <c r="C9" s="3">
        <f>2.13*10^10</f>
        <v>21300000000</v>
      </c>
    </row>
    <row r="10">
      <c r="C10" s="3">
        <f>2.05*10^10</f>
        <v>20500000000</v>
      </c>
    </row>
    <row r="12">
      <c r="B12" s="5">
        <f>(B6-B9)/(B9+B6)</f>
        <v>0.9972672262</v>
      </c>
      <c r="C12" s="5">
        <f>(C9-C6)/(C9+C6)</f>
        <v>-0.6073732719</v>
      </c>
    </row>
    <row r="13">
      <c r="C13" s="5">
        <f>(C10-C6)/(C10+C6)</f>
        <v>-0.6193129062</v>
      </c>
    </row>
  </sheetData>
  <drawing r:id="rId1"/>
</worksheet>
</file>