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0941p\Downloads\"/>
    </mc:Choice>
  </mc:AlternateContent>
  <xr:revisionPtr revIDLastSave="0" documentId="13_ncr:1_{C9779BB4-061F-4859-B88C-3AB46483D53A}" xr6:coauthVersionLast="47" xr6:coauthVersionMax="47" xr10:uidLastSave="{00000000-0000-0000-0000-000000000000}"/>
  <bookViews>
    <workbookView xWindow="-120" yWindow="-120" windowWidth="20730" windowHeight="11160" xr2:uid="{F80C88BB-E4DE-D54A-AE33-392A853E4BDD}"/>
  </bookViews>
  <sheets>
    <sheet name="1DEG021_dados" sheetId="1" r:id="rId1"/>
    <sheet name="Exercício 1" sheetId="2" r:id="rId2"/>
    <sheet name="Exercício 2" sheetId="3" r:id="rId3"/>
    <sheet name="Exercício 3"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2" i="4" l="1"/>
  <c r="E39" i="4"/>
  <c r="E33" i="4"/>
  <c r="E10" i="4" l="1"/>
  <c r="F45" i="3"/>
  <c r="Q8" i="4"/>
  <c r="P8" i="4"/>
  <c r="O8" i="4"/>
  <c r="N8" i="4"/>
  <c r="M8" i="4"/>
  <c r="F25" i="3"/>
  <c r="I47" i="4"/>
  <c r="I46" i="4"/>
  <c r="I45" i="4"/>
  <c r="I44" i="4"/>
  <c r="I43" i="4"/>
  <c r="I42" i="4"/>
  <c r="I41" i="4"/>
  <c r="I40" i="4"/>
  <c r="I39" i="4"/>
  <c r="I38" i="4"/>
  <c r="I37" i="4"/>
  <c r="I36" i="4"/>
  <c r="I35" i="4"/>
  <c r="I34" i="4"/>
  <c r="I33" i="4"/>
  <c r="I32" i="4"/>
  <c r="I31" i="4"/>
  <c r="I30" i="4"/>
  <c r="I8" i="4" s="1"/>
  <c r="F67" i="3"/>
  <c r="F65" i="3"/>
  <c r="F58" i="3"/>
  <c r="S7" i="2"/>
  <c r="S6" i="2"/>
  <c r="S5" i="2"/>
  <c r="S4" i="2"/>
  <c r="G4" i="2"/>
  <c r="H8" i="4" l="1"/>
  <c r="G8" i="4"/>
  <c r="F8" i="4"/>
  <c r="O19" i="4"/>
  <c r="E8" i="4"/>
  <c r="R11" i="2"/>
  <c r="Q11" i="2"/>
  <c r="P11" i="2"/>
  <c r="E5" i="3"/>
  <c r="F5" i="3" s="1"/>
  <c r="E4" i="3"/>
  <c r="F4" i="3" s="1"/>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L19" i="4" l="1"/>
  <c r="M19" i="4"/>
  <c r="K19" i="4"/>
  <c r="N19" i="4"/>
  <c r="J19" i="4"/>
  <c r="J4" i="2"/>
  <c r="J9" i="2" s="1"/>
  <c r="K5" i="2"/>
  <c r="J10" i="2" s="1"/>
  <c r="X3" i="2" s="1"/>
  <c r="J5" i="2"/>
  <c r="J12" i="2" s="1"/>
  <c r="K4" i="2"/>
  <c r="J11" i="2" s="1"/>
  <c r="Z3" i="2" l="1"/>
  <c r="P17" i="2"/>
  <c r="Y3" i="2"/>
  <c r="I19" i="4" l="1"/>
  <c r="H19" i="4"/>
  <c r="G19" i="4"/>
  <c r="F19" i="4"/>
  <c r="E19" i="4"/>
  <c r="P14" i="2"/>
  <c r="E20" i="4"/>
</calcChain>
</file>

<file path=xl/sharedStrings.xml><?xml version="1.0" encoding="utf-8"?>
<sst xmlns="http://schemas.openxmlformats.org/spreadsheetml/2006/main" count="1327" uniqueCount="83">
  <si>
    <t>TURMA 1DE</t>
  </si>
  <si>
    <t>Número</t>
  </si>
  <si>
    <t>Nome</t>
  </si>
  <si>
    <t>Grupo</t>
  </si>
  <si>
    <t>Teste</t>
  </si>
  <si>
    <t>NAT - não auto teste         AT- auto teste</t>
  </si>
  <si>
    <t>Data resultado  PCR</t>
  </si>
  <si>
    <t>Indivíduo</t>
  </si>
  <si>
    <t>Rápido</t>
  </si>
  <si>
    <t>PCR</t>
  </si>
  <si>
    <t xml:space="preserve"> Tipo de teste Rápido:  AT ou NAT</t>
  </si>
  <si>
    <t>-</t>
  </si>
  <si>
    <t>NAT</t>
  </si>
  <si>
    <t>+</t>
  </si>
  <si>
    <t>AT</t>
  </si>
  <si>
    <t>Alínea a)</t>
  </si>
  <si>
    <t>Alínea b)</t>
  </si>
  <si>
    <t>Alínea c)</t>
  </si>
  <si>
    <t xml:space="preserve">Nº testes positivos </t>
  </si>
  <si>
    <t>Classificação</t>
  </si>
  <si>
    <t>Nº Testes Positivos</t>
  </si>
  <si>
    <t>nº indivíduos</t>
  </si>
  <si>
    <t>Variável aleatória</t>
  </si>
  <si>
    <t>X - v.a número de testes positivos que pode um indivíduo ter</t>
  </si>
  <si>
    <t>Comentário</t>
  </si>
  <si>
    <t>Comparando os dois quadros obtidos, podemos concluir que os resultados diferem bastante. Isto ocorre pois os resultados teóricos obtidos não são os mais corretos, uma vez que na realidadea probabilidade de obter um teste positivo vai depender também da probabilidade de ficar contagiado pela doença, sendo que esta tem várias condicionates que influênciam o seu valor, como índice de transmissilbilidade, sistema imunitário do indivíduo, etc.</t>
  </si>
  <si>
    <r>
      <t xml:space="preserve">Total </t>
    </r>
    <r>
      <rPr>
        <b/>
        <sz val="14"/>
        <color theme="1"/>
        <rFont val="Calibri"/>
        <family val="2"/>
      </rPr>
      <t>‫‫%</t>
    </r>
  </si>
  <si>
    <t>Verdadeiro positivo</t>
  </si>
  <si>
    <t>Tabela de distribuição de probabilidade</t>
  </si>
  <si>
    <t>Verdadeiro negativo</t>
  </si>
  <si>
    <t>xi</t>
  </si>
  <si>
    <t>Falso positivo</t>
  </si>
  <si>
    <t>P(X=xi)</t>
  </si>
  <si>
    <t>Falso negativo</t>
  </si>
  <si>
    <t>Valor esperado</t>
  </si>
  <si>
    <t>Variancia</t>
  </si>
  <si>
    <t>Total</t>
  </si>
  <si>
    <t>%</t>
  </si>
  <si>
    <t>NAT:</t>
  </si>
  <si>
    <t>AT:</t>
  </si>
  <si>
    <t>X - v.a que representa numero de indivíduos desta região que
realizam um autoteste Rápido adquirido na farmácia num total de 10</t>
  </si>
  <si>
    <t>Distribuição</t>
  </si>
  <si>
    <t>X ~ Bi (10,0.7)</t>
  </si>
  <si>
    <t>Justificação</t>
  </si>
  <si>
    <t>A distribuição é Binomial onde X uma v.a que conta o número de sucessos numa sucessão de n provas repetidas, sendo que neste caso, o sucesso é classificado como a realização de um autoteste rápido adquiro numa farmácia e as provas são a realização de autoteste teste rápido(podendo ser comprado na farmácia ou não). Para além disso as provas são independentes e a probabilidade de sucesso é igual em todas as provas.</t>
  </si>
  <si>
    <t>Probabilidade pedida</t>
  </si>
  <si>
    <t>P(X&gt;=2) = P(X=2)+P(X=3)+P(X=4)+P(X=5)+P(X=6)+P(X=7)+P(X=8)+P(X=9)+P(X=10) =</t>
  </si>
  <si>
    <t>X - v.a que representa número de  indivíduos desta região que 
realizam um autoteste Rápido num total de 15</t>
  </si>
  <si>
    <t>X ~ Bi (15,0.17)</t>
  </si>
  <si>
    <t>A distribuição é Binomial onde X uma v.a que conta o número de sucessos numa sucessão de n provas repetidas, sendo que neste caso, o sucesso é classificado como a realização de um autoteste rápido e as provas são a realização de teste rápido(podendo ser autoteste ou não). Para além disso as provas são independentes e a probabilidade de sucesso é igual em todas as provas.</t>
  </si>
  <si>
    <t xml:space="preserve">P(X&gt;7) = 1 - P(X&lt;=7) = </t>
  </si>
  <si>
    <t>Dia UM</t>
  </si>
  <si>
    <t>X - v.a que representa número de  indivíduos desta região que 
realizam um autoteste Rápido num total de 10</t>
  </si>
  <si>
    <t>Distribuição 1</t>
  </si>
  <si>
    <t>X ~ Bi (10,0.17)</t>
  </si>
  <si>
    <t>Probabilidade 1</t>
  </si>
  <si>
    <t>P(X=3) =</t>
  </si>
  <si>
    <t>Dia DOIS</t>
  </si>
  <si>
    <t>Y - v.a que representa número de  indivíduos desta região que 
realizam um autoteste Rápido num total de 15</t>
  </si>
  <si>
    <t>Distribuição 2</t>
  </si>
  <si>
    <t>Y ~ Bi (15,0.17)</t>
  </si>
  <si>
    <t>Probabilidade 2</t>
  </si>
  <si>
    <t>P(Y=3) =</t>
  </si>
  <si>
    <t>A probabilidade de nos dois dias serem encontradas 3 pessoas que realizaram um autoteste Rápido = P(X=3)*P(Y=3) =</t>
  </si>
  <si>
    <t xml:space="preserve">Nº falsos positivos </t>
  </si>
  <si>
    <t>nº de dias</t>
  </si>
  <si>
    <t>Média</t>
  </si>
  <si>
    <t>X v.a. "Numero de falsos positivos por dia"</t>
  </si>
  <si>
    <t>Comparando os dois quadros obtidos podemos concluir que diferem bastantante, isto ocorre uma vez que os valores utilizados na construção do segundo quadro dependem do primeiro, um quadro de registo de frequências relativas que foi feito com base numa amostra muito pequena</t>
  </si>
  <si>
    <t>Nº falsos positivos</t>
  </si>
  <si>
    <t>Restantes dias</t>
  </si>
  <si>
    <t>Probabilidade</t>
  </si>
  <si>
    <t xml:space="preserve">Primeiro dia </t>
  </si>
  <si>
    <t>X v.a. "Quantidade de dias com dois casos de falsos positivos "</t>
  </si>
  <si>
    <t>Y v.a. "Quantidade de dias restantes que acumulados registam dois casos de falsos positivos "</t>
  </si>
  <si>
    <t>P(X=2)*P(Y=2)</t>
  </si>
  <si>
    <t>X ~ Po(2;1.7224)</t>
  </si>
  <si>
    <t>Y ~ Po(2;1.7224*2)</t>
  </si>
  <si>
    <t>G021</t>
  </si>
  <si>
    <t>Pedro Pereira</t>
  </si>
  <si>
    <t>Alexandre Geração</t>
  </si>
  <si>
    <t>Tiago Oliveira</t>
  </si>
  <si>
    <t>José Gouveia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</si>
</sst>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FF0000"/>
      <name val="Calibri"/>
      <family val="2"/>
      <scheme val="minor"/>
    </font>
    <font>
      <sz val="8"/>
      <name val="Calibri"/>
      <family val="2"/>
      <scheme val="minor"/>
    </font>
    <font>
      <sz val="10"/>
      <color theme="1"/>
      <name val="Calibri"/>
      <family val="2"/>
      <scheme val="minor"/>
    </font>
    <font>
      <sz val="9"/>
      <color theme="1"/>
      <name val="Calibri"/>
      <family val="2"/>
      <scheme val="minor"/>
    </font>
    <font>
      <b/>
      <sz val="12"/>
      <color theme="1"/>
      <name val="Calibri"/>
      <family val="2"/>
      <scheme val="minor"/>
    </font>
    <font>
      <b/>
      <sz val="14"/>
      <color theme="1"/>
      <name val="Calibri"/>
      <family val="2"/>
      <scheme val="minor"/>
    </font>
    <font>
      <b/>
      <sz val="13"/>
      <color theme="1"/>
      <name val="Calibri"/>
      <family val="2"/>
      <scheme val="minor"/>
    </font>
    <font>
      <sz val="14"/>
      <color theme="1"/>
      <name val="Calibri"/>
      <family val="2"/>
      <scheme val="minor"/>
    </font>
    <font>
      <b/>
      <sz val="14"/>
      <color theme="1"/>
      <name val="Calibri"/>
      <family val="2"/>
    </font>
    <font>
      <b/>
      <sz val="14"/>
      <color rgb="FFFF0000"/>
      <name val="Calibri"/>
      <family val="2"/>
      <scheme val="minor"/>
    </font>
    <font>
      <sz val="13"/>
      <color theme="1"/>
      <name val="Calibri"/>
      <family val="2"/>
      <scheme val="minor"/>
    </font>
    <font>
      <sz val="18"/>
      <color theme="1"/>
      <name val="Calibri"/>
      <family val="2"/>
      <scheme val="minor"/>
    </font>
    <font>
      <sz val="16"/>
      <color theme="1"/>
      <name val="Calibri"/>
      <family val="2"/>
      <scheme val="minor"/>
    </font>
    <font>
      <sz val="11"/>
      <color rgb="FF444444"/>
      <name val="Calibri"/>
      <charset val="1"/>
    </font>
    <font>
      <sz val="12"/>
      <color rgb="FF000000"/>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0" fontId="0" fillId="2" borderId="0" xfId="0" applyFill="1"/>
    <xf numFmtId="0" fontId="0" fillId="2" borderId="1" xfId="0" applyFill="1" applyBorder="1"/>
    <xf numFmtId="0" fontId="0" fillId="0" borderId="1" xfId="0" applyBorder="1"/>
    <xf numFmtId="0" fontId="0" fillId="3" borderId="0" xfId="0" applyFill="1"/>
    <xf numFmtId="0" fontId="0" fillId="0" borderId="0" xfId="0" applyAlignment="1">
      <alignment horizontal="right"/>
    </xf>
    <xf numFmtId="0" fontId="1" fillId="0" borderId="0" xfId="0" applyFont="1" applyAlignment="1">
      <alignment horizontal="center"/>
    </xf>
    <xf numFmtId="0" fontId="0" fillId="0" borderId="0" xfId="0" applyAlignment="1">
      <alignment horizontal="left"/>
    </xf>
    <xf numFmtId="0" fontId="0" fillId="2" borderId="1" xfId="0" applyFill="1" applyBorder="1" applyAlignment="1">
      <alignment horizontal="center" vertical="center"/>
    </xf>
    <xf numFmtId="0" fontId="0" fillId="2" borderId="0" xfId="0" applyFill="1" applyAlignment="1">
      <alignment horizontal="center" vertical="center" wrapText="1"/>
    </xf>
    <xf numFmtId="14" fontId="0" fillId="0" borderId="1" xfId="0" applyNumberFormat="1" applyBorder="1"/>
    <xf numFmtId="0" fontId="0" fillId="2" borderId="1" xfId="0" applyFill="1" applyBorder="1" applyAlignment="1">
      <alignment horizontal="center" vertical="center" wrapText="1"/>
    </xf>
    <xf numFmtId="0" fontId="3" fillId="0" borderId="0" xfId="0" applyFont="1"/>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3" borderId="0" xfId="0" applyFont="1" applyFill="1"/>
    <xf numFmtId="0" fontId="3" fillId="0" borderId="0" xfId="0" applyFont="1" applyAlignment="1">
      <alignment horizontal="center"/>
    </xf>
    <xf numFmtId="0" fontId="5" fillId="4" borderId="0" xfId="0" applyFont="1" applyFill="1"/>
    <xf numFmtId="0" fontId="5" fillId="0" borderId="0" xfId="0" applyFont="1"/>
    <xf numFmtId="0" fontId="5" fillId="0" borderId="0" xfId="0" applyFont="1" applyAlignment="1">
      <alignment horizontal="right"/>
    </xf>
    <xf numFmtId="0" fontId="5" fillId="4" borderId="0" xfId="0" applyFont="1" applyFill="1" applyAlignment="1">
      <alignment horizontal="left"/>
    </xf>
    <xf numFmtId="0" fontId="5" fillId="0" borderId="0" xfId="0" applyFont="1" applyAlignment="1">
      <alignment horizontal="left"/>
    </xf>
    <xf numFmtId="0" fontId="0" fillId="0" borderId="0" xfId="0" applyAlignment="1">
      <alignment wrapText="1"/>
    </xf>
    <xf numFmtId="0" fontId="5" fillId="0" borderId="1" xfId="0" applyFont="1" applyBorder="1"/>
    <xf numFmtId="0" fontId="5" fillId="5" borderId="1" xfId="0" applyFont="1" applyFill="1" applyBorder="1"/>
    <xf numFmtId="0" fontId="0" fillId="5" borderId="1" xfId="0" applyFill="1" applyBorder="1" applyAlignment="1">
      <alignment horizontal="center"/>
    </xf>
    <xf numFmtId="0" fontId="7" fillId="0" borderId="0" xfId="0" applyFont="1" applyAlignment="1">
      <alignment horizontal="center"/>
    </xf>
    <xf numFmtId="0" fontId="7" fillId="0" borderId="0" xfId="0" applyFont="1"/>
    <xf numFmtId="0" fontId="4" fillId="2" borderId="2" xfId="0" applyFont="1" applyFill="1" applyBorder="1" applyAlignment="1">
      <alignment horizontal="center" vertical="center" wrapText="1"/>
    </xf>
    <xf numFmtId="0" fontId="0" fillId="0" borderId="2" xfId="0" applyBorder="1"/>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3" fillId="0" borderId="7" xfId="0" applyFont="1" applyBorder="1"/>
    <xf numFmtId="0" fontId="0" fillId="0" borderId="9" xfId="0" applyBorder="1"/>
    <xf numFmtId="0" fontId="8" fillId="6" borderId="7" xfId="0" applyFont="1" applyFill="1" applyBorder="1"/>
    <xf numFmtId="0" fontId="6" fillId="6" borderId="9" xfId="0" applyFont="1" applyFill="1" applyBorder="1"/>
    <xf numFmtId="0" fontId="6" fillId="6" borderId="10" xfId="0" applyFont="1" applyFill="1" applyBorder="1"/>
    <xf numFmtId="0" fontId="6" fillId="4" borderId="11" xfId="0" applyFont="1" applyFill="1" applyBorder="1" applyAlignment="1">
      <alignment horizontal="center" vertical="center"/>
    </xf>
    <xf numFmtId="0" fontId="6" fillId="6" borderId="12" xfId="0" applyFont="1" applyFill="1" applyBorder="1"/>
    <xf numFmtId="0" fontId="6" fillId="4" borderId="14" xfId="0" applyFont="1" applyFill="1" applyBorder="1" applyAlignment="1">
      <alignment horizontal="center" vertical="center"/>
    </xf>
    <xf numFmtId="0" fontId="6" fillId="0" borderId="10" xfId="0" applyFont="1" applyBorder="1" applyAlignment="1">
      <alignment horizontal="center" vertical="center"/>
    </xf>
    <xf numFmtId="0" fontId="10" fillId="0" borderId="0" xfId="0" applyFont="1"/>
    <xf numFmtId="0" fontId="0" fillId="0" borderId="11" xfId="0" applyBorder="1"/>
    <xf numFmtId="0" fontId="0" fillId="0" borderId="14" xfId="0" applyBorder="1"/>
    <xf numFmtId="0" fontId="0" fillId="0" borderId="8" xfId="0" applyBorder="1"/>
    <xf numFmtId="0" fontId="8" fillId="0" borderId="1" xfId="0" applyFont="1" applyBorder="1"/>
    <xf numFmtId="0" fontId="8" fillId="0" borderId="11" xfId="0" applyFont="1" applyBorder="1"/>
    <xf numFmtId="0" fontId="8" fillId="0" borderId="13" xfId="0" applyFont="1" applyBorder="1"/>
    <xf numFmtId="0" fontId="8" fillId="0" borderId="14" xfId="0" applyFont="1" applyBorder="1"/>
    <xf numFmtId="0" fontId="6" fillId="6" borderId="7" xfId="0" applyFont="1" applyFill="1" applyBorder="1"/>
    <xf numFmtId="0" fontId="8" fillId="6" borderId="12" xfId="0" applyFont="1" applyFill="1" applyBorder="1"/>
    <xf numFmtId="0" fontId="6" fillId="4" borderId="14" xfId="0" applyFont="1" applyFill="1" applyBorder="1"/>
    <xf numFmtId="0" fontId="6" fillId="4" borderId="1" xfId="0" applyFont="1" applyFill="1" applyBorder="1"/>
    <xf numFmtId="0" fontId="6" fillId="4" borderId="11" xfId="0" applyFont="1" applyFill="1" applyBorder="1"/>
    <xf numFmtId="0" fontId="6" fillId="4" borderId="13" xfId="0" applyFont="1" applyFill="1" applyBorder="1"/>
    <xf numFmtId="0" fontId="8" fillId="0" borderId="0" xfId="0" applyFont="1"/>
    <xf numFmtId="0" fontId="5" fillId="4" borderId="1" xfId="0" applyFont="1" applyFill="1" applyBorder="1" applyAlignment="1">
      <alignment horizontal="left"/>
    </xf>
    <xf numFmtId="0" fontId="5" fillId="0" borderId="17" xfId="0" applyFont="1" applyBorder="1"/>
    <xf numFmtId="0" fontId="5" fillId="3" borderId="10"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1" xfId="0" applyFont="1" applyFill="1" applyBorder="1" applyAlignment="1">
      <alignment horizontal="center" vertical="center"/>
    </xf>
    <xf numFmtId="0" fontId="12" fillId="3" borderId="1"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0" xfId="0" applyFont="1" applyFill="1" applyBorder="1" applyAlignment="1">
      <alignment horizontal="center" vertical="center"/>
    </xf>
    <xf numFmtId="0" fontId="12" fillId="3" borderId="12" xfId="0" applyFont="1" applyFill="1" applyBorder="1" applyAlignment="1">
      <alignment horizontal="center" vertical="center"/>
    </xf>
    <xf numFmtId="0" fontId="13" fillId="0" borderId="10" xfId="0" applyFont="1" applyBorder="1" applyAlignment="1">
      <alignment horizontal="center"/>
    </xf>
    <xf numFmtId="0" fontId="13" fillId="0" borderId="1" xfId="0" applyFont="1" applyBorder="1" applyAlignment="1">
      <alignment horizontal="center"/>
    </xf>
    <xf numFmtId="0" fontId="13" fillId="0" borderId="12" xfId="0" applyFont="1" applyBorder="1" applyAlignment="1">
      <alignment horizontal="center"/>
    </xf>
    <xf numFmtId="0" fontId="13" fillId="0" borderId="13" xfId="0" applyFont="1" applyBorder="1" applyAlignment="1">
      <alignment horizontal="center"/>
    </xf>
    <xf numFmtId="0" fontId="0" fillId="2" borderId="8" xfId="0" applyFill="1" applyBorder="1"/>
    <xf numFmtId="0" fontId="0" fillId="2" borderId="9" xfId="0" applyFill="1" applyBorder="1"/>
    <xf numFmtId="0" fontId="0" fillId="0" borderId="13" xfId="0" applyBorder="1"/>
    <xf numFmtId="0" fontId="5" fillId="4" borderId="1" xfId="0" applyFont="1" applyFill="1" applyBorder="1" applyAlignment="1">
      <alignment vertical="center"/>
    </xf>
    <xf numFmtId="0" fontId="14" fillId="0" borderId="0" xfId="0" applyFont="1"/>
    <xf numFmtId="0" fontId="5" fillId="2" borderId="7" xfId="0" applyFont="1" applyFill="1" applyBorder="1" applyAlignment="1">
      <alignment horizontal="center" vertical="center"/>
    </xf>
    <xf numFmtId="0" fontId="5" fillId="3" borderId="12" xfId="0" applyFont="1" applyFill="1" applyBorder="1" applyAlignment="1">
      <alignment horizontal="center" vertical="center"/>
    </xf>
    <xf numFmtId="14" fontId="0" fillId="0" borderId="2" xfId="0" applyNumberFormat="1" applyBorder="1"/>
    <xf numFmtId="0" fontId="11" fillId="0" borderId="3" xfId="0" applyFont="1" applyBorder="1" applyAlignment="1">
      <alignment vertical="center" wrapText="1"/>
    </xf>
    <xf numFmtId="0" fontId="0" fillId="0" borderId="0" xfId="0" applyAlignment="1">
      <alignment horizontal="left" vertical="top"/>
    </xf>
    <xf numFmtId="0" fontId="5" fillId="4" borderId="0" xfId="0" applyFont="1" applyFill="1" applyAlignment="1">
      <alignment vertical="center"/>
    </xf>
    <xf numFmtId="0" fontId="0" fillId="0" borderId="0" xfId="0" applyAlignment="1">
      <alignment horizontal="left" vertical="center"/>
    </xf>
    <xf numFmtId="14" fontId="0" fillId="0" borderId="0" xfId="0" applyNumberFormat="1"/>
    <xf numFmtId="0" fontId="15" fillId="0" borderId="1" xfId="0" applyFont="1" applyBorder="1"/>
    <xf numFmtId="0" fontId="15" fillId="0" borderId="19" xfId="0" applyFont="1" applyBorder="1"/>
    <xf numFmtId="0" fontId="0" fillId="0" borderId="21" xfId="0" applyBorder="1"/>
    <xf numFmtId="0" fontId="0" fillId="0" borderId="22" xfId="0" applyBorder="1"/>
    <xf numFmtId="0" fontId="0" fillId="0" borderId="23" xfId="0" applyBorder="1"/>
    <xf numFmtId="0" fontId="5" fillId="4" borderId="2" xfId="0" applyFont="1" applyFill="1" applyBorder="1" applyAlignment="1">
      <alignment horizontal="left"/>
    </xf>
    <xf numFmtId="0" fontId="0" fillId="0" borderId="18" xfId="0" applyBorder="1"/>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9" xfId="0" applyFont="1" applyFill="1" applyBorder="1" applyAlignment="1">
      <alignment horizontal="center" vertical="center"/>
    </xf>
    <xf numFmtId="0" fontId="0" fillId="0" borderId="20"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wrapText="1"/>
    </xf>
    <xf numFmtId="0" fontId="5" fillId="4" borderId="18" xfId="0" applyFont="1" applyFill="1" applyBorder="1" applyAlignment="1">
      <alignment horizontal="center"/>
    </xf>
    <xf numFmtId="0" fontId="5" fillId="4" borderId="19" xfId="0" applyFont="1" applyFill="1" applyBorder="1" applyAlignment="1">
      <alignment horizontal="center"/>
    </xf>
    <xf numFmtId="0" fontId="0" fillId="0" borderId="1" xfId="0" applyBorder="1" applyAlignment="1">
      <alignment horizontal="left"/>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14</xdr:col>
      <xdr:colOff>551130</xdr:colOff>
      <xdr:row>12</xdr:row>
      <xdr:rowOff>235004</xdr:rowOff>
    </xdr:from>
    <xdr:ext cx="528370" cy="391389"/>
    <mc:AlternateContent xmlns:mc="http://schemas.openxmlformats.org/markup-compatibility/2006" xmlns:a14="http://schemas.microsoft.com/office/drawing/2010/main">
      <mc:Choice Requires="a14">
        <xdr:sp macro="" textlink="">
          <xdr:nvSpPr>
            <xdr:cNvPr id="2" name="CaixaDeTexto 1">
              <a:extLst>
                <a:ext uri="{FF2B5EF4-FFF2-40B4-BE49-F238E27FC236}">
                  <a16:creationId xmlns:a16="http://schemas.microsoft.com/office/drawing/2014/main" id="{E14DBE2B-2860-4640-9FBD-BA1B27500F04}"/>
                </a:ext>
              </a:extLst>
            </xdr:cNvPr>
            <xdr:cNvSpPr txBox="1"/>
          </xdr:nvSpPr>
          <xdr:spPr>
            <a:xfrm rot="10800000" flipH="1" flipV="1">
              <a:off x="13332773" y="3673075"/>
              <a:ext cx="528370" cy="3913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pt-PT" sz="1400" b="1" i="1">
                      <a:latin typeface="Cambria Math" panose="02040503050406030204" pitchFamily="18" charset="0"/>
                      <a:ea typeface="Cambria Math" panose="02040503050406030204" pitchFamily="18" charset="0"/>
                    </a:rPr>
                    <m:t>𝝁</m:t>
                  </m:r>
                </m:oMath>
              </a14:m>
              <a:r>
                <a:rPr lang="pt-PT" sz="1400" b="1"/>
                <a:t>=</a:t>
              </a:r>
            </a:p>
            <a:p>
              <a:endParaRPr lang="pt-PT" sz="1100"/>
            </a:p>
          </xdr:txBody>
        </xdr:sp>
      </mc:Choice>
      <mc:Fallback xmlns="">
        <xdr:sp macro="" textlink="">
          <xdr:nvSpPr>
            <xdr:cNvPr id="2" name="CaixaDeTexto 1">
              <a:extLst>
                <a:ext uri="{FF2B5EF4-FFF2-40B4-BE49-F238E27FC236}">
                  <a16:creationId xmlns:a16="http://schemas.microsoft.com/office/drawing/2014/main" id="{E14DBE2B-2860-4640-9FBD-BA1B27500F04}"/>
                </a:ext>
              </a:extLst>
            </xdr:cNvPr>
            <xdr:cNvSpPr txBox="1"/>
          </xdr:nvSpPr>
          <xdr:spPr>
            <a:xfrm rot="10800000" flipH="1" flipV="1">
              <a:off x="13332773" y="3673075"/>
              <a:ext cx="528370" cy="3913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pt-PT" sz="1400" b="1" i="0">
                  <a:latin typeface="Cambria Math" panose="02040503050406030204" pitchFamily="18" charset="0"/>
                  <a:ea typeface="Cambria Math" panose="02040503050406030204" pitchFamily="18" charset="0"/>
                </a:rPr>
                <a:t>𝝁</a:t>
              </a:r>
              <a:r>
                <a:rPr lang="pt-PT" sz="1400" b="1"/>
                <a:t>=</a:t>
              </a:r>
            </a:p>
            <a:p>
              <a:endParaRPr lang="pt-PT" sz="1100"/>
            </a:p>
          </xdr:txBody>
        </xdr:sp>
      </mc:Fallback>
    </mc:AlternateContent>
    <xdr:clientData/>
  </xdr:oneCellAnchor>
  <xdr:oneCellAnchor>
    <xdr:from>
      <xdr:col>14</xdr:col>
      <xdr:colOff>365579</xdr:colOff>
      <xdr:row>16</xdr:row>
      <xdr:rowOff>1814</xdr:rowOff>
    </xdr:from>
    <xdr:ext cx="527050" cy="241300"/>
    <mc:AlternateContent xmlns:mc="http://schemas.openxmlformats.org/markup-compatibility/2006" xmlns:a14="http://schemas.microsoft.com/office/drawing/2010/main">
      <mc:Choice Requires="a14">
        <xdr:sp macro="" textlink="">
          <xdr:nvSpPr>
            <xdr:cNvPr id="3" name="CaixaDeTexto 2">
              <a:extLst>
                <a:ext uri="{FF2B5EF4-FFF2-40B4-BE49-F238E27FC236}">
                  <a16:creationId xmlns:a16="http://schemas.microsoft.com/office/drawing/2014/main" id="{D4C4784C-DF61-9C44-9A80-0FD23DA3DC1F}"/>
                </a:ext>
              </a:extLst>
            </xdr:cNvPr>
            <xdr:cNvSpPr txBox="1"/>
          </xdr:nvSpPr>
          <xdr:spPr>
            <a:xfrm>
              <a:off x="13147222" y="4383314"/>
              <a:ext cx="52705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p>
                    <m:sSupPr>
                      <m:ctrlPr>
                        <a:rPr lang="pt-PT" sz="1600" b="1" i="1">
                          <a:latin typeface="Cambria Math" panose="02040503050406030204" pitchFamily="18" charset="0"/>
                        </a:rPr>
                      </m:ctrlPr>
                    </m:sSupPr>
                    <m:e>
                      <m:r>
                        <a:rPr lang="pt-PT" sz="1600" b="1" i="1">
                          <a:latin typeface="Cambria Math" panose="02040503050406030204" pitchFamily="18" charset="0"/>
                          <a:ea typeface="Cambria Math" panose="02040503050406030204" pitchFamily="18" charset="0"/>
                        </a:rPr>
                        <m:t>𝝈</m:t>
                      </m:r>
                    </m:e>
                    <m:sup>
                      <m:r>
                        <a:rPr lang="pt-PT" sz="1600" b="1" i="1">
                          <a:latin typeface="Cambria Math" panose="02040503050406030204" pitchFamily="18" charset="0"/>
                        </a:rPr>
                        <m:t>𝟐</m:t>
                      </m:r>
                    </m:sup>
                  </m:sSup>
                </m:oMath>
              </a14:m>
              <a:r>
                <a:rPr lang="pt-PT" sz="1600" b="1"/>
                <a:t>=</a:t>
              </a:r>
            </a:p>
          </xdr:txBody>
        </xdr:sp>
      </mc:Choice>
      <mc:Fallback xmlns="">
        <xdr:sp macro="" textlink="">
          <xdr:nvSpPr>
            <xdr:cNvPr id="3" name="CaixaDeTexto 2">
              <a:extLst>
                <a:ext uri="{FF2B5EF4-FFF2-40B4-BE49-F238E27FC236}">
                  <a16:creationId xmlns:a16="http://schemas.microsoft.com/office/drawing/2014/main" id="{D4C4784C-DF61-9C44-9A80-0FD23DA3DC1F}"/>
                </a:ext>
              </a:extLst>
            </xdr:cNvPr>
            <xdr:cNvSpPr txBox="1"/>
          </xdr:nvSpPr>
          <xdr:spPr>
            <a:xfrm>
              <a:off x="13147222" y="4383314"/>
              <a:ext cx="52705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pt-PT" sz="1600" b="1" i="0">
                  <a:latin typeface="Cambria Math" panose="02040503050406030204" pitchFamily="18" charset="0"/>
                  <a:ea typeface="Cambria Math" panose="02040503050406030204" pitchFamily="18" charset="0"/>
                </a:rPr>
                <a:t>𝝈^</a:t>
              </a:r>
              <a:r>
                <a:rPr lang="pt-PT" sz="1600" b="1" i="0">
                  <a:latin typeface="Cambria Math" panose="02040503050406030204" pitchFamily="18" charset="0"/>
                </a:rPr>
                <a:t>𝟐</a:t>
              </a:r>
              <a:r>
                <a:rPr lang="pt-PT" sz="1600" b="1"/>
                <a:t>=</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4</xdr:col>
      <xdr:colOff>857250</xdr:colOff>
      <xdr:row>19</xdr:row>
      <xdr:rowOff>9525</xdr:rowOff>
    </xdr:from>
    <xdr:to>
      <xdr:col>4</xdr:col>
      <xdr:colOff>1457325</xdr:colOff>
      <xdr:row>20</xdr:row>
      <xdr:rowOff>127000</xdr:rowOff>
    </xdr:to>
    <mc:AlternateContent xmlns:mc="http://schemas.openxmlformats.org/markup-compatibility/2006" xmlns:a14="http://schemas.microsoft.com/office/drawing/2010/main">
      <mc:Choice Requires="a14">
        <xdr:sp macro="" textlink="">
          <xdr:nvSpPr>
            <xdr:cNvPr id="2" name="CaixaDeTexto 1">
              <a:extLst>
                <a:ext uri="{FF2B5EF4-FFF2-40B4-BE49-F238E27FC236}">
                  <a16:creationId xmlns:a16="http://schemas.microsoft.com/office/drawing/2014/main" id="{347C4F5B-373E-41B5-B6A0-5D7EE43F0958}"/>
                </a:ext>
              </a:extLst>
            </xdr:cNvPr>
            <xdr:cNvSpPr txBox="1"/>
          </xdr:nvSpPr>
          <xdr:spPr>
            <a:xfrm rot="10800000" flipH="1" flipV="1">
              <a:off x="5193393" y="3928382"/>
              <a:ext cx="600075" cy="317047"/>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14:m>
                <m:oMath xmlns:m="http://schemas.openxmlformats.org/officeDocument/2006/math">
                  <m:r>
                    <a:rPr lang="pt-PT" sz="1100" i="1">
                      <a:latin typeface="Cambria Math" panose="02040503050406030204" pitchFamily="18" charset="0"/>
                      <a:ea typeface="Cambria Math" panose="02040503050406030204" pitchFamily="18" charset="0"/>
                    </a:rPr>
                    <m:t>𝜇</m:t>
                  </m:r>
                </m:oMath>
              </a14:m>
              <a:r>
                <a:rPr lang="pt-PT" sz="1100"/>
                <a:t>=</a:t>
              </a:r>
            </a:p>
            <a:p>
              <a:endParaRPr lang="pt-PT" sz="1100"/>
            </a:p>
          </xdr:txBody>
        </xdr:sp>
      </mc:Choice>
      <mc:Fallback xmlns="">
        <xdr:sp macro="" textlink="">
          <xdr:nvSpPr>
            <xdr:cNvPr id="7" name="CaixaDeTexto 1">
              <a:extLst>
                <a:ext uri="{FF2B5EF4-FFF2-40B4-BE49-F238E27FC236}">
                  <a16:creationId xmlns:a16="http://schemas.microsoft.com/office/drawing/2014/main" id="{347C4F5B-373E-41B5-B6A0-5D7EE43F0958}"/>
                </a:ext>
              </a:extLst>
            </xdr:cNvPr>
            <xdr:cNvSpPr txBox="1"/>
          </xdr:nvSpPr>
          <xdr:spPr>
            <a:xfrm rot="10800000" flipH="1" flipV="1">
              <a:off x="5193393" y="3928382"/>
              <a:ext cx="600075" cy="317047"/>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r>
                <a:rPr lang="pt-PT" sz="1100" i="0">
                  <a:latin typeface="Cambria Math" panose="02040503050406030204" pitchFamily="18" charset="0"/>
                  <a:ea typeface="Cambria Math" panose="02040503050406030204" pitchFamily="18" charset="0"/>
                </a:rPr>
                <a:t>𝜇</a:t>
              </a:r>
              <a:r>
                <a:rPr lang="pt-PT" sz="1100"/>
                <a:t>=</a:t>
              </a:r>
            </a:p>
            <a:p>
              <a:endParaRPr lang="pt-PT" sz="1100"/>
            </a:p>
          </xdr:txBody>
        </xdr:sp>
      </mc:Fallback>
    </mc:AlternateContent>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C0D60-9EFE-8B41-843B-0184950ED969}">
  <dimension ref="A1:I203"/>
  <sheetViews>
    <sheetView tabSelected="1" topLeftCell="A146" zoomScale="90" zoomScaleNormal="90" workbookViewId="0">
      <selection activeCell="I162" sqref="I162"/>
    </sheetView>
  </sheetViews>
  <sheetFormatPr defaultColWidth="11" defaultRowHeight="15.75" x14ac:dyDescent="0.25"/>
  <cols>
    <col min="4" max="4" width="18.625" customWidth="1"/>
    <col min="5" max="5" width="8.625" bestFit="1" customWidth="1"/>
    <col min="6" max="6" width="6.875" bestFit="1" customWidth="1"/>
    <col min="7" max="7" width="4.375" bestFit="1" customWidth="1"/>
    <col min="8" max="9" width="18.625" customWidth="1"/>
  </cols>
  <sheetData>
    <row r="1" spans="1:9" x14ac:dyDescent="0.25">
      <c r="B1" s="1" t="s">
        <v>0</v>
      </c>
    </row>
    <row r="2" spans="1:9" ht="31.5" x14ac:dyDescent="0.25">
      <c r="A2" s="2" t="s">
        <v>1</v>
      </c>
      <c r="B2" s="2" t="s">
        <v>2</v>
      </c>
      <c r="C2" t="s">
        <v>3</v>
      </c>
      <c r="D2" s="9"/>
      <c r="E2" s="9"/>
      <c r="F2" s="9" t="s">
        <v>4</v>
      </c>
      <c r="G2" s="9"/>
      <c r="H2" s="12" t="s">
        <v>5</v>
      </c>
      <c r="I2" s="10"/>
    </row>
    <row r="3" spans="1:9" ht="31.5" x14ac:dyDescent="0.25">
      <c r="A3" s="105" t="s">
        <v>78</v>
      </c>
      <c r="B3" s="106"/>
      <c r="D3" s="9" t="s">
        <v>6</v>
      </c>
      <c r="E3" s="9" t="s">
        <v>7</v>
      </c>
      <c r="F3" s="9" t="s">
        <v>8</v>
      </c>
      <c r="G3" s="9" t="s">
        <v>9</v>
      </c>
      <c r="H3" s="12" t="s">
        <v>10</v>
      </c>
      <c r="I3" s="10"/>
    </row>
    <row r="4" spans="1:9" ht="31.5" x14ac:dyDescent="0.25">
      <c r="A4" s="3">
        <v>1211131</v>
      </c>
      <c r="B4" s="107" t="s">
        <v>79</v>
      </c>
      <c r="D4" s="11">
        <v>44207</v>
      </c>
      <c r="E4" s="4">
        <v>1</v>
      </c>
      <c r="F4" s="4" t="s">
        <v>11</v>
      </c>
      <c r="G4" s="4" t="s">
        <v>11</v>
      </c>
      <c r="H4" s="4" t="s">
        <v>12</v>
      </c>
    </row>
    <row r="5" spans="1:9" ht="31.5" x14ac:dyDescent="0.25">
      <c r="A5" s="3">
        <v>1211151</v>
      </c>
      <c r="B5" s="107" t="s">
        <v>80</v>
      </c>
      <c r="D5" s="11">
        <v>44207</v>
      </c>
      <c r="E5" s="4">
        <v>2</v>
      </c>
      <c r="F5" s="4" t="s">
        <v>13</v>
      </c>
      <c r="G5" s="4" t="s">
        <v>13</v>
      </c>
      <c r="H5" s="4" t="s">
        <v>14</v>
      </c>
    </row>
    <row r="6" spans="1:9" ht="31.5" x14ac:dyDescent="0.25">
      <c r="A6" s="3">
        <v>1211129</v>
      </c>
      <c r="B6" s="107" t="s">
        <v>81</v>
      </c>
      <c r="D6" s="11">
        <v>44207</v>
      </c>
      <c r="E6" s="4">
        <v>3</v>
      </c>
      <c r="F6" s="4" t="s">
        <v>11</v>
      </c>
      <c r="G6" s="4" t="s">
        <v>13</v>
      </c>
      <c r="H6" s="4" t="s">
        <v>12</v>
      </c>
    </row>
    <row r="7" spans="1:9" ht="31.5" x14ac:dyDescent="0.25">
      <c r="A7" s="3">
        <v>1211089</v>
      </c>
      <c r="B7" s="107" t="s">
        <v>82</v>
      </c>
      <c r="D7" s="11">
        <v>44207</v>
      </c>
      <c r="E7" s="4">
        <v>4</v>
      </c>
      <c r="F7" s="4" t="s">
        <v>11</v>
      </c>
      <c r="G7" s="4" t="s">
        <v>13</v>
      </c>
      <c r="H7" s="4" t="s">
        <v>12</v>
      </c>
    </row>
    <row r="8" spans="1:9" x14ac:dyDescent="0.25">
      <c r="D8" s="11">
        <v>44207</v>
      </c>
      <c r="E8" s="4">
        <v>5</v>
      </c>
      <c r="F8" s="4" t="s">
        <v>11</v>
      </c>
      <c r="G8" s="4" t="s">
        <v>13</v>
      </c>
      <c r="H8" s="4" t="s">
        <v>12</v>
      </c>
    </row>
    <row r="9" spans="1:9" x14ac:dyDescent="0.25">
      <c r="D9" s="11">
        <v>44207</v>
      </c>
      <c r="E9" s="4">
        <v>6</v>
      </c>
      <c r="F9" s="4" t="s">
        <v>11</v>
      </c>
      <c r="G9" s="4" t="s">
        <v>11</v>
      </c>
      <c r="H9" s="4" t="s">
        <v>12</v>
      </c>
    </row>
    <row r="10" spans="1:9" x14ac:dyDescent="0.25">
      <c r="D10" s="11">
        <v>44207</v>
      </c>
      <c r="E10" s="4">
        <v>7</v>
      </c>
      <c r="F10" s="4" t="s">
        <v>11</v>
      </c>
      <c r="G10" s="4" t="s">
        <v>11</v>
      </c>
      <c r="H10" s="4" t="s">
        <v>12</v>
      </c>
    </row>
    <row r="11" spans="1:9" x14ac:dyDescent="0.25">
      <c r="D11" s="11">
        <v>44207</v>
      </c>
      <c r="E11" s="4">
        <v>8</v>
      </c>
      <c r="F11" s="4" t="s">
        <v>11</v>
      </c>
      <c r="G11" s="4" t="s">
        <v>11</v>
      </c>
      <c r="H11" s="4" t="s">
        <v>12</v>
      </c>
    </row>
    <row r="12" spans="1:9" x14ac:dyDescent="0.25">
      <c r="D12" s="11">
        <v>44207</v>
      </c>
      <c r="E12" s="4">
        <v>9</v>
      </c>
      <c r="F12" s="4" t="s">
        <v>13</v>
      </c>
      <c r="G12" s="4" t="s">
        <v>11</v>
      </c>
      <c r="H12" s="4" t="s">
        <v>14</v>
      </c>
    </row>
    <row r="13" spans="1:9" x14ac:dyDescent="0.25">
      <c r="D13" s="11">
        <v>44207</v>
      </c>
      <c r="E13" s="4">
        <v>10</v>
      </c>
      <c r="F13" s="4" t="s">
        <v>11</v>
      </c>
      <c r="G13" s="4" t="s">
        <v>11</v>
      </c>
      <c r="H13" s="4" t="s">
        <v>12</v>
      </c>
    </row>
    <row r="14" spans="1:9" x14ac:dyDescent="0.25">
      <c r="D14" s="11">
        <v>44208</v>
      </c>
      <c r="E14" s="4">
        <v>11</v>
      </c>
      <c r="F14" s="4" t="s">
        <v>13</v>
      </c>
      <c r="G14" s="4" t="s">
        <v>11</v>
      </c>
      <c r="H14" s="4" t="s">
        <v>14</v>
      </c>
    </row>
    <row r="15" spans="1:9" x14ac:dyDescent="0.25">
      <c r="D15" s="11">
        <v>44208</v>
      </c>
      <c r="E15" s="4">
        <v>12</v>
      </c>
      <c r="F15" s="4" t="s">
        <v>13</v>
      </c>
      <c r="G15" s="4" t="s">
        <v>11</v>
      </c>
      <c r="H15" s="4" t="s">
        <v>14</v>
      </c>
    </row>
    <row r="16" spans="1:9" x14ac:dyDescent="0.25">
      <c r="D16" s="11">
        <v>44208</v>
      </c>
      <c r="E16" s="4">
        <v>13</v>
      </c>
      <c r="F16" s="4" t="s">
        <v>11</v>
      </c>
      <c r="G16" s="4" t="s">
        <v>11</v>
      </c>
      <c r="H16" s="4" t="s">
        <v>12</v>
      </c>
    </row>
    <row r="17" spans="4:8" x14ac:dyDescent="0.25">
      <c r="D17" s="11">
        <v>44208</v>
      </c>
      <c r="E17" s="4">
        <v>14</v>
      </c>
      <c r="F17" s="4" t="s">
        <v>11</v>
      </c>
      <c r="G17" s="4" t="s">
        <v>11</v>
      </c>
      <c r="H17" s="4" t="s">
        <v>12</v>
      </c>
    </row>
    <row r="18" spans="4:8" x14ac:dyDescent="0.25">
      <c r="D18" s="11">
        <v>44208</v>
      </c>
      <c r="E18" s="4">
        <v>15</v>
      </c>
      <c r="F18" s="4" t="s">
        <v>11</v>
      </c>
      <c r="G18" s="4" t="s">
        <v>11</v>
      </c>
      <c r="H18" s="4" t="s">
        <v>12</v>
      </c>
    </row>
    <row r="19" spans="4:8" x14ac:dyDescent="0.25">
      <c r="D19" s="11">
        <v>44208</v>
      </c>
      <c r="E19" s="4">
        <v>16</v>
      </c>
      <c r="F19" s="4" t="s">
        <v>13</v>
      </c>
      <c r="G19" s="4" t="s">
        <v>11</v>
      </c>
      <c r="H19" s="4" t="s">
        <v>14</v>
      </c>
    </row>
    <row r="20" spans="4:8" x14ac:dyDescent="0.25">
      <c r="D20" s="11">
        <v>44208</v>
      </c>
      <c r="E20" s="4">
        <v>17</v>
      </c>
      <c r="F20" s="4" t="s">
        <v>11</v>
      </c>
      <c r="G20" s="4" t="s">
        <v>11</v>
      </c>
      <c r="H20" s="4" t="s">
        <v>12</v>
      </c>
    </row>
    <row r="21" spans="4:8" x14ac:dyDescent="0.25">
      <c r="D21" s="11">
        <v>44208</v>
      </c>
      <c r="E21" s="4">
        <v>18</v>
      </c>
      <c r="F21" s="4" t="s">
        <v>11</v>
      </c>
      <c r="G21" s="4" t="s">
        <v>11</v>
      </c>
      <c r="H21" s="4" t="s">
        <v>12</v>
      </c>
    </row>
    <row r="22" spans="4:8" x14ac:dyDescent="0.25">
      <c r="D22" s="11">
        <v>44208</v>
      </c>
      <c r="E22" s="4">
        <v>19</v>
      </c>
      <c r="F22" s="4" t="s">
        <v>11</v>
      </c>
      <c r="G22" s="4" t="s">
        <v>11</v>
      </c>
      <c r="H22" s="4" t="s">
        <v>12</v>
      </c>
    </row>
    <row r="23" spans="4:8" x14ac:dyDescent="0.25">
      <c r="D23" s="11">
        <v>44208</v>
      </c>
      <c r="E23" s="4">
        <v>20</v>
      </c>
      <c r="F23" s="4" t="s">
        <v>11</v>
      </c>
      <c r="G23" s="4" t="s">
        <v>11</v>
      </c>
      <c r="H23" s="4" t="s">
        <v>12</v>
      </c>
    </row>
    <row r="24" spans="4:8" x14ac:dyDescent="0.25">
      <c r="D24" s="11">
        <v>44209</v>
      </c>
      <c r="E24" s="4">
        <v>21</v>
      </c>
      <c r="F24" s="4" t="s">
        <v>11</v>
      </c>
      <c r="G24" s="4" t="s">
        <v>13</v>
      </c>
      <c r="H24" s="4" t="s">
        <v>12</v>
      </c>
    </row>
    <row r="25" spans="4:8" x14ac:dyDescent="0.25">
      <c r="D25" s="11">
        <v>44209</v>
      </c>
      <c r="E25" s="4">
        <v>22</v>
      </c>
      <c r="F25" s="4" t="s">
        <v>11</v>
      </c>
      <c r="G25" s="4" t="s">
        <v>11</v>
      </c>
      <c r="H25" s="4" t="s">
        <v>12</v>
      </c>
    </row>
    <row r="26" spans="4:8" x14ac:dyDescent="0.25">
      <c r="D26" s="11">
        <v>44209</v>
      </c>
      <c r="E26" s="4">
        <v>23</v>
      </c>
      <c r="F26" s="4" t="s">
        <v>11</v>
      </c>
      <c r="G26" s="4" t="s">
        <v>11</v>
      </c>
      <c r="H26" s="4" t="s">
        <v>12</v>
      </c>
    </row>
    <row r="27" spans="4:8" x14ac:dyDescent="0.25">
      <c r="D27" s="11">
        <v>44209</v>
      </c>
      <c r="E27" s="4">
        <v>24</v>
      </c>
      <c r="F27" s="4" t="s">
        <v>11</v>
      </c>
      <c r="G27" s="4" t="s">
        <v>13</v>
      </c>
      <c r="H27" s="4" t="s">
        <v>12</v>
      </c>
    </row>
    <row r="28" spans="4:8" x14ac:dyDescent="0.25">
      <c r="D28" s="11">
        <v>44209</v>
      </c>
      <c r="E28" s="4">
        <v>25</v>
      </c>
      <c r="F28" s="4" t="s">
        <v>13</v>
      </c>
      <c r="G28" s="4" t="s">
        <v>11</v>
      </c>
      <c r="H28" s="4" t="s">
        <v>14</v>
      </c>
    </row>
    <row r="29" spans="4:8" x14ac:dyDescent="0.25">
      <c r="D29" s="11">
        <v>44209</v>
      </c>
      <c r="E29" s="4">
        <v>26</v>
      </c>
      <c r="F29" s="4" t="s">
        <v>11</v>
      </c>
      <c r="G29" s="4" t="s">
        <v>11</v>
      </c>
      <c r="H29" s="4" t="s">
        <v>12</v>
      </c>
    </row>
    <row r="30" spans="4:8" x14ac:dyDescent="0.25">
      <c r="D30" s="11">
        <v>44209</v>
      </c>
      <c r="E30" s="4">
        <v>27</v>
      </c>
      <c r="F30" s="4" t="s">
        <v>13</v>
      </c>
      <c r="G30" s="4" t="s">
        <v>13</v>
      </c>
      <c r="H30" s="4" t="s">
        <v>14</v>
      </c>
    </row>
    <row r="31" spans="4:8" x14ac:dyDescent="0.25">
      <c r="D31" s="11">
        <v>44209</v>
      </c>
      <c r="E31" s="4">
        <v>28</v>
      </c>
      <c r="F31" s="4" t="s">
        <v>11</v>
      </c>
      <c r="G31" s="4" t="s">
        <v>11</v>
      </c>
      <c r="H31" s="4" t="s">
        <v>12</v>
      </c>
    </row>
    <row r="32" spans="4:8" x14ac:dyDescent="0.25">
      <c r="D32" s="11">
        <v>44209</v>
      </c>
      <c r="E32" s="4">
        <v>29</v>
      </c>
      <c r="F32" s="4" t="s">
        <v>11</v>
      </c>
      <c r="G32" s="4" t="s">
        <v>11</v>
      </c>
      <c r="H32" s="4" t="s">
        <v>12</v>
      </c>
    </row>
    <row r="33" spans="4:8" x14ac:dyDescent="0.25">
      <c r="D33" s="11">
        <v>44209</v>
      </c>
      <c r="E33" s="4">
        <v>30</v>
      </c>
      <c r="F33" s="4" t="s">
        <v>11</v>
      </c>
      <c r="G33" s="4" t="s">
        <v>11</v>
      </c>
      <c r="H33" s="4" t="s">
        <v>12</v>
      </c>
    </row>
    <row r="34" spans="4:8" x14ac:dyDescent="0.25">
      <c r="D34" s="11">
        <v>44209</v>
      </c>
      <c r="E34" s="4">
        <v>31</v>
      </c>
      <c r="F34" s="4" t="s">
        <v>13</v>
      </c>
      <c r="G34" s="4" t="s">
        <v>11</v>
      </c>
      <c r="H34" s="4" t="s">
        <v>14</v>
      </c>
    </row>
    <row r="35" spans="4:8" x14ac:dyDescent="0.25">
      <c r="D35" s="11">
        <v>44210</v>
      </c>
      <c r="E35" s="4">
        <v>32</v>
      </c>
      <c r="F35" s="4" t="s">
        <v>11</v>
      </c>
      <c r="G35" s="4" t="s">
        <v>11</v>
      </c>
      <c r="H35" s="4" t="s">
        <v>12</v>
      </c>
    </row>
    <row r="36" spans="4:8" x14ac:dyDescent="0.25">
      <c r="D36" s="11">
        <v>44210</v>
      </c>
      <c r="E36" s="4">
        <v>33</v>
      </c>
      <c r="F36" s="4" t="s">
        <v>11</v>
      </c>
      <c r="G36" s="4" t="s">
        <v>11</v>
      </c>
      <c r="H36" s="4" t="s">
        <v>12</v>
      </c>
    </row>
    <row r="37" spans="4:8" x14ac:dyDescent="0.25">
      <c r="D37" s="11">
        <v>44210</v>
      </c>
      <c r="E37" s="4">
        <v>34</v>
      </c>
      <c r="F37" s="4" t="s">
        <v>11</v>
      </c>
      <c r="G37" s="4" t="s">
        <v>11</v>
      </c>
      <c r="H37" s="4" t="s">
        <v>12</v>
      </c>
    </row>
    <row r="38" spans="4:8" x14ac:dyDescent="0.25">
      <c r="D38" s="11">
        <v>44210</v>
      </c>
      <c r="E38" s="4">
        <v>35</v>
      </c>
      <c r="F38" s="4" t="s">
        <v>11</v>
      </c>
      <c r="G38" s="4" t="s">
        <v>11</v>
      </c>
      <c r="H38" s="4" t="s">
        <v>12</v>
      </c>
    </row>
    <row r="39" spans="4:8" x14ac:dyDescent="0.25">
      <c r="D39" s="11">
        <v>44210</v>
      </c>
      <c r="E39" s="4">
        <v>36</v>
      </c>
      <c r="F39" s="4" t="s">
        <v>11</v>
      </c>
      <c r="G39" s="4" t="s">
        <v>13</v>
      </c>
      <c r="H39" s="4" t="s">
        <v>12</v>
      </c>
    </row>
    <row r="40" spans="4:8" x14ac:dyDescent="0.25">
      <c r="D40" s="11">
        <v>44210</v>
      </c>
      <c r="E40" s="4">
        <v>37</v>
      </c>
      <c r="F40" s="4" t="s">
        <v>11</v>
      </c>
      <c r="G40" s="4" t="s">
        <v>11</v>
      </c>
      <c r="H40" s="4" t="s">
        <v>12</v>
      </c>
    </row>
    <row r="41" spans="4:8" x14ac:dyDescent="0.25">
      <c r="D41" s="11">
        <v>44210</v>
      </c>
      <c r="E41" s="4">
        <v>38</v>
      </c>
      <c r="F41" s="4" t="s">
        <v>11</v>
      </c>
      <c r="G41" s="4" t="s">
        <v>11</v>
      </c>
      <c r="H41" s="4" t="s">
        <v>12</v>
      </c>
    </row>
    <row r="42" spans="4:8" x14ac:dyDescent="0.25">
      <c r="D42" s="11">
        <v>44210</v>
      </c>
      <c r="E42" s="4">
        <v>39</v>
      </c>
      <c r="F42" s="4" t="s">
        <v>13</v>
      </c>
      <c r="G42" s="4" t="s">
        <v>11</v>
      </c>
      <c r="H42" s="4" t="s">
        <v>14</v>
      </c>
    </row>
    <row r="43" spans="4:8" x14ac:dyDescent="0.25">
      <c r="D43" s="11">
        <v>44210</v>
      </c>
      <c r="E43" s="4">
        <v>40</v>
      </c>
      <c r="F43" s="4" t="s">
        <v>11</v>
      </c>
      <c r="G43" s="4" t="s">
        <v>11</v>
      </c>
      <c r="H43" s="4" t="s">
        <v>12</v>
      </c>
    </row>
    <row r="44" spans="4:8" x14ac:dyDescent="0.25">
      <c r="D44" s="11">
        <v>44210</v>
      </c>
      <c r="E44" s="4">
        <v>41</v>
      </c>
      <c r="F44" s="4" t="s">
        <v>11</v>
      </c>
      <c r="G44" s="4" t="s">
        <v>11</v>
      </c>
      <c r="H44" s="4" t="s">
        <v>12</v>
      </c>
    </row>
    <row r="45" spans="4:8" x14ac:dyDescent="0.25">
      <c r="D45" s="11">
        <v>44210</v>
      </c>
      <c r="E45" s="4">
        <v>42</v>
      </c>
      <c r="F45" s="4" t="s">
        <v>11</v>
      </c>
      <c r="G45" s="4" t="s">
        <v>11</v>
      </c>
      <c r="H45" s="4" t="s">
        <v>12</v>
      </c>
    </row>
    <row r="46" spans="4:8" x14ac:dyDescent="0.25">
      <c r="D46" s="11">
        <v>44210</v>
      </c>
      <c r="E46" s="4">
        <v>43</v>
      </c>
      <c r="F46" s="4" t="s">
        <v>11</v>
      </c>
      <c r="G46" s="4" t="s">
        <v>11</v>
      </c>
      <c r="H46" s="4" t="s">
        <v>12</v>
      </c>
    </row>
    <row r="47" spans="4:8" x14ac:dyDescent="0.25">
      <c r="D47" s="11">
        <v>44211</v>
      </c>
      <c r="E47" s="4">
        <v>44</v>
      </c>
      <c r="F47" s="4" t="s">
        <v>13</v>
      </c>
      <c r="G47" s="4" t="s">
        <v>11</v>
      </c>
      <c r="H47" s="4" t="s">
        <v>14</v>
      </c>
    </row>
    <row r="48" spans="4:8" x14ac:dyDescent="0.25">
      <c r="D48" s="11">
        <v>44211</v>
      </c>
      <c r="E48" s="4">
        <v>45</v>
      </c>
      <c r="F48" s="4" t="s">
        <v>13</v>
      </c>
      <c r="G48" s="4" t="s">
        <v>13</v>
      </c>
      <c r="H48" s="4" t="s">
        <v>14</v>
      </c>
    </row>
    <row r="49" spans="4:8" x14ac:dyDescent="0.25">
      <c r="D49" s="11">
        <v>44211</v>
      </c>
      <c r="E49" s="4">
        <v>46</v>
      </c>
      <c r="F49" s="4" t="s">
        <v>11</v>
      </c>
      <c r="G49" s="4" t="s">
        <v>11</v>
      </c>
      <c r="H49" s="4" t="s">
        <v>12</v>
      </c>
    </row>
    <row r="50" spans="4:8" x14ac:dyDescent="0.25">
      <c r="D50" s="11">
        <v>44211</v>
      </c>
      <c r="E50" s="4">
        <v>47</v>
      </c>
      <c r="F50" s="4" t="s">
        <v>11</v>
      </c>
      <c r="G50" s="4" t="s">
        <v>13</v>
      </c>
      <c r="H50" s="4" t="s">
        <v>12</v>
      </c>
    </row>
    <row r="51" spans="4:8" x14ac:dyDescent="0.25">
      <c r="D51" s="11">
        <v>44211</v>
      </c>
      <c r="E51" s="4">
        <v>48</v>
      </c>
      <c r="F51" s="4" t="s">
        <v>13</v>
      </c>
      <c r="G51" s="4" t="s">
        <v>11</v>
      </c>
      <c r="H51" s="4" t="s">
        <v>14</v>
      </c>
    </row>
    <row r="52" spans="4:8" x14ac:dyDescent="0.25">
      <c r="D52" s="11">
        <v>44211</v>
      </c>
      <c r="E52" s="4">
        <v>49</v>
      </c>
      <c r="F52" s="4" t="s">
        <v>11</v>
      </c>
      <c r="G52" s="4" t="s">
        <v>11</v>
      </c>
      <c r="H52" s="4" t="s">
        <v>12</v>
      </c>
    </row>
    <row r="53" spans="4:8" x14ac:dyDescent="0.25">
      <c r="D53" s="11">
        <v>44211</v>
      </c>
      <c r="E53" s="4">
        <v>50</v>
      </c>
      <c r="F53" s="4" t="s">
        <v>11</v>
      </c>
      <c r="G53" s="4" t="s">
        <v>13</v>
      </c>
      <c r="H53" s="4" t="s">
        <v>12</v>
      </c>
    </row>
    <row r="54" spans="4:8" x14ac:dyDescent="0.25">
      <c r="D54" s="11">
        <v>44211</v>
      </c>
      <c r="E54" s="4">
        <v>51</v>
      </c>
      <c r="F54" s="4" t="s">
        <v>11</v>
      </c>
      <c r="G54" s="4" t="s">
        <v>11</v>
      </c>
      <c r="H54" s="4" t="s">
        <v>12</v>
      </c>
    </row>
    <row r="55" spans="4:8" x14ac:dyDescent="0.25">
      <c r="D55" s="11">
        <v>44211</v>
      </c>
      <c r="E55" s="4">
        <v>52</v>
      </c>
      <c r="F55" s="4" t="s">
        <v>11</v>
      </c>
      <c r="G55" s="4" t="s">
        <v>13</v>
      </c>
      <c r="H55" s="4" t="s">
        <v>12</v>
      </c>
    </row>
    <row r="56" spans="4:8" x14ac:dyDescent="0.25">
      <c r="D56" s="11">
        <v>44211</v>
      </c>
      <c r="E56" s="4">
        <v>53</v>
      </c>
      <c r="F56" s="4" t="s">
        <v>11</v>
      </c>
      <c r="G56" s="4" t="s">
        <v>11</v>
      </c>
      <c r="H56" s="4" t="s">
        <v>12</v>
      </c>
    </row>
    <row r="57" spans="4:8" x14ac:dyDescent="0.25">
      <c r="D57" s="11">
        <v>44211</v>
      </c>
      <c r="E57" s="4">
        <v>54</v>
      </c>
      <c r="F57" s="4" t="s">
        <v>11</v>
      </c>
      <c r="G57" s="4" t="s">
        <v>11</v>
      </c>
      <c r="H57" s="4" t="s">
        <v>12</v>
      </c>
    </row>
    <row r="58" spans="4:8" x14ac:dyDescent="0.25">
      <c r="D58" s="11">
        <v>44211</v>
      </c>
      <c r="E58" s="4">
        <v>55</v>
      </c>
      <c r="F58" s="4" t="s">
        <v>11</v>
      </c>
      <c r="G58" s="4" t="s">
        <v>11</v>
      </c>
      <c r="H58" s="4" t="s">
        <v>12</v>
      </c>
    </row>
    <row r="59" spans="4:8" x14ac:dyDescent="0.25">
      <c r="D59" s="11">
        <v>44211</v>
      </c>
      <c r="E59" s="4">
        <v>56</v>
      </c>
      <c r="F59" s="4" t="s">
        <v>11</v>
      </c>
      <c r="G59" s="4" t="s">
        <v>11</v>
      </c>
      <c r="H59" s="4" t="s">
        <v>12</v>
      </c>
    </row>
    <row r="60" spans="4:8" x14ac:dyDescent="0.25">
      <c r="D60" s="11">
        <v>44211</v>
      </c>
      <c r="E60" s="4">
        <v>57</v>
      </c>
      <c r="F60" s="4" t="s">
        <v>11</v>
      </c>
      <c r="G60" s="4" t="s">
        <v>13</v>
      </c>
      <c r="H60" s="4" t="s">
        <v>12</v>
      </c>
    </row>
    <row r="61" spans="4:8" x14ac:dyDescent="0.25">
      <c r="D61" s="11">
        <v>44211</v>
      </c>
      <c r="E61" s="4">
        <v>58</v>
      </c>
      <c r="F61" s="4" t="s">
        <v>11</v>
      </c>
      <c r="G61" s="4" t="s">
        <v>11</v>
      </c>
      <c r="H61" s="4" t="s">
        <v>12</v>
      </c>
    </row>
    <row r="62" spans="4:8" x14ac:dyDescent="0.25">
      <c r="D62" s="11">
        <v>44212</v>
      </c>
      <c r="E62" s="4">
        <v>59</v>
      </c>
      <c r="F62" s="4" t="s">
        <v>11</v>
      </c>
      <c r="G62" s="4" t="s">
        <v>11</v>
      </c>
      <c r="H62" s="4" t="s">
        <v>12</v>
      </c>
    </row>
    <row r="63" spans="4:8" x14ac:dyDescent="0.25">
      <c r="D63" s="11">
        <v>44212</v>
      </c>
      <c r="E63" s="4">
        <v>60</v>
      </c>
      <c r="F63" s="4" t="s">
        <v>11</v>
      </c>
      <c r="G63" s="4" t="s">
        <v>11</v>
      </c>
      <c r="H63" s="4" t="s">
        <v>12</v>
      </c>
    </row>
    <row r="64" spans="4:8" x14ac:dyDescent="0.25">
      <c r="D64" s="11">
        <v>44212</v>
      </c>
      <c r="E64" s="4">
        <v>61</v>
      </c>
      <c r="F64" s="4" t="s">
        <v>11</v>
      </c>
      <c r="G64" s="4" t="s">
        <v>11</v>
      </c>
      <c r="H64" s="4" t="s">
        <v>12</v>
      </c>
    </row>
    <row r="65" spans="4:8" x14ac:dyDescent="0.25">
      <c r="D65" s="11">
        <v>44212</v>
      </c>
      <c r="E65" s="4">
        <v>62</v>
      </c>
      <c r="F65" s="4" t="s">
        <v>11</v>
      </c>
      <c r="G65" s="4" t="s">
        <v>11</v>
      </c>
      <c r="H65" s="4" t="s">
        <v>12</v>
      </c>
    </row>
    <row r="66" spans="4:8" x14ac:dyDescent="0.25">
      <c r="D66" s="11">
        <v>44212</v>
      </c>
      <c r="E66" s="4">
        <v>63</v>
      </c>
      <c r="F66" s="4" t="s">
        <v>13</v>
      </c>
      <c r="G66" s="4" t="s">
        <v>11</v>
      </c>
      <c r="H66" s="4" t="s">
        <v>14</v>
      </c>
    </row>
    <row r="67" spans="4:8" x14ac:dyDescent="0.25">
      <c r="D67" s="11">
        <v>44212</v>
      </c>
      <c r="E67" s="4">
        <v>64</v>
      </c>
      <c r="F67" s="4" t="s">
        <v>11</v>
      </c>
      <c r="G67" s="4" t="s">
        <v>13</v>
      </c>
      <c r="H67" s="4" t="s">
        <v>12</v>
      </c>
    </row>
    <row r="68" spans="4:8" x14ac:dyDescent="0.25">
      <c r="D68" s="11">
        <v>44212</v>
      </c>
      <c r="E68" s="4">
        <v>65</v>
      </c>
      <c r="F68" s="4" t="s">
        <v>11</v>
      </c>
      <c r="G68" s="4" t="s">
        <v>11</v>
      </c>
      <c r="H68" s="4" t="s">
        <v>12</v>
      </c>
    </row>
    <row r="69" spans="4:8" x14ac:dyDescent="0.25">
      <c r="D69" s="11">
        <v>44212</v>
      </c>
      <c r="E69" s="4">
        <v>66</v>
      </c>
      <c r="F69" s="4" t="s">
        <v>11</v>
      </c>
      <c r="G69" s="4" t="s">
        <v>11</v>
      </c>
      <c r="H69" s="4" t="s">
        <v>12</v>
      </c>
    </row>
    <row r="70" spans="4:8" x14ac:dyDescent="0.25">
      <c r="D70" s="11">
        <v>44213</v>
      </c>
      <c r="E70" s="4">
        <v>67</v>
      </c>
      <c r="F70" s="4" t="s">
        <v>13</v>
      </c>
      <c r="G70" s="4" t="s">
        <v>11</v>
      </c>
      <c r="H70" s="4" t="s">
        <v>14</v>
      </c>
    </row>
    <row r="71" spans="4:8" x14ac:dyDescent="0.25">
      <c r="D71" s="11">
        <v>44213</v>
      </c>
      <c r="E71" s="4">
        <v>68</v>
      </c>
      <c r="F71" s="4" t="s">
        <v>11</v>
      </c>
      <c r="G71" s="4" t="s">
        <v>11</v>
      </c>
      <c r="H71" s="4" t="s">
        <v>12</v>
      </c>
    </row>
    <row r="72" spans="4:8" x14ac:dyDescent="0.25">
      <c r="D72" s="11">
        <v>44213</v>
      </c>
      <c r="E72" s="4">
        <v>69</v>
      </c>
      <c r="F72" s="4" t="s">
        <v>11</v>
      </c>
      <c r="G72" s="4" t="s">
        <v>11</v>
      </c>
      <c r="H72" s="4" t="s">
        <v>12</v>
      </c>
    </row>
    <row r="73" spans="4:8" x14ac:dyDescent="0.25">
      <c r="D73" s="11">
        <v>44213</v>
      </c>
      <c r="E73" s="4">
        <v>70</v>
      </c>
      <c r="F73" s="4" t="s">
        <v>11</v>
      </c>
      <c r="G73" s="4" t="s">
        <v>13</v>
      </c>
      <c r="H73" s="4" t="s">
        <v>12</v>
      </c>
    </row>
    <row r="74" spans="4:8" x14ac:dyDescent="0.25">
      <c r="D74" s="11">
        <v>44213</v>
      </c>
      <c r="E74" s="4">
        <v>71</v>
      </c>
      <c r="F74" s="4" t="s">
        <v>11</v>
      </c>
      <c r="G74" s="4" t="s">
        <v>11</v>
      </c>
      <c r="H74" s="4" t="s">
        <v>12</v>
      </c>
    </row>
    <row r="75" spans="4:8" x14ac:dyDescent="0.25">
      <c r="D75" s="11">
        <v>44213</v>
      </c>
      <c r="E75" s="4">
        <v>72</v>
      </c>
      <c r="F75" s="4" t="s">
        <v>11</v>
      </c>
      <c r="G75" s="4" t="s">
        <v>11</v>
      </c>
      <c r="H75" s="4" t="s">
        <v>12</v>
      </c>
    </row>
    <row r="76" spans="4:8" x14ac:dyDescent="0.25">
      <c r="D76" s="11">
        <v>44213</v>
      </c>
      <c r="E76" s="4">
        <v>73</v>
      </c>
      <c r="F76" s="4" t="s">
        <v>13</v>
      </c>
      <c r="G76" s="4" t="s">
        <v>11</v>
      </c>
      <c r="H76" s="4" t="s">
        <v>14</v>
      </c>
    </row>
    <row r="77" spans="4:8" x14ac:dyDescent="0.25">
      <c r="D77" s="11">
        <v>44213</v>
      </c>
      <c r="E77" s="4">
        <v>74</v>
      </c>
      <c r="F77" s="4" t="s">
        <v>11</v>
      </c>
      <c r="G77" s="4" t="s">
        <v>13</v>
      </c>
      <c r="H77" s="4" t="s">
        <v>12</v>
      </c>
    </row>
    <row r="78" spans="4:8" x14ac:dyDescent="0.25">
      <c r="D78" s="11">
        <v>44213</v>
      </c>
      <c r="E78" s="4">
        <v>75</v>
      </c>
      <c r="F78" s="4" t="s">
        <v>11</v>
      </c>
      <c r="G78" s="4" t="s">
        <v>11</v>
      </c>
      <c r="H78" s="4" t="s">
        <v>12</v>
      </c>
    </row>
    <row r="79" spans="4:8" x14ac:dyDescent="0.25">
      <c r="D79" s="11">
        <v>44213</v>
      </c>
      <c r="E79" s="4">
        <v>76</v>
      </c>
      <c r="F79" s="4" t="s">
        <v>11</v>
      </c>
      <c r="G79" s="4" t="s">
        <v>11</v>
      </c>
      <c r="H79" s="4" t="s">
        <v>12</v>
      </c>
    </row>
    <row r="80" spans="4:8" x14ac:dyDescent="0.25">
      <c r="D80" s="11">
        <v>44213</v>
      </c>
      <c r="E80" s="4">
        <v>77</v>
      </c>
      <c r="F80" s="4" t="s">
        <v>11</v>
      </c>
      <c r="G80" s="4" t="s">
        <v>11</v>
      </c>
      <c r="H80" s="4" t="s">
        <v>12</v>
      </c>
    </row>
    <row r="81" spans="4:8" x14ac:dyDescent="0.25">
      <c r="D81" s="11">
        <v>44213</v>
      </c>
      <c r="E81" s="4">
        <v>78</v>
      </c>
      <c r="F81" s="4" t="s">
        <v>11</v>
      </c>
      <c r="G81" s="4" t="s">
        <v>13</v>
      </c>
      <c r="H81" s="4" t="s">
        <v>12</v>
      </c>
    </row>
    <row r="82" spans="4:8" x14ac:dyDescent="0.25">
      <c r="D82" s="11">
        <v>44214</v>
      </c>
      <c r="E82" s="4">
        <v>79</v>
      </c>
      <c r="F82" s="4" t="s">
        <v>11</v>
      </c>
      <c r="G82" s="4" t="s">
        <v>11</v>
      </c>
      <c r="H82" s="4" t="s">
        <v>12</v>
      </c>
    </row>
    <row r="83" spans="4:8" x14ac:dyDescent="0.25">
      <c r="D83" s="11">
        <v>44214</v>
      </c>
      <c r="E83" s="4">
        <v>80</v>
      </c>
      <c r="F83" s="4" t="s">
        <v>11</v>
      </c>
      <c r="G83" s="4" t="s">
        <v>11</v>
      </c>
      <c r="H83" s="4" t="s">
        <v>12</v>
      </c>
    </row>
    <row r="84" spans="4:8" x14ac:dyDescent="0.25">
      <c r="D84" s="11">
        <v>44214</v>
      </c>
      <c r="E84" s="4">
        <v>81</v>
      </c>
      <c r="F84" s="4" t="s">
        <v>11</v>
      </c>
      <c r="G84" s="4" t="s">
        <v>11</v>
      </c>
      <c r="H84" s="4" t="s">
        <v>12</v>
      </c>
    </row>
    <row r="85" spans="4:8" x14ac:dyDescent="0.25">
      <c r="D85" s="11">
        <v>44214</v>
      </c>
      <c r="E85" s="4">
        <v>82</v>
      </c>
      <c r="F85" s="4" t="s">
        <v>11</v>
      </c>
      <c r="G85" s="4" t="s">
        <v>11</v>
      </c>
      <c r="H85" s="4" t="s">
        <v>12</v>
      </c>
    </row>
    <row r="86" spans="4:8" x14ac:dyDescent="0.25">
      <c r="D86" s="11">
        <v>44214</v>
      </c>
      <c r="E86" s="4">
        <v>83</v>
      </c>
      <c r="F86" s="4" t="s">
        <v>11</v>
      </c>
      <c r="G86" s="4" t="s">
        <v>11</v>
      </c>
      <c r="H86" s="4" t="s">
        <v>12</v>
      </c>
    </row>
    <row r="87" spans="4:8" x14ac:dyDescent="0.25">
      <c r="D87" s="11">
        <v>44214</v>
      </c>
      <c r="E87" s="4">
        <v>84</v>
      </c>
      <c r="F87" s="4" t="s">
        <v>11</v>
      </c>
      <c r="G87" s="4" t="s">
        <v>11</v>
      </c>
      <c r="H87" s="4" t="s">
        <v>12</v>
      </c>
    </row>
    <row r="88" spans="4:8" x14ac:dyDescent="0.25">
      <c r="D88" s="11">
        <v>44214</v>
      </c>
      <c r="E88" s="4">
        <v>85</v>
      </c>
      <c r="F88" s="4" t="s">
        <v>11</v>
      </c>
      <c r="G88" s="4" t="s">
        <v>11</v>
      </c>
      <c r="H88" s="4" t="s">
        <v>12</v>
      </c>
    </row>
    <row r="89" spans="4:8" x14ac:dyDescent="0.25">
      <c r="D89" s="11">
        <v>44214</v>
      </c>
      <c r="E89" s="4">
        <v>86</v>
      </c>
      <c r="F89" s="4" t="s">
        <v>11</v>
      </c>
      <c r="G89" s="4" t="s">
        <v>11</v>
      </c>
      <c r="H89" s="4" t="s">
        <v>12</v>
      </c>
    </row>
    <row r="90" spans="4:8" x14ac:dyDescent="0.25">
      <c r="D90" s="11">
        <v>44214</v>
      </c>
      <c r="E90" s="4">
        <v>87</v>
      </c>
      <c r="F90" s="4" t="s">
        <v>11</v>
      </c>
      <c r="G90" s="4" t="s">
        <v>11</v>
      </c>
      <c r="H90" s="4" t="s">
        <v>12</v>
      </c>
    </row>
    <row r="91" spans="4:8" x14ac:dyDescent="0.25">
      <c r="D91" s="11">
        <v>44214</v>
      </c>
      <c r="E91" s="4">
        <v>88</v>
      </c>
      <c r="F91" s="4" t="s">
        <v>11</v>
      </c>
      <c r="G91" s="4" t="s">
        <v>13</v>
      </c>
      <c r="H91" s="4" t="s">
        <v>12</v>
      </c>
    </row>
    <row r="92" spans="4:8" x14ac:dyDescent="0.25">
      <c r="D92" s="11">
        <v>44214</v>
      </c>
      <c r="E92" s="4">
        <v>89</v>
      </c>
      <c r="F92" s="4" t="s">
        <v>11</v>
      </c>
      <c r="G92" s="4" t="s">
        <v>11</v>
      </c>
      <c r="H92" s="4" t="s">
        <v>12</v>
      </c>
    </row>
    <row r="93" spans="4:8" x14ac:dyDescent="0.25">
      <c r="D93" s="11">
        <v>44214</v>
      </c>
      <c r="E93" s="4">
        <v>90</v>
      </c>
      <c r="F93" s="4" t="s">
        <v>11</v>
      </c>
      <c r="G93" s="4" t="s">
        <v>11</v>
      </c>
      <c r="H93" s="4" t="s">
        <v>12</v>
      </c>
    </row>
    <row r="94" spans="4:8" x14ac:dyDescent="0.25">
      <c r="D94" s="11">
        <v>44214</v>
      </c>
      <c r="E94" s="4">
        <v>91</v>
      </c>
      <c r="F94" s="4" t="s">
        <v>11</v>
      </c>
      <c r="G94" s="4" t="s">
        <v>11</v>
      </c>
      <c r="H94" s="4" t="s">
        <v>12</v>
      </c>
    </row>
    <row r="95" spans="4:8" x14ac:dyDescent="0.25">
      <c r="D95" s="11">
        <v>44214</v>
      </c>
      <c r="E95" s="4">
        <v>92</v>
      </c>
      <c r="F95" s="4" t="s">
        <v>11</v>
      </c>
      <c r="G95" s="4" t="s">
        <v>11</v>
      </c>
      <c r="H95" s="4" t="s">
        <v>12</v>
      </c>
    </row>
    <row r="96" spans="4:8" x14ac:dyDescent="0.25">
      <c r="D96" s="11">
        <v>44215</v>
      </c>
      <c r="E96" s="4">
        <v>93</v>
      </c>
      <c r="F96" s="4" t="s">
        <v>11</v>
      </c>
      <c r="G96" s="4" t="s">
        <v>11</v>
      </c>
      <c r="H96" s="4" t="s">
        <v>12</v>
      </c>
    </row>
    <row r="97" spans="4:8" x14ac:dyDescent="0.25">
      <c r="D97" s="11">
        <v>44215</v>
      </c>
      <c r="E97" s="4">
        <v>94</v>
      </c>
      <c r="F97" s="4" t="s">
        <v>11</v>
      </c>
      <c r="G97" s="4" t="s">
        <v>11</v>
      </c>
      <c r="H97" s="4" t="s">
        <v>12</v>
      </c>
    </row>
    <row r="98" spans="4:8" x14ac:dyDescent="0.25">
      <c r="D98" s="11">
        <v>44215</v>
      </c>
      <c r="E98" s="4">
        <v>95</v>
      </c>
      <c r="F98" s="4" t="s">
        <v>11</v>
      </c>
      <c r="G98" s="4" t="s">
        <v>11</v>
      </c>
      <c r="H98" s="4" t="s">
        <v>12</v>
      </c>
    </row>
    <row r="99" spans="4:8" x14ac:dyDescent="0.25">
      <c r="D99" s="11">
        <v>44215</v>
      </c>
      <c r="E99" s="4">
        <v>96</v>
      </c>
      <c r="F99" s="4" t="s">
        <v>11</v>
      </c>
      <c r="G99" s="4" t="s">
        <v>11</v>
      </c>
      <c r="H99" s="4" t="s">
        <v>12</v>
      </c>
    </row>
    <row r="100" spans="4:8" x14ac:dyDescent="0.25">
      <c r="D100" s="11">
        <v>44215</v>
      </c>
      <c r="E100" s="4">
        <v>97</v>
      </c>
      <c r="F100" s="4" t="s">
        <v>11</v>
      </c>
      <c r="G100" s="4" t="s">
        <v>13</v>
      </c>
      <c r="H100" s="4" t="s">
        <v>12</v>
      </c>
    </row>
    <row r="101" spans="4:8" x14ac:dyDescent="0.25">
      <c r="D101" s="11">
        <v>44215</v>
      </c>
      <c r="E101" s="4">
        <v>98</v>
      </c>
      <c r="F101" s="4" t="s">
        <v>13</v>
      </c>
      <c r="G101" s="4" t="s">
        <v>11</v>
      </c>
      <c r="H101" s="4" t="s">
        <v>14</v>
      </c>
    </row>
    <row r="102" spans="4:8" x14ac:dyDescent="0.25">
      <c r="D102" s="11">
        <v>44215</v>
      </c>
      <c r="E102" s="4">
        <v>99</v>
      </c>
      <c r="F102" s="4" t="s">
        <v>11</v>
      </c>
      <c r="G102" s="4" t="s">
        <v>11</v>
      </c>
      <c r="H102" s="4" t="s">
        <v>12</v>
      </c>
    </row>
    <row r="103" spans="4:8" x14ac:dyDescent="0.25">
      <c r="D103" s="11">
        <v>44215</v>
      </c>
      <c r="E103" s="4">
        <v>100</v>
      </c>
      <c r="F103" s="4" t="s">
        <v>13</v>
      </c>
      <c r="G103" s="4" t="s">
        <v>11</v>
      </c>
      <c r="H103" s="4" t="s">
        <v>14</v>
      </c>
    </row>
    <row r="104" spans="4:8" x14ac:dyDescent="0.25">
      <c r="D104" s="11">
        <v>44215</v>
      </c>
      <c r="E104" s="4">
        <v>101</v>
      </c>
      <c r="F104" s="4" t="s">
        <v>13</v>
      </c>
      <c r="G104" s="4" t="s">
        <v>11</v>
      </c>
      <c r="H104" s="4" t="s">
        <v>14</v>
      </c>
    </row>
    <row r="105" spans="4:8" x14ac:dyDescent="0.25">
      <c r="D105" s="11">
        <v>44215</v>
      </c>
      <c r="E105" s="4">
        <v>102</v>
      </c>
      <c r="F105" s="4" t="s">
        <v>11</v>
      </c>
      <c r="G105" s="4" t="s">
        <v>11</v>
      </c>
      <c r="H105" s="4" t="s">
        <v>12</v>
      </c>
    </row>
    <row r="106" spans="4:8" x14ac:dyDescent="0.25">
      <c r="D106" s="11">
        <v>44216</v>
      </c>
      <c r="E106" s="4">
        <v>103</v>
      </c>
      <c r="F106" s="4" t="s">
        <v>11</v>
      </c>
      <c r="G106" s="4" t="s">
        <v>11</v>
      </c>
      <c r="H106" s="4" t="s">
        <v>12</v>
      </c>
    </row>
    <row r="107" spans="4:8" x14ac:dyDescent="0.25">
      <c r="D107" s="11">
        <v>44216</v>
      </c>
      <c r="E107" s="4">
        <v>104</v>
      </c>
      <c r="F107" s="4" t="s">
        <v>11</v>
      </c>
      <c r="G107" s="4" t="s">
        <v>11</v>
      </c>
      <c r="H107" s="4" t="s">
        <v>12</v>
      </c>
    </row>
    <row r="108" spans="4:8" x14ac:dyDescent="0.25">
      <c r="D108" s="11">
        <v>44216</v>
      </c>
      <c r="E108" s="4">
        <v>105</v>
      </c>
      <c r="F108" s="4" t="s">
        <v>11</v>
      </c>
      <c r="G108" s="4" t="s">
        <v>11</v>
      </c>
      <c r="H108" s="4" t="s">
        <v>12</v>
      </c>
    </row>
    <row r="109" spans="4:8" x14ac:dyDescent="0.25">
      <c r="D109" s="11">
        <v>44216</v>
      </c>
      <c r="E109" s="4">
        <v>106</v>
      </c>
      <c r="F109" s="4" t="s">
        <v>11</v>
      </c>
      <c r="G109" s="4" t="s">
        <v>11</v>
      </c>
      <c r="H109" s="4" t="s">
        <v>12</v>
      </c>
    </row>
    <row r="110" spans="4:8" x14ac:dyDescent="0.25">
      <c r="D110" s="11">
        <v>44216</v>
      </c>
      <c r="E110" s="4">
        <v>107</v>
      </c>
      <c r="F110" s="4" t="s">
        <v>11</v>
      </c>
      <c r="G110" s="4" t="s">
        <v>11</v>
      </c>
      <c r="H110" s="4" t="s">
        <v>12</v>
      </c>
    </row>
    <row r="111" spans="4:8" x14ac:dyDescent="0.25">
      <c r="D111" s="11">
        <v>44216</v>
      </c>
      <c r="E111" s="4">
        <v>108</v>
      </c>
      <c r="F111" s="4" t="s">
        <v>11</v>
      </c>
      <c r="G111" s="4" t="s">
        <v>13</v>
      </c>
      <c r="H111" s="4" t="s">
        <v>12</v>
      </c>
    </row>
    <row r="112" spans="4:8" x14ac:dyDescent="0.25">
      <c r="D112" s="11">
        <v>44216</v>
      </c>
      <c r="E112" s="4">
        <v>109</v>
      </c>
      <c r="F112" s="4" t="s">
        <v>11</v>
      </c>
      <c r="G112" s="4" t="s">
        <v>11</v>
      </c>
      <c r="H112" s="4" t="s">
        <v>12</v>
      </c>
    </row>
    <row r="113" spans="4:8" x14ac:dyDescent="0.25">
      <c r="D113" s="11">
        <v>44216</v>
      </c>
      <c r="E113" s="4">
        <v>110</v>
      </c>
      <c r="F113" s="4" t="s">
        <v>11</v>
      </c>
      <c r="G113" s="4" t="s">
        <v>11</v>
      </c>
      <c r="H113" s="4" t="s">
        <v>12</v>
      </c>
    </row>
    <row r="114" spans="4:8" x14ac:dyDescent="0.25">
      <c r="D114" s="11">
        <v>44216</v>
      </c>
      <c r="E114" s="4">
        <v>111</v>
      </c>
      <c r="F114" s="4" t="s">
        <v>13</v>
      </c>
      <c r="G114" s="4" t="s">
        <v>11</v>
      </c>
      <c r="H114" s="4" t="s">
        <v>14</v>
      </c>
    </row>
    <row r="115" spans="4:8" x14ac:dyDescent="0.25">
      <c r="D115" s="11">
        <v>44216</v>
      </c>
      <c r="E115" s="4">
        <v>112</v>
      </c>
      <c r="F115" s="4" t="s">
        <v>11</v>
      </c>
      <c r="G115" s="4" t="s">
        <v>11</v>
      </c>
      <c r="H115" s="4" t="s">
        <v>12</v>
      </c>
    </row>
    <row r="116" spans="4:8" x14ac:dyDescent="0.25">
      <c r="D116" s="11">
        <v>44216</v>
      </c>
      <c r="E116" s="4">
        <v>113</v>
      </c>
      <c r="F116" s="4" t="s">
        <v>11</v>
      </c>
      <c r="G116" s="4" t="s">
        <v>11</v>
      </c>
      <c r="H116" s="4" t="s">
        <v>12</v>
      </c>
    </row>
    <row r="117" spans="4:8" x14ac:dyDescent="0.25">
      <c r="D117" s="11">
        <v>44216</v>
      </c>
      <c r="E117" s="4">
        <v>114</v>
      </c>
      <c r="F117" s="4" t="s">
        <v>11</v>
      </c>
      <c r="G117" s="4" t="s">
        <v>11</v>
      </c>
      <c r="H117" s="4" t="s">
        <v>12</v>
      </c>
    </row>
    <row r="118" spans="4:8" x14ac:dyDescent="0.25">
      <c r="D118" s="11">
        <v>44217</v>
      </c>
      <c r="E118" s="4">
        <v>115</v>
      </c>
      <c r="F118" s="4" t="s">
        <v>11</v>
      </c>
      <c r="G118" s="4" t="s">
        <v>13</v>
      </c>
      <c r="H118" s="4" t="s">
        <v>12</v>
      </c>
    </row>
    <row r="119" spans="4:8" x14ac:dyDescent="0.25">
      <c r="D119" s="11">
        <v>44217</v>
      </c>
      <c r="E119" s="4">
        <v>116</v>
      </c>
      <c r="F119" s="4" t="s">
        <v>13</v>
      </c>
      <c r="G119" s="4" t="s">
        <v>11</v>
      </c>
      <c r="H119" s="4" t="s">
        <v>14</v>
      </c>
    </row>
    <row r="120" spans="4:8" x14ac:dyDescent="0.25">
      <c r="D120" s="11">
        <v>44217</v>
      </c>
      <c r="E120" s="4">
        <v>117</v>
      </c>
      <c r="F120" s="4" t="s">
        <v>11</v>
      </c>
      <c r="G120" s="4" t="s">
        <v>11</v>
      </c>
      <c r="H120" s="4" t="s">
        <v>12</v>
      </c>
    </row>
    <row r="121" spans="4:8" x14ac:dyDescent="0.25">
      <c r="D121" s="11">
        <v>44217</v>
      </c>
      <c r="E121" s="4">
        <v>118</v>
      </c>
      <c r="F121" s="4" t="s">
        <v>11</v>
      </c>
      <c r="G121" s="4" t="s">
        <v>11</v>
      </c>
      <c r="H121" s="4" t="s">
        <v>12</v>
      </c>
    </row>
    <row r="122" spans="4:8" x14ac:dyDescent="0.25">
      <c r="D122" s="11">
        <v>44217</v>
      </c>
      <c r="E122" s="4">
        <v>119</v>
      </c>
      <c r="F122" s="4" t="s">
        <v>11</v>
      </c>
      <c r="G122" s="4" t="s">
        <v>11</v>
      </c>
      <c r="H122" s="4" t="s">
        <v>12</v>
      </c>
    </row>
    <row r="123" spans="4:8" x14ac:dyDescent="0.25">
      <c r="D123" s="11">
        <v>44217</v>
      </c>
      <c r="E123" s="4">
        <v>120</v>
      </c>
      <c r="F123" s="4" t="s">
        <v>13</v>
      </c>
      <c r="G123" s="4" t="s">
        <v>11</v>
      </c>
      <c r="H123" s="4" t="s">
        <v>14</v>
      </c>
    </row>
    <row r="124" spans="4:8" x14ac:dyDescent="0.25">
      <c r="D124" s="11">
        <v>44217</v>
      </c>
      <c r="E124" s="4">
        <v>121</v>
      </c>
      <c r="F124" s="4" t="s">
        <v>11</v>
      </c>
      <c r="G124" s="4" t="s">
        <v>11</v>
      </c>
      <c r="H124" s="4" t="s">
        <v>12</v>
      </c>
    </row>
    <row r="125" spans="4:8" x14ac:dyDescent="0.25">
      <c r="D125" s="11">
        <v>44217</v>
      </c>
      <c r="E125" s="4">
        <v>122</v>
      </c>
      <c r="F125" s="4" t="s">
        <v>13</v>
      </c>
      <c r="G125" s="4" t="s">
        <v>11</v>
      </c>
      <c r="H125" s="4" t="s">
        <v>14</v>
      </c>
    </row>
    <row r="126" spans="4:8" x14ac:dyDescent="0.25">
      <c r="D126" s="11">
        <v>44217</v>
      </c>
      <c r="E126" s="4">
        <v>123</v>
      </c>
      <c r="F126" s="4" t="s">
        <v>11</v>
      </c>
      <c r="G126" s="4" t="s">
        <v>11</v>
      </c>
      <c r="H126" s="4" t="s">
        <v>12</v>
      </c>
    </row>
    <row r="127" spans="4:8" x14ac:dyDescent="0.25">
      <c r="D127" s="11">
        <v>44217</v>
      </c>
      <c r="E127" s="4">
        <v>124</v>
      </c>
      <c r="F127" s="4" t="s">
        <v>13</v>
      </c>
      <c r="G127" s="4" t="s">
        <v>11</v>
      </c>
      <c r="H127" s="4" t="s">
        <v>14</v>
      </c>
    </row>
    <row r="128" spans="4:8" x14ac:dyDescent="0.25">
      <c r="D128" s="11">
        <v>44217</v>
      </c>
      <c r="E128" s="4">
        <v>125</v>
      </c>
      <c r="F128" s="4" t="s">
        <v>11</v>
      </c>
      <c r="G128" s="4" t="s">
        <v>11</v>
      </c>
      <c r="H128" s="4" t="s">
        <v>12</v>
      </c>
    </row>
    <row r="129" spans="4:8" x14ac:dyDescent="0.25">
      <c r="D129" s="11">
        <v>44217</v>
      </c>
      <c r="E129" s="4">
        <v>126</v>
      </c>
      <c r="F129" s="4" t="s">
        <v>11</v>
      </c>
      <c r="G129" s="4" t="s">
        <v>11</v>
      </c>
      <c r="H129" s="4" t="s">
        <v>12</v>
      </c>
    </row>
    <row r="130" spans="4:8" x14ac:dyDescent="0.25">
      <c r="D130" s="11">
        <v>44217</v>
      </c>
      <c r="E130" s="4">
        <v>127</v>
      </c>
      <c r="F130" s="4" t="s">
        <v>11</v>
      </c>
      <c r="G130" s="4" t="s">
        <v>11</v>
      </c>
      <c r="H130" s="4" t="s">
        <v>12</v>
      </c>
    </row>
    <row r="131" spans="4:8" x14ac:dyDescent="0.25">
      <c r="D131" s="11">
        <v>44217</v>
      </c>
      <c r="E131" s="4">
        <v>128</v>
      </c>
      <c r="F131" s="4" t="s">
        <v>11</v>
      </c>
      <c r="G131" s="4" t="s">
        <v>11</v>
      </c>
      <c r="H131" s="4" t="s">
        <v>12</v>
      </c>
    </row>
    <row r="132" spans="4:8" x14ac:dyDescent="0.25">
      <c r="D132" s="11">
        <v>44218</v>
      </c>
      <c r="E132" s="4">
        <v>129</v>
      </c>
      <c r="F132" s="4" t="s">
        <v>11</v>
      </c>
      <c r="G132" s="4" t="s">
        <v>11</v>
      </c>
      <c r="H132" s="4" t="s">
        <v>12</v>
      </c>
    </row>
    <row r="133" spans="4:8" x14ac:dyDescent="0.25">
      <c r="D133" s="11">
        <v>44218</v>
      </c>
      <c r="E133" s="4">
        <v>130</v>
      </c>
      <c r="F133" s="4" t="s">
        <v>11</v>
      </c>
      <c r="G133" s="4" t="s">
        <v>11</v>
      </c>
      <c r="H133" s="4" t="s">
        <v>12</v>
      </c>
    </row>
    <row r="134" spans="4:8" x14ac:dyDescent="0.25">
      <c r="D134" s="11">
        <v>44218</v>
      </c>
      <c r="E134" s="4">
        <v>131</v>
      </c>
      <c r="F134" s="4" t="s">
        <v>11</v>
      </c>
      <c r="G134" s="4" t="s">
        <v>11</v>
      </c>
      <c r="H134" s="4" t="s">
        <v>12</v>
      </c>
    </row>
    <row r="135" spans="4:8" x14ac:dyDescent="0.25">
      <c r="D135" s="11">
        <v>44218</v>
      </c>
      <c r="E135" s="4">
        <v>132</v>
      </c>
      <c r="F135" s="4" t="s">
        <v>11</v>
      </c>
      <c r="G135" s="4" t="s">
        <v>11</v>
      </c>
      <c r="H135" s="4" t="s">
        <v>12</v>
      </c>
    </row>
    <row r="136" spans="4:8" x14ac:dyDescent="0.25">
      <c r="D136" s="11">
        <v>44218</v>
      </c>
      <c r="E136" s="4">
        <v>133</v>
      </c>
      <c r="F136" s="4" t="s">
        <v>11</v>
      </c>
      <c r="G136" s="4" t="s">
        <v>11</v>
      </c>
      <c r="H136" s="4" t="s">
        <v>12</v>
      </c>
    </row>
    <row r="137" spans="4:8" x14ac:dyDescent="0.25">
      <c r="D137" s="11">
        <v>44218</v>
      </c>
      <c r="E137" s="4">
        <v>134</v>
      </c>
      <c r="F137" s="4" t="s">
        <v>11</v>
      </c>
      <c r="G137" s="4" t="s">
        <v>13</v>
      </c>
      <c r="H137" s="4" t="s">
        <v>12</v>
      </c>
    </row>
    <row r="138" spans="4:8" x14ac:dyDescent="0.25">
      <c r="D138" s="11">
        <v>44218</v>
      </c>
      <c r="E138" s="4">
        <v>135</v>
      </c>
      <c r="F138" s="4" t="s">
        <v>11</v>
      </c>
      <c r="G138" s="4" t="s">
        <v>11</v>
      </c>
      <c r="H138" s="4" t="s">
        <v>12</v>
      </c>
    </row>
    <row r="139" spans="4:8" x14ac:dyDescent="0.25">
      <c r="D139" s="11">
        <v>44218</v>
      </c>
      <c r="E139" s="4">
        <v>136</v>
      </c>
      <c r="F139" s="4" t="s">
        <v>11</v>
      </c>
      <c r="G139" s="4" t="s">
        <v>11</v>
      </c>
      <c r="H139" s="4" t="s">
        <v>12</v>
      </c>
    </row>
    <row r="140" spans="4:8" x14ac:dyDescent="0.25">
      <c r="D140" s="11">
        <v>44218</v>
      </c>
      <c r="E140" s="4">
        <v>137</v>
      </c>
      <c r="F140" s="4" t="s">
        <v>11</v>
      </c>
      <c r="G140" s="4" t="s">
        <v>11</v>
      </c>
      <c r="H140" s="4" t="s">
        <v>12</v>
      </c>
    </row>
    <row r="141" spans="4:8" x14ac:dyDescent="0.25">
      <c r="D141" s="11">
        <v>44218</v>
      </c>
      <c r="E141" s="4">
        <v>138</v>
      </c>
      <c r="F141" s="4" t="s">
        <v>13</v>
      </c>
      <c r="G141" s="4" t="s">
        <v>11</v>
      </c>
      <c r="H141" s="4" t="s">
        <v>14</v>
      </c>
    </row>
    <row r="142" spans="4:8" x14ac:dyDescent="0.25">
      <c r="D142" s="11">
        <v>44218</v>
      </c>
      <c r="E142" s="4">
        <v>139</v>
      </c>
      <c r="F142" s="4" t="s">
        <v>13</v>
      </c>
      <c r="G142" s="4" t="s">
        <v>11</v>
      </c>
      <c r="H142" s="4" t="s">
        <v>14</v>
      </c>
    </row>
    <row r="143" spans="4:8" x14ac:dyDescent="0.25">
      <c r="D143" s="11">
        <v>44219</v>
      </c>
      <c r="E143" s="4">
        <v>140</v>
      </c>
      <c r="F143" s="4" t="s">
        <v>11</v>
      </c>
      <c r="G143" s="4" t="s">
        <v>11</v>
      </c>
      <c r="H143" s="4" t="s">
        <v>12</v>
      </c>
    </row>
    <row r="144" spans="4:8" x14ac:dyDescent="0.25">
      <c r="D144" s="11">
        <v>44219</v>
      </c>
      <c r="E144" s="4">
        <v>141</v>
      </c>
      <c r="F144" s="4" t="s">
        <v>11</v>
      </c>
      <c r="G144" s="4" t="s">
        <v>11</v>
      </c>
      <c r="H144" s="4" t="s">
        <v>12</v>
      </c>
    </row>
    <row r="145" spans="4:8" x14ac:dyDescent="0.25">
      <c r="D145" s="11">
        <v>44219</v>
      </c>
      <c r="E145" s="4">
        <v>142</v>
      </c>
      <c r="F145" s="4" t="s">
        <v>11</v>
      </c>
      <c r="G145" s="4" t="s">
        <v>11</v>
      </c>
      <c r="H145" s="4" t="s">
        <v>12</v>
      </c>
    </row>
    <row r="146" spans="4:8" x14ac:dyDescent="0.25">
      <c r="D146" s="11">
        <v>44219</v>
      </c>
      <c r="E146" s="4">
        <v>143</v>
      </c>
      <c r="F146" s="4" t="s">
        <v>13</v>
      </c>
      <c r="G146" s="4" t="s">
        <v>11</v>
      </c>
      <c r="H146" s="4" t="s">
        <v>14</v>
      </c>
    </row>
    <row r="147" spans="4:8" x14ac:dyDescent="0.25">
      <c r="D147" s="11">
        <v>44219</v>
      </c>
      <c r="E147" s="4">
        <v>144</v>
      </c>
      <c r="F147" s="4" t="s">
        <v>11</v>
      </c>
      <c r="G147" s="4" t="s">
        <v>11</v>
      </c>
      <c r="H147" s="4" t="s">
        <v>12</v>
      </c>
    </row>
    <row r="148" spans="4:8" x14ac:dyDescent="0.25">
      <c r="D148" s="11">
        <v>44219</v>
      </c>
      <c r="E148" s="4">
        <v>145</v>
      </c>
      <c r="F148" s="4" t="s">
        <v>11</v>
      </c>
      <c r="G148" s="4" t="s">
        <v>11</v>
      </c>
      <c r="H148" s="4" t="s">
        <v>12</v>
      </c>
    </row>
    <row r="149" spans="4:8" x14ac:dyDescent="0.25">
      <c r="D149" s="11">
        <v>44219</v>
      </c>
      <c r="E149" s="4">
        <v>146</v>
      </c>
      <c r="F149" s="4" t="s">
        <v>11</v>
      </c>
      <c r="G149" s="4" t="s">
        <v>11</v>
      </c>
      <c r="H149" s="4" t="s">
        <v>12</v>
      </c>
    </row>
    <row r="150" spans="4:8" x14ac:dyDescent="0.25">
      <c r="D150" s="11">
        <v>44219</v>
      </c>
      <c r="E150" s="4">
        <v>147</v>
      </c>
      <c r="F150" s="4" t="s">
        <v>11</v>
      </c>
      <c r="G150" s="4" t="s">
        <v>13</v>
      </c>
      <c r="H150" s="4" t="s">
        <v>12</v>
      </c>
    </row>
    <row r="151" spans="4:8" x14ac:dyDescent="0.25">
      <c r="D151" s="11">
        <v>44219</v>
      </c>
      <c r="E151" s="4">
        <v>148</v>
      </c>
      <c r="F151" s="4" t="s">
        <v>11</v>
      </c>
      <c r="G151" s="4" t="s">
        <v>11</v>
      </c>
      <c r="H151" s="4" t="s">
        <v>12</v>
      </c>
    </row>
    <row r="152" spans="4:8" x14ac:dyDescent="0.25">
      <c r="D152" s="11">
        <v>44219</v>
      </c>
      <c r="E152" s="4">
        <v>149</v>
      </c>
      <c r="F152" s="4" t="s">
        <v>11</v>
      </c>
      <c r="G152" s="4" t="s">
        <v>11</v>
      </c>
      <c r="H152" s="4" t="s">
        <v>12</v>
      </c>
    </row>
    <row r="153" spans="4:8" x14ac:dyDescent="0.25">
      <c r="D153" s="11">
        <v>44219</v>
      </c>
      <c r="E153" s="4">
        <v>150</v>
      </c>
      <c r="F153" s="4" t="s">
        <v>11</v>
      </c>
      <c r="G153" s="4" t="s">
        <v>11</v>
      </c>
      <c r="H153" s="4" t="s">
        <v>12</v>
      </c>
    </row>
    <row r="154" spans="4:8" x14ac:dyDescent="0.25">
      <c r="D154" s="11">
        <v>44219</v>
      </c>
      <c r="E154" s="4">
        <v>151</v>
      </c>
      <c r="F154" s="4" t="s">
        <v>13</v>
      </c>
      <c r="G154" s="4" t="s">
        <v>11</v>
      </c>
      <c r="H154" s="4" t="s">
        <v>14</v>
      </c>
    </row>
    <row r="155" spans="4:8" x14ac:dyDescent="0.25">
      <c r="D155" s="11">
        <v>44220</v>
      </c>
      <c r="E155" s="4">
        <v>152</v>
      </c>
      <c r="F155" s="4" t="s">
        <v>13</v>
      </c>
      <c r="G155" s="4" t="s">
        <v>11</v>
      </c>
      <c r="H155" s="4" t="s">
        <v>14</v>
      </c>
    </row>
    <row r="156" spans="4:8" x14ac:dyDescent="0.25">
      <c r="D156" s="11">
        <v>44220</v>
      </c>
      <c r="E156" s="4">
        <v>153</v>
      </c>
      <c r="F156" s="4" t="s">
        <v>13</v>
      </c>
      <c r="G156" s="4" t="s">
        <v>11</v>
      </c>
      <c r="H156" s="4" t="s">
        <v>14</v>
      </c>
    </row>
    <row r="157" spans="4:8" x14ac:dyDescent="0.25">
      <c r="D157" s="11">
        <v>44220</v>
      </c>
      <c r="E157" s="4">
        <v>154</v>
      </c>
      <c r="F157" s="4" t="s">
        <v>11</v>
      </c>
      <c r="G157" s="4" t="s">
        <v>13</v>
      </c>
      <c r="H157" s="4" t="s">
        <v>12</v>
      </c>
    </row>
    <row r="158" spans="4:8" x14ac:dyDescent="0.25">
      <c r="D158" s="11">
        <v>44220</v>
      </c>
      <c r="E158" s="4">
        <v>155</v>
      </c>
      <c r="F158" s="4" t="s">
        <v>11</v>
      </c>
      <c r="G158" s="4" t="s">
        <v>11</v>
      </c>
      <c r="H158" s="4" t="s">
        <v>12</v>
      </c>
    </row>
    <row r="159" spans="4:8" x14ac:dyDescent="0.25">
      <c r="D159" s="11">
        <v>44220</v>
      </c>
      <c r="E159" s="4">
        <v>156</v>
      </c>
      <c r="F159" s="4" t="s">
        <v>11</v>
      </c>
      <c r="G159" s="4" t="s">
        <v>11</v>
      </c>
      <c r="H159" s="4" t="s">
        <v>12</v>
      </c>
    </row>
    <row r="160" spans="4:8" x14ac:dyDescent="0.25">
      <c r="D160" s="11">
        <v>44220</v>
      </c>
      <c r="E160" s="4">
        <v>157</v>
      </c>
      <c r="F160" s="4" t="s">
        <v>11</v>
      </c>
      <c r="G160" s="4" t="s">
        <v>11</v>
      </c>
      <c r="H160" s="4" t="s">
        <v>12</v>
      </c>
    </row>
    <row r="161" spans="4:8" x14ac:dyDescent="0.25">
      <c r="D161" s="11">
        <v>44220</v>
      </c>
      <c r="E161" s="4">
        <v>158</v>
      </c>
      <c r="F161" s="4" t="s">
        <v>11</v>
      </c>
      <c r="G161" s="4" t="s">
        <v>13</v>
      </c>
      <c r="H161" s="4" t="s">
        <v>12</v>
      </c>
    </row>
    <row r="162" spans="4:8" x14ac:dyDescent="0.25">
      <c r="D162" s="11">
        <v>44220</v>
      </c>
      <c r="E162" s="4">
        <v>159</v>
      </c>
      <c r="F162" s="4" t="s">
        <v>11</v>
      </c>
      <c r="G162" s="4" t="s">
        <v>11</v>
      </c>
      <c r="H162" s="4" t="s">
        <v>12</v>
      </c>
    </row>
    <row r="163" spans="4:8" x14ac:dyDescent="0.25">
      <c r="D163" s="11">
        <v>44220</v>
      </c>
      <c r="E163" s="4">
        <v>160</v>
      </c>
      <c r="F163" s="4" t="s">
        <v>11</v>
      </c>
      <c r="G163" s="4" t="s">
        <v>11</v>
      </c>
      <c r="H163" s="4" t="s">
        <v>12</v>
      </c>
    </row>
    <row r="164" spans="4:8" x14ac:dyDescent="0.25">
      <c r="D164" s="11">
        <v>44220</v>
      </c>
      <c r="E164" s="4">
        <v>161</v>
      </c>
      <c r="F164" s="4" t="s">
        <v>11</v>
      </c>
      <c r="G164" s="4" t="s">
        <v>11</v>
      </c>
      <c r="H164" s="4" t="s">
        <v>12</v>
      </c>
    </row>
    <row r="165" spans="4:8" x14ac:dyDescent="0.25">
      <c r="D165" s="11">
        <v>44221</v>
      </c>
      <c r="E165" s="4">
        <v>162</v>
      </c>
      <c r="F165" s="4" t="s">
        <v>11</v>
      </c>
      <c r="G165" s="4" t="s">
        <v>11</v>
      </c>
      <c r="H165" s="4" t="s">
        <v>12</v>
      </c>
    </row>
    <row r="166" spans="4:8" x14ac:dyDescent="0.25">
      <c r="D166" s="11">
        <v>44221</v>
      </c>
      <c r="E166" s="4">
        <v>163</v>
      </c>
      <c r="F166" s="4" t="s">
        <v>11</v>
      </c>
      <c r="G166" s="4" t="s">
        <v>11</v>
      </c>
      <c r="H166" s="4" t="s">
        <v>12</v>
      </c>
    </row>
    <row r="167" spans="4:8" x14ac:dyDescent="0.25">
      <c r="D167" s="11">
        <v>44221</v>
      </c>
      <c r="E167" s="4">
        <v>164</v>
      </c>
      <c r="F167" s="4" t="s">
        <v>13</v>
      </c>
      <c r="G167" s="4" t="s">
        <v>11</v>
      </c>
      <c r="H167" s="4" t="s">
        <v>14</v>
      </c>
    </row>
    <row r="168" spans="4:8" x14ac:dyDescent="0.25">
      <c r="D168" s="11">
        <v>44221</v>
      </c>
      <c r="E168" s="4">
        <v>165</v>
      </c>
      <c r="F168" s="4" t="s">
        <v>11</v>
      </c>
      <c r="G168" s="4" t="s">
        <v>11</v>
      </c>
      <c r="H168" s="4" t="s">
        <v>12</v>
      </c>
    </row>
    <row r="169" spans="4:8" x14ac:dyDescent="0.25">
      <c r="D169" s="11">
        <v>44221</v>
      </c>
      <c r="E169" s="4">
        <v>166</v>
      </c>
      <c r="F169" s="4" t="s">
        <v>11</v>
      </c>
      <c r="G169" s="4" t="s">
        <v>13</v>
      </c>
      <c r="H169" s="4" t="s">
        <v>12</v>
      </c>
    </row>
    <row r="170" spans="4:8" x14ac:dyDescent="0.25">
      <c r="D170" s="11">
        <v>44221</v>
      </c>
      <c r="E170" s="4">
        <v>167</v>
      </c>
      <c r="F170" s="4" t="s">
        <v>11</v>
      </c>
      <c r="G170" s="4" t="s">
        <v>11</v>
      </c>
      <c r="H170" s="4" t="s">
        <v>12</v>
      </c>
    </row>
    <row r="171" spans="4:8" x14ac:dyDescent="0.25">
      <c r="D171" s="11">
        <v>44221</v>
      </c>
      <c r="E171" s="4">
        <v>168</v>
      </c>
      <c r="F171" s="4" t="s">
        <v>11</v>
      </c>
      <c r="G171" s="4" t="s">
        <v>11</v>
      </c>
      <c r="H171" s="4" t="s">
        <v>12</v>
      </c>
    </row>
    <row r="172" spans="4:8" x14ac:dyDescent="0.25">
      <c r="D172" s="11">
        <v>44221</v>
      </c>
      <c r="E172" s="4">
        <v>169</v>
      </c>
      <c r="F172" s="4" t="s">
        <v>11</v>
      </c>
      <c r="G172" s="4" t="s">
        <v>11</v>
      </c>
      <c r="H172" s="4" t="s">
        <v>12</v>
      </c>
    </row>
    <row r="173" spans="4:8" x14ac:dyDescent="0.25">
      <c r="D173" s="11">
        <v>44221</v>
      </c>
      <c r="E173" s="4">
        <v>170</v>
      </c>
      <c r="F173" s="4" t="s">
        <v>11</v>
      </c>
      <c r="G173" s="4" t="s">
        <v>11</v>
      </c>
      <c r="H173" s="4" t="s">
        <v>12</v>
      </c>
    </row>
    <row r="174" spans="4:8" x14ac:dyDescent="0.25">
      <c r="D174" s="11">
        <v>44221</v>
      </c>
      <c r="E174" s="4">
        <v>171</v>
      </c>
      <c r="F174" s="4" t="s">
        <v>11</v>
      </c>
      <c r="G174" s="4" t="s">
        <v>11</v>
      </c>
      <c r="H174" s="4" t="s">
        <v>12</v>
      </c>
    </row>
    <row r="175" spans="4:8" x14ac:dyDescent="0.25">
      <c r="D175" s="11">
        <v>44221</v>
      </c>
      <c r="E175" s="4">
        <v>172</v>
      </c>
      <c r="F175" s="4" t="s">
        <v>11</v>
      </c>
      <c r="G175" s="4" t="s">
        <v>11</v>
      </c>
      <c r="H175" s="4" t="s">
        <v>12</v>
      </c>
    </row>
    <row r="176" spans="4:8" x14ac:dyDescent="0.25">
      <c r="D176" s="11">
        <v>44221</v>
      </c>
      <c r="E176" s="4">
        <v>173</v>
      </c>
      <c r="F176" s="4" t="s">
        <v>11</v>
      </c>
      <c r="G176" s="4" t="s">
        <v>11</v>
      </c>
      <c r="H176" s="4" t="s">
        <v>12</v>
      </c>
    </row>
    <row r="177" spans="4:8" x14ac:dyDescent="0.25">
      <c r="D177" s="11">
        <v>44222</v>
      </c>
      <c r="E177" s="4">
        <v>174</v>
      </c>
      <c r="F177" s="4" t="s">
        <v>11</v>
      </c>
      <c r="G177" s="4" t="s">
        <v>11</v>
      </c>
      <c r="H177" s="4" t="s">
        <v>12</v>
      </c>
    </row>
    <row r="178" spans="4:8" x14ac:dyDescent="0.25">
      <c r="D178" s="11">
        <v>44222</v>
      </c>
      <c r="E178" s="4">
        <v>175</v>
      </c>
      <c r="F178" s="4" t="s">
        <v>11</v>
      </c>
      <c r="G178" s="4" t="s">
        <v>11</v>
      </c>
      <c r="H178" s="4" t="s">
        <v>12</v>
      </c>
    </row>
    <row r="179" spans="4:8" x14ac:dyDescent="0.25">
      <c r="D179" s="11">
        <v>44222</v>
      </c>
      <c r="E179" s="4">
        <v>176</v>
      </c>
      <c r="F179" s="4" t="s">
        <v>13</v>
      </c>
      <c r="G179" s="4" t="s">
        <v>11</v>
      </c>
      <c r="H179" s="4" t="s">
        <v>14</v>
      </c>
    </row>
    <row r="180" spans="4:8" x14ac:dyDescent="0.25">
      <c r="D180" s="11">
        <v>44222</v>
      </c>
      <c r="E180" s="4">
        <v>177</v>
      </c>
      <c r="F180" s="4" t="s">
        <v>11</v>
      </c>
      <c r="G180" s="4" t="s">
        <v>13</v>
      </c>
      <c r="H180" s="4" t="s">
        <v>12</v>
      </c>
    </row>
    <row r="181" spans="4:8" x14ac:dyDescent="0.25">
      <c r="D181" s="11">
        <v>44222</v>
      </c>
      <c r="E181" s="4">
        <v>178</v>
      </c>
      <c r="F181" s="4" t="s">
        <v>11</v>
      </c>
      <c r="G181" s="4" t="s">
        <v>11</v>
      </c>
      <c r="H181" s="4" t="s">
        <v>12</v>
      </c>
    </row>
    <row r="182" spans="4:8" x14ac:dyDescent="0.25">
      <c r="D182" s="11">
        <v>44222</v>
      </c>
      <c r="E182" s="4">
        <v>179</v>
      </c>
      <c r="F182" s="4" t="s">
        <v>11</v>
      </c>
      <c r="G182" s="4" t="s">
        <v>11</v>
      </c>
      <c r="H182" s="4" t="s">
        <v>12</v>
      </c>
    </row>
    <row r="183" spans="4:8" x14ac:dyDescent="0.25">
      <c r="D183" s="11">
        <v>44222</v>
      </c>
      <c r="E183" s="4">
        <v>180</v>
      </c>
      <c r="F183" s="4" t="s">
        <v>11</v>
      </c>
      <c r="G183" s="4" t="s">
        <v>11</v>
      </c>
      <c r="H183" s="4" t="s">
        <v>12</v>
      </c>
    </row>
    <row r="184" spans="4:8" x14ac:dyDescent="0.25">
      <c r="D184" s="11">
        <v>44222</v>
      </c>
      <c r="E184" s="4">
        <v>181</v>
      </c>
      <c r="F184" s="4" t="s">
        <v>11</v>
      </c>
      <c r="G184" s="4" t="s">
        <v>11</v>
      </c>
      <c r="H184" s="4" t="s">
        <v>12</v>
      </c>
    </row>
    <row r="185" spans="4:8" x14ac:dyDescent="0.25">
      <c r="D185" s="11">
        <v>44222</v>
      </c>
      <c r="E185" s="4">
        <v>182</v>
      </c>
      <c r="F185" s="4" t="s">
        <v>11</v>
      </c>
      <c r="G185" s="4" t="s">
        <v>11</v>
      </c>
      <c r="H185" s="4" t="s">
        <v>12</v>
      </c>
    </row>
    <row r="186" spans="4:8" x14ac:dyDescent="0.25">
      <c r="D186" s="11">
        <v>44222</v>
      </c>
      <c r="E186" s="4">
        <v>183</v>
      </c>
      <c r="F186" s="4" t="s">
        <v>11</v>
      </c>
      <c r="G186" s="4" t="s">
        <v>11</v>
      </c>
      <c r="H186" s="4" t="s">
        <v>12</v>
      </c>
    </row>
    <row r="187" spans="4:8" x14ac:dyDescent="0.25">
      <c r="D187" s="11">
        <v>44222</v>
      </c>
      <c r="E187" s="4">
        <v>184</v>
      </c>
      <c r="F187" s="4" t="s">
        <v>11</v>
      </c>
      <c r="G187" s="4" t="s">
        <v>11</v>
      </c>
      <c r="H187" s="4" t="s">
        <v>12</v>
      </c>
    </row>
    <row r="188" spans="4:8" x14ac:dyDescent="0.25">
      <c r="D188" s="11">
        <v>44222</v>
      </c>
      <c r="E188" s="4">
        <v>185</v>
      </c>
      <c r="F188" s="4" t="s">
        <v>11</v>
      </c>
      <c r="G188" s="4" t="s">
        <v>13</v>
      </c>
      <c r="H188" s="4" t="s">
        <v>12</v>
      </c>
    </row>
    <row r="189" spans="4:8" x14ac:dyDescent="0.25">
      <c r="D189" s="11">
        <v>44223</v>
      </c>
      <c r="E189" s="4">
        <v>186</v>
      </c>
      <c r="F189" s="4" t="s">
        <v>11</v>
      </c>
      <c r="G189" s="4" t="s">
        <v>11</v>
      </c>
      <c r="H189" s="4" t="s">
        <v>12</v>
      </c>
    </row>
    <row r="190" spans="4:8" x14ac:dyDescent="0.25">
      <c r="D190" s="11">
        <v>44223</v>
      </c>
      <c r="E190" s="4">
        <v>187</v>
      </c>
      <c r="F190" s="4" t="s">
        <v>13</v>
      </c>
      <c r="G190" s="4" t="s">
        <v>11</v>
      </c>
      <c r="H190" s="4" t="s">
        <v>14</v>
      </c>
    </row>
    <row r="191" spans="4:8" x14ac:dyDescent="0.25">
      <c r="D191" s="11">
        <v>44223</v>
      </c>
      <c r="E191" s="4">
        <v>188</v>
      </c>
      <c r="F191" s="4" t="s">
        <v>11</v>
      </c>
      <c r="G191" s="4" t="s">
        <v>11</v>
      </c>
      <c r="H191" s="4" t="s">
        <v>12</v>
      </c>
    </row>
    <row r="192" spans="4:8" x14ac:dyDescent="0.25">
      <c r="D192" s="11">
        <v>44223</v>
      </c>
      <c r="E192" s="4">
        <v>189</v>
      </c>
      <c r="F192" s="4" t="s">
        <v>11</v>
      </c>
      <c r="G192" s="4" t="s">
        <v>11</v>
      </c>
      <c r="H192" s="4" t="s">
        <v>12</v>
      </c>
    </row>
    <row r="193" spans="4:8" x14ac:dyDescent="0.25">
      <c r="D193" s="11">
        <v>44223</v>
      </c>
      <c r="E193" s="4">
        <v>190</v>
      </c>
      <c r="F193" s="4" t="s">
        <v>11</v>
      </c>
      <c r="G193" s="4" t="s">
        <v>11</v>
      </c>
      <c r="H193" s="4" t="s">
        <v>12</v>
      </c>
    </row>
    <row r="194" spans="4:8" x14ac:dyDescent="0.25">
      <c r="D194" s="11">
        <v>44223</v>
      </c>
      <c r="E194" s="4">
        <v>191</v>
      </c>
      <c r="F194" s="4" t="s">
        <v>13</v>
      </c>
      <c r="G194" s="4" t="s">
        <v>11</v>
      </c>
      <c r="H194" s="4" t="s">
        <v>14</v>
      </c>
    </row>
    <row r="195" spans="4:8" x14ac:dyDescent="0.25">
      <c r="D195" s="11">
        <v>44223</v>
      </c>
      <c r="E195" s="4">
        <v>192</v>
      </c>
      <c r="F195" s="4" t="s">
        <v>11</v>
      </c>
      <c r="G195" s="4" t="s">
        <v>11</v>
      </c>
      <c r="H195" s="4" t="s">
        <v>12</v>
      </c>
    </row>
    <row r="196" spans="4:8" x14ac:dyDescent="0.25">
      <c r="D196" s="11">
        <v>44223</v>
      </c>
      <c r="E196" s="4">
        <v>193</v>
      </c>
      <c r="F196" s="4" t="s">
        <v>11</v>
      </c>
      <c r="G196" s="4" t="s">
        <v>11</v>
      </c>
      <c r="H196" s="4" t="s">
        <v>12</v>
      </c>
    </row>
    <row r="197" spans="4:8" x14ac:dyDescent="0.25">
      <c r="D197" s="11">
        <v>44224</v>
      </c>
      <c r="E197" s="4">
        <v>194</v>
      </c>
      <c r="F197" s="4" t="s">
        <v>11</v>
      </c>
      <c r="G197" s="4" t="s">
        <v>11</v>
      </c>
      <c r="H197" s="4" t="s">
        <v>12</v>
      </c>
    </row>
    <row r="198" spans="4:8" x14ac:dyDescent="0.25">
      <c r="D198" s="11">
        <v>44224</v>
      </c>
      <c r="E198" s="4">
        <v>195</v>
      </c>
      <c r="F198" s="4" t="s">
        <v>11</v>
      </c>
      <c r="G198" s="4" t="s">
        <v>13</v>
      </c>
      <c r="H198" s="4" t="s">
        <v>12</v>
      </c>
    </row>
    <row r="199" spans="4:8" x14ac:dyDescent="0.25">
      <c r="D199" s="11">
        <v>44224</v>
      </c>
      <c r="E199" s="4">
        <v>196</v>
      </c>
      <c r="F199" s="4" t="s">
        <v>11</v>
      </c>
      <c r="G199" s="4" t="s">
        <v>11</v>
      </c>
      <c r="H199" s="4" t="s">
        <v>12</v>
      </c>
    </row>
    <row r="200" spans="4:8" x14ac:dyDescent="0.25">
      <c r="D200" s="11">
        <v>44224</v>
      </c>
      <c r="E200" s="4">
        <v>197</v>
      </c>
      <c r="F200" s="4" t="s">
        <v>11</v>
      </c>
      <c r="G200" s="4" t="s">
        <v>11</v>
      </c>
      <c r="H200" s="4" t="s">
        <v>12</v>
      </c>
    </row>
    <row r="201" spans="4:8" x14ac:dyDescent="0.25">
      <c r="D201" s="11">
        <v>44224</v>
      </c>
      <c r="E201" s="4">
        <v>198</v>
      </c>
      <c r="F201" s="4" t="s">
        <v>11</v>
      </c>
      <c r="G201" s="4" t="s">
        <v>11</v>
      </c>
      <c r="H201" s="4" t="s">
        <v>12</v>
      </c>
    </row>
    <row r="202" spans="4:8" x14ac:dyDescent="0.25">
      <c r="D202" s="11">
        <v>44224</v>
      </c>
      <c r="E202" s="4">
        <v>199</v>
      </c>
      <c r="F202" s="4" t="s">
        <v>11</v>
      </c>
      <c r="G202" s="4" t="s">
        <v>11</v>
      </c>
      <c r="H202" s="4" t="s">
        <v>12</v>
      </c>
    </row>
    <row r="203" spans="4:8" x14ac:dyDescent="0.25">
      <c r="D203" s="11">
        <v>44224</v>
      </c>
      <c r="E203" s="4">
        <v>200</v>
      </c>
      <c r="F203" s="4" t="s">
        <v>13</v>
      </c>
      <c r="G203" s="4" t="s">
        <v>11</v>
      </c>
      <c r="H203" s="4" t="s">
        <v>14</v>
      </c>
    </row>
  </sheetData>
  <mergeCells count="1">
    <mergeCell ref="A3:B3"/>
  </mergeCells>
  <phoneticPr fontId="2"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90CD-725A-0E49-A453-E6B6F139DF19}">
  <dimension ref="A1:AB203"/>
  <sheetViews>
    <sheetView topLeftCell="O1" zoomScale="90" zoomScaleNormal="90" workbookViewId="0">
      <selection activeCell="Y3" sqref="Y3"/>
    </sheetView>
  </sheetViews>
  <sheetFormatPr defaultColWidth="11" defaultRowHeight="17.25" x14ac:dyDescent="0.3"/>
  <cols>
    <col min="2" max="2" width="11.25" bestFit="1" customWidth="1"/>
    <col min="3" max="5" width="11" style="1"/>
    <col min="6" max="6" width="11.5" style="1" customWidth="1"/>
    <col min="7" max="7" width="19.875" style="27" bestFit="1" customWidth="1"/>
    <col min="9" max="9" width="21.625" bestFit="1" customWidth="1"/>
    <col min="11" max="12" width="11" customWidth="1"/>
    <col min="13" max="13" width="10.875" style="5"/>
    <col min="14" max="14" width="15.875" bestFit="1" customWidth="1"/>
    <col min="15" max="15" width="54.5" bestFit="1" customWidth="1"/>
    <col min="19" max="19" width="16.625" bestFit="1" customWidth="1"/>
    <col min="21" max="21" width="10.875" style="5"/>
    <col min="23" max="23" width="17" bestFit="1" customWidth="1"/>
    <col min="24" max="24" width="4" bestFit="1" customWidth="1"/>
    <col min="25" max="26" width="6" bestFit="1" customWidth="1"/>
    <col min="28" max="28" width="89" customWidth="1"/>
  </cols>
  <sheetData>
    <row r="1" spans="1:28" ht="18.75" x14ac:dyDescent="0.3">
      <c r="A1" s="43" t="s">
        <v>15</v>
      </c>
      <c r="N1" s="43" t="s">
        <v>16</v>
      </c>
      <c r="V1" s="43" t="s">
        <v>17</v>
      </c>
    </row>
    <row r="2" spans="1:28" s="13" customFormat="1" ht="39" customHeight="1" x14ac:dyDescent="0.3">
      <c r="B2" s="15"/>
      <c r="C2" s="93" t="s">
        <v>4</v>
      </c>
      <c r="D2" s="94"/>
      <c r="E2" s="15"/>
      <c r="F2" s="14" t="s">
        <v>5</v>
      </c>
      <c r="G2" s="28"/>
      <c r="H2" s="17"/>
      <c r="I2" s="34"/>
      <c r="J2" s="91" t="s">
        <v>9</v>
      </c>
      <c r="K2" s="92"/>
      <c r="L2"/>
      <c r="M2" s="16"/>
      <c r="Q2" s="95" t="s">
        <v>4</v>
      </c>
      <c r="R2" s="96"/>
      <c r="S2" s="59"/>
      <c r="U2" s="16"/>
      <c r="W2" s="76" t="s">
        <v>18</v>
      </c>
      <c r="X2" s="71">
        <v>0</v>
      </c>
      <c r="Y2" s="71">
        <v>1</v>
      </c>
      <c r="Z2" s="72">
        <v>2</v>
      </c>
    </row>
    <row r="3" spans="1:28" s="13" customFormat="1" ht="33.950000000000003" customHeight="1" x14ac:dyDescent="0.3">
      <c r="B3" s="14" t="s">
        <v>6</v>
      </c>
      <c r="C3" s="15" t="s">
        <v>7</v>
      </c>
      <c r="D3" s="15" t="s">
        <v>8</v>
      </c>
      <c r="E3" s="15" t="s">
        <v>9</v>
      </c>
      <c r="F3" s="29" t="s">
        <v>10</v>
      </c>
      <c r="G3" s="31" t="s">
        <v>19</v>
      </c>
      <c r="I3" s="42" t="s">
        <v>8</v>
      </c>
      <c r="J3" s="63" t="s">
        <v>13</v>
      </c>
      <c r="K3" s="64" t="s">
        <v>11</v>
      </c>
      <c r="L3"/>
      <c r="M3" s="16"/>
      <c r="Q3" s="60" t="s">
        <v>8</v>
      </c>
      <c r="R3" s="61" t="s">
        <v>9</v>
      </c>
      <c r="S3" s="62" t="s">
        <v>20</v>
      </c>
      <c r="U3" s="16"/>
      <c r="W3" s="77" t="s">
        <v>21</v>
      </c>
      <c r="X3" s="73">
        <f>(J10/100)</f>
        <v>0.7</v>
      </c>
      <c r="Y3" s="73">
        <f>(J11+J12)/100</f>
        <v>0.28499999999999998</v>
      </c>
      <c r="Z3" s="45">
        <f>(J9/100)</f>
        <v>1.4999999999999999E-2</v>
      </c>
    </row>
    <row r="4" spans="1:28" ht="23.25" x14ac:dyDescent="0.35">
      <c r="B4" s="11">
        <v>44207</v>
      </c>
      <c r="C4" s="4">
        <v>1</v>
      </c>
      <c r="D4" s="4" t="s">
        <v>11</v>
      </c>
      <c r="E4" s="4" t="s">
        <v>11</v>
      </c>
      <c r="F4" s="30" t="s">
        <v>12</v>
      </c>
      <c r="G4" s="32" t="str">
        <f>IF(AND(D4="-",E4="-"),"Verdadeiro Negativo",IF(AND(D4="-",E4="+"),"Falso Negativo",IF(AND(D4="+",E4="+"),"Verdadeiro Positivo",IF(AND(D4="+",E4="-"),"Falso Positivo"))))</f>
        <v>Verdadeiro Negativo</v>
      </c>
      <c r="I4" s="65" t="s">
        <v>13</v>
      </c>
      <c r="J4" s="47">
        <f>COUNTIF(G4:G203,"Verdadeiro Positivo")</f>
        <v>3</v>
      </c>
      <c r="K4" s="48">
        <f>COUNTIF(G4:G203,"Falso Positivo")</f>
        <v>31</v>
      </c>
      <c r="Q4" s="67" t="s">
        <v>13</v>
      </c>
      <c r="R4" s="68" t="s">
        <v>13</v>
      </c>
      <c r="S4" s="44">
        <f>IF(AND(Q4="-",R4="-"),0,IF(AND(Q4="-",R4="+"),1,IF(AND(Q4="+",R4="+"),2,IF(AND(Q4="+",R4="-"),1))))</f>
        <v>2</v>
      </c>
    </row>
    <row r="5" spans="1:28" ht="23.25" customHeight="1" x14ac:dyDescent="0.35">
      <c r="B5" s="11">
        <v>44207</v>
      </c>
      <c r="C5" s="4">
        <v>2</v>
      </c>
      <c r="D5" s="4" t="s">
        <v>13</v>
      </c>
      <c r="E5" s="4" t="s">
        <v>13</v>
      </c>
      <c r="F5" s="30" t="s">
        <v>14</v>
      </c>
      <c r="G5" s="32" t="str">
        <f t="shared" ref="G5:G68" si="0">IF(AND(D5="-",E5="-"),"Verdadeiro Negativo",IF(AND(D5="-",E5="+"),"Falso Negativo",IF(AND(D5="+",E5="+"),"Verdadeiro Positivo",IF(AND(D5="+",E5="-"),"Falso Positivo"))))</f>
        <v>Verdadeiro Positivo</v>
      </c>
      <c r="I5" s="66" t="s">
        <v>11</v>
      </c>
      <c r="J5" s="49">
        <f>COUNTIF(G4:G203,"Falso Negativo")</f>
        <v>26</v>
      </c>
      <c r="K5" s="50">
        <f>COUNTIF(G4:G203,"Verdadeiro Negativo")</f>
        <v>140</v>
      </c>
      <c r="L5" s="57"/>
      <c r="N5" s="74" t="s">
        <v>22</v>
      </c>
      <c r="O5" s="79" t="s">
        <v>23</v>
      </c>
      <c r="Q5" s="67" t="s">
        <v>13</v>
      </c>
      <c r="R5" s="68" t="s">
        <v>11</v>
      </c>
      <c r="S5" s="44">
        <f>IF(AND(Q5="-",R5="-"),0,IF(AND(Q5="-",R5="+"),1,IF(AND(Q5="+",R5="+"),2,IF(AND(Q5="+",R5="-"),1))))</f>
        <v>1</v>
      </c>
      <c r="V5" s="97" t="s">
        <v>24</v>
      </c>
      <c r="W5" s="99" t="s">
        <v>25</v>
      </c>
      <c r="X5" s="99"/>
      <c r="Y5" s="99"/>
      <c r="Z5" s="99"/>
      <c r="AA5" s="99"/>
      <c r="AB5" s="99"/>
    </row>
    <row r="6" spans="1:28" ht="21" x14ac:dyDescent="0.35">
      <c r="B6" s="11">
        <v>44207</v>
      </c>
      <c r="C6" s="4">
        <v>3</v>
      </c>
      <c r="D6" s="4" t="s">
        <v>11</v>
      </c>
      <c r="E6" s="4" t="s">
        <v>13</v>
      </c>
      <c r="F6" s="30" t="s">
        <v>12</v>
      </c>
      <c r="G6" s="32" t="str">
        <f t="shared" si="0"/>
        <v>Falso Negativo</v>
      </c>
      <c r="Q6" s="67" t="s">
        <v>11</v>
      </c>
      <c r="R6" s="68" t="s">
        <v>13</v>
      </c>
      <c r="S6" s="44">
        <f>IF(AND(Q6="-",R6="-"),0,IF(AND(Q6="-",R6="+"),1,IF(AND(Q6="+",R6="+"),2,IF(AND(Q6="+",R6="-"),1))))</f>
        <v>1</v>
      </c>
      <c r="V6" s="98"/>
      <c r="W6" s="100"/>
      <c r="X6" s="100"/>
      <c r="Y6" s="100"/>
      <c r="Z6" s="100"/>
      <c r="AA6" s="100"/>
      <c r="AB6" s="100"/>
    </row>
    <row r="7" spans="1:28" ht="21" x14ac:dyDescent="0.35">
      <c r="B7" s="11">
        <v>44207</v>
      </c>
      <c r="C7" s="4">
        <v>4</v>
      </c>
      <c r="D7" s="4" t="s">
        <v>11</v>
      </c>
      <c r="E7" s="4" t="s">
        <v>13</v>
      </c>
      <c r="F7" s="30" t="s">
        <v>12</v>
      </c>
      <c r="G7" s="32" t="str">
        <f t="shared" si="0"/>
        <v>Falso Negativo</v>
      </c>
      <c r="Q7" s="69" t="s">
        <v>11</v>
      </c>
      <c r="R7" s="70" t="s">
        <v>11</v>
      </c>
      <c r="S7" s="45">
        <f>IF(AND(Q7="-",R7="-"),0,IF(AND(Q7="-",R7="+"),1,IF(AND(Q7="+",R7="+"),2,IF(AND(Q7="+",R7="-"),1))))</f>
        <v>0</v>
      </c>
      <c r="W7" s="100"/>
      <c r="X7" s="100"/>
      <c r="Y7" s="100"/>
      <c r="Z7" s="100"/>
      <c r="AA7" s="100"/>
      <c r="AB7" s="100"/>
    </row>
    <row r="8" spans="1:28" ht="18.75" x14ac:dyDescent="0.3">
      <c r="B8" s="11">
        <v>44207</v>
      </c>
      <c r="C8" s="4">
        <v>5</v>
      </c>
      <c r="D8" s="4" t="s">
        <v>11</v>
      </c>
      <c r="E8" s="4" t="s">
        <v>13</v>
      </c>
      <c r="F8" s="30" t="s">
        <v>12</v>
      </c>
      <c r="G8" s="32" t="str">
        <f t="shared" si="0"/>
        <v>Falso Negativo</v>
      </c>
      <c r="I8" s="36"/>
      <c r="J8" s="37" t="s">
        <v>26</v>
      </c>
    </row>
    <row r="9" spans="1:28" ht="18.75" x14ac:dyDescent="0.3">
      <c r="B9" s="11">
        <v>44207</v>
      </c>
      <c r="C9" s="4">
        <v>6</v>
      </c>
      <c r="D9" s="4" t="s">
        <v>11</v>
      </c>
      <c r="E9" s="4" t="s">
        <v>11</v>
      </c>
      <c r="F9" s="30" t="s">
        <v>12</v>
      </c>
      <c r="G9" s="32" t="str">
        <f t="shared" si="0"/>
        <v>Verdadeiro Negativo</v>
      </c>
      <c r="I9" s="38" t="s">
        <v>27</v>
      </c>
      <c r="J9" s="39">
        <f>(J4/200)*100</f>
        <v>1.5</v>
      </c>
      <c r="O9" s="51" t="s">
        <v>28</v>
      </c>
      <c r="P9" s="46"/>
      <c r="Q9" s="46"/>
      <c r="R9" s="35"/>
    </row>
    <row r="10" spans="1:28" ht="18.75" x14ac:dyDescent="0.3">
      <c r="B10" s="11">
        <v>44207</v>
      </c>
      <c r="C10" s="4">
        <v>7</v>
      </c>
      <c r="D10" s="4" t="s">
        <v>11</v>
      </c>
      <c r="E10" s="4" t="s">
        <v>11</v>
      </c>
      <c r="F10" s="30" t="s">
        <v>12</v>
      </c>
      <c r="G10" s="32" t="str">
        <f t="shared" si="0"/>
        <v>Verdadeiro Negativo</v>
      </c>
      <c r="I10" s="38" t="s">
        <v>29</v>
      </c>
      <c r="J10" s="39">
        <f>(K5/200)*100</f>
        <v>70</v>
      </c>
      <c r="O10" s="38" t="s">
        <v>30</v>
      </c>
      <c r="P10" s="54">
        <v>0</v>
      </c>
      <c r="Q10" s="54">
        <v>1</v>
      </c>
      <c r="R10" s="55">
        <v>2</v>
      </c>
    </row>
    <row r="11" spans="1:28" ht="18.75" x14ac:dyDescent="0.3">
      <c r="B11" s="11">
        <v>44207</v>
      </c>
      <c r="C11" s="4">
        <v>8</v>
      </c>
      <c r="D11" s="4" t="s">
        <v>11</v>
      </c>
      <c r="E11" s="4" t="s">
        <v>11</v>
      </c>
      <c r="F11" s="30" t="s">
        <v>12</v>
      </c>
      <c r="G11" s="32" t="str">
        <f t="shared" si="0"/>
        <v>Verdadeiro Negativo</v>
      </c>
      <c r="I11" s="38" t="s">
        <v>31</v>
      </c>
      <c r="J11" s="39">
        <f>(K4/200)*100</f>
        <v>15.5</v>
      </c>
      <c r="O11" s="40" t="s">
        <v>32</v>
      </c>
      <c r="P11" s="56">
        <f>COUNTIF(S4:S7,0)/4</f>
        <v>0.25</v>
      </c>
      <c r="Q11" s="56">
        <f>COUNTIF(S4:S7,1)/4</f>
        <v>0.5</v>
      </c>
      <c r="R11" s="53">
        <f>COUNTIF(S4:S7,2)/4</f>
        <v>0.25</v>
      </c>
    </row>
    <row r="12" spans="1:28" ht="18.75" x14ac:dyDescent="0.3">
      <c r="B12" s="11">
        <v>44207</v>
      </c>
      <c r="C12" s="4">
        <v>9</v>
      </c>
      <c r="D12" s="4" t="s">
        <v>13</v>
      </c>
      <c r="E12" s="4" t="s">
        <v>11</v>
      </c>
      <c r="F12" s="30" t="s">
        <v>14</v>
      </c>
      <c r="G12" s="32" t="str">
        <f t="shared" si="0"/>
        <v>Falso Positivo</v>
      </c>
      <c r="I12" s="40" t="s">
        <v>33</v>
      </c>
      <c r="J12" s="41">
        <f>(J5/200)*100</f>
        <v>13</v>
      </c>
    </row>
    <row r="13" spans="1:28" ht="18.75" x14ac:dyDescent="0.3">
      <c r="B13" s="11">
        <v>44207</v>
      </c>
      <c r="C13" s="4">
        <v>10</v>
      </c>
      <c r="D13" s="4" t="s">
        <v>11</v>
      </c>
      <c r="E13" s="4" t="s">
        <v>11</v>
      </c>
      <c r="F13" s="30" t="s">
        <v>12</v>
      </c>
      <c r="G13" s="32" t="str">
        <f t="shared" si="0"/>
        <v>Verdadeiro Negativo</v>
      </c>
      <c r="O13" s="51" t="s">
        <v>34</v>
      </c>
      <c r="P13" s="35"/>
    </row>
    <row r="14" spans="1:28" ht="18.75" x14ac:dyDescent="0.3">
      <c r="B14" s="11">
        <v>44208</v>
      </c>
      <c r="C14" s="4">
        <v>11</v>
      </c>
      <c r="D14" s="4" t="s">
        <v>13</v>
      </c>
      <c r="E14" s="4" t="s">
        <v>11</v>
      </c>
      <c r="F14" s="30" t="s">
        <v>14</v>
      </c>
      <c r="G14" s="32" t="str">
        <f t="shared" si="0"/>
        <v>Falso Positivo</v>
      </c>
      <c r="O14" s="52"/>
      <c r="P14" s="53">
        <f>(SUMPRODUCT(P10:R10,P11:R11))</f>
        <v>1</v>
      </c>
    </row>
    <row r="15" spans="1:28" x14ac:dyDescent="0.3">
      <c r="B15" s="11">
        <v>44208</v>
      </c>
      <c r="C15" s="4">
        <v>12</v>
      </c>
      <c r="D15" s="4" t="s">
        <v>13</v>
      </c>
      <c r="E15" s="4" t="s">
        <v>11</v>
      </c>
      <c r="F15" s="30" t="s">
        <v>14</v>
      </c>
      <c r="G15" s="32" t="str">
        <f t="shared" si="0"/>
        <v>Falso Positivo</v>
      </c>
    </row>
    <row r="16" spans="1:28" ht="18.75" x14ac:dyDescent="0.3">
      <c r="B16" s="11">
        <v>44208</v>
      </c>
      <c r="C16" s="4">
        <v>13</v>
      </c>
      <c r="D16" s="4" t="s">
        <v>11</v>
      </c>
      <c r="E16" s="4" t="s">
        <v>11</v>
      </c>
      <c r="F16" s="30" t="s">
        <v>12</v>
      </c>
      <c r="G16" s="32" t="str">
        <f t="shared" si="0"/>
        <v>Verdadeiro Negativo</v>
      </c>
      <c r="O16" s="51" t="s">
        <v>35</v>
      </c>
      <c r="P16" s="35"/>
    </row>
    <row r="17" spans="2:16" ht="18.75" x14ac:dyDescent="0.3">
      <c r="B17" s="11">
        <v>44208</v>
      </c>
      <c r="C17" s="4">
        <v>14</v>
      </c>
      <c r="D17" s="4" t="s">
        <v>11</v>
      </c>
      <c r="E17" s="4" t="s">
        <v>11</v>
      </c>
      <c r="F17" s="30" t="s">
        <v>12</v>
      </c>
      <c r="G17" s="32" t="str">
        <f t="shared" si="0"/>
        <v>Verdadeiro Negativo</v>
      </c>
      <c r="O17" s="52"/>
      <c r="P17" s="53">
        <f>ROUND((SUMPRODUCT(P10:R10^2,P11:R11))-(SUMPRODUCT(P10:R10,P11:R11)^2),4)</f>
        <v>0.5</v>
      </c>
    </row>
    <row r="18" spans="2:16" x14ac:dyDescent="0.3">
      <c r="B18" s="11">
        <v>44208</v>
      </c>
      <c r="C18" s="4">
        <v>15</v>
      </c>
      <c r="D18" s="4" t="s">
        <v>11</v>
      </c>
      <c r="E18" s="4" t="s">
        <v>11</v>
      </c>
      <c r="F18" s="30" t="s">
        <v>12</v>
      </c>
      <c r="G18" s="32" t="str">
        <f t="shared" si="0"/>
        <v>Verdadeiro Negativo</v>
      </c>
      <c r="H18" s="6"/>
    </row>
    <row r="19" spans="2:16" x14ac:dyDescent="0.3">
      <c r="B19" s="11">
        <v>44208</v>
      </c>
      <c r="C19" s="4">
        <v>16</v>
      </c>
      <c r="D19" s="4" t="s">
        <v>13</v>
      </c>
      <c r="E19" s="4" t="s">
        <v>11</v>
      </c>
      <c r="F19" s="30" t="s">
        <v>14</v>
      </c>
      <c r="G19" s="32" t="str">
        <f t="shared" si="0"/>
        <v>Falso Positivo</v>
      </c>
    </row>
    <row r="20" spans="2:16" x14ac:dyDescent="0.3">
      <c r="B20" s="11">
        <v>44208</v>
      </c>
      <c r="C20" s="4">
        <v>17</v>
      </c>
      <c r="D20" s="4" t="s">
        <v>11</v>
      </c>
      <c r="E20" s="4" t="s">
        <v>11</v>
      </c>
      <c r="F20" s="30" t="s">
        <v>12</v>
      </c>
      <c r="G20" s="32" t="str">
        <f t="shared" si="0"/>
        <v>Verdadeiro Negativo</v>
      </c>
    </row>
    <row r="21" spans="2:16" x14ac:dyDescent="0.3">
      <c r="B21" s="11">
        <v>44208</v>
      </c>
      <c r="C21" s="4">
        <v>18</v>
      </c>
      <c r="D21" s="4" t="s">
        <v>11</v>
      </c>
      <c r="E21" s="4" t="s">
        <v>11</v>
      </c>
      <c r="F21" s="30" t="s">
        <v>12</v>
      </c>
      <c r="G21" s="32" t="str">
        <f t="shared" si="0"/>
        <v>Verdadeiro Negativo</v>
      </c>
    </row>
    <row r="22" spans="2:16" x14ac:dyDescent="0.3">
      <c r="B22" s="11">
        <v>44208</v>
      </c>
      <c r="C22" s="4">
        <v>19</v>
      </c>
      <c r="D22" s="4" t="s">
        <v>11</v>
      </c>
      <c r="E22" s="4" t="s">
        <v>11</v>
      </c>
      <c r="F22" s="30" t="s">
        <v>12</v>
      </c>
      <c r="G22" s="32" t="str">
        <f t="shared" si="0"/>
        <v>Verdadeiro Negativo</v>
      </c>
    </row>
    <row r="23" spans="2:16" x14ac:dyDescent="0.3">
      <c r="B23" s="11">
        <v>44208</v>
      </c>
      <c r="C23" s="4">
        <v>20</v>
      </c>
      <c r="D23" s="4" t="s">
        <v>11</v>
      </c>
      <c r="E23" s="4" t="s">
        <v>11</v>
      </c>
      <c r="F23" s="30" t="s">
        <v>12</v>
      </c>
      <c r="G23" s="32" t="str">
        <f t="shared" si="0"/>
        <v>Verdadeiro Negativo</v>
      </c>
    </row>
    <row r="24" spans="2:16" x14ac:dyDescent="0.3">
      <c r="B24" s="11">
        <v>44209</v>
      </c>
      <c r="C24" s="4">
        <v>21</v>
      </c>
      <c r="D24" s="4" t="s">
        <v>11</v>
      </c>
      <c r="E24" s="4" t="s">
        <v>13</v>
      </c>
      <c r="F24" s="30" t="s">
        <v>12</v>
      </c>
      <c r="G24" s="32" t="str">
        <f t="shared" si="0"/>
        <v>Falso Negativo</v>
      </c>
    </row>
    <row r="25" spans="2:16" x14ac:dyDescent="0.3">
      <c r="B25" s="11">
        <v>44209</v>
      </c>
      <c r="C25" s="4">
        <v>22</v>
      </c>
      <c r="D25" s="4" t="s">
        <v>11</v>
      </c>
      <c r="E25" s="4" t="s">
        <v>11</v>
      </c>
      <c r="F25" s="30" t="s">
        <v>12</v>
      </c>
      <c r="G25" s="32" t="str">
        <f t="shared" si="0"/>
        <v>Verdadeiro Negativo</v>
      </c>
    </row>
    <row r="26" spans="2:16" x14ac:dyDescent="0.3">
      <c r="B26" s="11">
        <v>44209</v>
      </c>
      <c r="C26" s="4">
        <v>23</v>
      </c>
      <c r="D26" s="4" t="s">
        <v>11</v>
      </c>
      <c r="E26" s="4" t="s">
        <v>11</v>
      </c>
      <c r="F26" s="30" t="s">
        <v>12</v>
      </c>
      <c r="G26" s="32" t="str">
        <f t="shared" si="0"/>
        <v>Verdadeiro Negativo</v>
      </c>
    </row>
    <row r="27" spans="2:16" x14ac:dyDescent="0.3">
      <c r="B27" s="11">
        <v>44209</v>
      </c>
      <c r="C27" s="4">
        <v>24</v>
      </c>
      <c r="D27" s="4" t="s">
        <v>11</v>
      </c>
      <c r="E27" s="4" t="s">
        <v>13</v>
      </c>
      <c r="F27" s="30" t="s">
        <v>12</v>
      </c>
      <c r="G27" s="32" t="str">
        <f t="shared" si="0"/>
        <v>Falso Negativo</v>
      </c>
    </row>
    <row r="28" spans="2:16" x14ac:dyDescent="0.3">
      <c r="B28" s="11">
        <v>44209</v>
      </c>
      <c r="C28" s="4">
        <v>25</v>
      </c>
      <c r="D28" s="4" t="s">
        <v>13</v>
      </c>
      <c r="E28" s="4" t="s">
        <v>11</v>
      </c>
      <c r="F28" s="30" t="s">
        <v>14</v>
      </c>
      <c r="G28" s="32" t="str">
        <f t="shared" si="0"/>
        <v>Falso Positivo</v>
      </c>
    </row>
    <row r="29" spans="2:16" x14ac:dyDescent="0.3">
      <c r="B29" s="11">
        <v>44209</v>
      </c>
      <c r="C29" s="4">
        <v>26</v>
      </c>
      <c r="D29" s="4" t="s">
        <v>11</v>
      </c>
      <c r="E29" s="4" t="s">
        <v>11</v>
      </c>
      <c r="F29" s="30" t="s">
        <v>12</v>
      </c>
      <c r="G29" s="32" t="str">
        <f t="shared" si="0"/>
        <v>Verdadeiro Negativo</v>
      </c>
    </row>
    <row r="30" spans="2:16" x14ac:dyDescent="0.3">
      <c r="B30" s="11">
        <v>44209</v>
      </c>
      <c r="C30" s="4">
        <v>27</v>
      </c>
      <c r="D30" s="4" t="s">
        <v>13</v>
      </c>
      <c r="E30" s="4" t="s">
        <v>13</v>
      </c>
      <c r="F30" s="30" t="s">
        <v>14</v>
      </c>
      <c r="G30" s="32" t="str">
        <f t="shared" si="0"/>
        <v>Verdadeiro Positivo</v>
      </c>
    </row>
    <row r="31" spans="2:16" x14ac:dyDescent="0.3">
      <c r="B31" s="11">
        <v>44209</v>
      </c>
      <c r="C31" s="4">
        <v>28</v>
      </c>
      <c r="D31" s="4" t="s">
        <v>11</v>
      </c>
      <c r="E31" s="4" t="s">
        <v>11</v>
      </c>
      <c r="F31" s="30" t="s">
        <v>12</v>
      </c>
      <c r="G31" s="32" t="str">
        <f t="shared" si="0"/>
        <v>Verdadeiro Negativo</v>
      </c>
    </row>
    <row r="32" spans="2:16" x14ac:dyDescent="0.3">
      <c r="B32" s="11">
        <v>44209</v>
      </c>
      <c r="C32" s="4">
        <v>29</v>
      </c>
      <c r="D32" s="4" t="s">
        <v>11</v>
      </c>
      <c r="E32" s="4" t="s">
        <v>11</v>
      </c>
      <c r="F32" s="30" t="s">
        <v>12</v>
      </c>
      <c r="G32" s="32" t="str">
        <f t="shared" si="0"/>
        <v>Verdadeiro Negativo</v>
      </c>
    </row>
    <row r="33" spans="2:15" x14ac:dyDescent="0.3">
      <c r="B33" s="11">
        <v>44209</v>
      </c>
      <c r="C33" s="4">
        <v>30</v>
      </c>
      <c r="D33" s="4" t="s">
        <v>11</v>
      </c>
      <c r="E33" s="4" t="s">
        <v>11</v>
      </c>
      <c r="F33" s="30" t="s">
        <v>12</v>
      </c>
      <c r="G33" s="32" t="str">
        <f t="shared" si="0"/>
        <v>Verdadeiro Negativo</v>
      </c>
    </row>
    <row r="34" spans="2:15" x14ac:dyDescent="0.3">
      <c r="B34" s="11">
        <v>44209</v>
      </c>
      <c r="C34" s="4">
        <v>31</v>
      </c>
      <c r="D34" s="4" t="s">
        <v>13</v>
      </c>
      <c r="E34" s="4" t="s">
        <v>11</v>
      </c>
      <c r="F34" s="30" t="s">
        <v>14</v>
      </c>
      <c r="G34" s="32" t="str">
        <f t="shared" si="0"/>
        <v>Falso Positivo</v>
      </c>
    </row>
    <row r="35" spans="2:15" x14ac:dyDescent="0.3">
      <c r="B35" s="11">
        <v>44210</v>
      </c>
      <c r="C35" s="4">
        <v>32</v>
      </c>
      <c r="D35" s="4" t="s">
        <v>11</v>
      </c>
      <c r="E35" s="4" t="s">
        <v>11</v>
      </c>
      <c r="F35" s="30" t="s">
        <v>12</v>
      </c>
      <c r="G35" s="32" t="str">
        <f t="shared" si="0"/>
        <v>Verdadeiro Negativo</v>
      </c>
    </row>
    <row r="36" spans="2:15" x14ac:dyDescent="0.3">
      <c r="B36" s="11">
        <v>44210</v>
      </c>
      <c r="C36" s="4">
        <v>33</v>
      </c>
      <c r="D36" s="4" t="s">
        <v>11</v>
      </c>
      <c r="E36" s="4" t="s">
        <v>11</v>
      </c>
      <c r="F36" s="30" t="s">
        <v>12</v>
      </c>
      <c r="G36" s="32" t="str">
        <f t="shared" si="0"/>
        <v>Verdadeiro Negativo</v>
      </c>
    </row>
    <row r="37" spans="2:15" x14ac:dyDescent="0.3">
      <c r="B37" s="11">
        <v>44210</v>
      </c>
      <c r="C37" s="4">
        <v>34</v>
      </c>
      <c r="D37" s="4" t="s">
        <v>11</v>
      </c>
      <c r="E37" s="4" t="s">
        <v>11</v>
      </c>
      <c r="F37" s="30" t="s">
        <v>12</v>
      </c>
      <c r="G37" s="32" t="str">
        <f t="shared" si="0"/>
        <v>Verdadeiro Negativo</v>
      </c>
    </row>
    <row r="38" spans="2:15" x14ac:dyDescent="0.3">
      <c r="B38" s="11">
        <v>44210</v>
      </c>
      <c r="C38" s="4">
        <v>35</v>
      </c>
      <c r="D38" s="4" t="s">
        <v>11</v>
      </c>
      <c r="E38" s="4" t="s">
        <v>11</v>
      </c>
      <c r="F38" s="30" t="s">
        <v>12</v>
      </c>
      <c r="G38" s="32" t="str">
        <f t="shared" si="0"/>
        <v>Verdadeiro Negativo</v>
      </c>
    </row>
    <row r="39" spans="2:15" x14ac:dyDescent="0.3">
      <c r="B39" s="11">
        <v>44210</v>
      </c>
      <c r="C39" s="4">
        <v>36</v>
      </c>
      <c r="D39" s="4" t="s">
        <v>11</v>
      </c>
      <c r="E39" s="4" t="s">
        <v>13</v>
      </c>
      <c r="F39" s="30" t="s">
        <v>12</v>
      </c>
      <c r="G39" s="32" t="str">
        <f t="shared" si="0"/>
        <v>Falso Negativo</v>
      </c>
    </row>
    <row r="40" spans="2:15" x14ac:dyDescent="0.3">
      <c r="B40" s="11">
        <v>44210</v>
      </c>
      <c r="C40" s="4">
        <v>37</v>
      </c>
      <c r="D40" s="4" t="s">
        <v>11</v>
      </c>
      <c r="E40" s="4" t="s">
        <v>11</v>
      </c>
      <c r="F40" s="30" t="s">
        <v>12</v>
      </c>
      <c r="G40" s="32" t="str">
        <f t="shared" si="0"/>
        <v>Verdadeiro Negativo</v>
      </c>
      <c r="O40" s="6"/>
    </row>
    <row r="41" spans="2:15" x14ac:dyDescent="0.3">
      <c r="B41" s="11">
        <v>44210</v>
      </c>
      <c r="C41" s="4">
        <v>38</v>
      </c>
      <c r="D41" s="4" t="s">
        <v>11</v>
      </c>
      <c r="E41" s="4" t="s">
        <v>11</v>
      </c>
      <c r="F41" s="30" t="s">
        <v>12</v>
      </c>
      <c r="G41" s="32" t="str">
        <f t="shared" si="0"/>
        <v>Verdadeiro Negativo</v>
      </c>
      <c r="O41" s="6"/>
    </row>
    <row r="42" spans="2:15" x14ac:dyDescent="0.3">
      <c r="B42" s="11">
        <v>44210</v>
      </c>
      <c r="C42" s="4">
        <v>39</v>
      </c>
      <c r="D42" s="4" t="s">
        <v>13</v>
      </c>
      <c r="E42" s="4" t="s">
        <v>11</v>
      </c>
      <c r="F42" s="30" t="s">
        <v>14</v>
      </c>
      <c r="G42" s="32" t="str">
        <f t="shared" si="0"/>
        <v>Falso Positivo</v>
      </c>
    </row>
    <row r="43" spans="2:15" x14ac:dyDescent="0.3">
      <c r="B43" s="11">
        <v>44210</v>
      </c>
      <c r="C43" s="4">
        <v>40</v>
      </c>
      <c r="D43" s="4" t="s">
        <v>11</v>
      </c>
      <c r="E43" s="4" t="s">
        <v>11</v>
      </c>
      <c r="F43" s="30" t="s">
        <v>12</v>
      </c>
      <c r="G43" s="32" t="str">
        <f t="shared" si="0"/>
        <v>Verdadeiro Negativo</v>
      </c>
    </row>
    <row r="44" spans="2:15" x14ac:dyDescent="0.3">
      <c r="B44" s="11">
        <v>44210</v>
      </c>
      <c r="C44" s="4">
        <v>41</v>
      </c>
      <c r="D44" s="4" t="s">
        <v>11</v>
      </c>
      <c r="E44" s="4" t="s">
        <v>11</v>
      </c>
      <c r="F44" s="30" t="s">
        <v>12</v>
      </c>
      <c r="G44" s="32" t="str">
        <f t="shared" si="0"/>
        <v>Verdadeiro Negativo</v>
      </c>
    </row>
    <row r="45" spans="2:15" x14ac:dyDescent="0.3">
      <c r="B45" s="11">
        <v>44210</v>
      </c>
      <c r="C45" s="4">
        <v>42</v>
      </c>
      <c r="D45" s="4" t="s">
        <v>11</v>
      </c>
      <c r="E45" s="4" t="s">
        <v>11</v>
      </c>
      <c r="F45" s="30" t="s">
        <v>12</v>
      </c>
      <c r="G45" s="32" t="str">
        <f t="shared" si="0"/>
        <v>Verdadeiro Negativo</v>
      </c>
    </row>
    <row r="46" spans="2:15" x14ac:dyDescent="0.3">
      <c r="B46" s="11">
        <v>44210</v>
      </c>
      <c r="C46" s="4">
        <v>43</v>
      </c>
      <c r="D46" s="4" t="s">
        <v>11</v>
      </c>
      <c r="E46" s="4" t="s">
        <v>11</v>
      </c>
      <c r="F46" s="30" t="s">
        <v>12</v>
      </c>
      <c r="G46" s="32" t="str">
        <f t="shared" si="0"/>
        <v>Verdadeiro Negativo</v>
      </c>
    </row>
    <row r="47" spans="2:15" x14ac:dyDescent="0.3">
      <c r="B47" s="11">
        <v>44211</v>
      </c>
      <c r="C47" s="4">
        <v>44</v>
      </c>
      <c r="D47" s="4" t="s">
        <v>13</v>
      </c>
      <c r="E47" s="4" t="s">
        <v>11</v>
      </c>
      <c r="F47" s="30" t="s">
        <v>14</v>
      </c>
      <c r="G47" s="32" t="str">
        <f t="shared" si="0"/>
        <v>Falso Positivo</v>
      </c>
    </row>
    <row r="48" spans="2:15" x14ac:dyDescent="0.3">
      <c r="B48" s="11">
        <v>44211</v>
      </c>
      <c r="C48" s="4">
        <v>45</v>
      </c>
      <c r="D48" s="4" t="s">
        <v>13</v>
      </c>
      <c r="E48" s="4" t="s">
        <v>13</v>
      </c>
      <c r="F48" s="30" t="s">
        <v>14</v>
      </c>
      <c r="G48" s="32" t="str">
        <f t="shared" si="0"/>
        <v>Verdadeiro Positivo</v>
      </c>
    </row>
    <row r="49" spans="2:7" x14ac:dyDescent="0.3">
      <c r="B49" s="11">
        <v>44211</v>
      </c>
      <c r="C49" s="4">
        <v>46</v>
      </c>
      <c r="D49" s="4" t="s">
        <v>11</v>
      </c>
      <c r="E49" s="4" t="s">
        <v>11</v>
      </c>
      <c r="F49" s="30" t="s">
        <v>12</v>
      </c>
      <c r="G49" s="32" t="str">
        <f t="shared" si="0"/>
        <v>Verdadeiro Negativo</v>
      </c>
    </row>
    <row r="50" spans="2:7" x14ac:dyDescent="0.3">
      <c r="B50" s="11">
        <v>44211</v>
      </c>
      <c r="C50" s="4">
        <v>47</v>
      </c>
      <c r="D50" s="4" t="s">
        <v>11</v>
      </c>
      <c r="E50" s="4" t="s">
        <v>13</v>
      </c>
      <c r="F50" s="30" t="s">
        <v>12</v>
      </c>
      <c r="G50" s="32" t="str">
        <f t="shared" si="0"/>
        <v>Falso Negativo</v>
      </c>
    </row>
    <row r="51" spans="2:7" x14ac:dyDescent="0.3">
      <c r="B51" s="11">
        <v>44211</v>
      </c>
      <c r="C51" s="4">
        <v>48</v>
      </c>
      <c r="D51" s="4" t="s">
        <v>13</v>
      </c>
      <c r="E51" s="4" t="s">
        <v>11</v>
      </c>
      <c r="F51" s="30" t="s">
        <v>14</v>
      </c>
      <c r="G51" s="32" t="str">
        <f t="shared" si="0"/>
        <v>Falso Positivo</v>
      </c>
    </row>
    <row r="52" spans="2:7" x14ac:dyDescent="0.3">
      <c r="B52" s="11">
        <v>44211</v>
      </c>
      <c r="C52" s="4">
        <v>49</v>
      </c>
      <c r="D52" s="4" t="s">
        <v>11</v>
      </c>
      <c r="E52" s="4" t="s">
        <v>11</v>
      </c>
      <c r="F52" s="30" t="s">
        <v>12</v>
      </c>
      <c r="G52" s="32" t="str">
        <f t="shared" si="0"/>
        <v>Verdadeiro Negativo</v>
      </c>
    </row>
    <row r="53" spans="2:7" x14ac:dyDescent="0.3">
      <c r="B53" s="11">
        <v>44211</v>
      </c>
      <c r="C53" s="4">
        <v>50</v>
      </c>
      <c r="D53" s="4" t="s">
        <v>11</v>
      </c>
      <c r="E53" s="4" t="s">
        <v>13</v>
      </c>
      <c r="F53" s="30" t="s">
        <v>12</v>
      </c>
      <c r="G53" s="32" t="str">
        <f t="shared" si="0"/>
        <v>Falso Negativo</v>
      </c>
    </row>
    <row r="54" spans="2:7" x14ac:dyDescent="0.3">
      <c r="B54" s="11">
        <v>44211</v>
      </c>
      <c r="C54" s="4">
        <v>51</v>
      </c>
      <c r="D54" s="4" t="s">
        <v>11</v>
      </c>
      <c r="E54" s="4" t="s">
        <v>11</v>
      </c>
      <c r="F54" s="30" t="s">
        <v>12</v>
      </c>
      <c r="G54" s="32" t="str">
        <f t="shared" si="0"/>
        <v>Verdadeiro Negativo</v>
      </c>
    </row>
    <row r="55" spans="2:7" x14ac:dyDescent="0.3">
      <c r="B55" s="11">
        <v>44211</v>
      </c>
      <c r="C55" s="4">
        <v>52</v>
      </c>
      <c r="D55" s="4" t="s">
        <v>11</v>
      </c>
      <c r="E55" s="4" t="s">
        <v>13</v>
      </c>
      <c r="F55" s="30" t="s">
        <v>12</v>
      </c>
      <c r="G55" s="32" t="str">
        <f t="shared" si="0"/>
        <v>Falso Negativo</v>
      </c>
    </row>
    <row r="56" spans="2:7" x14ac:dyDescent="0.3">
      <c r="B56" s="11">
        <v>44211</v>
      </c>
      <c r="C56" s="4">
        <v>53</v>
      </c>
      <c r="D56" s="4" t="s">
        <v>11</v>
      </c>
      <c r="E56" s="4" t="s">
        <v>11</v>
      </c>
      <c r="F56" s="30" t="s">
        <v>12</v>
      </c>
      <c r="G56" s="32" t="str">
        <f t="shared" si="0"/>
        <v>Verdadeiro Negativo</v>
      </c>
    </row>
    <row r="57" spans="2:7" x14ac:dyDescent="0.3">
      <c r="B57" s="11">
        <v>44211</v>
      </c>
      <c r="C57" s="4">
        <v>54</v>
      </c>
      <c r="D57" s="4" t="s">
        <v>11</v>
      </c>
      <c r="E57" s="4" t="s">
        <v>11</v>
      </c>
      <c r="F57" s="30" t="s">
        <v>12</v>
      </c>
      <c r="G57" s="32" t="str">
        <f t="shared" si="0"/>
        <v>Verdadeiro Negativo</v>
      </c>
    </row>
    <row r="58" spans="2:7" x14ac:dyDescent="0.3">
      <c r="B58" s="11">
        <v>44211</v>
      </c>
      <c r="C58" s="4">
        <v>55</v>
      </c>
      <c r="D58" s="4" t="s">
        <v>11</v>
      </c>
      <c r="E58" s="4" t="s">
        <v>11</v>
      </c>
      <c r="F58" s="30" t="s">
        <v>12</v>
      </c>
      <c r="G58" s="32" t="str">
        <f t="shared" si="0"/>
        <v>Verdadeiro Negativo</v>
      </c>
    </row>
    <row r="59" spans="2:7" x14ac:dyDescent="0.3">
      <c r="B59" s="11">
        <v>44211</v>
      </c>
      <c r="C59" s="4">
        <v>56</v>
      </c>
      <c r="D59" s="4" t="s">
        <v>11</v>
      </c>
      <c r="E59" s="4" t="s">
        <v>11</v>
      </c>
      <c r="F59" s="30" t="s">
        <v>12</v>
      </c>
      <c r="G59" s="32" t="str">
        <f t="shared" si="0"/>
        <v>Verdadeiro Negativo</v>
      </c>
    </row>
    <row r="60" spans="2:7" x14ac:dyDescent="0.3">
      <c r="B60" s="11">
        <v>44211</v>
      </c>
      <c r="C60" s="4">
        <v>57</v>
      </c>
      <c r="D60" s="4" t="s">
        <v>11</v>
      </c>
      <c r="E60" s="4" t="s">
        <v>13</v>
      </c>
      <c r="F60" s="30" t="s">
        <v>12</v>
      </c>
      <c r="G60" s="32" t="str">
        <f t="shared" si="0"/>
        <v>Falso Negativo</v>
      </c>
    </row>
    <row r="61" spans="2:7" x14ac:dyDescent="0.3">
      <c r="B61" s="11">
        <v>44211</v>
      </c>
      <c r="C61" s="4">
        <v>58</v>
      </c>
      <c r="D61" s="4" t="s">
        <v>11</v>
      </c>
      <c r="E61" s="4" t="s">
        <v>11</v>
      </c>
      <c r="F61" s="30" t="s">
        <v>12</v>
      </c>
      <c r="G61" s="32" t="str">
        <f t="shared" si="0"/>
        <v>Verdadeiro Negativo</v>
      </c>
    </row>
    <row r="62" spans="2:7" x14ac:dyDescent="0.3">
      <c r="B62" s="11">
        <v>44212</v>
      </c>
      <c r="C62" s="4">
        <v>59</v>
      </c>
      <c r="D62" s="4" t="s">
        <v>11</v>
      </c>
      <c r="E62" s="4" t="s">
        <v>11</v>
      </c>
      <c r="F62" s="30" t="s">
        <v>12</v>
      </c>
      <c r="G62" s="32" t="str">
        <f t="shared" si="0"/>
        <v>Verdadeiro Negativo</v>
      </c>
    </row>
    <row r="63" spans="2:7" x14ac:dyDescent="0.3">
      <c r="B63" s="11">
        <v>44212</v>
      </c>
      <c r="C63" s="4">
        <v>60</v>
      </c>
      <c r="D63" s="4" t="s">
        <v>11</v>
      </c>
      <c r="E63" s="4" t="s">
        <v>11</v>
      </c>
      <c r="F63" s="30" t="s">
        <v>12</v>
      </c>
      <c r="G63" s="32" t="str">
        <f t="shared" si="0"/>
        <v>Verdadeiro Negativo</v>
      </c>
    </row>
    <row r="64" spans="2:7" x14ac:dyDescent="0.3">
      <c r="B64" s="11">
        <v>44212</v>
      </c>
      <c r="C64" s="4">
        <v>61</v>
      </c>
      <c r="D64" s="4" t="s">
        <v>11</v>
      </c>
      <c r="E64" s="4" t="s">
        <v>11</v>
      </c>
      <c r="F64" s="30" t="s">
        <v>12</v>
      </c>
      <c r="G64" s="32" t="str">
        <f t="shared" si="0"/>
        <v>Verdadeiro Negativo</v>
      </c>
    </row>
    <row r="65" spans="2:7" x14ac:dyDescent="0.3">
      <c r="B65" s="11">
        <v>44212</v>
      </c>
      <c r="C65" s="4">
        <v>62</v>
      </c>
      <c r="D65" s="4" t="s">
        <v>11</v>
      </c>
      <c r="E65" s="4" t="s">
        <v>11</v>
      </c>
      <c r="F65" s="30" t="s">
        <v>12</v>
      </c>
      <c r="G65" s="32" t="str">
        <f t="shared" si="0"/>
        <v>Verdadeiro Negativo</v>
      </c>
    </row>
    <row r="66" spans="2:7" x14ac:dyDescent="0.3">
      <c r="B66" s="11">
        <v>44212</v>
      </c>
      <c r="C66" s="4">
        <v>63</v>
      </c>
      <c r="D66" s="4" t="s">
        <v>13</v>
      </c>
      <c r="E66" s="4" t="s">
        <v>11</v>
      </c>
      <c r="F66" s="30" t="s">
        <v>14</v>
      </c>
      <c r="G66" s="32" t="str">
        <f t="shared" si="0"/>
        <v>Falso Positivo</v>
      </c>
    </row>
    <row r="67" spans="2:7" x14ac:dyDescent="0.3">
      <c r="B67" s="11">
        <v>44212</v>
      </c>
      <c r="C67" s="4">
        <v>64</v>
      </c>
      <c r="D67" s="4" t="s">
        <v>11</v>
      </c>
      <c r="E67" s="4" t="s">
        <v>13</v>
      </c>
      <c r="F67" s="30" t="s">
        <v>12</v>
      </c>
      <c r="G67" s="32" t="str">
        <f t="shared" si="0"/>
        <v>Falso Negativo</v>
      </c>
    </row>
    <row r="68" spans="2:7" x14ac:dyDescent="0.3">
      <c r="B68" s="11">
        <v>44212</v>
      </c>
      <c r="C68" s="4">
        <v>65</v>
      </c>
      <c r="D68" s="4" t="s">
        <v>11</v>
      </c>
      <c r="E68" s="4" t="s">
        <v>11</v>
      </c>
      <c r="F68" s="30" t="s">
        <v>12</v>
      </c>
      <c r="G68" s="32" t="str">
        <f t="shared" si="0"/>
        <v>Verdadeiro Negativo</v>
      </c>
    </row>
    <row r="69" spans="2:7" x14ac:dyDescent="0.3">
      <c r="B69" s="11">
        <v>44212</v>
      </c>
      <c r="C69" s="4">
        <v>66</v>
      </c>
      <c r="D69" s="4" t="s">
        <v>11</v>
      </c>
      <c r="E69" s="4" t="s">
        <v>11</v>
      </c>
      <c r="F69" s="30" t="s">
        <v>12</v>
      </c>
      <c r="G69" s="32" t="str">
        <f t="shared" ref="G69:G132" si="1">IF(AND(D69="-",E69="-"),"Verdadeiro Negativo",IF(AND(D69="-",E69="+"),"Falso Negativo",IF(AND(D69="+",E69="+"),"Verdadeiro Positivo",IF(AND(D69="+",E69="-"),"Falso Positivo"))))</f>
        <v>Verdadeiro Negativo</v>
      </c>
    </row>
    <row r="70" spans="2:7" x14ac:dyDescent="0.3">
      <c r="B70" s="11">
        <v>44213</v>
      </c>
      <c r="C70" s="4">
        <v>67</v>
      </c>
      <c r="D70" s="4" t="s">
        <v>13</v>
      </c>
      <c r="E70" s="4" t="s">
        <v>11</v>
      </c>
      <c r="F70" s="30" t="s">
        <v>14</v>
      </c>
      <c r="G70" s="32" t="str">
        <f t="shared" si="1"/>
        <v>Falso Positivo</v>
      </c>
    </row>
    <row r="71" spans="2:7" x14ac:dyDescent="0.3">
      <c r="B71" s="11">
        <v>44213</v>
      </c>
      <c r="C71" s="4">
        <v>68</v>
      </c>
      <c r="D71" s="4" t="s">
        <v>11</v>
      </c>
      <c r="E71" s="4" t="s">
        <v>11</v>
      </c>
      <c r="F71" s="30" t="s">
        <v>12</v>
      </c>
      <c r="G71" s="32" t="str">
        <f t="shared" si="1"/>
        <v>Verdadeiro Negativo</v>
      </c>
    </row>
    <row r="72" spans="2:7" x14ac:dyDescent="0.3">
      <c r="B72" s="11">
        <v>44213</v>
      </c>
      <c r="C72" s="4">
        <v>69</v>
      </c>
      <c r="D72" s="4" t="s">
        <v>11</v>
      </c>
      <c r="E72" s="4" t="s">
        <v>11</v>
      </c>
      <c r="F72" s="30" t="s">
        <v>12</v>
      </c>
      <c r="G72" s="32" t="str">
        <f t="shared" si="1"/>
        <v>Verdadeiro Negativo</v>
      </c>
    </row>
    <row r="73" spans="2:7" x14ac:dyDescent="0.3">
      <c r="B73" s="11">
        <v>44213</v>
      </c>
      <c r="C73" s="4">
        <v>70</v>
      </c>
      <c r="D73" s="4" t="s">
        <v>11</v>
      </c>
      <c r="E73" s="4" t="s">
        <v>13</v>
      </c>
      <c r="F73" s="30" t="s">
        <v>12</v>
      </c>
      <c r="G73" s="32" t="str">
        <f t="shared" si="1"/>
        <v>Falso Negativo</v>
      </c>
    </row>
    <row r="74" spans="2:7" x14ac:dyDescent="0.3">
      <c r="B74" s="11">
        <v>44213</v>
      </c>
      <c r="C74" s="4">
        <v>71</v>
      </c>
      <c r="D74" s="4" t="s">
        <v>11</v>
      </c>
      <c r="E74" s="4" t="s">
        <v>11</v>
      </c>
      <c r="F74" s="30" t="s">
        <v>12</v>
      </c>
      <c r="G74" s="32" t="str">
        <f t="shared" si="1"/>
        <v>Verdadeiro Negativo</v>
      </c>
    </row>
    <row r="75" spans="2:7" x14ac:dyDescent="0.3">
      <c r="B75" s="11">
        <v>44213</v>
      </c>
      <c r="C75" s="4">
        <v>72</v>
      </c>
      <c r="D75" s="4" t="s">
        <v>11</v>
      </c>
      <c r="E75" s="4" t="s">
        <v>11</v>
      </c>
      <c r="F75" s="30" t="s">
        <v>12</v>
      </c>
      <c r="G75" s="32" t="str">
        <f t="shared" si="1"/>
        <v>Verdadeiro Negativo</v>
      </c>
    </row>
    <row r="76" spans="2:7" x14ac:dyDescent="0.3">
      <c r="B76" s="11">
        <v>44213</v>
      </c>
      <c r="C76" s="4">
        <v>73</v>
      </c>
      <c r="D76" s="4" t="s">
        <v>13</v>
      </c>
      <c r="E76" s="4" t="s">
        <v>11</v>
      </c>
      <c r="F76" s="30" t="s">
        <v>14</v>
      </c>
      <c r="G76" s="32" t="str">
        <f t="shared" si="1"/>
        <v>Falso Positivo</v>
      </c>
    </row>
    <row r="77" spans="2:7" x14ac:dyDescent="0.3">
      <c r="B77" s="11">
        <v>44213</v>
      </c>
      <c r="C77" s="4">
        <v>74</v>
      </c>
      <c r="D77" s="4" t="s">
        <v>11</v>
      </c>
      <c r="E77" s="4" t="s">
        <v>13</v>
      </c>
      <c r="F77" s="30" t="s">
        <v>12</v>
      </c>
      <c r="G77" s="32" t="str">
        <f t="shared" si="1"/>
        <v>Falso Negativo</v>
      </c>
    </row>
    <row r="78" spans="2:7" x14ac:dyDescent="0.3">
      <c r="B78" s="11">
        <v>44213</v>
      </c>
      <c r="C78" s="4">
        <v>75</v>
      </c>
      <c r="D78" s="4" t="s">
        <v>11</v>
      </c>
      <c r="E78" s="4" t="s">
        <v>11</v>
      </c>
      <c r="F78" s="30" t="s">
        <v>12</v>
      </c>
      <c r="G78" s="32" t="str">
        <f t="shared" si="1"/>
        <v>Verdadeiro Negativo</v>
      </c>
    </row>
    <row r="79" spans="2:7" x14ac:dyDescent="0.3">
      <c r="B79" s="11">
        <v>44213</v>
      </c>
      <c r="C79" s="4">
        <v>76</v>
      </c>
      <c r="D79" s="4" t="s">
        <v>11</v>
      </c>
      <c r="E79" s="4" t="s">
        <v>11</v>
      </c>
      <c r="F79" s="30" t="s">
        <v>12</v>
      </c>
      <c r="G79" s="32" t="str">
        <f t="shared" si="1"/>
        <v>Verdadeiro Negativo</v>
      </c>
    </row>
    <row r="80" spans="2:7" x14ac:dyDescent="0.3">
      <c r="B80" s="11">
        <v>44213</v>
      </c>
      <c r="C80" s="4">
        <v>77</v>
      </c>
      <c r="D80" s="4" t="s">
        <v>11</v>
      </c>
      <c r="E80" s="4" t="s">
        <v>11</v>
      </c>
      <c r="F80" s="30" t="s">
        <v>12</v>
      </c>
      <c r="G80" s="32" t="str">
        <f t="shared" si="1"/>
        <v>Verdadeiro Negativo</v>
      </c>
    </row>
    <row r="81" spans="2:7" x14ac:dyDescent="0.3">
      <c r="B81" s="11">
        <v>44213</v>
      </c>
      <c r="C81" s="4">
        <v>78</v>
      </c>
      <c r="D81" s="4" t="s">
        <v>11</v>
      </c>
      <c r="E81" s="4" t="s">
        <v>13</v>
      </c>
      <c r="F81" s="30" t="s">
        <v>12</v>
      </c>
      <c r="G81" s="32" t="str">
        <f t="shared" si="1"/>
        <v>Falso Negativo</v>
      </c>
    </row>
    <row r="82" spans="2:7" x14ac:dyDescent="0.3">
      <c r="B82" s="11">
        <v>44214</v>
      </c>
      <c r="C82" s="4">
        <v>79</v>
      </c>
      <c r="D82" s="4" t="s">
        <v>11</v>
      </c>
      <c r="E82" s="4" t="s">
        <v>11</v>
      </c>
      <c r="F82" s="30" t="s">
        <v>12</v>
      </c>
      <c r="G82" s="32" t="str">
        <f t="shared" si="1"/>
        <v>Verdadeiro Negativo</v>
      </c>
    </row>
    <row r="83" spans="2:7" x14ac:dyDescent="0.3">
      <c r="B83" s="11">
        <v>44214</v>
      </c>
      <c r="C83" s="4">
        <v>80</v>
      </c>
      <c r="D83" s="4" t="s">
        <v>11</v>
      </c>
      <c r="E83" s="4" t="s">
        <v>11</v>
      </c>
      <c r="F83" s="30" t="s">
        <v>12</v>
      </c>
      <c r="G83" s="32" t="str">
        <f t="shared" si="1"/>
        <v>Verdadeiro Negativo</v>
      </c>
    </row>
    <row r="84" spans="2:7" x14ac:dyDescent="0.3">
      <c r="B84" s="11">
        <v>44214</v>
      </c>
      <c r="C84" s="4">
        <v>81</v>
      </c>
      <c r="D84" s="4" t="s">
        <v>11</v>
      </c>
      <c r="E84" s="4" t="s">
        <v>11</v>
      </c>
      <c r="F84" s="30" t="s">
        <v>12</v>
      </c>
      <c r="G84" s="32" t="str">
        <f t="shared" si="1"/>
        <v>Verdadeiro Negativo</v>
      </c>
    </row>
    <row r="85" spans="2:7" x14ac:dyDescent="0.3">
      <c r="B85" s="11">
        <v>44214</v>
      </c>
      <c r="C85" s="4">
        <v>82</v>
      </c>
      <c r="D85" s="4" t="s">
        <v>11</v>
      </c>
      <c r="E85" s="4" t="s">
        <v>11</v>
      </c>
      <c r="F85" s="30" t="s">
        <v>12</v>
      </c>
      <c r="G85" s="32" t="str">
        <f t="shared" si="1"/>
        <v>Verdadeiro Negativo</v>
      </c>
    </row>
    <row r="86" spans="2:7" x14ac:dyDescent="0.3">
      <c r="B86" s="11">
        <v>44214</v>
      </c>
      <c r="C86" s="4">
        <v>83</v>
      </c>
      <c r="D86" s="4" t="s">
        <v>11</v>
      </c>
      <c r="E86" s="4" t="s">
        <v>11</v>
      </c>
      <c r="F86" s="30" t="s">
        <v>12</v>
      </c>
      <c r="G86" s="32" t="str">
        <f t="shared" si="1"/>
        <v>Verdadeiro Negativo</v>
      </c>
    </row>
    <row r="87" spans="2:7" x14ac:dyDescent="0.3">
      <c r="B87" s="11">
        <v>44214</v>
      </c>
      <c r="C87" s="4">
        <v>84</v>
      </c>
      <c r="D87" s="4" t="s">
        <v>11</v>
      </c>
      <c r="E87" s="4" t="s">
        <v>11</v>
      </c>
      <c r="F87" s="30" t="s">
        <v>12</v>
      </c>
      <c r="G87" s="32" t="str">
        <f t="shared" si="1"/>
        <v>Verdadeiro Negativo</v>
      </c>
    </row>
    <row r="88" spans="2:7" x14ac:dyDescent="0.3">
      <c r="B88" s="11">
        <v>44214</v>
      </c>
      <c r="C88" s="4">
        <v>85</v>
      </c>
      <c r="D88" s="4" t="s">
        <v>11</v>
      </c>
      <c r="E88" s="4" t="s">
        <v>11</v>
      </c>
      <c r="F88" s="30" t="s">
        <v>12</v>
      </c>
      <c r="G88" s="32" t="str">
        <f t="shared" si="1"/>
        <v>Verdadeiro Negativo</v>
      </c>
    </row>
    <row r="89" spans="2:7" x14ac:dyDescent="0.3">
      <c r="B89" s="11">
        <v>44214</v>
      </c>
      <c r="C89" s="4">
        <v>86</v>
      </c>
      <c r="D89" s="4" t="s">
        <v>11</v>
      </c>
      <c r="E89" s="4" t="s">
        <v>11</v>
      </c>
      <c r="F89" s="30" t="s">
        <v>12</v>
      </c>
      <c r="G89" s="32" t="str">
        <f t="shared" si="1"/>
        <v>Verdadeiro Negativo</v>
      </c>
    </row>
    <row r="90" spans="2:7" x14ac:dyDescent="0.3">
      <c r="B90" s="11">
        <v>44214</v>
      </c>
      <c r="C90" s="4">
        <v>87</v>
      </c>
      <c r="D90" s="4" t="s">
        <v>11</v>
      </c>
      <c r="E90" s="4" t="s">
        <v>11</v>
      </c>
      <c r="F90" s="30" t="s">
        <v>12</v>
      </c>
      <c r="G90" s="32" t="str">
        <f t="shared" si="1"/>
        <v>Verdadeiro Negativo</v>
      </c>
    </row>
    <row r="91" spans="2:7" x14ac:dyDescent="0.3">
      <c r="B91" s="11">
        <v>44214</v>
      </c>
      <c r="C91" s="4">
        <v>88</v>
      </c>
      <c r="D91" s="4" t="s">
        <v>11</v>
      </c>
      <c r="E91" s="4" t="s">
        <v>13</v>
      </c>
      <c r="F91" s="30" t="s">
        <v>12</v>
      </c>
      <c r="G91" s="32" t="str">
        <f t="shared" si="1"/>
        <v>Falso Negativo</v>
      </c>
    </row>
    <row r="92" spans="2:7" x14ac:dyDescent="0.3">
      <c r="B92" s="11">
        <v>44214</v>
      </c>
      <c r="C92" s="4">
        <v>89</v>
      </c>
      <c r="D92" s="4" t="s">
        <v>11</v>
      </c>
      <c r="E92" s="4" t="s">
        <v>11</v>
      </c>
      <c r="F92" s="30" t="s">
        <v>12</v>
      </c>
      <c r="G92" s="32" t="str">
        <f t="shared" si="1"/>
        <v>Verdadeiro Negativo</v>
      </c>
    </row>
    <row r="93" spans="2:7" x14ac:dyDescent="0.3">
      <c r="B93" s="11">
        <v>44214</v>
      </c>
      <c r="C93" s="4">
        <v>90</v>
      </c>
      <c r="D93" s="4" t="s">
        <v>11</v>
      </c>
      <c r="E93" s="4" t="s">
        <v>11</v>
      </c>
      <c r="F93" s="30" t="s">
        <v>12</v>
      </c>
      <c r="G93" s="32" t="str">
        <f t="shared" si="1"/>
        <v>Verdadeiro Negativo</v>
      </c>
    </row>
    <row r="94" spans="2:7" x14ac:dyDescent="0.3">
      <c r="B94" s="11">
        <v>44214</v>
      </c>
      <c r="C94" s="4">
        <v>91</v>
      </c>
      <c r="D94" s="4" t="s">
        <v>11</v>
      </c>
      <c r="E94" s="4" t="s">
        <v>11</v>
      </c>
      <c r="F94" s="30" t="s">
        <v>12</v>
      </c>
      <c r="G94" s="32" t="str">
        <f t="shared" si="1"/>
        <v>Verdadeiro Negativo</v>
      </c>
    </row>
    <row r="95" spans="2:7" x14ac:dyDescent="0.3">
      <c r="B95" s="11">
        <v>44214</v>
      </c>
      <c r="C95" s="4">
        <v>92</v>
      </c>
      <c r="D95" s="4" t="s">
        <v>11</v>
      </c>
      <c r="E95" s="4" t="s">
        <v>11</v>
      </c>
      <c r="F95" s="30" t="s">
        <v>12</v>
      </c>
      <c r="G95" s="32" t="str">
        <f t="shared" si="1"/>
        <v>Verdadeiro Negativo</v>
      </c>
    </row>
    <row r="96" spans="2:7" x14ac:dyDescent="0.3">
      <c r="B96" s="11">
        <v>44215</v>
      </c>
      <c r="C96" s="4">
        <v>93</v>
      </c>
      <c r="D96" s="4" t="s">
        <v>11</v>
      </c>
      <c r="E96" s="4" t="s">
        <v>11</v>
      </c>
      <c r="F96" s="30" t="s">
        <v>12</v>
      </c>
      <c r="G96" s="32" t="str">
        <f t="shared" si="1"/>
        <v>Verdadeiro Negativo</v>
      </c>
    </row>
    <row r="97" spans="2:7" x14ac:dyDescent="0.3">
      <c r="B97" s="11">
        <v>44215</v>
      </c>
      <c r="C97" s="4">
        <v>94</v>
      </c>
      <c r="D97" s="4" t="s">
        <v>11</v>
      </c>
      <c r="E97" s="4" t="s">
        <v>11</v>
      </c>
      <c r="F97" s="30" t="s">
        <v>12</v>
      </c>
      <c r="G97" s="32" t="str">
        <f t="shared" si="1"/>
        <v>Verdadeiro Negativo</v>
      </c>
    </row>
    <row r="98" spans="2:7" x14ac:dyDescent="0.3">
      <c r="B98" s="11">
        <v>44215</v>
      </c>
      <c r="C98" s="4">
        <v>95</v>
      </c>
      <c r="D98" s="4" t="s">
        <v>11</v>
      </c>
      <c r="E98" s="4" t="s">
        <v>11</v>
      </c>
      <c r="F98" s="30" t="s">
        <v>12</v>
      </c>
      <c r="G98" s="32" t="str">
        <f t="shared" si="1"/>
        <v>Verdadeiro Negativo</v>
      </c>
    </row>
    <row r="99" spans="2:7" x14ac:dyDescent="0.3">
      <c r="B99" s="11">
        <v>44215</v>
      </c>
      <c r="C99" s="4">
        <v>96</v>
      </c>
      <c r="D99" s="4" t="s">
        <v>11</v>
      </c>
      <c r="E99" s="4" t="s">
        <v>11</v>
      </c>
      <c r="F99" s="30" t="s">
        <v>12</v>
      </c>
      <c r="G99" s="32" t="str">
        <f t="shared" si="1"/>
        <v>Verdadeiro Negativo</v>
      </c>
    </row>
    <row r="100" spans="2:7" x14ac:dyDescent="0.3">
      <c r="B100" s="11">
        <v>44215</v>
      </c>
      <c r="C100" s="4">
        <v>97</v>
      </c>
      <c r="D100" s="4" t="s">
        <v>11</v>
      </c>
      <c r="E100" s="4" t="s">
        <v>13</v>
      </c>
      <c r="F100" s="30" t="s">
        <v>12</v>
      </c>
      <c r="G100" s="32" t="str">
        <f t="shared" si="1"/>
        <v>Falso Negativo</v>
      </c>
    </row>
    <row r="101" spans="2:7" x14ac:dyDescent="0.3">
      <c r="B101" s="11">
        <v>44215</v>
      </c>
      <c r="C101" s="4">
        <v>98</v>
      </c>
      <c r="D101" s="4" t="s">
        <v>13</v>
      </c>
      <c r="E101" s="4" t="s">
        <v>11</v>
      </c>
      <c r="F101" s="30" t="s">
        <v>14</v>
      </c>
      <c r="G101" s="32" t="str">
        <f t="shared" si="1"/>
        <v>Falso Positivo</v>
      </c>
    </row>
    <row r="102" spans="2:7" x14ac:dyDescent="0.3">
      <c r="B102" s="11">
        <v>44215</v>
      </c>
      <c r="C102" s="4">
        <v>99</v>
      </c>
      <c r="D102" s="4" t="s">
        <v>11</v>
      </c>
      <c r="E102" s="4" t="s">
        <v>11</v>
      </c>
      <c r="F102" s="30" t="s">
        <v>12</v>
      </c>
      <c r="G102" s="32" t="str">
        <f t="shared" si="1"/>
        <v>Verdadeiro Negativo</v>
      </c>
    </row>
    <row r="103" spans="2:7" x14ac:dyDescent="0.3">
      <c r="B103" s="11">
        <v>44215</v>
      </c>
      <c r="C103" s="4">
        <v>100</v>
      </c>
      <c r="D103" s="4" t="s">
        <v>13</v>
      </c>
      <c r="E103" s="4" t="s">
        <v>11</v>
      </c>
      <c r="F103" s="30" t="s">
        <v>14</v>
      </c>
      <c r="G103" s="32" t="str">
        <f t="shared" si="1"/>
        <v>Falso Positivo</v>
      </c>
    </row>
    <row r="104" spans="2:7" x14ac:dyDescent="0.3">
      <c r="B104" s="11">
        <v>44215</v>
      </c>
      <c r="C104" s="4">
        <v>101</v>
      </c>
      <c r="D104" s="4" t="s">
        <v>13</v>
      </c>
      <c r="E104" s="4" t="s">
        <v>11</v>
      </c>
      <c r="F104" s="30" t="s">
        <v>14</v>
      </c>
      <c r="G104" s="32" t="str">
        <f t="shared" si="1"/>
        <v>Falso Positivo</v>
      </c>
    </row>
    <row r="105" spans="2:7" x14ac:dyDescent="0.3">
      <c r="B105" s="11">
        <v>44215</v>
      </c>
      <c r="C105" s="4">
        <v>102</v>
      </c>
      <c r="D105" s="4" t="s">
        <v>11</v>
      </c>
      <c r="E105" s="4" t="s">
        <v>11</v>
      </c>
      <c r="F105" s="30" t="s">
        <v>12</v>
      </c>
      <c r="G105" s="32" t="str">
        <f t="shared" si="1"/>
        <v>Verdadeiro Negativo</v>
      </c>
    </row>
    <row r="106" spans="2:7" x14ac:dyDescent="0.3">
      <c r="B106" s="11">
        <v>44216</v>
      </c>
      <c r="C106" s="4">
        <v>103</v>
      </c>
      <c r="D106" s="4" t="s">
        <v>11</v>
      </c>
      <c r="E106" s="4" t="s">
        <v>11</v>
      </c>
      <c r="F106" s="30" t="s">
        <v>12</v>
      </c>
      <c r="G106" s="32" t="str">
        <f t="shared" si="1"/>
        <v>Verdadeiro Negativo</v>
      </c>
    </row>
    <row r="107" spans="2:7" x14ac:dyDescent="0.3">
      <c r="B107" s="11">
        <v>44216</v>
      </c>
      <c r="C107" s="4">
        <v>104</v>
      </c>
      <c r="D107" s="4" t="s">
        <v>11</v>
      </c>
      <c r="E107" s="4" t="s">
        <v>11</v>
      </c>
      <c r="F107" s="30" t="s">
        <v>12</v>
      </c>
      <c r="G107" s="32" t="str">
        <f t="shared" si="1"/>
        <v>Verdadeiro Negativo</v>
      </c>
    </row>
    <row r="108" spans="2:7" x14ac:dyDescent="0.3">
      <c r="B108" s="11">
        <v>44216</v>
      </c>
      <c r="C108" s="4">
        <v>105</v>
      </c>
      <c r="D108" s="4" t="s">
        <v>11</v>
      </c>
      <c r="E108" s="4" t="s">
        <v>11</v>
      </c>
      <c r="F108" s="30" t="s">
        <v>12</v>
      </c>
      <c r="G108" s="32" t="str">
        <f t="shared" si="1"/>
        <v>Verdadeiro Negativo</v>
      </c>
    </row>
    <row r="109" spans="2:7" x14ac:dyDescent="0.3">
      <c r="B109" s="11">
        <v>44216</v>
      </c>
      <c r="C109" s="4">
        <v>106</v>
      </c>
      <c r="D109" s="4" t="s">
        <v>11</v>
      </c>
      <c r="E109" s="4" t="s">
        <v>11</v>
      </c>
      <c r="F109" s="30" t="s">
        <v>12</v>
      </c>
      <c r="G109" s="32" t="str">
        <f t="shared" si="1"/>
        <v>Verdadeiro Negativo</v>
      </c>
    </row>
    <row r="110" spans="2:7" x14ac:dyDescent="0.3">
      <c r="B110" s="11">
        <v>44216</v>
      </c>
      <c r="C110" s="4">
        <v>107</v>
      </c>
      <c r="D110" s="4" t="s">
        <v>11</v>
      </c>
      <c r="E110" s="4" t="s">
        <v>11</v>
      </c>
      <c r="F110" s="30" t="s">
        <v>12</v>
      </c>
      <c r="G110" s="32" t="str">
        <f t="shared" si="1"/>
        <v>Verdadeiro Negativo</v>
      </c>
    </row>
    <row r="111" spans="2:7" x14ac:dyDescent="0.3">
      <c r="B111" s="11">
        <v>44216</v>
      </c>
      <c r="C111" s="4">
        <v>108</v>
      </c>
      <c r="D111" s="4" t="s">
        <v>11</v>
      </c>
      <c r="E111" s="4" t="s">
        <v>13</v>
      </c>
      <c r="F111" s="30" t="s">
        <v>12</v>
      </c>
      <c r="G111" s="32" t="str">
        <f t="shared" si="1"/>
        <v>Falso Negativo</v>
      </c>
    </row>
    <row r="112" spans="2:7" x14ac:dyDescent="0.3">
      <c r="B112" s="11">
        <v>44216</v>
      </c>
      <c r="C112" s="4">
        <v>109</v>
      </c>
      <c r="D112" s="4" t="s">
        <v>11</v>
      </c>
      <c r="E112" s="4" t="s">
        <v>11</v>
      </c>
      <c r="F112" s="30" t="s">
        <v>12</v>
      </c>
      <c r="G112" s="32" t="str">
        <f t="shared" si="1"/>
        <v>Verdadeiro Negativo</v>
      </c>
    </row>
    <row r="113" spans="2:7" x14ac:dyDescent="0.3">
      <c r="B113" s="11">
        <v>44216</v>
      </c>
      <c r="C113" s="4">
        <v>110</v>
      </c>
      <c r="D113" s="4" t="s">
        <v>11</v>
      </c>
      <c r="E113" s="4" t="s">
        <v>11</v>
      </c>
      <c r="F113" s="30" t="s">
        <v>12</v>
      </c>
      <c r="G113" s="32" t="str">
        <f t="shared" si="1"/>
        <v>Verdadeiro Negativo</v>
      </c>
    </row>
    <row r="114" spans="2:7" x14ac:dyDescent="0.3">
      <c r="B114" s="11">
        <v>44216</v>
      </c>
      <c r="C114" s="4">
        <v>111</v>
      </c>
      <c r="D114" s="4" t="s">
        <v>13</v>
      </c>
      <c r="E114" s="4" t="s">
        <v>11</v>
      </c>
      <c r="F114" s="30" t="s">
        <v>14</v>
      </c>
      <c r="G114" s="32" t="str">
        <f t="shared" si="1"/>
        <v>Falso Positivo</v>
      </c>
    </row>
    <row r="115" spans="2:7" x14ac:dyDescent="0.3">
      <c r="B115" s="11">
        <v>44216</v>
      </c>
      <c r="C115" s="4">
        <v>112</v>
      </c>
      <c r="D115" s="4" t="s">
        <v>11</v>
      </c>
      <c r="E115" s="4" t="s">
        <v>11</v>
      </c>
      <c r="F115" s="30" t="s">
        <v>12</v>
      </c>
      <c r="G115" s="32" t="str">
        <f t="shared" si="1"/>
        <v>Verdadeiro Negativo</v>
      </c>
    </row>
    <row r="116" spans="2:7" x14ac:dyDescent="0.3">
      <c r="B116" s="11">
        <v>44216</v>
      </c>
      <c r="C116" s="4">
        <v>113</v>
      </c>
      <c r="D116" s="4" t="s">
        <v>11</v>
      </c>
      <c r="E116" s="4" t="s">
        <v>11</v>
      </c>
      <c r="F116" s="30" t="s">
        <v>12</v>
      </c>
      <c r="G116" s="32" t="str">
        <f t="shared" si="1"/>
        <v>Verdadeiro Negativo</v>
      </c>
    </row>
    <row r="117" spans="2:7" x14ac:dyDescent="0.3">
      <c r="B117" s="11">
        <v>44216</v>
      </c>
      <c r="C117" s="4">
        <v>114</v>
      </c>
      <c r="D117" s="4" t="s">
        <v>11</v>
      </c>
      <c r="E117" s="4" t="s">
        <v>11</v>
      </c>
      <c r="F117" s="30" t="s">
        <v>12</v>
      </c>
      <c r="G117" s="32" t="str">
        <f t="shared" si="1"/>
        <v>Verdadeiro Negativo</v>
      </c>
    </row>
    <row r="118" spans="2:7" x14ac:dyDescent="0.3">
      <c r="B118" s="11">
        <v>44217</v>
      </c>
      <c r="C118" s="4">
        <v>115</v>
      </c>
      <c r="D118" s="4" t="s">
        <v>11</v>
      </c>
      <c r="E118" s="4" t="s">
        <v>13</v>
      </c>
      <c r="F118" s="30" t="s">
        <v>12</v>
      </c>
      <c r="G118" s="32" t="str">
        <f t="shared" si="1"/>
        <v>Falso Negativo</v>
      </c>
    </row>
    <row r="119" spans="2:7" x14ac:dyDescent="0.3">
      <c r="B119" s="11">
        <v>44217</v>
      </c>
      <c r="C119" s="4">
        <v>116</v>
      </c>
      <c r="D119" s="4" t="s">
        <v>13</v>
      </c>
      <c r="E119" s="4" t="s">
        <v>11</v>
      </c>
      <c r="F119" s="30" t="s">
        <v>14</v>
      </c>
      <c r="G119" s="32" t="str">
        <f t="shared" si="1"/>
        <v>Falso Positivo</v>
      </c>
    </row>
    <row r="120" spans="2:7" x14ac:dyDescent="0.3">
      <c r="B120" s="11">
        <v>44217</v>
      </c>
      <c r="C120" s="4">
        <v>117</v>
      </c>
      <c r="D120" s="4" t="s">
        <v>11</v>
      </c>
      <c r="E120" s="4" t="s">
        <v>11</v>
      </c>
      <c r="F120" s="30" t="s">
        <v>12</v>
      </c>
      <c r="G120" s="32" t="str">
        <f t="shared" si="1"/>
        <v>Verdadeiro Negativo</v>
      </c>
    </row>
    <row r="121" spans="2:7" x14ac:dyDescent="0.3">
      <c r="B121" s="11">
        <v>44217</v>
      </c>
      <c r="C121" s="4">
        <v>118</v>
      </c>
      <c r="D121" s="4" t="s">
        <v>11</v>
      </c>
      <c r="E121" s="4" t="s">
        <v>11</v>
      </c>
      <c r="F121" s="30" t="s">
        <v>12</v>
      </c>
      <c r="G121" s="32" t="str">
        <f t="shared" si="1"/>
        <v>Verdadeiro Negativo</v>
      </c>
    </row>
    <row r="122" spans="2:7" x14ac:dyDescent="0.3">
      <c r="B122" s="11">
        <v>44217</v>
      </c>
      <c r="C122" s="4">
        <v>119</v>
      </c>
      <c r="D122" s="4" t="s">
        <v>11</v>
      </c>
      <c r="E122" s="4" t="s">
        <v>11</v>
      </c>
      <c r="F122" s="30" t="s">
        <v>12</v>
      </c>
      <c r="G122" s="32" t="str">
        <f t="shared" si="1"/>
        <v>Verdadeiro Negativo</v>
      </c>
    </row>
    <row r="123" spans="2:7" x14ac:dyDescent="0.3">
      <c r="B123" s="11">
        <v>44217</v>
      </c>
      <c r="C123" s="4">
        <v>120</v>
      </c>
      <c r="D123" s="4" t="s">
        <v>13</v>
      </c>
      <c r="E123" s="4" t="s">
        <v>11</v>
      </c>
      <c r="F123" s="30" t="s">
        <v>14</v>
      </c>
      <c r="G123" s="32" t="str">
        <f t="shared" si="1"/>
        <v>Falso Positivo</v>
      </c>
    </row>
    <row r="124" spans="2:7" x14ac:dyDescent="0.3">
      <c r="B124" s="11">
        <v>44217</v>
      </c>
      <c r="C124" s="4">
        <v>121</v>
      </c>
      <c r="D124" s="4" t="s">
        <v>11</v>
      </c>
      <c r="E124" s="4" t="s">
        <v>11</v>
      </c>
      <c r="F124" s="30" t="s">
        <v>12</v>
      </c>
      <c r="G124" s="32" t="str">
        <f t="shared" si="1"/>
        <v>Verdadeiro Negativo</v>
      </c>
    </row>
    <row r="125" spans="2:7" x14ac:dyDescent="0.3">
      <c r="B125" s="11">
        <v>44217</v>
      </c>
      <c r="C125" s="4">
        <v>122</v>
      </c>
      <c r="D125" s="4" t="s">
        <v>13</v>
      </c>
      <c r="E125" s="4" t="s">
        <v>11</v>
      </c>
      <c r="F125" s="30" t="s">
        <v>14</v>
      </c>
      <c r="G125" s="32" t="str">
        <f t="shared" si="1"/>
        <v>Falso Positivo</v>
      </c>
    </row>
    <row r="126" spans="2:7" x14ac:dyDescent="0.3">
      <c r="B126" s="11">
        <v>44217</v>
      </c>
      <c r="C126" s="4">
        <v>123</v>
      </c>
      <c r="D126" s="4" t="s">
        <v>11</v>
      </c>
      <c r="E126" s="4" t="s">
        <v>11</v>
      </c>
      <c r="F126" s="30" t="s">
        <v>12</v>
      </c>
      <c r="G126" s="32" t="str">
        <f t="shared" si="1"/>
        <v>Verdadeiro Negativo</v>
      </c>
    </row>
    <row r="127" spans="2:7" x14ac:dyDescent="0.3">
      <c r="B127" s="11">
        <v>44217</v>
      </c>
      <c r="C127" s="4">
        <v>124</v>
      </c>
      <c r="D127" s="4" t="s">
        <v>13</v>
      </c>
      <c r="E127" s="4" t="s">
        <v>11</v>
      </c>
      <c r="F127" s="30" t="s">
        <v>14</v>
      </c>
      <c r="G127" s="32" t="str">
        <f t="shared" si="1"/>
        <v>Falso Positivo</v>
      </c>
    </row>
    <row r="128" spans="2:7" x14ac:dyDescent="0.3">
      <c r="B128" s="11">
        <v>44217</v>
      </c>
      <c r="C128" s="4">
        <v>125</v>
      </c>
      <c r="D128" s="4" t="s">
        <v>11</v>
      </c>
      <c r="E128" s="4" t="s">
        <v>11</v>
      </c>
      <c r="F128" s="30" t="s">
        <v>12</v>
      </c>
      <c r="G128" s="32" t="str">
        <f t="shared" si="1"/>
        <v>Verdadeiro Negativo</v>
      </c>
    </row>
    <row r="129" spans="2:7" x14ac:dyDescent="0.3">
      <c r="B129" s="11">
        <v>44217</v>
      </c>
      <c r="C129" s="4">
        <v>126</v>
      </c>
      <c r="D129" s="4" t="s">
        <v>11</v>
      </c>
      <c r="E129" s="4" t="s">
        <v>11</v>
      </c>
      <c r="F129" s="30" t="s">
        <v>12</v>
      </c>
      <c r="G129" s="32" t="str">
        <f t="shared" si="1"/>
        <v>Verdadeiro Negativo</v>
      </c>
    </row>
    <row r="130" spans="2:7" x14ac:dyDescent="0.3">
      <c r="B130" s="11">
        <v>44217</v>
      </c>
      <c r="C130" s="4">
        <v>127</v>
      </c>
      <c r="D130" s="4" t="s">
        <v>11</v>
      </c>
      <c r="E130" s="4" t="s">
        <v>11</v>
      </c>
      <c r="F130" s="30" t="s">
        <v>12</v>
      </c>
      <c r="G130" s="32" t="str">
        <f t="shared" si="1"/>
        <v>Verdadeiro Negativo</v>
      </c>
    </row>
    <row r="131" spans="2:7" x14ac:dyDescent="0.3">
      <c r="B131" s="11">
        <v>44217</v>
      </c>
      <c r="C131" s="4">
        <v>128</v>
      </c>
      <c r="D131" s="4" t="s">
        <v>11</v>
      </c>
      <c r="E131" s="4" t="s">
        <v>11</v>
      </c>
      <c r="F131" s="30" t="s">
        <v>12</v>
      </c>
      <c r="G131" s="32" t="str">
        <f t="shared" si="1"/>
        <v>Verdadeiro Negativo</v>
      </c>
    </row>
    <row r="132" spans="2:7" x14ac:dyDescent="0.3">
      <c r="B132" s="11">
        <v>44218</v>
      </c>
      <c r="C132" s="4">
        <v>129</v>
      </c>
      <c r="D132" s="4" t="s">
        <v>11</v>
      </c>
      <c r="E132" s="4" t="s">
        <v>11</v>
      </c>
      <c r="F132" s="30" t="s">
        <v>12</v>
      </c>
      <c r="G132" s="32" t="str">
        <f t="shared" si="1"/>
        <v>Verdadeiro Negativo</v>
      </c>
    </row>
    <row r="133" spans="2:7" x14ac:dyDescent="0.3">
      <c r="B133" s="11">
        <v>44218</v>
      </c>
      <c r="C133" s="4">
        <v>130</v>
      </c>
      <c r="D133" s="4" t="s">
        <v>11</v>
      </c>
      <c r="E133" s="4" t="s">
        <v>11</v>
      </c>
      <c r="F133" s="30" t="s">
        <v>12</v>
      </c>
      <c r="G133" s="32" t="str">
        <f t="shared" ref="G133:G196" si="2">IF(AND(D133="-",E133="-"),"Verdadeiro Negativo",IF(AND(D133="-",E133="+"),"Falso Negativo",IF(AND(D133="+",E133="+"),"Verdadeiro Positivo",IF(AND(D133="+",E133="-"),"Falso Positivo"))))</f>
        <v>Verdadeiro Negativo</v>
      </c>
    </row>
    <row r="134" spans="2:7" x14ac:dyDescent="0.3">
      <c r="B134" s="11">
        <v>44218</v>
      </c>
      <c r="C134" s="4">
        <v>131</v>
      </c>
      <c r="D134" s="4" t="s">
        <v>11</v>
      </c>
      <c r="E134" s="4" t="s">
        <v>11</v>
      </c>
      <c r="F134" s="30" t="s">
        <v>12</v>
      </c>
      <c r="G134" s="32" t="str">
        <f t="shared" si="2"/>
        <v>Verdadeiro Negativo</v>
      </c>
    </row>
    <row r="135" spans="2:7" x14ac:dyDescent="0.3">
      <c r="B135" s="11">
        <v>44218</v>
      </c>
      <c r="C135" s="4">
        <v>132</v>
      </c>
      <c r="D135" s="4" t="s">
        <v>11</v>
      </c>
      <c r="E135" s="4" t="s">
        <v>11</v>
      </c>
      <c r="F135" s="30" t="s">
        <v>12</v>
      </c>
      <c r="G135" s="32" t="str">
        <f t="shared" si="2"/>
        <v>Verdadeiro Negativo</v>
      </c>
    </row>
    <row r="136" spans="2:7" x14ac:dyDescent="0.3">
      <c r="B136" s="11">
        <v>44218</v>
      </c>
      <c r="C136" s="4">
        <v>133</v>
      </c>
      <c r="D136" s="4" t="s">
        <v>11</v>
      </c>
      <c r="E136" s="4" t="s">
        <v>11</v>
      </c>
      <c r="F136" s="30" t="s">
        <v>12</v>
      </c>
      <c r="G136" s="32" t="str">
        <f t="shared" si="2"/>
        <v>Verdadeiro Negativo</v>
      </c>
    </row>
    <row r="137" spans="2:7" x14ac:dyDescent="0.3">
      <c r="B137" s="11">
        <v>44218</v>
      </c>
      <c r="C137" s="4">
        <v>134</v>
      </c>
      <c r="D137" s="4" t="s">
        <v>11</v>
      </c>
      <c r="E137" s="4" t="s">
        <v>13</v>
      </c>
      <c r="F137" s="30" t="s">
        <v>12</v>
      </c>
      <c r="G137" s="32" t="str">
        <f t="shared" si="2"/>
        <v>Falso Negativo</v>
      </c>
    </row>
    <row r="138" spans="2:7" x14ac:dyDescent="0.3">
      <c r="B138" s="11">
        <v>44218</v>
      </c>
      <c r="C138" s="4">
        <v>135</v>
      </c>
      <c r="D138" s="4" t="s">
        <v>11</v>
      </c>
      <c r="E138" s="4" t="s">
        <v>11</v>
      </c>
      <c r="F138" s="30" t="s">
        <v>12</v>
      </c>
      <c r="G138" s="32" t="str">
        <f t="shared" si="2"/>
        <v>Verdadeiro Negativo</v>
      </c>
    </row>
    <row r="139" spans="2:7" x14ac:dyDescent="0.3">
      <c r="B139" s="11">
        <v>44218</v>
      </c>
      <c r="C139" s="4">
        <v>136</v>
      </c>
      <c r="D139" s="4" t="s">
        <v>11</v>
      </c>
      <c r="E139" s="4" t="s">
        <v>11</v>
      </c>
      <c r="F139" s="30" t="s">
        <v>12</v>
      </c>
      <c r="G139" s="32" t="str">
        <f t="shared" si="2"/>
        <v>Verdadeiro Negativo</v>
      </c>
    </row>
    <row r="140" spans="2:7" x14ac:dyDescent="0.3">
      <c r="B140" s="11">
        <v>44218</v>
      </c>
      <c r="C140" s="4">
        <v>137</v>
      </c>
      <c r="D140" s="4" t="s">
        <v>11</v>
      </c>
      <c r="E140" s="4" t="s">
        <v>11</v>
      </c>
      <c r="F140" s="30" t="s">
        <v>12</v>
      </c>
      <c r="G140" s="32" t="str">
        <f t="shared" si="2"/>
        <v>Verdadeiro Negativo</v>
      </c>
    </row>
    <row r="141" spans="2:7" x14ac:dyDescent="0.3">
      <c r="B141" s="11">
        <v>44218</v>
      </c>
      <c r="C141" s="4">
        <v>138</v>
      </c>
      <c r="D141" s="4" t="s">
        <v>13</v>
      </c>
      <c r="E141" s="4" t="s">
        <v>11</v>
      </c>
      <c r="F141" s="30" t="s">
        <v>14</v>
      </c>
      <c r="G141" s="32" t="str">
        <f t="shared" si="2"/>
        <v>Falso Positivo</v>
      </c>
    </row>
    <row r="142" spans="2:7" x14ac:dyDescent="0.3">
      <c r="B142" s="11">
        <v>44218</v>
      </c>
      <c r="C142" s="4">
        <v>139</v>
      </c>
      <c r="D142" s="4" t="s">
        <v>13</v>
      </c>
      <c r="E142" s="4" t="s">
        <v>11</v>
      </c>
      <c r="F142" s="30" t="s">
        <v>14</v>
      </c>
      <c r="G142" s="32" t="str">
        <f t="shared" si="2"/>
        <v>Falso Positivo</v>
      </c>
    </row>
    <row r="143" spans="2:7" x14ac:dyDescent="0.3">
      <c r="B143" s="11">
        <v>44219</v>
      </c>
      <c r="C143" s="4">
        <v>140</v>
      </c>
      <c r="D143" s="4" t="s">
        <v>11</v>
      </c>
      <c r="E143" s="4" t="s">
        <v>11</v>
      </c>
      <c r="F143" s="30" t="s">
        <v>12</v>
      </c>
      <c r="G143" s="32" t="str">
        <f t="shared" si="2"/>
        <v>Verdadeiro Negativo</v>
      </c>
    </row>
    <row r="144" spans="2:7" x14ac:dyDescent="0.3">
      <c r="B144" s="11">
        <v>44219</v>
      </c>
      <c r="C144" s="4">
        <v>141</v>
      </c>
      <c r="D144" s="4" t="s">
        <v>11</v>
      </c>
      <c r="E144" s="4" t="s">
        <v>11</v>
      </c>
      <c r="F144" s="30" t="s">
        <v>12</v>
      </c>
      <c r="G144" s="32" t="str">
        <f t="shared" si="2"/>
        <v>Verdadeiro Negativo</v>
      </c>
    </row>
    <row r="145" spans="2:7" x14ac:dyDescent="0.3">
      <c r="B145" s="11">
        <v>44219</v>
      </c>
      <c r="C145" s="4">
        <v>142</v>
      </c>
      <c r="D145" s="4" t="s">
        <v>11</v>
      </c>
      <c r="E145" s="4" t="s">
        <v>11</v>
      </c>
      <c r="F145" s="30" t="s">
        <v>12</v>
      </c>
      <c r="G145" s="32" t="str">
        <f t="shared" si="2"/>
        <v>Verdadeiro Negativo</v>
      </c>
    </row>
    <row r="146" spans="2:7" x14ac:dyDescent="0.3">
      <c r="B146" s="11">
        <v>44219</v>
      </c>
      <c r="C146" s="4">
        <v>143</v>
      </c>
      <c r="D146" s="4" t="s">
        <v>13</v>
      </c>
      <c r="E146" s="4" t="s">
        <v>11</v>
      </c>
      <c r="F146" s="30" t="s">
        <v>14</v>
      </c>
      <c r="G146" s="32" t="str">
        <f t="shared" si="2"/>
        <v>Falso Positivo</v>
      </c>
    </row>
    <row r="147" spans="2:7" x14ac:dyDescent="0.3">
      <c r="B147" s="11">
        <v>44219</v>
      </c>
      <c r="C147" s="4">
        <v>144</v>
      </c>
      <c r="D147" s="4" t="s">
        <v>11</v>
      </c>
      <c r="E147" s="4" t="s">
        <v>11</v>
      </c>
      <c r="F147" s="30" t="s">
        <v>12</v>
      </c>
      <c r="G147" s="32" t="str">
        <f t="shared" si="2"/>
        <v>Verdadeiro Negativo</v>
      </c>
    </row>
    <row r="148" spans="2:7" x14ac:dyDescent="0.3">
      <c r="B148" s="11">
        <v>44219</v>
      </c>
      <c r="C148" s="4">
        <v>145</v>
      </c>
      <c r="D148" s="4" t="s">
        <v>11</v>
      </c>
      <c r="E148" s="4" t="s">
        <v>11</v>
      </c>
      <c r="F148" s="30" t="s">
        <v>12</v>
      </c>
      <c r="G148" s="32" t="str">
        <f t="shared" si="2"/>
        <v>Verdadeiro Negativo</v>
      </c>
    </row>
    <row r="149" spans="2:7" x14ac:dyDescent="0.3">
      <c r="B149" s="11">
        <v>44219</v>
      </c>
      <c r="C149" s="4">
        <v>146</v>
      </c>
      <c r="D149" s="4" t="s">
        <v>11</v>
      </c>
      <c r="E149" s="4" t="s">
        <v>11</v>
      </c>
      <c r="F149" s="30" t="s">
        <v>12</v>
      </c>
      <c r="G149" s="32" t="str">
        <f t="shared" si="2"/>
        <v>Verdadeiro Negativo</v>
      </c>
    </row>
    <row r="150" spans="2:7" x14ac:dyDescent="0.3">
      <c r="B150" s="11">
        <v>44219</v>
      </c>
      <c r="C150" s="4">
        <v>147</v>
      </c>
      <c r="D150" s="4" t="s">
        <v>11</v>
      </c>
      <c r="E150" s="4" t="s">
        <v>13</v>
      </c>
      <c r="F150" s="30" t="s">
        <v>12</v>
      </c>
      <c r="G150" s="32" t="str">
        <f t="shared" si="2"/>
        <v>Falso Negativo</v>
      </c>
    </row>
    <row r="151" spans="2:7" x14ac:dyDescent="0.3">
      <c r="B151" s="11">
        <v>44219</v>
      </c>
      <c r="C151" s="4">
        <v>148</v>
      </c>
      <c r="D151" s="4" t="s">
        <v>11</v>
      </c>
      <c r="E151" s="4" t="s">
        <v>11</v>
      </c>
      <c r="F151" s="30" t="s">
        <v>12</v>
      </c>
      <c r="G151" s="32" t="str">
        <f t="shared" si="2"/>
        <v>Verdadeiro Negativo</v>
      </c>
    </row>
    <row r="152" spans="2:7" x14ac:dyDescent="0.3">
      <c r="B152" s="11">
        <v>44219</v>
      </c>
      <c r="C152" s="4">
        <v>149</v>
      </c>
      <c r="D152" s="4" t="s">
        <v>11</v>
      </c>
      <c r="E152" s="4" t="s">
        <v>11</v>
      </c>
      <c r="F152" s="30" t="s">
        <v>12</v>
      </c>
      <c r="G152" s="32" t="str">
        <f t="shared" si="2"/>
        <v>Verdadeiro Negativo</v>
      </c>
    </row>
    <row r="153" spans="2:7" x14ac:dyDescent="0.3">
      <c r="B153" s="11">
        <v>44219</v>
      </c>
      <c r="C153" s="4">
        <v>150</v>
      </c>
      <c r="D153" s="4" t="s">
        <v>11</v>
      </c>
      <c r="E153" s="4" t="s">
        <v>11</v>
      </c>
      <c r="F153" s="30" t="s">
        <v>12</v>
      </c>
      <c r="G153" s="32" t="str">
        <f t="shared" si="2"/>
        <v>Verdadeiro Negativo</v>
      </c>
    </row>
    <row r="154" spans="2:7" x14ac:dyDescent="0.3">
      <c r="B154" s="11">
        <v>44219</v>
      </c>
      <c r="C154" s="4">
        <v>151</v>
      </c>
      <c r="D154" s="4" t="s">
        <v>13</v>
      </c>
      <c r="E154" s="4" t="s">
        <v>11</v>
      </c>
      <c r="F154" s="30" t="s">
        <v>14</v>
      </c>
      <c r="G154" s="32" t="str">
        <f t="shared" si="2"/>
        <v>Falso Positivo</v>
      </c>
    </row>
    <row r="155" spans="2:7" x14ac:dyDescent="0.3">
      <c r="B155" s="11">
        <v>44220</v>
      </c>
      <c r="C155" s="4">
        <v>152</v>
      </c>
      <c r="D155" s="4" t="s">
        <v>13</v>
      </c>
      <c r="E155" s="4" t="s">
        <v>11</v>
      </c>
      <c r="F155" s="30" t="s">
        <v>14</v>
      </c>
      <c r="G155" s="32" t="str">
        <f t="shared" si="2"/>
        <v>Falso Positivo</v>
      </c>
    </row>
    <row r="156" spans="2:7" x14ac:dyDescent="0.3">
      <c r="B156" s="11">
        <v>44220</v>
      </c>
      <c r="C156" s="4">
        <v>153</v>
      </c>
      <c r="D156" s="4" t="s">
        <v>13</v>
      </c>
      <c r="E156" s="4" t="s">
        <v>11</v>
      </c>
      <c r="F156" s="30" t="s">
        <v>14</v>
      </c>
      <c r="G156" s="32" t="str">
        <f t="shared" si="2"/>
        <v>Falso Positivo</v>
      </c>
    </row>
    <row r="157" spans="2:7" x14ac:dyDescent="0.3">
      <c r="B157" s="11">
        <v>44220</v>
      </c>
      <c r="C157" s="4">
        <v>154</v>
      </c>
      <c r="D157" s="4" t="s">
        <v>11</v>
      </c>
      <c r="E157" s="4" t="s">
        <v>13</v>
      </c>
      <c r="F157" s="30" t="s">
        <v>12</v>
      </c>
      <c r="G157" s="32" t="str">
        <f t="shared" si="2"/>
        <v>Falso Negativo</v>
      </c>
    </row>
    <row r="158" spans="2:7" x14ac:dyDescent="0.3">
      <c r="B158" s="11">
        <v>44220</v>
      </c>
      <c r="C158" s="4">
        <v>155</v>
      </c>
      <c r="D158" s="4" t="s">
        <v>11</v>
      </c>
      <c r="E158" s="4" t="s">
        <v>11</v>
      </c>
      <c r="F158" s="30" t="s">
        <v>12</v>
      </c>
      <c r="G158" s="32" t="str">
        <f t="shared" si="2"/>
        <v>Verdadeiro Negativo</v>
      </c>
    </row>
    <row r="159" spans="2:7" x14ac:dyDescent="0.3">
      <c r="B159" s="11">
        <v>44220</v>
      </c>
      <c r="C159" s="4">
        <v>156</v>
      </c>
      <c r="D159" s="4" t="s">
        <v>11</v>
      </c>
      <c r="E159" s="4" t="s">
        <v>11</v>
      </c>
      <c r="F159" s="30" t="s">
        <v>12</v>
      </c>
      <c r="G159" s="32" t="str">
        <f t="shared" si="2"/>
        <v>Verdadeiro Negativo</v>
      </c>
    </row>
    <row r="160" spans="2:7" x14ac:dyDescent="0.3">
      <c r="B160" s="11">
        <v>44220</v>
      </c>
      <c r="C160" s="4">
        <v>157</v>
      </c>
      <c r="D160" s="4" t="s">
        <v>11</v>
      </c>
      <c r="E160" s="4" t="s">
        <v>11</v>
      </c>
      <c r="F160" s="30" t="s">
        <v>12</v>
      </c>
      <c r="G160" s="32" t="str">
        <f t="shared" si="2"/>
        <v>Verdadeiro Negativo</v>
      </c>
    </row>
    <row r="161" spans="2:7" x14ac:dyDescent="0.3">
      <c r="B161" s="11">
        <v>44220</v>
      </c>
      <c r="C161" s="4">
        <v>158</v>
      </c>
      <c r="D161" s="4" t="s">
        <v>11</v>
      </c>
      <c r="E161" s="4" t="s">
        <v>13</v>
      </c>
      <c r="F161" s="30" t="s">
        <v>12</v>
      </c>
      <c r="G161" s="32" t="str">
        <f t="shared" si="2"/>
        <v>Falso Negativo</v>
      </c>
    </row>
    <row r="162" spans="2:7" x14ac:dyDescent="0.3">
      <c r="B162" s="11">
        <v>44220</v>
      </c>
      <c r="C162" s="4">
        <v>159</v>
      </c>
      <c r="D162" s="4" t="s">
        <v>11</v>
      </c>
      <c r="E162" s="4" t="s">
        <v>11</v>
      </c>
      <c r="F162" s="30" t="s">
        <v>12</v>
      </c>
      <c r="G162" s="32" t="str">
        <f t="shared" si="2"/>
        <v>Verdadeiro Negativo</v>
      </c>
    </row>
    <row r="163" spans="2:7" x14ac:dyDescent="0.3">
      <c r="B163" s="11">
        <v>44220</v>
      </c>
      <c r="C163" s="4">
        <v>160</v>
      </c>
      <c r="D163" s="4" t="s">
        <v>11</v>
      </c>
      <c r="E163" s="4" t="s">
        <v>11</v>
      </c>
      <c r="F163" s="30" t="s">
        <v>12</v>
      </c>
      <c r="G163" s="32" t="str">
        <f t="shared" si="2"/>
        <v>Verdadeiro Negativo</v>
      </c>
    </row>
    <row r="164" spans="2:7" x14ac:dyDescent="0.3">
      <c r="B164" s="11">
        <v>44220</v>
      </c>
      <c r="C164" s="4">
        <v>161</v>
      </c>
      <c r="D164" s="4" t="s">
        <v>11</v>
      </c>
      <c r="E164" s="4" t="s">
        <v>11</v>
      </c>
      <c r="F164" s="30" t="s">
        <v>12</v>
      </c>
      <c r="G164" s="32" t="str">
        <f t="shared" si="2"/>
        <v>Verdadeiro Negativo</v>
      </c>
    </row>
    <row r="165" spans="2:7" x14ac:dyDescent="0.3">
      <c r="B165" s="11">
        <v>44221</v>
      </c>
      <c r="C165" s="4">
        <v>162</v>
      </c>
      <c r="D165" s="4" t="s">
        <v>11</v>
      </c>
      <c r="E165" s="4" t="s">
        <v>11</v>
      </c>
      <c r="F165" s="30" t="s">
        <v>12</v>
      </c>
      <c r="G165" s="32" t="str">
        <f t="shared" si="2"/>
        <v>Verdadeiro Negativo</v>
      </c>
    </row>
    <row r="166" spans="2:7" x14ac:dyDescent="0.3">
      <c r="B166" s="11">
        <v>44221</v>
      </c>
      <c r="C166" s="4">
        <v>163</v>
      </c>
      <c r="D166" s="4" t="s">
        <v>11</v>
      </c>
      <c r="E166" s="4" t="s">
        <v>11</v>
      </c>
      <c r="F166" s="30" t="s">
        <v>12</v>
      </c>
      <c r="G166" s="32" t="str">
        <f t="shared" si="2"/>
        <v>Verdadeiro Negativo</v>
      </c>
    </row>
    <row r="167" spans="2:7" x14ac:dyDescent="0.3">
      <c r="B167" s="11">
        <v>44221</v>
      </c>
      <c r="C167" s="4">
        <v>164</v>
      </c>
      <c r="D167" s="4" t="s">
        <v>13</v>
      </c>
      <c r="E167" s="4" t="s">
        <v>11</v>
      </c>
      <c r="F167" s="30" t="s">
        <v>14</v>
      </c>
      <c r="G167" s="32" t="str">
        <f t="shared" si="2"/>
        <v>Falso Positivo</v>
      </c>
    </row>
    <row r="168" spans="2:7" x14ac:dyDescent="0.3">
      <c r="B168" s="11">
        <v>44221</v>
      </c>
      <c r="C168" s="4">
        <v>165</v>
      </c>
      <c r="D168" s="4" t="s">
        <v>11</v>
      </c>
      <c r="E168" s="4" t="s">
        <v>11</v>
      </c>
      <c r="F168" s="30" t="s">
        <v>12</v>
      </c>
      <c r="G168" s="32" t="str">
        <f t="shared" si="2"/>
        <v>Verdadeiro Negativo</v>
      </c>
    </row>
    <row r="169" spans="2:7" x14ac:dyDescent="0.3">
      <c r="B169" s="11">
        <v>44221</v>
      </c>
      <c r="C169" s="4">
        <v>166</v>
      </c>
      <c r="D169" s="4" t="s">
        <v>11</v>
      </c>
      <c r="E169" s="4" t="s">
        <v>13</v>
      </c>
      <c r="F169" s="30" t="s">
        <v>12</v>
      </c>
      <c r="G169" s="32" t="str">
        <f t="shared" si="2"/>
        <v>Falso Negativo</v>
      </c>
    </row>
    <row r="170" spans="2:7" x14ac:dyDescent="0.3">
      <c r="B170" s="11">
        <v>44221</v>
      </c>
      <c r="C170" s="4">
        <v>167</v>
      </c>
      <c r="D170" s="4" t="s">
        <v>11</v>
      </c>
      <c r="E170" s="4" t="s">
        <v>11</v>
      </c>
      <c r="F170" s="30" t="s">
        <v>12</v>
      </c>
      <c r="G170" s="32" t="str">
        <f t="shared" si="2"/>
        <v>Verdadeiro Negativo</v>
      </c>
    </row>
    <row r="171" spans="2:7" x14ac:dyDescent="0.3">
      <c r="B171" s="11">
        <v>44221</v>
      </c>
      <c r="C171" s="4">
        <v>168</v>
      </c>
      <c r="D171" s="4" t="s">
        <v>11</v>
      </c>
      <c r="E171" s="4" t="s">
        <v>11</v>
      </c>
      <c r="F171" s="30" t="s">
        <v>12</v>
      </c>
      <c r="G171" s="32" t="str">
        <f t="shared" si="2"/>
        <v>Verdadeiro Negativo</v>
      </c>
    </row>
    <row r="172" spans="2:7" x14ac:dyDescent="0.3">
      <c r="B172" s="11">
        <v>44221</v>
      </c>
      <c r="C172" s="4">
        <v>169</v>
      </c>
      <c r="D172" s="4" t="s">
        <v>11</v>
      </c>
      <c r="E172" s="4" t="s">
        <v>11</v>
      </c>
      <c r="F172" s="30" t="s">
        <v>12</v>
      </c>
      <c r="G172" s="32" t="str">
        <f t="shared" si="2"/>
        <v>Verdadeiro Negativo</v>
      </c>
    </row>
    <row r="173" spans="2:7" x14ac:dyDescent="0.3">
      <c r="B173" s="11">
        <v>44221</v>
      </c>
      <c r="C173" s="4">
        <v>170</v>
      </c>
      <c r="D173" s="4" t="s">
        <v>11</v>
      </c>
      <c r="E173" s="4" t="s">
        <v>11</v>
      </c>
      <c r="F173" s="30" t="s">
        <v>12</v>
      </c>
      <c r="G173" s="32" t="str">
        <f t="shared" si="2"/>
        <v>Verdadeiro Negativo</v>
      </c>
    </row>
    <row r="174" spans="2:7" x14ac:dyDescent="0.3">
      <c r="B174" s="11">
        <v>44221</v>
      </c>
      <c r="C174" s="4">
        <v>171</v>
      </c>
      <c r="D174" s="4" t="s">
        <v>11</v>
      </c>
      <c r="E174" s="4" t="s">
        <v>11</v>
      </c>
      <c r="F174" s="30" t="s">
        <v>12</v>
      </c>
      <c r="G174" s="32" t="str">
        <f t="shared" si="2"/>
        <v>Verdadeiro Negativo</v>
      </c>
    </row>
    <row r="175" spans="2:7" x14ac:dyDescent="0.3">
      <c r="B175" s="11">
        <v>44221</v>
      </c>
      <c r="C175" s="4">
        <v>172</v>
      </c>
      <c r="D175" s="4" t="s">
        <v>11</v>
      </c>
      <c r="E175" s="4" t="s">
        <v>11</v>
      </c>
      <c r="F175" s="30" t="s">
        <v>12</v>
      </c>
      <c r="G175" s="32" t="str">
        <f t="shared" si="2"/>
        <v>Verdadeiro Negativo</v>
      </c>
    </row>
    <row r="176" spans="2:7" x14ac:dyDescent="0.3">
      <c r="B176" s="11">
        <v>44221</v>
      </c>
      <c r="C176" s="4">
        <v>173</v>
      </c>
      <c r="D176" s="4" t="s">
        <v>11</v>
      </c>
      <c r="E176" s="4" t="s">
        <v>11</v>
      </c>
      <c r="F176" s="30" t="s">
        <v>12</v>
      </c>
      <c r="G176" s="32" t="str">
        <f t="shared" si="2"/>
        <v>Verdadeiro Negativo</v>
      </c>
    </row>
    <row r="177" spans="2:7" x14ac:dyDescent="0.3">
      <c r="B177" s="11">
        <v>44222</v>
      </c>
      <c r="C177" s="4">
        <v>174</v>
      </c>
      <c r="D177" s="4" t="s">
        <v>11</v>
      </c>
      <c r="E177" s="4" t="s">
        <v>11</v>
      </c>
      <c r="F177" s="30" t="s">
        <v>12</v>
      </c>
      <c r="G177" s="32" t="str">
        <f t="shared" si="2"/>
        <v>Verdadeiro Negativo</v>
      </c>
    </row>
    <row r="178" spans="2:7" x14ac:dyDescent="0.3">
      <c r="B178" s="11">
        <v>44222</v>
      </c>
      <c r="C178" s="4">
        <v>175</v>
      </c>
      <c r="D178" s="4" t="s">
        <v>11</v>
      </c>
      <c r="E178" s="4" t="s">
        <v>11</v>
      </c>
      <c r="F178" s="30" t="s">
        <v>12</v>
      </c>
      <c r="G178" s="32" t="str">
        <f t="shared" si="2"/>
        <v>Verdadeiro Negativo</v>
      </c>
    </row>
    <row r="179" spans="2:7" x14ac:dyDescent="0.3">
      <c r="B179" s="11">
        <v>44222</v>
      </c>
      <c r="C179" s="4">
        <v>176</v>
      </c>
      <c r="D179" s="4" t="s">
        <v>13</v>
      </c>
      <c r="E179" s="4" t="s">
        <v>11</v>
      </c>
      <c r="F179" s="30" t="s">
        <v>14</v>
      </c>
      <c r="G179" s="32" t="str">
        <f t="shared" si="2"/>
        <v>Falso Positivo</v>
      </c>
    </row>
    <row r="180" spans="2:7" x14ac:dyDescent="0.3">
      <c r="B180" s="11">
        <v>44222</v>
      </c>
      <c r="C180" s="4">
        <v>177</v>
      </c>
      <c r="D180" s="4" t="s">
        <v>11</v>
      </c>
      <c r="E180" s="4" t="s">
        <v>13</v>
      </c>
      <c r="F180" s="30" t="s">
        <v>12</v>
      </c>
      <c r="G180" s="32" t="str">
        <f t="shared" si="2"/>
        <v>Falso Negativo</v>
      </c>
    </row>
    <row r="181" spans="2:7" x14ac:dyDescent="0.3">
      <c r="B181" s="11">
        <v>44222</v>
      </c>
      <c r="C181" s="4">
        <v>178</v>
      </c>
      <c r="D181" s="4" t="s">
        <v>11</v>
      </c>
      <c r="E181" s="4" t="s">
        <v>11</v>
      </c>
      <c r="F181" s="30" t="s">
        <v>12</v>
      </c>
      <c r="G181" s="32" t="str">
        <f t="shared" si="2"/>
        <v>Verdadeiro Negativo</v>
      </c>
    </row>
    <row r="182" spans="2:7" x14ac:dyDescent="0.3">
      <c r="B182" s="11">
        <v>44222</v>
      </c>
      <c r="C182" s="4">
        <v>179</v>
      </c>
      <c r="D182" s="4" t="s">
        <v>11</v>
      </c>
      <c r="E182" s="4" t="s">
        <v>11</v>
      </c>
      <c r="F182" s="30" t="s">
        <v>12</v>
      </c>
      <c r="G182" s="32" t="str">
        <f t="shared" si="2"/>
        <v>Verdadeiro Negativo</v>
      </c>
    </row>
    <row r="183" spans="2:7" x14ac:dyDescent="0.3">
      <c r="B183" s="11">
        <v>44222</v>
      </c>
      <c r="C183" s="4">
        <v>180</v>
      </c>
      <c r="D183" s="4" t="s">
        <v>11</v>
      </c>
      <c r="E183" s="4" t="s">
        <v>11</v>
      </c>
      <c r="F183" s="30" t="s">
        <v>12</v>
      </c>
      <c r="G183" s="32" t="str">
        <f t="shared" si="2"/>
        <v>Verdadeiro Negativo</v>
      </c>
    </row>
    <row r="184" spans="2:7" x14ac:dyDescent="0.3">
      <c r="B184" s="11">
        <v>44222</v>
      </c>
      <c r="C184" s="4">
        <v>181</v>
      </c>
      <c r="D184" s="4" t="s">
        <v>11</v>
      </c>
      <c r="E184" s="4" t="s">
        <v>11</v>
      </c>
      <c r="F184" s="30" t="s">
        <v>12</v>
      </c>
      <c r="G184" s="32" t="str">
        <f t="shared" si="2"/>
        <v>Verdadeiro Negativo</v>
      </c>
    </row>
    <row r="185" spans="2:7" x14ac:dyDescent="0.3">
      <c r="B185" s="11">
        <v>44222</v>
      </c>
      <c r="C185" s="4">
        <v>182</v>
      </c>
      <c r="D185" s="4" t="s">
        <v>11</v>
      </c>
      <c r="E185" s="4" t="s">
        <v>11</v>
      </c>
      <c r="F185" s="30" t="s">
        <v>12</v>
      </c>
      <c r="G185" s="32" t="str">
        <f t="shared" si="2"/>
        <v>Verdadeiro Negativo</v>
      </c>
    </row>
    <row r="186" spans="2:7" x14ac:dyDescent="0.3">
      <c r="B186" s="11">
        <v>44222</v>
      </c>
      <c r="C186" s="4">
        <v>183</v>
      </c>
      <c r="D186" s="4" t="s">
        <v>11</v>
      </c>
      <c r="E186" s="4" t="s">
        <v>11</v>
      </c>
      <c r="F186" s="30" t="s">
        <v>12</v>
      </c>
      <c r="G186" s="32" t="str">
        <f t="shared" si="2"/>
        <v>Verdadeiro Negativo</v>
      </c>
    </row>
    <row r="187" spans="2:7" x14ac:dyDescent="0.3">
      <c r="B187" s="11">
        <v>44222</v>
      </c>
      <c r="C187" s="4">
        <v>184</v>
      </c>
      <c r="D187" s="4" t="s">
        <v>11</v>
      </c>
      <c r="E187" s="4" t="s">
        <v>11</v>
      </c>
      <c r="F187" s="30" t="s">
        <v>12</v>
      </c>
      <c r="G187" s="32" t="str">
        <f t="shared" si="2"/>
        <v>Verdadeiro Negativo</v>
      </c>
    </row>
    <row r="188" spans="2:7" x14ac:dyDescent="0.3">
      <c r="B188" s="11">
        <v>44222</v>
      </c>
      <c r="C188" s="4">
        <v>185</v>
      </c>
      <c r="D188" s="4" t="s">
        <v>11</v>
      </c>
      <c r="E188" s="4" t="s">
        <v>13</v>
      </c>
      <c r="F188" s="30" t="s">
        <v>12</v>
      </c>
      <c r="G188" s="32" t="str">
        <f t="shared" si="2"/>
        <v>Falso Negativo</v>
      </c>
    </row>
    <row r="189" spans="2:7" x14ac:dyDescent="0.3">
      <c r="B189" s="11">
        <v>44223</v>
      </c>
      <c r="C189" s="4">
        <v>186</v>
      </c>
      <c r="D189" s="4" t="s">
        <v>11</v>
      </c>
      <c r="E189" s="4" t="s">
        <v>11</v>
      </c>
      <c r="F189" s="30" t="s">
        <v>12</v>
      </c>
      <c r="G189" s="32" t="str">
        <f t="shared" si="2"/>
        <v>Verdadeiro Negativo</v>
      </c>
    </row>
    <row r="190" spans="2:7" x14ac:dyDescent="0.3">
      <c r="B190" s="11">
        <v>44223</v>
      </c>
      <c r="C190" s="4">
        <v>187</v>
      </c>
      <c r="D190" s="4" t="s">
        <v>13</v>
      </c>
      <c r="E190" s="4" t="s">
        <v>11</v>
      </c>
      <c r="F190" s="30" t="s">
        <v>14</v>
      </c>
      <c r="G190" s="32" t="str">
        <f t="shared" si="2"/>
        <v>Falso Positivo</v>
      </c>
    </row>
    <row r="191" spans="2:7" x14ac:dyDescent="0.3">
      <c r="B191" s="11">
        <v>44223</v>
      </c>
      <c r="C191" s="4">
        <v>188</v>
      </c>
      <c r="D191" s="4" t="s">
        <v>11</v>
      </c>
      <c r="E191" s="4" t="s">
        <v>11</v>
      </c>
      <c r="F191" s="30" t="s">
        <v>12</v>
      </c>
      <c r="G191" s="32" t="str">
        <f t="shared" si="2"/>
        <v>Verdadeiro Negativo</v>
      </c>
    </row>
    <row r="192" spans="2:7" x14ac:dyDescent="0.3">
      <c r="B192" s="11">
        <v>44223</v>
      </c>
      <c r="C192" s="4">
        <v>189</v>
      </c>
      <c r="D192" s="4" t="s">
        <v>11</v>
      </c>
      <c r="E192" s="4" t="s">
        <v>11</v>
      </c>
      <c r="F192" s="30" t="s">
        <v>12</v>
      </c>
      <c r="G192" s="32" t="str">
        <f t="shared" si="2"/>
        <v>Verdadeiro Negativo</v>
      </c>
    </row>
    <row r="193" spans="2:7" x14ac:dyDescent="0.3">
      <c r="B193" s="11">
        <v>44223</v>
      </c>
      <c r="C193" s="4">
        <v>190</v>
      </c>
      <c r="D193" s="4" t="s">
        <v>11</v>
      </c>
      <c r="E193" s="4" t="s">
        <v>11</v>
      </c>
      <c r="F193" s="30" t="s">
        <v>12</v>
      </c>
      <c r="G193" s="32" t="str">
        <f t="shared" si="2"/>
        <v>Verdadeiro Negativo</v>
      </c>
    </row>
    <row r="194" spans="2:7" x14ac:dyDescent="0.3">
      <c r="B194" s="11">
        <v>44223</v>
      </c>
      <c r="C194" s="4">
        <v>191</v>
      </c>
      <c r="D194" s="4" t="s">
        <v>13</v>
      </c>
      <c r="E194" s="4" t="s">
        <v>11</v>
      </c>
      <c r="F194" s="30" t="s">
        <v>14</v>
      </c>
      <c r="G194" s="32" t="str">
        <f t="shared" si="2"/>
        <v>Falso Positivo</v>
      </c>
    </row>
    <row r="195" spans="2:7" x14ac:dyDescent="0.3">
      <c r="B195" s="11">
        <v>44223</v>
      </c>
      <c r="C195" s="4">
        <v>192</v>
      </c>
      <c r="D195" s="4" t="s">
        <v>11</v>
      </c>
      <c r="E195" s="4" t="s">
        <v>11</v>
      </c>
      <c r="F195" s="30" t="s">
        <v>12</v>
      </c>
      <c r="G195" s="32" t="str">
        <f t="shared" si="2"/>
        <v>Verdadeiro Negativo</v>
      </c>
    </row>
    <row r="196" spans="2:7" x14ac:dyDescent="0.3">
      <c r="B196" s="11">
        <v>44223</v>
      </c>
      <c r="C196" s="4">
        <v>193</v>
      </c>
      <c r="D196" s="4" t="s">
        <v>11</v>
      </c>
      <c r="E196" s="4" t="s">
        <v>11</v>
      </c>
      <c r="F196" s="30" t="s">
        <v>12</v>
      </c>
      <c r="G196" s="32" t="str">
        <f t="shared" si="2"/>
        <v>Verdadeiro Negativo</v>
      </c>
    </row>
    <row r="197" spans="2:7" x14ac:dyDescent="0.3">
      <c r="B197" s="11">
        <v>44224</v>
      </c>
      <c r="C197" s="4">
        <v>194</v>
      </c>
      <c r="D197" s="4" t="s">
        <v>11</v>
      </c>
      <c r="E197" s="4" t="s">
        <v>11</v>
      </c>
      <c r="F197" s="30" t="s">
        <v>12</v>
      </c>
      <c r="G197" s="32" t="str">
        <f t="shared" ref="G197:G203" si="3">IF(AND(D197="-",E197="-"),"Verdadeiro Negativo",IF(AND(D197="-",E197="+"),"Falso Negativo",IF(AND(D197="+",E197="+"),"Verdadeiro Positivo",IF(AND(D197="+",E197="-"),"Falso Positivo"))))</f>
        <v>Verdadeiro Negativo</v>
      </c>
    </row>
    <row r="198" spans="2:7" x14ac:dyDescent="0.3">
      <c r="B198" s="11">
        <v>44224</v>
      </c>
      <c r="C198" s="4">
        <v>195</v>
      </c>
      <c r="D198" s="4" t="s">
        <v>11</v>
      </c>
      <c r="E198" s="4" t="s">
        <v>13</v>
      </c>
      <c r="F198" s="30" t="s">
        <v>12</v>
      </c>
      <c r="G198" s="32" t="str">
        <f t="shared" si="3"/>
        <v>Falso Negativo</v>
      </c>
    </row>
    <row r="199" spans="2:7" x14ac:dyDescent="0.3">
      <c r="B199" s="11">
        <v>44224</v>
      </c>
      <c r="C199" s="4">
        <v>196</v>
      </c>
      <c r="D199" s="4" t="s">
        <v>11</v>
      </c>
      <c r="E199" s="4" t="s">
        <v>11</v>
      </c>
      <c r="F199" s="30" t="s">
        <v>12</v>
      </c>
      <c r="G199" s="32" t="str">
        <f t="shared" si="3"/>
        <v>Verdadeiro Negativo</v>
      </c>
    </row>
    <row r="200" spans="2:7" x14ac:dyDescent="0.3">
      <c r="B200" s="11">
        <v>44224</v>
      </c>
      <c r="C200" s="4">
        <v>197</v>
      </c>
      <c r="D200" s="4" t="s">
        <v>11</v>
      </c>
      <c r="E200" s="4" t="s">
        <v>11</v>
      </c>
      <c r="F200" s="30" t="s">
        <v>12</v>
      </c>
      <c r="G200" s="32" t="str">
        <f t="shared" si="3"/>
        <v>Verdadeiro Negativo</v>
      </c>
    </row>
    <row r="201" spans="2:7" x14ac:dyDescent="0.3">
      <c r="B201" s="11">
        <v>44224</v>
      </c>
      <c r="C201" s="4">
        <v>198</v>
      </c>
      <c r="D201" s="4" t="s">
        <v>11</v>
      </c>
      <c r="E201" s="4" t="s">
        <v>11</v>
      </c>
      <c r="F201" s="30" t="s">
        <v>12</v>
      </c>
      <c r="G201" s="32" t="str">
        <f t="shared" si="3"/>
        <v>Verdadeiro Negativo</v>
      </c>
    </row>
    <row r="202" spans="2:7" x14ac:dyDescent="0.3">
      <c r="B202" s="11">
        <v>44224</v>
      </c>
      <c r="C202" s="4">
        <v>199</v>
      </c>
      <c r="D202" s="4" t="s">
        <v>11</v>
      </c>
      <c r="E202" s="4" t="s">
        <v>11</v>
      </c>
      <c r="F202" s="30" t="s">
        <v>12</v>
      </c>
      <c r="G202" s="32" t="str">
        <f t="shared" si="3"/>
        <v>Verdadeiro Negativo</v>
      </c>
    </row>
    <row r="203" spans="2:7" x14ac:dyDescent="0.3">
      <c r="B203" s="11">
        <v>44224</v>
      </c>
      <c r="C203" s="4">
        <v>200</v>
      </c>
      <c r="D203" s="4" t="s">
        <v>13</v>
      </c>
      <c r="E203" s="4" t="s">
        <v>11</v>
      </c>
      <c r="F203" s="30" t="s">
        <v>14</v>
      </c>
      <c r="G203" s="33" t="str">
        <f t="shared" si="3"/>
        <v>Falso Positivo</v>
      </c>
    </row>
  </sheetData>
  <mergeCells count="5">
    <mergeCell ref="J2:K2"/>
    <mergeCell ref="C2:D2"/>
    <mergeCell ref="Q2:R2"/>
    <mergeCell ref="V5:V6"/>
    <mergeCell ref="W5:AB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AFDEC-252D-9F4B-B755-504BCF5644C6}">
  <dimension ref="A1:F67"/>
  <sheetViews>
    <sheetView topLeftCell="A53" workbookViewId="0">
      <selection activeCell="F58" sqref="F58"/>
    </sheetView>
  </sheetViews>
  <sheetFormatPr defaultColWidth="11" defaultRowHeight="15.75" x14ac:dyDescent="0.25"/>
  <cols>
    <col min="2" max="3" width="10.875" style="1"/>
    <col min="4" max="4" width="17.875" style="19" customWidth="1"/>
    <col min="5" max="5" width="73.125" customWidth="1"/>
    <col min="6" max="6" width="12.875" bestFit="1" customWidth="1"/>
  </cols>
  <sheetData>
    <row r="1" spans="1:6" x14ac:dyDescent="0.25">
      <c r="A1" s="8"/>
      <c r="B1" s="8"/>
    </row>
    <row r="3" spans="1:6" x14ac:dyDescent="0.25">
      <c r="D3" s="24"/>
      <c r="E3" s="26" t="s">
        <v>36</v>
      </c>
      <c r="F3" s="26" t="s">
        <v>37</v>
      </c>
    </row>
    <row r="4" spans="1:6" x14ac:dyDescent="0.25">
      <c r="D4" s="25" t="s">
        <v>38</v>
      </c>
      <c r="E4" s="4">
        <f>(COUNTIF('Exercício 1'!F4:F203, "NAT"))</f>
        <v>166</v>
      </c>
      <c r="F4" s="4">
        <f>(E4/200)*100</f>
        <v>83</v>
      </c>
    </row>
    <row r="5" spans="1:6" x14ac:dyDescent="0.25">
      <c r="D5" s="25" t="s">
        <v>39</v>
      </c>
      <c r="E5" s="4">
        <f>(COUNTIF('Exercício 1'!F4:F203, "AT"))</f>
        <v>34</v>
      </c>
      <c r="F5" s="4">
        <f>(E5/200)*100</f>
        <v>17</v>
      </c>
    </row>
    <row r="7" spans="1:6" ht="17.25" customHeight="1" x14ac:dyDescent="0.25"/>
    <row r="8" spans="1:6" ht="82.5" customHeight="1" x14ac:dyDescent="0.25">
      <c r="C8" s="7" t="s">
        <v>15</v>
      </c>
      <c r="D8" s="18" t="s">
        <v>22</v>
      </c>
      <c r="E8" s="23" t="s">
        <v>40</v>
      </c>
    </row>
    <row r="9" spans="1:6" x14ac:dyDescent="0.25">
      <c r="C9" s="7"/>
    </row>
    <row r="10" spans="1:6" x14ac:dyDescent="0.25">
      <c r="C10" s="7"/>
    </row>
    <row r="13" spans="1:6" x14ac:dyDescent="0.25">
      <c r="D13" s="18" t="s">
        <v>41</v>
      </c>
      <c r="E13" t="s">
        <v>42</v>
      </c>
    </row>
    <row r="20" spans="3:6" ht="94.5" x14ac:dyDescent="0.25">
      <c r="D20" s="21" t="s">
        <v>43</v>
      </c>
      <c r="E20" s="23" t="s">
        <v>44</v>
      </c>
    </row>
    <row r="21" spans="3:6" x14ac:dyDescent="0.25">
      <c r="D21" s="20"/>
    </row>
    <row r="22" spans="3:6" x14ac:dyDescent="0.25">
      <c r="D22" s="20"/>
    </row>
    <row r="23" spans="3:6" x14ac:dyDescent="0.25">
      <c r="D23" s="20"/>
    </row>
    <row r="25" spans="3:6" x14ac:dyDescent="0.25">
      <c r="D25" s="18" t="s">
        <v>45</v>
      </c>
      <c r="E25" t="s">
        <v>46</v>
      </c>
      <c r="F25" s="8">
        <f>ROUND(_xlfn.BINOM.DIST(2,10,0.7,FALSE)+_xlfn.BINOM.DIST(3,10,0.7,FALSE)+_xlfn.BINOM.DIST(4,10,0.7,FALSE)+_xlfn.BINOM.DIST(5,10,0.7,FALSE)+_xlfn.BINOM.DIST(6,10,0.7,FALSE)+_xlfn.BINOM.DIST(7,10,0.7,FALSE)+_xlfn.BINOM.DIST(8,10,0.7,FALSE)+_xlfn.BINOM.DIST(9,10,0.7,FALSE)+_xlfn.BINOM.DIST(10,10,0.7,FALSE),4)</f>
        <v>0.99990000000000001</v>
      </c>
    </row>
    <row r="30" spans="3:6" ht="31.5" x14ac:dyDescent="0.25">
      <c r="C30" s="7" t="s">
        <v>16</v>
      </c>
      <c r="D30" s="18" t="s">
        <v>22</v>
      </c>
      <c r="E30" s="23" t="s">
        <v>47</v>
      </c>
    </row>
    <row r="35" spans="4:6" x14ac:dyDescent="0.25">
      <c r="D35" s="18" t="s">
        <v>41</v>
      </c>
      <c r="E35" s="75" t="s">
        <v>48</v>
      </c>
    </row>
    <row r="40" spans="4:6" ht="78.75" x14ac:dyDescent="0.25">
      <c r="D40" s="21" t="s">
        <v>43</v>
      </c>
      <c r="E40" s="23" t="s">
        <v>49</v>
      </c>
    </row>
    <row r="41" spans="4:6" x14ac:dyDescent="0.25">
      <c r="D41" s="20"/>
    </row>
    <row r="45" spans="4:6" x14ac:dyDescent="0.25">
      <c r="D45" s="18" t="s">
        <v>45</v>
      </c>
      <c r="E45" t="s">
        <v>50</v>
      </c>
      <c r="F45" s="8">
        <f>ROUND(1-_xlfn.BINOM.DIST(7,15,(F5/100),TRUE),4)</f>
        <v>1.4E-3</v>
      </c>
    </row>
    <row r="54" spans="3:6" ht="31.5" x14ac:dyDescent="0.25">
      <c r="C54" s="7" t="s">
        <v>17</v>
      </c>
      <c r="D54" s="18" t="s">
        <v>51</v>
      </c>
      <c r="E54" s="23" t="s">
        <v>52</v>
      </c>
    </row>
    <row r="55" spans="3:6" x14ac:dyDescent="0.25">
      <c r="E55" s="8"/>
    </row>
    <row r="56" spans="3:6" x14ac:dyDescent="0.25">
      <c r="D56" s="18" t="s">
        <v>53</v>
      </c>
      <c r="E56" s="8" t="s">
        <v>54</v>
      </c>
    </row>
    <row r="57" spans="3:6" x14ac:dyDescent="0.25">
      <c r="E57" s="8"/>
    </row>
    <row r="58" spans="3:6" x14ac:dyDescent="0.25">
      <c r="D58" s="18" t="s">
        <v>55</v>
      </c>
      <c r="E58" s="8" t="s">
        <v>56</v>
      </c>
      <c r="F58" s="8">
        <f>ROUND(_xlfn.BINOM.DIST(3,10,F5/100,FALSE),4)</f>
        <v>0.16</v>
      </c>
    </row>
    <row r="59" spans="3:6" x14ac:dyDescent="0.25">
      <c r="E59" s="8"/>
    </row>
    <row r="60" spans="3:6" ht="31.5" x14ac:dyDescent="0.25">
      <c r="D60" s="21" t="s">
        <v>57</v>
      </c>
      <c r="E60" s="23" t="s">
        <v>58</v>
      </c>
    </row>
    <row r="61" spans="3:6" x14ac:dyDescent="0.25">
      <c r="D61" s="20"/>
    </row>
    <row r="62" spans="3:6" x14ac:dyDescent="0.25">
      <c r="D62" s="18" t="s">
        <v>59</v>
      </c>
      <c r="E62" s="8" t="s">
        <v>60</v>
      </c>
    </row>
    <row r="65" spans="4:6" x14ac:dyDescent="0.25">
      <c r="D65" s="18" t="s">
        <v>61</v>
      </c>
      <c r="E65" s="8" t="s">
        <v>62</v>
      </c>
      <c r="F65" s="8">
        <f>ROUND(_xlfn.BINOM.DIST(3,15,F5/100,FALSE),4)</f>
        <v>0.2389</v>
      </c>
    </row>
    <row r="66" spans="4:6" x14ac:dyDescent="0.25">
      <c r="E66" s="80"/>
    </row>
    <row r="67" spans="4:6" ht="31.5" x14ac:dyDescent="0.25">
      <c r="D67" s="81" t="s">
        <v>45</v>
      </c>
      <c r="E67" s="23" t="s">
        <v>63</v>
      </c>
      <c r="F67" s="82">
        <f>ROUND(F58*F65,4)</f>
        <v>3.8199999999999998E-2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25A5-FAE3-374C-9F53-323ACE2E7519}">
  <dimension ref="A1:Q47"/>
  <sheetViews>
    <sheetView topLeftCell="B1" zoomScaleNormal="100" workbookViewId="0">
      <selection activeCell="F39" sqref="F39"/>
    </sheetView>
  </sheetViews>
  <sheetFormatPr defaultColWidth="11" defaultRowHeight="15.75" x14ac:dyDescent="0.25"/>
  <cols>
    <col min="2" max="3" width="11" style="1"/>
    <col min="4" max="4" width="24" bestFit="1" customWidth="1"/>
    <col min="5" max="5" width="39.125" customWidth="1"/>
    <col min="6" max="6" width="12.875" bestFit="1" customWidth="1"/>
    <col min="11" max="11" width="11.25" bestFit="1" customWidth="1"/>
  </cols>
  <sheetData>
    <row r="1" spans="1:17" x14ac:dyDescent="0.25">
      <c r="A1" s="8"/>
      <c r="B1" s="8"/>
    </row>
    <row r="5" spans="1:17" x14ac:dyDescent="0.25">
      <c r="K5" s="83"/>
    </row>
    <row r="6" spans="1:17" x14ac:dyDescent="0.25">
      <c r="K6" s="83"/>
    </row>
    <row r="7" spans="1:17" x14ac:dyDescent="0.25">
      <c r="C7" s="7" t="s">
        <v>15</v>
      </c>
      <c r="D7" s="4" t="s">
        <v>64</v>
      </c>
      <c r="E7" s="4">
        <v>0</v>
      </c>
      <c r="F7" s="4">
        <v>1</v>
      </c>
      <c r="G7" s="4">
        <v>2</v>
      </c>
      <c r="H7" s="4">
        <v>3</v>
      </c>
      <c r="I7" s="4">
        <v>4</v>
      </c>
      <c r="K7" s="83"/>
      <c r="L7" s="4" t="s">
        <v>30</v>
      </c>
      <c r="M7" s="90">
        <v>0</v>
      </c>
      <c r="N7" s="90">
        <v>1</v>
      </c>
      <c r="O7" s="90">
        <v>2</v>
      </c>
      <c r="P7" s="90">
        <v>3</v>
      </c>
      <c r="Q7" s="90">
        <v>4</v>
      </c>
    </row>
    <row r="8" spans="1:17" x14ac:dyDescent="0.25">
      <c r="D8" s="4" t="s">
        <v>65</v>
      </c>
      <c r="E8" s="4">
        <f>(COUNTIF(I30:I47,0))</f>
        <v>1</v>
      </c>
      <c r="F8" s="4">
        <f>(COUNTIF(I30:I47,1))</f>
        <v>7</v>
      </c>
      <c r="G8" s="4">
        <f>(COUNTIF(I30:I47,2))</f>
        <v>7</v>
      </c>
      <c r="H8" s="4">
        <f>(COUNTIF(I30:I47,3))</f>
        <v>2</v>
      </c>
      <c r="I8" s="4">
        <f>(COUNTIF(I30:I47,4))</f>
        <v>1</v>
      </c>
      <c r="K8" s="83"/>
      <c r="L8" s="30" t="s">
        <v>32</v>
      </c>
      <c r="M8" s="88">
        <f>ROUND((E8/18),4)</f>
        <v>5.5599999999999997E-2</v>
      </c>
      <c r="N8" s="88">
        <f>ROUND((F8/18),4)</f>
        <v>0.38890000000000002</v>
      </c>
      <c r="O8" s="88">
        <f>ROUND((G8/18),4)</f>
        <v>0.38890000000000002</v>
      </c>
      <c r="P8" s="88">
        <f>ROUND((H8/18),4)</f>
        <v>0.1111</v>
      </c>
      <c r="Q8" s="88">
        <f>ROUND((I8/18),4)</f>
        <v>5.5599999999999997E-2</v>
      </c>
    </row>
    <row r="9" spans="1:17" x14ac:dyDescent="0.25">
      <c r="D9" s="1"/>
      <c r="K9" s="83"/>
    </row>
    <row r="10" spans="1:17" x14ac:dyDescent="0.25">
      <c r="D10" s="21" t="s">
        <v>66</v>
      </c>
      <c r="E10">
        <f>ROUND((SUMPRODUCT(M7:Q7,M8:Q8)),4)</f>
        <v>1.7223999999999999</v>
      </c>
      <c r="K10" s="83"/>
    </row>
    <row r="11" spans="1:17" x14ac:dyDescent="0.25">
      <c r="D11" s="22"/>
      <c r="K11" s="83"/>
    </row>
    <row r="12" spans="1:17" x14ac:dyDescent="0.25">
      <c r="D12" s="22"/>
      <c r="K12" s="83"/>
    </row>
    <row r="13" spans="1:17" x14ac:dyDescent="0.25">
      <c r="C13" s="7" t="s">
        <v>16</v>
      </c>
      <c r="D13" s="58" t="s">
        <v>22</v>
      </c>
      <c r="E13" s="4" t="s">
        <v>67</v>
      </c>
      <c r="K13" s="83"/>
    </row>
    <row r="14" spans="1:17" x14ac:dyDescent="0.25">
      <c r="D14" s="22"/>
      <c r="K14" s="83"/>
    </row>
    <row r="15" spans="1:17" x14ac:dyDescent="0.25">
      <c r="D15" s="22"/>
      <c r="K15" s="83"/>
    </row>
    <row r="16" spans="1:17" x14ac:dyDescent="0.25">
      <c r="D16" s="22"/>
      <c r="E16" t="s">
        <v>28</v>
      </c>
      <c r="K16" s="83"/>
    </row>
    <row r="17" spans="3:15" x14ac:dyDescent="0.25">
      <c r="D17" s="22"/>
      <c r="K17" s="83"/>
    </row>
    <row r="18" spans="3:15" x14ac:dyDescent="0.25">
      <c r="D18" s="4" t="s">
        <v>30</v>
      </c>
      <c r="E18" s="4">
        <v>0</v>
      </c>
      <c r="F18" s="4">
        <v>1</v>
      </c>
      <c r="G18" s="4">
        <v>2</v>
      </c>
      <c r="H18" s="4">
        <v>3</v>
      </c>
      <c r="I18" s="4">
        <v>4</v>
      </c>
      <c r="J18" s="4">
        <v>5</v>
      </c>
      <c r="K18" s="4">
        <v>6</v>
      </c>
      <c r="L18" s="4">
        <v>7</v>
      </c>
      <c r="M18" s="4">
        <v>8</v>
      </c>
      <c r="N18" s="30">
        <v>9</v>
      </c>
      <c r="O18" s="86">
        <v>10</v>
      </c>
    </row>
    <row r="19" spans="3:15" x14ac:dyDescent="0.25">
      <c r="D19" s="4" t="s">
        <v>32</v>
      </c>
      <c r="E19" s="4">
        <f>ROUND(_xlfn.POISSON.DIST(E18,E10,FALSE),4)</f>
        <v>0.17860000000000001</v>
      </c>
      <c r="F19" s="4">
        <f>ROUND(_xlfn.POISSON.DIST(F18,E10,FALSE),4)</f>
        <v>0.30769999999999997</v>
      </c>
      <c r="G19" s="4">
        <f>ROUND(_xlfn.POISSON.DIST(G18,E10,FALSE),4)</f>
        <v>0.26500000000000001</v>
      </c>
      <c r="H19" s="4">
        <f>ROUND(_xlfn.POISSON.DIST(H18,E10,FALSE),4)</f>
        <v>0.15210000000000001</v>
      </c>
      <c r="I19" s="4">
        <f>ROUND(_xlfn.POISSON.DIST(I18,E10,FALSE),4)</f>
        <v>6.5500000000000003E-2</v>
      </c>
      <c r="J19" s="4">
        <f>ROUND(_xlfn.POISSON.DIST(J18,E10,FALSE),4)</f>
        <v>2.2599999999999999E-2</v>
      </c>
      <c r="K19" s="4">
        <f>ROUND(_xlfn.POISSON.DIST(K18,E10,FALSE),4)</f>
        <v>6.4999999999999997E-3</v>
      </c>
      <c r="L19" s="4">
        <f>ROUND(_xlfn.POISSON.DIST(L18,E10,FALSE),4)</f>
        <v>1.6000000000000001E-3</v>
      </c>
      <c r="M19" s="4">
        <f>ROUND(_xlfn.POISSON.DIST(M18,E10,FALSE),4)</f>
        <v>2.9999999999999997E-4</v>
      </c>
      <c r="N19" s="30">
        <f>ROUND(_xlfn.POISSON.DIST(N18,E10,FALSE),4)</f>
        <v>1E-4</v>
      </c>
      <c r="O19" s="87">
        <f>ROUND(_xlfn.POISSON.DIST(O18,E10,FALSE),4)</f>
        <v>0</v>
      </c>
    </row>
    <row r="20" spans="3:15" x14ac:dyDescent="0.25">
      <c r="D20" s="22"/>
      <c r="E20">
        <f>ROUND(SUMPRODUCT(E18:O18,E19:O19),4)</f>
        <v>1.7224999999999999</v>
      </c>
      <c r="K20" s="83"/>
    </row>
    <row r="21" spans="3:15" x14ac:dyDescent="0.25">
      <c r="D21" s="22"/>
      <c r="K21" s="83"/>
    </row>
    <row r="22" spans="3:15" ht="110.25" x14ac:dyDescent="0.25">
      <c r="D22" s="21" t="s">
        <v>24</v>
      </c>
      <c r="E22" s="23" t="s">
        <v>68</v>
      </c>
      <c r="K22" s="83"/>
    </row>
    <row r="23" spans="3:15" x14ac:dyDescent="0.25">
      <c r="D23" s="22"/>
    </row>
    <row r="24" spans="3:15" x14ac:dyDescent="0.25">
      <c r="D24" s="22"/>
    </row>
    <row r="25" spans="3:15" x14ac:dyDescent="0.25">
      <c r="D25" s="22"/>
    </row>
    <row r="26" spans="3:15" x14ac:dyDescent="0.25">
      <c r="D26" s="22"/>
    </row>
    <row r="27" spans="3:15" x14ac:dyDescent="0.25">
      <c r="D27" s="22"/>
    </row>
    <row r="28" spans="3:15" x14ac:dyDescent="0.25">
      <c r="D28" s="22"/>
    </row>
    <row r="29" spans="3:15" ht="25.5" x14ac:dyDescent="0.25">
      <c r="D29" s="22"/>
      <c r="H29" s="14" t="s">
        <v>6</v>
      </c>
      <c r="I29" s="14" t="s">
        <v>69</v>
      </c>
    </row>
    <row r="30" spans="3:15" x14ac:dyDescent="0.25">
      <c r="C30" s="7" t="s">
        <v>17</v>
      </c>
      <c r="D30" s="58" t="s">
        <v>72</v>
      </c>
      <c r="E30" s="4"/>
      <c r="H30" s="11">
        <v>44207</v>
      </c>
      <c r="I30" s="84">
        <f>(COUNTIF('Exercício 1'!G4:G13,"Falso Positivo"))</f>
        <v>1</v>
      </c>
    </row>
    <row r="31" spans="3:15" ht="31.5" x14ac:dyDescent="0.25">
      <c r="D31" s="58" t="s">
        <v>22</v>
      </c>
      <c r="E31" s="101" t="s">
        <v>73</v>
      </c>
      <c r="H31" s="11">
        <v>44208</v>
      </c>
      <c r="I31" s="85">
        <f>(COUNTIF('Exercício 1'!G14:G23,"Falso Positivo"))</f>
        <v>3</v>
      </c>
    </row>
    <row r="32" spans="3:15" x14ac:dyDescent="0.25">
      <c r="D32" s="102" t="s">
        <v>71</v>
      </c>
      <c r="E32" s="4" t="s">
        <v>76</v>
      </c>
      <c r="H32" s="78">
        <v>44209</v>
      </c>
      <c r="I32" s="85">
        <f>(COUNTIF('Exercício 1'!G24:G34,"Falso Positivo"))</f>
        <v>2</v>
      </c>
    </row>
    <row r="33" spans="4:9" x14ac:dyDescent="0.25">
      <c r="D33" s="103"/>
      <c r="E33" s="104">
        <f>ROUND(POISSON(2,E10,FALSE),4)</f>
        <v>0.26500000000000001</v>
      </c>
      <c r="H33" s="11">
        <v>44210</v>
      </c>
      <c r="I33" s="85">
        <f>(COUNTIF('Exercício 1'!G35:G46,"Falso Positivo"))</f>
        <v>1</v>
      </c>
    </row>
    <row r="34" spans="4:9" x14ac:dyDescent="0.25">
      <c r="D34" s="1"/>
      <c r="E34" s="1"/>
      <c r="H34" s="11">
        <v>44211</v>
      </c>
      <c r="I34" s="85">
        <f>(COUNTIF('Exercício 1'!G47:G61,"Falso Positivo"))</f>
        <v>2</v>
      </c>
    </row>
    <row r="35" spans="4:9" x14ac:dyDescent="0.25">
      <c r="D35" s="1"/>
      <c r="E35" s="1"/>
      <c r="H35" s="11">
        <v>44212</v>
      </c>
      <c r="I35" s="85">
        <f>(COUNTIF('Exercício 1'!G62:G69,"Falso Positivo"))</f>
        <v>1</v>
      </c>
    </row>
    <row r="36" spans="4:9" x14ac:dyDescent="0.25">
      <c r="D36" s="89" t="s">
        <v>70</v>
      </c>
      <c r="E36" s="88"/>
      <c r="H36" s="11">
        <v>44213</v>
      </c>
      <c r="I36" s="85">
        <f>(COUNTIF('Exercício 1'!G70:G81,"Falso Positivo"))</f>
        <v>2</v>
      </c>
    </row>
    <row r="37" spans="4:9" ht="47.25" x14ac:dyDescent="0.25">
      <c r="D37" s="58" t="s">
        <v>22</v>
      </c>
      <c r="E37" s="101" t="s">
        <v>74</v>
      </c>
      <c r="H37" s="11">
        <v>44214</v>
      </c>
      <c r="I37" s="85">
        <f>(COUNTIF('Exercício 1'!G82:G95,"Falso Positivo"))</f>
        <v>0</v>
      </c>
    </row>
    <row r="38" spans="4:9" x14ac:dyDescent="0.25">
      <c r="D38" s="97" t="s">
        <v>71</v>
      </c>
      <c r="E38" s="4" t="s">
        <v>77</v>
      </c>
      <c r="H38" s="11">
        <v>44215</v>
      </c>
      <c r="I38" s="85">
        <f>(COUNTIF('Exercício 1'!G96:G105,"Falso Positivo"))</f>
        <v>3</v>
      </c>
    </row>
    <row r="39" spans="4:9" x14ac:dyDescent="0.25">
      <c r="D39" s="98"/>
      <c r="E39" s="104">
        <f>ROUND(POISSON(2,E10*2,FALSE),4)</f>
        <v>0.1893</v>
      </c>
      <c r="H39" s="11">
        <v>44216</v>
      </c>
      <c r="I39" s="85">
        <f>(COUNTIF('Exercício 1'!G107:G117,"Falso Positivo"))</f>
        <v>1</v>
      </c>
    </row>
    <row r="40" spans="4:9" x14ac:dyDescent="0.25">
      <c r="D40" s="22"/>
      <c r="H40" s="11">
        <v>44217</v>
      </c>
      <c r="I40" s="85">
        <f>(COUNTIF('Exercício 1'!G118:G131,"Falso Positivo"))</f>
        <v>4</v>
      </c>
    </row>
    <row r="41" spans="4:9" x14ac:dyDescent="0.25">
      <c r="D41" s="97" t="s">
        <v>45</v>
      </c>
      <c r="E41" s="4" t="s">
        <v>75</v>
      </c>
      <c r="H41" s="11">
        <v>44218</v>
      </c>
      <c r="I41" s="85">
        <f>(COUNTIF('Exercício 1'!G132:G142,"Falso Positivo"))</f>
        <v>2</v>
      </c>
    </row>
    <row r="42" spans="4:9" x14ac:dyDescent="0.25">
      <c r="D42" s="98"/>
      <c r="E42" s="104">
        <f>ROUND((E33*E39),4)</f>
        <v>5.0200000000000002E-2</v>
      </c>
      <c r="H42" s="11">
        <v>44219</v>
      </c>
      <c r="I42" s="85">
        <f>(COUNTIF('Exercício 1'!G143:G154,"Falso Positivo"))</f>
        <v>2</v>
      </c>
    </row>
    <row r="43" spans="4:9" x14ac:dyDescent="0.25">
      <c r="H43" s="78">
        <v>44220</v>
      </c>
      <c r="I43" s="85">
        <f>(COUNTIF('Exercício 1'!G155:G164,"Falso Positivo"))</f>
        <v>2</v>
      </c>
    </row>
    <row r="44" spans="4:9" x14ac:dyDescent="0.25">
      <c r="H44" s="11">
        <v>44221</v>
      </c>
      <c r="I44" s="85">
        <f>(COUNTIF('Exercício 1'!G165:G176,"Falso Positivo"))</f>
        <v>1</v>
      </c>
    </row>
    <row r="45" spans="4:9" x14ac:dyDescent="0.25">
      <c r="H45" s="11">
        <v>44222</v>
      </c>
      <c r="I45" s="85">
        <f>(COUNTIF('Exercício 1'!G177:G188,"Falso Positivo"))</f>
        <v>1</v>
      </c>
    </row>
    <row r="46" spans="4:9" x14ac:dyDescent="0.25">
      <c r="H46" s="11">
        <v>44223</v>
      </c>
      <c r="I46" s="85">
        <f>(COUNTIF('Exercício 1'!G189:G196,"Falso Positivo"))</f>
        <v>2</v>
      </c>
    </row>
    <row r="47" spans="4:9" x14ac:dyDescent="0.25">
      <c r="H47" s="11">
        <v>44224</v>
      </c>
      <c r="I47" s="84">
        <f>(COUNTIF('Exercício 1'!G197:G203,"Falso Positivo"))</f>
        <v>1</v>
      </c>
    </row>
  </sheetData>
  <sortState xmlns:xlrd2="http://schemas.microsoft.com/office/spreadsheetml/2017/richdata2" ref="D22:E22">
    <sortCondition ref="E22"/>
  </sortState>
  <mergeCells count="3">
    <mergeCell ref="D32:D33"/>
    <mergeCell ref="D38:D39"/>
    <mergeCell ref="D41:D42"/>
  </mergeCells>
  <phoneticPr fontId="2"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6DE94BCAD5A04480F406287A813A66" ma:contentTypeVersion="7" ma:contentTypeDescription="Create a new document." ma:contentTypeScope="" ma:versionID="a5765717620524acef7496e91f9ac16d">
  <xsd:schema xmlns:xsd="http://www.w3.org/2001/XMLSchema" xmlns:xs="http://www.w3.org/2001/XMLSchema" xmlns:p="http://schemas.microsoft.com/office/2006/metadata/properties" xmlns:ns2="e2d94e77-132f-4e72-9357-f940cba6e84e" targetNamespace="http://schemas.microsoft.com/office/2006/metadata/properties" ma:root="true" ma:fieldsID="53878460ef8d8d977ddedf0b6089fbb1" ns2:_="">
    <xsd:import namespace="e2d94e77-132f-4e72-9357-f940cba6e8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d94e77-132f-4e72-9357-f940cba6e8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4CBF46-791D-49E3-A3B6-3381A46D9CDA}">
  <ds:schemaRefs>
    <ds:schemaRef ds:uri="http://schemas.microsoft.com/sharepoint/v3/contenttype/forms"/>
  </ds:schemaRefs>
</ds:datastoreItem>
</file>

<file path=customXml/itemProps2.xml><?xml version="1.0" encoding="utf-8"?>
<ds:datastoreItem xmlns:ds="http://schemas.openxmlformats.org/officeDocument/2006/customXml" ds:itemID="{FCDEA87E-9842-4EBA-9BC3-2F47A729BF0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D88CA56-AF3B-4B33-B97A-81BEC52B35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d94e77-132f-4e72-9357-f940cba6e8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1DEG021_dados</vt:lpstr>
      <vt:lpstr>Exercício 1</vt:lpstr>
      <vt:lpstr>Exercício 2</vt:lpstr>
      <vt:lpstr>Exercício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Utilizador do Microsoft Office</dc:creator>
  <cp:keywords/>
  <dc:description/>
  <cp:lastModifiedBy>Pedro Pereira</cp:lastModifiedBy>
  <cp:revision/>
  <dcterms:created xsi:type="dcterms:W3CDTF">2021-03-21T23:58:51Z</dcterms:created>
  <dcterms:modified xsi:type="dcterms:W3CDTF">2022-04-03T17:29:54Z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0x010100C26DE94BCAD5A04480F406287A813A66</vt:lpwstr>
  </property>
</Properties>
</file>