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d2d3a4484b17b/Ambiente de Trabalho/"/>
    </mc:Choice>
  </mc:AlternateContent>
  <xr:revisionPtr revIDLastSave="51" documentId="8_{437D15C1-A289-42AD-AAC2-3C1EC9CD2E0B}" xr6:coauthVersionLast="47" xr6:coauthVersionMax="47" xr10:uidLastSave="{7118A3AF-2839-4A8F-9897-F02370795B70}"/>
  <bookViews>
    <workbookView xWindow="-120" yWindow="-120" windowWidth="20730" windowHeight="11160" activeTab="1" xr2:uid="{F80C88BB-E4DE-D54A-AE33-392A853E4BDD}"/>
  </bookViews>
  <sheets>
    <sheet name="1DXXX_dados" sheetId="1" r:id="rId1"/>
    <sheet name="Exercício 1" sheetId="2" r:id="rId2"/>
    <sheet name="Exercício 2" sheetId="3" r:id="rId3"/>
    <sheet name="Exercício 3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1" i="2" l="1"/>
  <c r="P11" i="2"/>
  <c r="O11" i="2"/>
  <c r="U7" i="2"/>
  <c r="U6" i="2"/>
  <c r="U5" i="2"/>
  <c r="U4" i="2"/>
  <c r="G4" i="2"/>
  <c r="E36" i="4"/>
  <c r="E30" i="4"/>
  <c r="E25" i="3"/>
  <c r="E45" i="3"/>
  <c r="E60" i="3"/>
  <c r="E54" i="3"/>
  <c r="E5" i="3" l="1"/>
  <c r="F5" i="3" s="1"/>
  <c r="E4" i="3"/>
  <c r="F4" i="3" s="1"/>
  <c r="G203" i="2"/>
  <c r="G202" i="2"/>
  <c r="G201" i="2"/>
  <c r="G200" i="2"/>
  <c r="G199" i="2"/>
  <c r="G198" i="2"/>
  <c r="G197" i="2"/>
  <c r="L22" i="4" s="1"/>
  <c r="G196" i="2"/>
  <c r="G195" i="2"/>
  <c r="G194" i="2"/>
  <c r="G193" i="2"/>
  <c r="G192" i="2"/>
  <c r="G191" i="2"/>
  <c r="G190" i="2"/>
  <c r="G189" i="2"/>
  <c r="L21" i="4" s="1"/>
  <c r="G188" i="2"/>
  <c r="G187" i="2"/>
  <c r="G186" i="2"/>
  <c r="G185" i="2"/>
  <c r="G184" i="2"/>
  <c r="G183" i="2"/>
  <c r="G182" i="2"/>
  <c r="G181" i="2"/>
  <c r="G180" i="2"/>
  <c r="G179" i="2"/>
  <c r="G178" i="2"/>
  <c r="G177" i="2"/>
  <c r="L20" i="4" s="1"/>
  <c r="G176" i="2"/>
  <c r="G175" i="2"/>
  <c r="G174" i="2"/>
  <c r="G173" i="2"/>
  <c r="G172" i="2"/>
  <c r="G171" i="2"/>
  <c r="G170" i="2"/>
  <c r="G169" i="2"/>
  <c r="G168" i="2"/>
  <c r="G167" i="2"/>
  <c r="G166" i="2"/>
  <c r="G165" i="2"/>
  <c r="L19" i="4" s="1"/>
  <c r="G164" i="2"/>
  <c r="G163" i="2"/>
  <c r="G162" i="2"/>
  <c r="G161" i="2"/>
  <c r="G160" i="2"/>
  <c r="G159" i="2"/>
  <c r="G158" i="2"/>
  <c r="G157" i="2"/>
  <c r="G156" i="2"/>
  <c r="G155" i="2"/>
  <c r="L18" i="4" s="1"/>
  <c r="G154" i="2"/>
  <c r="G153" i="2"/>
  <c r="G152" i="2"/>
  <c r="G151" i="2"/>
  <c r="G150" i="2"/>
  <c r="G149" i="2"/>
  <c r="G148" i="2"/>
  <c r="G147" i="2"/>
  <c r="G146" i="2"/>
  <c r="G145" i="2"/>
  <c r="G144" i="2"/>
  <c r="G143" i="2"/>
  <c r="L17" i="4" s="1"/>
  <c r="G142" i="2"/>
  <c r="G141" i="2"/>
  <c r="G140" i="2"/>
  <c r="G139" i="2"/>
  <c r="G138" i="2"/>
  <c r="G137" i="2"/>
  <c r="G136" i="2"/>
  <c r="G135" i="2"/>
  <c r="G134" i="2"/>
  <c r="G133" i="2"/>
  <c r="G132" i="2"/>
  <c r="L16" i="4" s="1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L15" i="4" s="1"/>
  <c r="G117" i="2"/>
  <c r="G116" i="2"/>
  <c r="G115" i="2"/>
  <c r="G114" i="2"/>
  <c r="G113" i="2"/>
  <c r="G112" i="2"/>
  <c r="G111" i="2"/>
  <c r="G110" i="2"/>
  <c r="G109" i="2"/>
  <c r="G108" i="2"/>
  <c r="G107" i="2"/>
  <c r="L14" i="4" s="1"/>
  <c r="G106" i="2"/>
  <c r="G105" i="2"/>
  <c r="G104" i="2"/>
  <c r="G103" i="2"/>
  <c r="G102" i="2"/>
  <c r="G101" i="2"/>
  <c r="G100" i="2"/>
  <c r="G99" i="2"/>
  <c r="G98" i="2"/>
  <c r="G97" i="2"/>
  <c r="G96" i="2"/>
  <c r="L13" i="4" s="1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L12" i="4" s="1"/>
  <c r="G81" i="2"/>
  <c r="G80" i="2"/>
  <c r="G79" i="2"/>
  <c r="G78" i="2"/>
  <c r="G77" i="2"/>
  <c r="G76" i="2"/>
  <c r="G75" i="2"/>
  <c r="G74" i="2"/>
  <c r="G73" i="2"/>
  <c r="G72" i="2"/>
  <c r="G71" i="2"/>
  <c r="G70" i="2"/>
  <c r="L11" i="4" s="1"/>
  <c r="G69" i="2"/>
  <c r="G68" i="2"/>
  <c r="G67" i="2"/>
  <c r="G66" i="2"/>
  <c r="G65" i="2"/>
  <c r="G64" i="2"/>
  <c r="G63" i="2"/>
  <c r="G62" i="2"/>
  <c r="L10" i="4" s="1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L9" i="4" s="1"/>
  <c r="G46" i="2"/>
  <c r="G45" i="2"/>
  <c r="G44" i="2"/>
  <c r="G43" i="2"/>
  <c r="G42" i="2"/>
  <c r="G41" i="2"/>
  <c r="G40" i="2"/>
  <c r="G39" i="2"/>
  <c r="G38" i="2"/>
  <c r="G37" i="2"/>
  <c r="G36" i="2"/>
  <c r="G35" i="2"/>
  <c r="L8" i="4" s="1"/>
  <c r="G34" i="2"/>
  <c r="G33" i="2"/>
  <c r="G32" i="2"/>
  <c r="G31" i="2"/>
  <c r="G30" i="2"/>
  <c r="G29" i="2"/>
  <c r="G28" i="2"/>
  <c r="G27" i="2"/>
  <c r="G26" i="2"/>
  <c r="G25" i="2"/>
  <c r="G24" i="2"/>
  <c r="L7" i="4" s="1"/>
  <c r="G23" i="2"/>
  <c r="G22" i="2"/>
  <c r="G21" i="2"/>
  <c r="G20" i="2"/>
  <c r="G19" i="2"/>
  <c r="G18" i="2"/>
  <c r="G17" i="2"/>
  <c r="G16" i="2"/>
  <c r="G15" i="2"/>
  <c r="G14" i="2"/>
  <c r="L6" i="4" s="1"/>
  <c r="G13" i="2"/>
  <c r="G12" i="2"/>
  <c r="G11" i="2"/>
  <c r="G10" i="2"/>
  <c r="G9" i="2"/>
  <c r="G8" i="2"/>
  <c r="G7" i="2"/>
  <c r="G6" i="2"/>
  <c r="G5" i="2"/>
  <c r="L5" i="4"/>
  <c r="E10" i="4" s="1"/>
  <c r="J4" i="2" l="1"/>
  <c r="K9" i="2" s="1"/>
  <c r="K5" i="2"/>
  <c r="K10" i="2" s="1"/>
  <c r="J5" i="2"/>
  <c r="K12" i="2" s="1"/>
  <c r="K4" i="2"/>
  <c r="K11" i="2" s="1"/>
  <c r="I8" i="4"/>
  <c r="J19" i="4" s="1"/>
  <c r="E8" i="4"/>
  <c r="F19" i="4" s="1"/>
  <c r="F8" i="4"/>
  <c r="G19" i="4" s="1"/>
  <c r="G8" i="4"/>
  <c r="H19" i="4" s="1"/>
  <c r="H8" i="4"/>
  <c r="I19" i="4" s="1"/>
  <c r="E20" i="4" l="1"/>
  <c r="AB7" i="2"/>
  <c r="O17" i="2"/>
  <c r="Z7" i="2"/>
  <c r="AA7" i="2"/>
  <c r="O14" i="2" l="1"/>
</calcChain>
</file>

<file path=xl/sharedStrings.xml><?xml version="1.0" encoding="utf-8"?>
<sst xmlns="http://schemas.openxmlformats.org/spreadsheetml/2006/main" count="1291" uniqueCount="52">
  <si>
    <t>Número</t>
  </si>
  <si>
    <t>Nome</t>
  </si>
  <si>
    <t>Grupo</t>
  </si>
  <si>
    <t>Alínea a)</t>
  </si>
  <si>
    <t>Alínea b)</t>
  </si>
  <si>
    <t>xi</t>
  </si>
  <si>
    <t>P(X=xi)</t>
  </si>
  <si>
    <t>Tabela de distribuição de probabilidade</t>
  </si>
  <si>
    <t>Valor esperado</t>
  </si>
  <si>
    <t>Variancia</t>
  </si>
  <si>
    <t>Alínea c)</t>
  </si>
  <si>
    <t>Probabilidade pedida</t>
  </si>
  <si>
    <t>Teste</t>
  </si>
  <si>
    <t>PCR</t>
  </si>
  <si>
    <t>Rápido</t>
  </si>
  <si>
    <t>Classificação</t>
  </si>
  <si>
    <t>-</t>
  </si>
  <si>
    <t>+</t>
  </si>
  <si>
    <r>
      <t xml:space="preserve">Total </t>
    </r>
    <r>
      <rPr>
        <sz val="12"/>
        <color theme="1"/>
        <rFont val="Calibri"/>
        <family val="2"/>
      </rPr>
      <t>‫‫%</t>
    </r>
  </si>
  <si>
    <t>Verdadeiro positivo</t>
  </si>
  <si>
    <t>Verdadeiro negativo</t>
  </si>
  <si>
    <t>Falso positivo</t>
  </si>
  <si>
    <t>Falso negativo</t>
  </si>
  <si>
    <t>Indivíduo</t>
  </si>
  <si>
    <t>NAT - não auto teste         AT- auto teste</t>
  </si>
  <si>
    <t>Data resultado  PCR</t>
  </si>
  <si>
    <t>AT</t>
  </si>
  <si>
    <t>NAT</t>
  </si>
  <si>
    <t xml:space="preserve"> Tipo de teste Rápido:  AT ou NAT</t>
  </si>
  <si>
    <t>Variável aleatória</t>
  </si>
  <si>
    <t>Comentário</t>
  </si>
  <si>
    <t xml:space="preserve">Nº testes positivos </t>
  </si>
  <si>
    <t>nº indivíduos</t>
  </si>
  <si>
    <t xml:space="preserve">Nº falsos positivos </t>
  </si>
  <si>
    <t>nº de dias</t>
  </si>
  <si>
    <t>Média</t>
  </si>
  <si>
    <t>Distribuição</t>
  </si>
  <si>
    <t>Justificação</t>
  </si>
  <si>
    <t>Dia UM</t>
  </si>
  <si>
    <t>Dia DOIS</t>
  </si>
  <si>
    <t>Primeiro dia</t>
  </si>
  <si>
    <t>Restantes dias</t>
  </si>
  <si>
    <t>TURMA 1DE</t>
  </si>
  <si>
    <t>X - v.a que representa um indivíduo desta região
realiza um autoteste Rápido adquirido na farmácia</t>
  </si>
  <si>
    <t>NAT:</t>
  </si>
  <si>
    <t>AT:</t>
  </si>
  <si>
    <t>%</t>
  </si>
  <si>
    <t>Total</t>
  </si>
  <si>
    <t>X - v.a que representa Um indivíduo desta região
realiza um autoteste Rápido</t>
  </si>
  <si>
    <t>Nº falsos positivos</t>
  </si>
  <si>
    <t>X - v.a número de testes positivos que pode um indivíduo ter</t>
  </si>
  <si>
    <t>Nº Testes 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</si>
</sst>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4" fontId="0" fillId="0" borderId="1" xfId="0" applyNumberFormat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center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7" fillId="4" borderId="0" xfId="0" applyFont="1" applyFill="1"/>
    <xf numFmtId="0" fontId="7" fillId="0" borderId="0" xfId="0" applyFont="1"/>
    <xf numFmtId="0" fontId="7" fillId="0" borderId="0" xfId="0" applyFont="1" applyAlignment="1">
      <alignment horizontal="right"/>
    </xf>
    <xf numFmtId="0" fontId="7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/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1" xfId="0" applyFont="1" applyBorder="1"/>
    <xf numFmtId="0" fontId="7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551130</xdr:colOff>
      <xdr:row>13</xdr:row>
      <xdr:rowOff>22614</xdr:rowOff>
    </xdr:from>
    <xdr:ext cx="528370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14DBE2B-2860-4640-9FBD-BA1B27500F04}"/>
                </a:ext>
              </a:extLst>
            </xdr:cNvPr>
            <xdr:cNvSpPr txBox="1"/>
          </xdr:nvSpPr>
          <xdr:spPr>
            <a:xfrm rot="10800000" flipH="1" flipV="1">
              <a:off x="12108130" y="5509014"/>
              <a:ext cx="52837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</m:oMath>
              </a14:m>
              <a:r>
                <a:rPr lang="pt-PT" sz="1100"/>
                <a:t>=</a:t>
              </a: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14DBE2B-2860-4640-9FBD-BA1B27500F04}"/>
                </a:ext>
              </a:extLst>
            </xdr:cNvPr>
            <xdr:cNvSpPr txBox="1"/>
          </xdr:nvSpPr>
          <xdr:spPr>
            <a:xfrm rot="10800000" flipH="1" flipV="1">
              <a:off x="12108130" y="5509014"/>
              <a:ext cx="52837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t-PT" sz="1100"/>
                <a:t>=</a:t>
              </a: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13</xdr:col>
      <xdr:colOff>374650</xdr:colOff>
      <xdr:row>15</xdr:row>
      <xdr:rowOff>165100</xdr:rowOff>
    </xdr:from>
    <xdr:ext cx="527050" cy="241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D4C4784C-DF61-9C44-9A80-0FD23DA3DC1F}"/>
                </a:ext>
              </a:extLst>
            </xdr:cNvPr>
            <xdr:cNvSpPr txBox="1"/>
          </xdr:nvSpPr>
          <xdr:spPr>
            <a:xfrm>
              <a:off x="11931650" y="6057900"/>
              <a:ext cx="52705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PT" sz="16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pt-PT" sz="16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600"/>
                <a:t>=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D4C4784C-DF61-9C44-9A80-0FD23DA3DC1F}"/>
                </a:ext>
              </a:extLst>
            </xdr:cNvPr>
            <xdr:cNvSpPr txBox="1"/>
          </xdr:nvSpPr>
          <xdr:spPr>
            <a:xfrm>
              <a:off x="11931650" y="6057900"/>
              <a:ext cx="52705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pt-PT" sz="1600" b="0" i="0">
                  <a:latin typeface="Cambria Math" panose="02040503050406030204" pitchFamily="18" charset="0"/>
                </a:rPr>
                <a:t>2</a:t>
              </a:r>
              <a:r>
                <a:rPr lang="pt-PT" sz="1600"/>
                <a:t>=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0D60-9EFE-8B41-843B-0184950ED969}">
  <dimension ref="A1:I203"/>
  <sheetViews>
    <sheetView zoomScale="90" zoomScaleNormal="90" workbookViewId="0">
      <selection activeCell="I10" sqref="I10"/>
    </sheetView>
  </sheetViews>
  <sheetFormatPr defaultColWidth="11" defaultRowHeight="15.75" x14ac:dyDescent="0.25"/>
  <cols>
    <col min="4" max="4" width="18.625" customWidth="1"/>
    <col min="5" max="5" width="8.625" bestFit="1" customWidth="1"/>
    <col min="6" max="6" width="6.875" bestFit="1" customWidth="1"/>
    <col min="7" max="7" width="4.375" bestFit="1" customWidth="1"/>
    <col min="8" max="9" width="18.625" customWidth="1"/>
  </cols>
  <sheetData>
    <row r="1" spans="1:9" x14ac:dyDescent="0.25">
      <c r="B1" s="1" t="s">
        <v>42</v>
      </c>
    </row>
    <row r="2" spans="1:9" ht="31.5" x14ac:dyDescent="0.25">
      <c r="A2" s="2" t="s">
        <v>0</v>
      </c>
      <c r="B2" s="2" t="s">
        <v>1</v>
      </c>
      <c r="C2" t="s">
        <v>2</v>
      </c>
      <c r="D2" s="10"/>
      <c r="E2" s="10"/>
      <c r="F2" s="10" t="s">
        <v>12</v>
      </c>
      <c r="G2" s="10"/>
      <c r="H2" s="19" t="s">
        <v>24</v>
      </c>
      <c r="I2" s="12"/>
    </row>
    <row r="3" spans="1:9" ht="31.5" x14ac:dyDescent="0.25">
      <c r="A3" s="3"/>
      <c r="B3" s="3"/>
      <c r="D3" s="10" t="s">
        <v>25</v>
      </c>
      <c r="E3" s="10" t="s">
        <v>23</v>
      </c>
      <c r="F3" s="10" t="s">
        <v>14</v>
      </c>
      <c r="G3" s="10" t="s">
        <v>13</v>
      </c>
      <c r="H3" s="19" t="s">
        <v>28</v>
      </c>
      <c r="I3" s="12"/>
    </row>
    <row r="4" spans="1:9" x14ac:dyDescent="0.25">
      <c r="A4" s="3">
        <v>1211131</v>
      </c>
      <c r="B4" s="3"/>
      <c r="D4" s="17">
        <v>44207</v>
      </c>
      <c r="E4" s="18">
        <v>1</v>
      </c>
      <c r="F4" s="18" t="s">
        <v>16</v>
      </c>
      <c r="G4" s="18" t="s">
        <v>16</v>
      </c>
      <c r="H4" s="18" t="s">
        <v>27</v>
      </c>
      <c r="I4" s="11"/>
    </row>
    <row r="5" spans="1:9" x14ac:dyDescent="0.25">
      <c r="A5" s="3">
        <v>1211151</v>
      </c>
      <c r="B5" s="3"/>
      <c r="D5" s="17">
        <v>44207</v>
      </c>
      <c r="E5" s="18">
        <v>2</v>
      </c>
      <c r="F5" s="18" t="s">
        <v>17</v>
      </c>
      <c r="G5" s="18" t="s">
        <v>17</v>
      </c>
      <c r="H5" s="18" t="s">
        <v>26</v>
      </c>
      <c r="I5" s="11"/>
    </row>
    <row r="6" spans="1:9" x14ac:dyDescent="0.25">
      <c r="A6" s="3">
        <v>1211129</v>
      </c>
      <c r="B6" s="3"/>
      <c r="D6" s="17">
        <v>44207</v>
      </c>
      <c r="E6" s="18">
        <v>3</v>
      </c>
      <c r="F6" s="18" t="s">
        <v>16</v>
      </c>
      <c r="G6" s="18" t="s">
        <v>17</v>
      </c>
      <c r="H6" s="18" t="s">
        <v>27</v>
      </c>
      <c r="I6" s="11"/>
    </row>
    <row r="7" spans="1:9" x14ac:dyDescent="0.25">
      <c r="A7" s="3">
        <v>1211089</v>
      </c>
      <c r="B7" s="3"/>
      <c r="D7" s="17">
        <v>44207</v>
      </c>
      <c r="E7" s="18">
        <v>4</v>
      </c>
      <c r="F7" s="18" t="s">
        <v>16</v>
      </c>
      <c r="G7" s="18" t="s">
        <v>17</v>
      </c>
      <c r="H7" s="18" t="s">
        <v>27</v>
      </c>
      <c r="I7" s="11"/>
    </row>
    <row r="8" spans="1:9" x14ac:dyDescent="0.25">
      <c r="D8" s="17">
        <v>44207</v>
      </c>
      <c r="E8" s="18">
        <v>5</v>
      </c>
      <c r="F8" s="18" t="s">
        <v>16</v>
      </c>
      <c r="G8" s="18" t="s">
        <v>17</v>
      </c>
      <c r="H8" s="18" t="s">
        <v>27</v>
      </c>
      <c r="I8" s="11"/>
    </row>
    <row r="9" spans="1:9" x14ac:dyDescent="0.25">
      <c r="D9" s="17">
        <v>44207</v>
      </c>
      <c r="E9" s="18">
        <v>6</v>
      </c>
      <c r="F9" s="18" t="s">
        <v>16</v>
      </c>
      <c r="G9" s="18" t="s">
        <v>16</v>
      </c>
      <c r="H9" s="18" t="s">
        <v>27</v>
      </c>
      <c r="I9" s="11"/>
    </row>
    <row r="10" spans="1:9" x14ac:dyDescent="0.25">
      <c r="D10" s="17">
        <v>44207</v>
      </c>
      <c r="E10" s="18">
        <v>7</v>
      </c>
      <c r="F10" s="18" t="s">
        <v>16</v>
      </c>
      <c r="G10" s="18" t="s">
        <v>16</v>
      </c>
      <c r="H10" s="18" t="s">
        <v>27</v>
      </c>
      <c r="I10" s="11"/>
    </row>
    <row r="11" spans="1:9" x14ac:dyDescent="0.25">
      <c r="D11" s="17">
        <v>44207</v>
      </c>
      <c r="E11" s="18">
        <v>8</v>
      </c>
      <c r="F11" s="18" t="s">
        <v>16</v>
      </c>
      <c r="G11" s="18" t="s">
        <v>16</v>
      </c>
      <c r="H11" s="18" t="s">
        <v>27</v>
      </c>
      <c r="I11" s="11"/>
    </row>
    <row r="12" spans="1:9" x14ac:dyDescent="0.25">
      <c r="D12" s="17">
        <v>44207</v>
      </c>
      <c r="E12" s="18">
        <v>9</v>
      </c>
      <c r="F12" s="18" t="s">
        <v>17</v>
      </c>
      <c r="G12" s="18" t="s">
        <v>16</v>
      </c>
      <c r="H12" s="18" t="s">
        <v>26</v>
      </c>
      <c r="I12" s="11"/>
    </row>
    <row r="13" spans="1:9" x14ac:dyDescent="0.25">
      <c r="D13" s="17">
        <v>44207</v>
      </c>
      <c r="E13" s="18">
        <v>10</v>
      </c>
      <c r="F13" s="18" t="s">
        <v>16</v>
      </c>
      <c r="G13" s="18" t="s">
        <v>16</v>
      </c>
      <c r="H13" s="18" t="s">
        <v>27</v>
      </c>
      <c r="I13" s="11"/>
    </row>
    <row r="14" spans="1:9" x14ac:dyDescent="0.25">
      <c r="D14" s="17">
        <v>44208</v>
      </c>
      <c r="E14" s="18">
        <v>11</v>
      </c>
      <c r="F14" s="18" t="s">
        <v>17</v>
      </c>
      <c r="G14" s="18" t="s">
        <v>16</v>
      </c>
      <c r="H14" s="18" t="s">
        <v>26</v>
      </c>
      <c r="I14" s="11"/>
    </row>
    <row r="15" spans="1:9" x14ac:dyDescent="0.25">
      <c r="D15" s="17">
        <v>44208</v>
      </c>
      <c r="E15" s="18">
        <v>12</v>
      </c>
      <c r="F15" s="18" t="s">
        <v>17</v>
      </c>
      <c r="G15" s="18" t="s">
        <v>16</v>
      </c>
      <c r="H15" s="18" t="s">
        <v>26</v>
      </c>
      <c r="I15" s="11"/>
    </row>
    <row r="16" spans="1:9" x14ac:dyDescent="0.25">
      <c r="D16" s="17">
        <v>44208</v>
      </c>
      <c r="E16" s="18">
        <v>13</v>
      </c>
      <c r="F16" s="18" t="s">
        <v>16</v>
      </c>
      <c r="G16" s="18" t="s">
        <v>16</v>
      </c>
      <c r="H16" s="18" t="s">
        <v>27</v>
      </c>
      <c r="I16" s="11"/>
    </row>
    <row r="17" spans="4:9" x14ac:dyDescent="0.25">
      <c r="D17" s="17">
        <v>44208</v>
      </c>
      <c r="E17" s="18">
        <v>14</v>
      </c>
      <c r="F17" s="18" t="s">
        <v>16</v>
      </c>
      <c r="G17" s="18" t="s">
        <v>16</v>
      </c>
      <c r="H17" s="18" t="s">
        <v>27</v>
      </c>
      <c r="I17" s="11"/>
    </row>
    <row r="18" spans="4:9" x14ac:dyDescent="0.25">
      <c r="D18" s="17">
        <v>44208</v>
      </c>
      <c r="E18" s="18">
        <v>15</v>
      </c>
      <c r="F18" s="18" t="s">
        <v>16</v>
      </c>
      <c r="G18" s="18" t="s">
        <v>16</v>
      </c>
      <c r="H18" s="18" t="s">
        <v>27</v>
      </c>
      <c r="I18" s="11"/>
    </row>
    <row r="19" spans="4:9" x14ac:dyDescent="0.25">
      <c r="D19" s="17">
        <v>44208</v>
      </c>
      <c r="E19" s="18">
        <v>16</v>
      </c>
      <c r="F19" s="18" t="s">
        <v>17</v>
      </c>
      <c r="G19" s="18" t="s">
        <v>16</v>
      </c>
      <c r="H19" s="18" t="s">
        <v>26</v>
      </c>
      <c r="I19" s="11"/>
    </row>
    <row r="20" spans="4:9" x14ac:dyDescent="0.25">
      <c r="D20" s="17">
        <v>44208</v>
      </c>
      <c r="E20" s="18">
        <v>17</v>
      </c>
      <c r="F20" s="18" t="s">
        <v>16</v>
      </c>
      <c r="G20" s="18" t="s">
        <v>16</v>
      </c>
      <c r="H20" s="18" t="s">
        <v>27</v>
      </c>
      <c r="I20" s="11"/>
    </row>
    <row r="21" spans="4:9" x14ac:dyDescent="0.25">
      <c r="D21" s="17">
        <v>44208</v>
      </c>
      <c r="E21" s="18">
        <v>18</v>
      </c>
      <c r="F21" s="18" t="s">
        <v>16</v>
      </c>
      <c r="G21" s="18" t="s">
        <v>16</v>
      </c>
      <c r="H21" s="18" t="s">
        <v>27</v>
      </c>
      <c r="I21" s="11"/>
    </row>
    <row r="22" spans="4:9" x14ac:dyDescent="0.25">
      <c r="D22" s="17">
        <v>44208</v>
      </c>
      <c r="E22" s="18">
        <v>19</v>
      </c>
      <c r="F22" s="18" t="s">
        <v>16</v>
      </c>
      <c r="G22" s="18" t="s">
        <v>16</v>
      </c>
      <c r="H22" s="18" t="s">
        <v>27</v>
      </c>
      <c r="I22" s="11"/>
    </row>
    <row r="23" spans="4:9" x14ac:dyDescent="0.25">
      <c r="D23" s="17">
        <v>44208</v>
      </c>
      <c r="E23" s="18">
        <v>20</v>
      </c>
      <c r="F23" s="18" t="s">
        <v>16</v>
      </c>
      <c r="G23" s="18" t="s">
        <v>16</v>
      </c>
      <c r="H23" s="18" t="s">
        <v>27</v>
      </c>
      <c r="I23" s="11"/>
    </row>
    <row r="24" spans="4:9" x14ac:dyDescent="0.25">
      <c r="D24" s="17">
        <v>44209</v>
      </c>
      <c r="E24" s="18">
        <v>21</v>
      </c>
      <c r="F24" s="18" t="s">
        <v>16</v>
      </c>
      <c r="G24" s="18" t="s">
        <v>17</v>
      </c>
      <c r="H24" s="18" t="s">
        <v>27</v>
      </c>
      <c r="I24" s="11"/>
    </row>
    <row r="25" spans="4:9" x14ac:dyDescent="0.25">
      <c r="D25" s="17">
        <v>44209</v>
      </c>
      <c r="E25" s="18">
        <v>22</v>
      </c>
      <c r="F25" s="18" t="s">
        <v>16</v>
      </c>
      <c r="G25" s="18" t="s">
        <v>16</v>
      </c>
      <c r="H25" s="18" t="s">
        <v>27</v>
      </c>
      <c r="I25" s="11"/>
    </row>
    <row r="26" spans="4:9" x14ac:dyDescent="0.25">
      <c r="D26" s="17">
        <v>44209</v>
      </c>
      <c r="E26" s="18">
        <v>23</v>
      </c>
      <c r="F26" s="18" t="s">
        <v>16</v>
      </c>
      <c r="G26" s="18" t="s">
        <v>16</v>
      </c>
      <c r="H26" s="18" t="s">
        <v>27</v>
      </c>
      <c r="I26" s="11"/>
    </row>
    <row r="27" spans="4:9" x14ac:dyDescent="0.25">
      <c r="D27" s="17">
        <v>44209</v>
      </c>
      <c r="E27" s="18">
        <v>24</v>
      </c>
      <c r="F27" s="18" t="s">
        <v>16</v>
      </c>
      <c r="G27" s="18" t="s">
        <v>17</v>
      </c>
      <c r="H27" s="18" t="s">
        <v>27</v>
      </c>
      <c r="I27" s="11"/>
    </row>
    <row r="28" spans="4:9" x14ac:dyDescent="0.25">
      <c r="D28" s="17">
        <v>44209</v>
      </c>
      <c r="E28" s="18">
        <v>25</v>
      </c>
      <c r="F28" s="18" t="s">
        <v>17</v>
      </c>
      <c r="G28" s="18" t="s">
        <v>16</v>
      </c>
      <c r="H28" s="18" t="s">
        <v>26</v>
      </c>
      <c r="I28" s="11"/>
    </row>
    <row r="29" spans="4:9" x14ac:dyDescent="0.25">
      <c r="D29" s="17">
        <v>44209</v>
      </c>
      <c r="E29" s="18">
        <v>26</v>
      </c>
      <c r="F29" s="18" t="s">
        <v>16</v>
      </c>
      <c r="G29" s="18" t="s">
        <v>16</v>
      </c>
      <c r="H29" s="18" t="s">
        <v>27</v>
      </c>
      <c r="I29" s="11"/>
    </row>
    <row r="30" spans="4:9" x14ac:dyDescent="0.25">
      <c r="D30" s="17">
        <v>44209</v>
      </c>
      <c r="E30" s="18">
        <v>27</v>
      </c>
      <c r="F30" s="18" t="s">
        <v>17</v>
      </c>
      <c r="G30" s="18" t="s">
        <v>17</v>
      </c>
      <c r="H30" s="18" t="s">
        <v>26</v>
      </c>
      <c r="I30" s="11"/>
    </row>
    <row r="31" spans="4:9" x14ac:dyDescent="0.25">
      <c r="D31" s="17">
        <v>44209</v>
      </c>
      <c r="E31" s="18">
        <v>28</v>
      </c>
      <c r="F31" s="18" t="s">
        <v>16</v>
      </c>
      <c r="G31" s="18" t="s">
        <v>16</v>
      </c>
      <c r="H31" s="18" t="s">
        <v>27</v>
      </c>
      <c r="I31" s="11"/>
    </row>
    <row r="32" spans="4:9" x14ac:dyDescent="0.25">
      <c r="D32" s="17">
        <v>44209</v>
      </c>
      <c r="E32" s="18">
        <v>29</v>
      </c>
      <c r="F32" s="18" t="s">
        <v>16</v>
      </c>
      <c r="G32" s="18" t="s">
        <v>16</v>
      </c>
      <c r="H32" s="18" t="s">
        <v>27</v>
      </c>
      <c r="I32" s="11"/>
    </row>
    <row r="33" spans="4:9" x14ac:dyDescent="0.25">
      <c r="D33" s="17">
        <v>44209</v>
      </c>
      <c r="E33" s="18">
        <v>30</v>
      </c>
      <c r="F33" s="18" t="s">
        <v>16</v>
      </c>
      <c r="G33" s="18" t="s">
        <v>16</v>
      </c>
      <c r="H33" s="18" t="s">
        <v>27</v>
      </c>
      <c r="I33" s="11"/>
    </row>
    <row r="34" spans="4:9" x14ac:dyDescent="0.25">
      <c r="D34" s="17">
        <v>44209</v>
      </c>
      <c r="E34" s="18">
        <v>31</v>
      </c>
      <c r="F34" s="18" t="s">
        <v>17</v>
      </c>
      <c r="G34" s="18" t="s">
        <v>16</v>
      </c>
      <c r="H34" s="18" t="s">
        <v>26</v>
      </c>
      <c r="I34" s="11"/>
    </row>
    <row r="35" spans="4:9" x14ac:dyDescent="0.25">
      <c r="D35" s="17">
        <v>44210</v>
      </c>
      <c r="E35" s="18">
        <v>32</v>
      </c>
      <c r="F35" s="18" t="s">
        <v>16</v>
      </c>
      <c r="G35" s="18" t="s">
        <v>16</v>
      </c>
      <c r="H35" s="18" t="s">
        <v>27</v>
      </c>
      <c r="I35" s="11"/>
    </row>
    <row r="36" spans="4:9" x14ac:dyDescent="0.25">
      <c r="D36" s="17">
        <v>44210</v>
      </c>
      <c r="E36" s="18">
        <v>33</v>
      </c>
      <c r="F36" s="18" t="s">
        <v>16</v>
      </c>
      <c r="G36" s="18" t="s">
        <v>16</v>
      </c>
      <c r="H36" s="18" t="s">
        <v>27</v>
      </c>
      <c r="I36" s="11"/>
    </row>
    <row r="37" spans="4:9" x14ac:dyDescent="0.25">
      <c r="D37" s="17">
        <v>44210</v>
      </c>
      <c r="E37" s="18">
        <v>34</v>
      </c>
      <c r="F37" s="18" t="s">
        <v>16</v>
      </c>
      <c r="G37" s="18" t="s">
        <v>16</v>
      </c>
      <c r="H37" s="18" t="s">
        <v>27</v>
      </c>
      <c r="I37" s="11"/>
    </row>
    <row r="38" spans="4:9" x14ac:dyDescent="0.25">
      <c r="D38" s="17">
        <v>44210</v>
      </c>
      <c r="E38" s="18">
        <v>35</v>
      </c>
      <c r="F38" s="18" t="s">
        <v>16</v>
      </c>
      <c r="G38" s="18" t="s">
        <v>16</v>
      </c>
      <c r="H38" s="18" t="s">
        <v>27</v>
      </c>
      <c r="I38" s="11"/>
    </row>
    <row r="39" spans="4:9" x14ac:dyDescent="0.25">
      <c r="D39" s="17">
        <v>44210</v>
      </c>
      <c r="E39" s="18">
        <v>36</v>
      </c>
      <c r="F39" s="18" t="s">
        <v>16</v>
      </c>
      <c r="G39" s="18" t="s">
        <v>17</v>
      </c>
      <c r="H39" s="18" t="s">
        <v>27</v>
      </c>
      <c r="I39" s="11"/>
    </row>
    <row r="40" spans="4:9" x14ac:dyDescent="0.25">
      <c r="D40" s="17">
        <v>44210</v>
      </c>
      <c r="E40" s="18">
        <v>37</v>
      </c>
      <c r="F40" s="18" t="s">
        <v>16</v>
      </c>
      <c r="G40" s="18" t="s">
        <v>16</v>
      </c>
      <c r="H40" s="18" t="s">
        <v>27</v>
      </c>
      <c r="I40" s="11"/>
    </row>
    <row r="41" spans="4:9" x14ac:dyDescent="0.25">
      <c r="D41" s="17">
        <v>44210</v>
      </c>
      <c r="E41" s="18">
        <v>38</v>
      </c>
      <c r="F41" s="18" t="s">
        <v>16</v>
      </c>
      <c r="G41" s="18" t="s">
        <v>16</v>
      </c>
      <c r="H41" s="18" t="s">
        <v>27</v>
      </c>
      <c r="I41" s="11"/>
    </row>
    <row r="42" spans="4:9" x14ac:dyDescent="0.25">
      <c r="D42" s="17">
        <v>44210</v>
      </c>
      <c r="E42" s="18">
        <v>39</v>
      </c>
      <c r="F42" s="18" t="s">
        <v>17</v>
      </c>
      <c r="G42" s="18" t="s">
        <v>16</v>
      </c>
      <c r="H42" s="18" t="s">
        <v>26</v>
      </c>
      <c r="I42" s="11"/>
    </row>
    <row r="43" spans="4:9" x14ac:dyDescent="0.25">
      <c r="D43" s="17">
        <v>44210</v>
      </c>
      <c r="E43" s="18">
        <v>40</v>
      </c>
      <c r="F43" s="18" t="s">
        <v>16</v>
      </c>
      <c r="G43" s="18" t="s">
        <v>16</v>
      </c>
      <c r="H43" s="18" t="s">
        <v>27</v>
      </c>
      <c r="I43" s="11"/>
    </row>
    <row r="44" spans="4:9" x14ac:dyDescent="0.25">
      <c r="D44" s="17">
        <v>44210</v>
      </c>
      <c r="E44" s="18">
        <v>41</v>
      </c>
      <c r="F44" s="18" t="s">
        <v>16</v>
      </c>
      <c r="G44" s="18" t="s">
        <v>16</v>
      </c>
      <c r="H44" s="18" t="s">
        <v>27</v>
      </c>
      <c r="I44" s="11"/>
    </row>
    <row r="45" spans="4:9" x14ac:dyDescent="0.25">
      <c r="D45" s="17">
        <v>44210</v>
      </c>
      <c r="E45" s="18">
        <v>42</v>
      </c>
      <c r="F45" s="18" t="s">
        <v>16</v>
      </c>
      <c r="G45" s="18" t="s">
        <v>16</v>
      </c>
      <c r="H45" s="18" t="s">
        <v>27</v>
      </c>
      <c r="I45" s="11"/>
    </row>
    <row r="46" spans="4:9" x14ac:dyDescent="0.25">
      <c r="D46" s="17">
        <v>44210</v>
      </c>
      <c r="E46" s="18">
        <v>43</v>
      </c>
      <c r="F46" s="18" t="s">
        <v>16</v>
      </c>
      <c r="G46" s="18" t="s">
        <v>16</v>
      </c>
      <c r="H46" s="18" t="s">
        <v>27</v>
      </c>
      <c r="I46" s="11"/>
    </row>
    <row r="47" spans="4:9" x14ac:dyDescent="0.25">
      <c r="D47" s="17">
        <v>44211</v>
      </c>
      <c r="E47" s="18">
        <v>44</v>
      </c>
      <c r="F47" s="18" t="s">
        <v>17</v>
      </c>
      <c r="G47" s="18" t="s">
        <v>16</v>
      </c>
      <c r="H47" s="18" t="s">
        <v>26</v>
      </c>
      <c r="I47" s="11"/>
    </row>
    <row r="48" spans="4:9" x14ac:dyDescent="0.25">
      <c r="D48" s="17">
        <v>44211</v>
      </c>
      <c r="E48" s="18">
        <v>45</v>
      </c>
      <c r="F48" s="18" t="s">
        <v>17</v>
      </c>
      <c r="G48" s="18" t="s">
        <v>17</v>
      </c>
      <c r="H48" s="18" t="s">
        <v>26</v>
      </c>
      <c r="I48" s="11"/>
    </row>
    <row r="49" spans="4:9" x14ac:dyDescent="0.25">
      <c r="D49" s="17">
        <v>44211</v>
      </c>
      <c r="E49" s="18">
        <v>46</v>
      </c>
      <c r="F49" s="18" t="s">
        <v>16</v>
      </c>
      <c r="G49" s="18" t="s">
        <v>16</v>
      </c>
      <c r="H49" s="18" t="s">
        <v>27</v>
      </c>
      <c r="I49" s="11"/>
    </row>
    <row r="50" spans="4:9" x14ac:dyDescent="0.25">
      <c r="D50" s="17">
        <v>44211</v>
      </c>
      <c r="E50" s="18">
        <v>47</v>
      </c>
      <c r="F50" s="18" t="s">
        <v>16</v>
      </c>
      <c r="G50" s="18" t="s">
        <v>17</v>
      </c>
      <c r="H50" s="18" t="s">
        <v>27</v>
      </c>
      <c r="I50" s="11"/>
    </row>
    <row r="51" spans="4:9" x14ac:dyDescent="0.25">
      <c r="D51" s="17">
        <v>44211</v>
      </c>
      <c r="E51" s="18">
        <v>48</v>
      </c>
      <c r="F51" s="18" t="s">
        <v>17</v>
      </c>
      <c r="G51" s="18" t="s">
        <v>16</v>
      </c>
      <c r="H51" s="18" t="s">
        <v>26</v>
      </c>
      <c r="I51" s="11"/>
    </row>
    <row r="52" spans="4:9" x14ac:dyDescent="0.25">
      <c r="D52" s="17">
        <v>44211</v>
      </c>
      <c r="E52" s="18">
        <v>49</v>
      </c>
      <c r="F52" s="18" t="s">
        <v>16</v>
      </c>
      <c r="G52" s="18" t="s">
        <v>16</v>
      </c>
      <c r="H52" s="18" t="s">
        <v>27</v>
      </c>
      <c r="I52" s="11"/>
    </row>
    <row r="53" spans="4:9" x14ac:dyDescent="0.25">
      <c r="D53" s="17">
        <v>44211</v>
      </c>
      <c r="E53" s="18">
        <v>50</v>
      </c>
      <c r="F53" s="18" t="s">
        <v>16</v>
      </c>
      <c r="G53" s="18" t="s">
        <v>17</v>
      </c>
      <c r="H53" s="18" t="s">
        <v>27</v>
      </c>
      <c r="I53" s="11"/>
    </row>
    <row r="54" spans="4:9" x14ac:dyDescent="0.25">
      <c r="D54" s="17">
        <v>44211</v>
      </c>
      <c r="E54" s="18">
        <v>51</v>
      </c>
      <c r="F54" s="18" t="s">
        <v>16</v>
      </c>
      <c r="G54" s="18" t="s">
        <v>16</v>
      </c>
      <c r="H54" s="18" t="s">
        <v>27</v>
      </c>
      <c r="I54" s="11"/>
    </row>
    <row r="55" spans="4:9" x14ac:dyDescent="0.25">
      <c r="D55" s="17">
        <v>44211</v>
      </c>
      <c r="E55" s="18">
        <v>52</v>
      </c>
      <c r="F55" s="18" t="s">
        <v>16</v>
      </c>
      <c r="G55" s="18" t="s">
        <v>17</v>
      </c>
      <c r="H55" s="18" t="s">
        <v>27</v>
      </c>
      <c r="I55" s="11"/>
    </row>
    <row r="56" spans="4:9" x14ac:dyDescent="0.25">
      <c r="D56" s="17">
        <v>44211</v>
      </c>
      <c r="E56" s="18">
        <v>53</v>
      </c>
      <c r="F56" s="18" t="s">
        <v>16</v>
      </c>
      <c r="G56" s="18" t="s">
        <v>16</v>
      </c>
      <c r="H56" s="18" t="s">
        <v>27</v>
      </c>
      <c r="I56" s="11"/>
    </row>
    <row r="57" spans="4:9" x14ac:dyDescent="0.25">
      <c r="D57" s="17">
        <v>44211</v>
      </c>
      <c r="E57" s="18">
        <v>54</v>
      </c>
      <c r="F57" s="18" t="s">
        <v>16</v>
      </c>
      <c r="G57" s="18" t="s">
        <v>16</v>
      </c>
      <c r="H57" s="18" t="s">
        <v>27</v>
      </c>
      <c r="I57" s="11"/>
    </row>
    <row r="58" spans="4:9" x14ac:dyDescent="0.25">
      <c r="D58" s="17">
        <v>44211</v>
      </c>
      <c r="E58" s="18">
        <v>55</v>
      </c>
      <c r="F58" s="18" t="s">
        <v>16</v>
      </c>
      <c r="G58" s="18" t="s">
        <v>16</v>
      </c>
      <c r="H58" s="18" t="s">
        <v>27</v>
      </c>
      <c r="I58" s="11"/>
    </row>
    <row r="59" spans="4:9" x14ac:dyDescent="0.25">
      <c r="D59" s="17">
        <v>44211</v>
      </c>
      <c r="E59" s="18">
        <v>56</v>
      </c>
      <c r="F59" s="18" t="s">
        <v>16</v>
      </c>
      <c r="G59" s="18" t="s">
        <v>16</v>
      </c>
      <c r="H59" s="18" t="s">
        <v>27</v>
      </c>
      <c r="I59" s="11"/>
    </row>
    <row r="60" spans="4:9" x14ac:dyDescent="0.25">
      <c r="D60" s="17">
        <v>44211</v>
      </c>
      <c r="E60" s="18">
        <v>57</v>
      </c>
      <c r="F60" s="18" t="s">
        <v>16</v>
      </c>
      <c r="G60" s="18" t="s">
        <v>17</v>
      </c>
      <c r="H60" s="18" t="s">
        <v>27</v>
      </c>
      <c r="I60" s="11"/>
    </row>
    <row r="61" spans="4:9" x14ac:dyDescent="0.25">
      <c r="D61" s="17">
        <v>44211</v>
      </c>
      <c r="E61" s="18">
        <v>58</v>
      </c>
      <c r="F61" s="18" t="s">
        <v>16</v>
      </c>
      <c r="G61" s="18" t="s">
        <v>16</v>
      </c>
      <c r="H61" s="18" t="s">
        <v>27</v>
      </c>
      <c r="I61" s="11"/>
    </row>
    <row r="62" spans="4:9" x14ac:dyDescent="0.25">
      <c r="D62" s="17">
        <v>44212</v>
      </c>
      <c r="E62" s="18">
        <v>59</v>
      </c>
      <c r="F62" s="18" t="s">
        <v>16</v>
      </c>
      <c r="G62" s="18" t="s">
        <v>16</v>
      </c>
      <c r="H62" s="18" t="s">
        <v>27</v>
      </c>
      <c r="I62" s="11"/>
    </row>
    <row r="63" spans="4:9" x14ac:dyDescent="0.25">
      <c r="D63" s="17">
        <v>44212</v>
      </c>
      <c r="E63" s="18">
        <v>60</v>
      </c>
      <c r="F63" s="18" t="s">
        <v>16</v>
      </c>
      <c r="G63" s="18" t="s">
        <v>16</v>
      </c>
      <c r="H63" s="18" t="s">
        <v>27</v>
      </c>
      <c r="I63" s="11"/>
    </row>
    <row r="64" spans="4:9" x14ac:dyDescent="0.25">
      <c r="D64" s="17">
        <v>44212</v>
      </c>
      <c r="E64" s="18">
        <v>61</v>
      </c>
      <c r="F64" s="18" t="s">
        <v>16</v>
      </c>
      <c r="G64" s="18" t="s">
        <v>16</v>
      </c>
      <c r="H64" s="18" t="s">
        <v>27</v>
      </c>
      <c r="I64" s="11"/>
    </row>
    <row r="65" spans="4:9" x14ac:dyDescent="0.25">
      <c r="D65" s="17">
        <v>44212</v>
      </c>
      <c r="E65" s="18">
        <v>62</v>
      </c>
      <c r="F65" s="18" t="s">
        <v>16</v>
      </c>
      <c r="G65" s="18" t="s">
        <v>16</v>
      </c>
      <c r="H65" s="18" t="s">
        <v>27</v>
      </c>
      <c r="I65" s="11"/>
    </row>
    <row r="66" spans="4:9" x14ac:dyDescent="0.25">
      <c r="D66" s="17">
        <v>44212</v>
      </c>
      <c r="E66" s="18">
        <v>63</v>
      </c>
      <c r="F66" s="18" t="s">
        <v>17</v>
      </c>
      <c r="G66" s="18" t="s">
        <v>16</v>
      </c>
      <c r="H66" s="18" t="s">
        <v>26</v>
      </c>
      <c r="I66" s="11"/>
    </row>
    <row r="67" spans="4:9" x14ac:dyDescent="0.25">
      <c r="D67" s="17">
        <v>44212</v>
      </c>
      <c r="E67" s="18">
        <v>64</v>
      </c>
      <c r="F67" s="18" t="s">
        <v>16</v>
      </c>
      <c r="G67" s="18" t="s">
        <v>17</v>
      </c>
      <c r="H67" s="18" t="s">
        <v>27</v>
      </c>
      <c r="I67" s="11"/>
    </row>
    <row r="68" spans="4:9" x14ac:dyDescent="0.25">
      <c r="D68" s="17">
        <v>44212</v>
      </c>
      <c r="E68" s="18">
        <v>65</v>
      </c>
      <c r="F68" s="18" t="s">
        <v>16</v>
      </c>
      <c r="G68" s="18" t="s">
        <v>16</v>
      </c>
      <c r="H68" s="18" t="s">
        <v>27</v>
      </c>
      <c r="I68" s="11"/>
    </row>
    <row r="69" spans="4:9" x14ac:dyDescent="0.25">
      <c r="D69" s="17">
        <v>44212</v>
      </c>
      <c r="E69" s="18">
        <v>66</v>
      </c>
      <c r="F69" s="18" t="s">
        <v>16</v>
      </c>
      <c r="G69" s="18" t="s">
        <v>16</v>
      </c>
      <c r="H69" s="18" t="s">
        <v>27</v>
      </c>
      <c r="I69" s="11"/>
    </row>
    <row r="70" spans="4:9" x14ac:dyDescent="0.25">
      <c r="D70" s="17">
        <v>44213</v>
      </c>
      <c r="E70" s="18">
        <v>67</v>
      </c>
      <c r="F70" s="18" t="s">
        <v>17</v>
      </c>
      <c r="G70" s="18" t="s">
        <v>16</v>
      </c>
      <c r="H70" s="18" t="s">
        <v>26</v>
      </c>
      <c r="I70" s="11"/>
    </row>
    <row r="71" spans="4:9" x14ac:dyDescent="0.25">
      <c r="D71" s="17">
        <v>44213</v>
      </c>
      <c r="E71" s="18">
        <v>68</v>
      </c>
      <c r="F71" s="18" t="s">
        <v>16</v>
      </c>
      <c r="G71" s="18" t="s">
        <v>16</v>
      </c>
      <c r="H71" s="18" t="s">
        <v>27</v>
      </c>
      <c r="I71" s="11"/>
    </row>
    <row r="72" spans="4:9" x14ac:dyDescent="0.25">
      <c r="D72" s="17">
        <v>44213</v>
      </c>
      <c r="E72" s="18">
        <v>69</v>
      </c>
      <c r="F72" s="18" t="s">
        <v>16</v>
      </c>
      <c r="G72" s="18" t="s">
        <v>16</v>
      </c>
      <c r="H72" s="18" t="s">
        <v>27</v>
      </c>
      <c r="I72" s="11"/>
    </row>
    <row r="73" spans="4:9" x14ac:dyDescent="0.25">
      <c r="D73" s="17">
        <v>44213</v>
      </c>
      <c r="E73" s="18">
        <v>70</v>
      </c>
      <c r="F73" s="18" t="s">
        <v>16</v>
      </c>
      <c r="G73" s="18" t="s">
        <v>17</v>
      </c>
      <c r="H73" s="18" t="s">
        <v>27</v>
      </c>
      <c r="I73" s="11"/>
    </row>
    <row r="74" spans="4:9" x14ac:dyDescent="0.25">
      <c r="D74" s="17">
        <v>44213</v>
      </c>
      <c r="E74" s="18">
        <v>71</v>
      </c>
      <c r="F74" s="18" t="s">
        <v>16</v>
      </c>
      <c r="G74" s="18" t="s">
        <v>16</v>
      </c>
      <c r="H74" s="18" t="s">
        <v>27</v>
      </c>
      <c r="I74" s="11"/>
    </row>
    <row r="75" spans="4:9" x14ac:dyDescent="0.25">
      <c r="D75" s="17">
        <v>44213</v>
      </c>
      <c r="E75" s="18">
        <v>72</v>
      </c>
      <c r="F75" s="18" t="s">
        <v>16</v>
      </c>
      <c r="G75" s="18" t="s">
        <v>16</v>
      </c>
      <c r="H75" s="18" t="s">
        <v>27</v>
      </c>
      <c r="I75" s="11"/>
    </row>
    <row r="76" spans="4:9" x14ac:dyDescent="0.25">
      <c r="D76" s="17">
        <v>44213</v>
      </c>
      <c r="E76" s="18">
        <v>73</v>
      </c>
      <c r="F76" s="18" t="s">
        <v>17</v>
      </c>
      <c r="G76" s="18" t="s">
        <v>16</v>
      </c>
      <c r="H76" s="18" t="s">
        <v>26</v>
      </c>
      <c r="I76" s="11"/>
    </row>
    <row r="77" spans="4:9" x14ac:dyDescent="0.25">
      <c r="D77" s="17">
        <v>44213</v>
      </c>
      <c r="E77" s="18">
        <v>74</v>
      </c>
      <c r="F77" s="18" t="s">
        <v>16</v>
      </c>
      <c r="G77" s="18" t="s">
        <v>17</v>
      </c>
      <c r="H77" s="18" t="s">
        <v>27</v>
      </c>
      <c r="I77" s="11"/>
    </row>
    <row r="78" spans="4:9" x14ac:dyDescent="0.25">
      <c r="D78" s="17">
        <v>44213</v>
      </c>
      <c r="E78" s="18">
        <v>75</v>
      </c>
      <c r="F78" s="18" t="s">
        <v>16</v>
      </c>
      <c r="G78" s="18" t="s">
        <v>16</v>
      </c>
      <c r="H78" s="18" t="s">
        <v>27</v>
      </c>
      <c r="I78" s="11"/>
    </row>
    <row r="79" spans="4:9" x14ac:dyDescent="0.25">
      <c r="D79" s="17">
        <v>44213</v>
      </c>
      <c r="E79" s="18">
        <v>76</v>
      </c>
      <c r="F79" s="18" t="s">
        <v>16</v>
      </c>
      <c r="G79" s="18" t="s">
        <v>16</v>
      </c>
      <c r="H79" s="18" t="s">
        <v>27</v>
      </c>
      <c r="I79" s="11"/>
    </row>
    <row r="80" spans="4:9" x14ac:dyDescent="0.25">
      <c r="D80" s="17">
        <v>44213</v>
      </c>
      <c r="E80" s="18">
        <v>77</v>
      </c>
      <c r="F80" s="18" t="s">
        <v>16</v>
      </c>
      <c r="G80" s="18" t="s">
        <v>16</v>
      </c>
      <c r="H80" s="18" t="s">
        <v>27</v>
      </c>
      <c r="I80" s="11"/>
    </row>
    <row r="81" spans="4:9" x14ac:dyDescent="0.25">
      <c r="D81" s="17">
        <v>44213</v>
      </c>
      <c r="E81" s="18">
        <v>78</v>
      </c>
      <c r="F81" s="18" t="s">
        <v>16</v>
      </c>
      <c r="G81" s="18" t="s">
        <v>17</v>
      </c>
      <c r="H81" s="18" t="s">
        <v>27</v>
      </c>
      <c r="I81" s="11"/>
    </row>
    <row r="82" spans="4:9" x14ac:dyDescent="0.25">
      <c r="D82" s="17">
        <v>44214</v>
      </c>
      <c r="E82" s="18">
        <v>79</v>
      </c>
      <c r="F82" s="18" t="s">
        <v>16</v>
      </c>
      <c r="G82" s="18" t="s">
        <v>16</v>
      </c>
      <c r="H82" s="18" t="s">
        <v>27</v>
      </c>
      <c r="I82" s="11"/>
    </row>
    <row r="83" spans="4:9" x14ac:dyDescent="0.25">
      <c r="D83" s="17">
        <v>44214</v>
      </c>
      <c r="E83" s="18">
        <v>80</v>
      </c>
      <c r="F83" s="18" t="s">
        <v>16</v>
      </c>
      <c r="G83" s="18" t="s">
        <v>16</v>
      </c>
      <c r="H83" s="18" t="s">
        <v>27</v>
      </c>
      <c r="I83" s="11"/>
    </row>
    <row r="84" spans="4:9" x14ac:dyDescent="0.25">
      <c r="D84" s="17">
        <v>44214</v>
      </c>
      <c r="E84" s="18">
        <v>81</v>
      </c>
      <c r="F84" s="18" t="s">
        <v>16</v>
      </c>
      <c r="G84" s="18" t="s">
        <v>16</v>
      </c>
      <c r="H84" s="18" t="s">
        <v>27</v>
      </c>
      <c r="I84" s="11"/>
    </row>
    <row r="85" spans="4:9" x14ac:dyDescent="0.25">
      <c r="D85" s="17">
        <v>44214</v>
      </c>
      <c r="E85" s="18">
        <v>82</v>
      </c>
      <c r="F85" s="18" t="s">
        <v>16</v>
      </c>
      <c r="G85" s="18" t="s">
        <v>16</v>
      </c>
      <c r="H85" s="18" t="s">
        <v>27</v>
      </c>
      <c r="I85" s="11"/>
    </row>
    <row r="86" spans="4:9" x14ac:dyDescent="0.25">
      <c r="D86" s="17">
        <v>44214</v>
      </c>
      <c r="E86" s="18">
        <v>83</v>
      </c>
      <c r="F86" s="18" t="s">
        <v>16</v>
      </c>
      <c r="G86" s="18" t="s">
        <v>16</v>
      </c>
      <c r="H86" s="18" t="s">
        <v>27</v>
      </c>
      <c r="I86" s="11"/>
    </row>
    <row r="87" spans="4:9" x14ac:dyDescent="0.25">
      <c r="D87" s="17">
        <v>44214</v>
      </c>
      <c r="E87" s="18">
        <v>84</v>
      </c>
      <c r="F87" s="18" t="s">
        <v>16</v>
      </c>
      <c r="G87" s="18" t="s">
        <v>16</v>
      </c>
      <c r="H87" s="18" t="s">
        <v>27</v>
      </c>
      <c r="I87" s="11"/>
    </row>
    <row r="88" spans="4:9" x14ac:dyDescent="0.25">
      <c r="D88" s="17">
        <v>44214</v>
      </c>
      <c r="E88" s="18">
        <v>85</v>
      </c>
      <c r="F88" s="18" t="s">
        <v>16</v>
      </c>
      <c r="G88" s="18" t="s">
        <v>16</v>
      </c>
      <c r="H88" s="18" t="s">
        <v>27</v>
      </c>
      <c r="I88" s="11"/>
    </row>
    <row r="89" spans="4:9" x14ac:dyDescent="0.25">
      <c r="D89" s="17">
        <v>44214</v>
      </c>
      <c r="E89" s="18">
        <v>86</v>
      </c>
      <c r="F89" s="18" t="s">
        <v>16</v>
      </c>
      <c r="G89" s="18" t="s">
        <v>16</v>
      </c>
      <c r="H89" s="18" t="s">
        <v>27</v>
      </c>
      <c r="I89" s="11"/>
    </row>
    <row r="90" spans="4:9" x14ac:dyDescent="0.25">
      <c r="D90" s="17">
        <v>44214</v>
      </c>
      <c r="E90" s="18">
        <v>87</v>
      </c>
      <c r="F90" s="18" t="s">
        <v>16</v>
      </c>
      <c r="G90" s="18" t="s">
        <v>16</v>
      </c>
      <c r="H90" s="18" t="s">
        <v>27</v>
      </c>
      <c r="I90" s="11"/>
    </row>
    <row r="91" spans="4:9" x14ac:dyDescent="0.25">
      <c r="D91" s="17">
        <v>44214</v>
      </c>
      <c r="E91" s="18">
        <v>88</v>
      </c>
      <c r="F91" s="18" t="s">
        <v>16</v>
      </c>
      <c r="G91" s="18" t="s">
        <v>17</v>
      </c>
      <c r="H91" s="18" t="s">
        <v>27</v>
      </c>
      <c r="I91" s="11"/>
    </row>
    <row r="92" spans="4:9" x14ac:dyDescent="0.25">
      <c r="D92" s="17">
        <v>44214</v>
      </c>
      <c r="E92" s="18">
        <v>89</v>
      </c>
      <c r="F92" s="18" t="s">
        <v>16</v>
      </c>
      <c r="G92" s="18" t="s">
        <v>16</v>
      </c>
      <c r="H92" s="18" t="s">
        <v>27</v>
      </c>
      <c r="I92" s="11"/>
    </row>
    <row r="93" spans="4:9" x14ac:dyDescent="0.25">
      <c r="D93" s="17">
        <v>44214</v>
      </c>
      <c r="E93" s="18">
        <v>90</v>
      </c>
      <c r="F93" s="18" t="s">
        <v>16</v>
      </c>
      <c r="G93" s="18" t="s">
        <v>16</v>
      </c>
      <c r="H93" s="18" t="s">
        <v>27</v>
      </c>
      <c r="I93" s="11"/>
    </row>
    <row r="94" spans="4:9" x14ac:dyDescent="0.25">
      <c r="D94" s="17">
        <v>44214</v>
      </c>
      <c r="E94" s="18">
        <v>91</v>
      </c>
      <c r="F94" s="18" t="s">
        <v>16</v>
      </c>
      <c r="G94" s="18" t="s">
        <v>16</v>
      </c>
      <c r="H94" s="18" t="s">
        <v>27</v>
      </c>
      <c r="I94" s="11"/>
    </row>
    <row r="95" spans="4:9" x14ac:dyDescent="0.25">
      <c r="D95" s="17">
        <v>44214</v>
      </c>
      <c r="E95" s="18">
        <v>92</v>
      </c>
      <c r="F95" s="18" t="s">
        <v>16</v>
      </c>
      <c r="G95" s="18" t="s">
        <v>16</v>
      </c>
      <c r="H95" s="18" t="s">
        <v>27</v>
      </c>
      <c r="I95" s="11"/>
    </row>
    <row r="96" spans="4:9" x14ac:dyDescent="0.25">
      <c r="D96" s="17">
        <v>44215</v>
      </c>
      <c r="E96" s="18">
        <v>93</v>
      </c>
      <c r="F96" s="18" t="s">
        <v>16</v>
      </c>
      <c r="G96" s="18" t="s">
        <v>16</v>
      </c>
      <c r="H96" s="18" t="s">
        <v>27</v>
      </c>
      <c r="I96" s="11"/>
    </row>
    <row r="97" spans="4:9" x14ac:dyDescent="0.25">
      <c r="D97" s="17">
        <v>44215</v>
      </c>
      <c r="E97" s="18">
        <v>94</v>
      </c>
      <c r="F97" s="18" t="s">
        <v>16</v>
      </c>
      <c r="G97" s="18" t="s">
        <v>16</v>
      </c>
      <c r="H97" s="18" t="s">
        <v>27</v>
      </c>
      <c r="I97" s="11"/>
    </row>
    <row r="98" spans="4:9" x14ac:dyDescent="0.25">
      <c r="D98" s="17">
        <v>44215</v>
      </c>
      <c r="E98" s="18">
        <v>95</v>
      </c>
      <c r="F98" s="18" t="s">
        <v>16</v>
      </c>
      <c r="G98" s="18" t="s">
        <v>16</v>
      </c>
      <c r="H98" s="18" t="s">
        <v>27</v>
      </c>
      <c r="I98" s="11"/>
    </row>
    <row r="99" spans="4:9" x14ac:dyDescent="0.25">
      <c r="D99" s="17">
        <v>44215</v>
      </c>
      <c r="E99" s="18">
        <v>96</v>
      </c>
      <c r="F99" s="18" t="s">
        <v>16</v>
      </c>
      <c r="G99" s="18" t="s">
        <v>16</v>
      </c>
      <c r="H99" s="18" t="s">
        <v>27</v>
      </c>
      <c r="I99" s="11"/>
    </row>
    <row r="100" spans="4:9" x14ac:dyDescent="0.25">
      <c r="D100" s="17">
        <v>44215</v>
      </c>
      <c r="E100" s="18">
        <v>97</v>
      </c>
      <c r="F100" s="18" t="s">
        <v>16</v>
      </c>
      <c r="G100" s="18" t="s">
        <v>17</v>
      </c>
      <c r="H100" s="18" t="s">
        <v>27</v>
      </c>
      <c r="I100" s="11"/>
    </row>
    <row r="101" spans="4:9" x14ac:dyDescent="0.25">
      <c r="D101" s="17">
        <v>44215</v>
      </c>
      <c r="E101" s="18">
        <v>98</v>
      </c>
      <c r="F101" s="18" t="s">
        <v>17</v>
      </c>
      <c r="G101" s="18" t="s">
        <v>16</v>
      </c>
      <c r="H101" s="18" t="s">
        <v>26</v>
      </c>
      <c r="I101" s="11"/>
    </row>
    <row r="102" spans="4:9" x14ac:dyDescent="0.25">
      <c r="D102" s="17">
        <v>44215</v>
      </c>
      <c r="E102" s="18">
        <v>99</v>
      </c>
      <c r="F102" s="18" t="s">
        <v>16</v>
      </c>
      <c r="G102" s="18" t="s">
        <v>16</v>
      </c>
      <c r="H102" s="18" t="s">
        <v>27</v>
      </c>
      <c r="I102" s="11"/>
    </row>
    <row r="103" spans="4:9" x14ac:dyDescent="0.25">
      <c r="D103" s="17">
        <v>44215</v>
      </c>
      <c r="E103" s="18">
        <v>100</v>
      </c>
      <c r="F103" s="18" t="s">
        <v>17</v>
      </c>
      <c r="G103" s="18" t="s">
        <v>16</v>
      </c>
      <c r="H103" s="18" t="s">
        <v>26</v>
      </c>
      <c r="I103" s="11"/>
    </row>
    <row r="104" spans="4:9" x14ac:dyDescent="0.25">
      <c r="D104" s="17">
        <v>44215</v>
      </c>
      <c r="E104" s="18">
        <v>101</v>
      </c>
      <c r="F104" s="18" t="s">
        <v>17</v>
      </c>
      <c r="G104" s="18" t="s">
        <v>16</v>
      </c>
      <c r="H104" s="18" t="s">
        <v>26</v>
      </c>
      <c r="I104" s="11"/>
    </row>
    <row r="105" spans="4:9" x14ac:dyDescent="0.25">
      <c r="D105" s="17">
        <v>44215</v>
      </c>
      <c r="E105" s="18">
        <v>102</v>
      </c>
      <c r="F105" s="18" t="s">
        <v>16</v>
      </c>
      <c r="G105" s="18" t="s">
        <v>16</v>
      </c>
      <c r="H105" s="18" t="s">
        <v>27</v>
      </c>
      <c r="I105" s="11"/>
    </row>
    <row r="106" spans="4:9" x14ac:dyDescent="0.25">
      <c r="D106" s="17">
        <v>44216</v>
      </c>
      <c r="E106" s="18">
        <v>103</v>
      </c>
      <c r="F106" s="18" t="s">
        <v>16</v>
      </c>
      <c r="G106" s="18" t="s">
        <v>16</v>
      </c>
      <c r="H106" s="18" t="s">
        <v>27</v>
      </c>
      <c r="I106" s="11"/>
    </row>
    <row r="107" spans="4:9" x14ac:dyDescent="0.25">
      <c r="D107" s="17">
        <v>44216</v>
      </c>
      <c r="E107" s="18">
        <v>104</v>
      </c>
      <c r="F107" s="18" t="s">
        <v>16</v>
      </c>
      <c r="G107" s="18" t="s">
        <v>16</v>
      </c>
      <c r="H107" s="18" t="s">
        <v>27</v>
      </c>
      <c r="I107" s="11"/>
    </row>
    <row r="108" spans="4:9" x14ac:dyDescent="0.25">
      <c r="D108" s="17">
        <v>44216</v>
      </c>
      <c r="E108" s="18">
        <v>105</v>
      </c>
      <c r="F108" s="18" t="s">
        <v>16</v>
      </c>
      <c r="G108" s="18" t="s">
        <v>16</v>
      </c>
      <c r="H108" s="18" t="s">
        <v>27</v>
      </c>
      <c r="I108" s="11"/>
    </row>
    <row r="109" spans="4:9" x14ac:dyDescent="0.25">
      <c r="D109" s="17">
        <v>44216</v>
      </c>
      <c r="E109" s="18">
        <v>106</v>
      </c>
      <c r="F109" s="18" t="s">
        <v>16</v>
      </c>
      <c r="G109" s="18" t="s">
        <v>16</v>
      </c>
      <c r="H109" s="18" t="s">
        <v>27</v>
      </c>
      <c r="I109" s="11"/>
    </row>
    <row r="110" spans="4:9" x14ac:dyDescent="0.25">
      <c r="D110" s="17">
        <v>44216</v>
      </c>
      <c r="E110" s="18">
        <v>107</v>
      </c>
      <c r="F110" s="18" t="s">
        <v>16</v>
      </c>
      <c r="G110" s="18" t="s">
        <v>16</v>
      </c>
      <c r="H110" s="18" t="s">
        <v>27</v>
      </c>
      <c r="I110" s="11"/>
    </row>
    <row r="111" spans="4:9" x14ac:dyDescent="0.25">
      <c r="D111" s="17">
        <v>44216</v>
      </c>
      <c r="E111" s="18">
        <v>108</v>
      </c>
      <c r="F111" s="18" t="s">
        <v>16</v>
      </c>
      <c r="G111" s="18" t="s">
        <v>17</v>
      </c>
      <c r="H111" s="18" t="s">
        <v>27</v>
      </c>
      <c r="I111" s="11"/>
    </row>
    <row r="112" spans="4:9" x14ac:dyDescent="0.25">
      <c r="D112" s="17">
        <v>44216</v>
      </c>
      <c r="E112" s="18">
        <v>109</v>
      </c>
      <c r="F112" s="18" t="s">
        <v>16</v>
      </c>
      <c r="G112" s="18" t="s">
        <v>16</v>
      </c>
      <c r="H112" s="18" t="s">
        <v>27</v>
      </c>
      <c r="I112" s="11"/>
    </row>
    <row r="113" spans="4:9" x14ac:dyDescent="0.25">
      <c r="D113" s="17">
        <v>44216</v>
      </c>
      <c r="E113" s="18">
        <v>110</v>
      </c>
      <c r="F113" s="18" t="s">
        <v>16</v>
      </c>
      <c r="G113" s="18" t="s">
        <v>16</v>
      </c>
      <c r="H113" s="18" t="s">
        <v>27</v>
      </c>
      <c r="I113" s="11"/>
    </row>
    <row r="114" spans="4:9" x14ac:dyDescent="0.25">
      <c r="D114" s="17">
        <v>44216</v>
      </c>
      <c r="E114" s="18">
        <v>111</v>
      </c>
      <c r="F114" s="18" t="s">
        <v>17</v>
      </c>
      <c r="G114" s="18" t="s">
        <v>16</v>
      </c>
      <c r="H114" s="18" t="s">
        <v>26</v>
      </c>
      <c r="I114" s="11"/>
    </row>
    <row r="115" spans="4:9" x14ac:dyDescent="0.25">
      <c r="D115" s="17">
        <v>44216</v>
      </c>
      <c r="E115" s="18">
        <v>112</v>
      </c>
      <c r="F115" s="18" t="s">
        <v>16</v>
      </c>
      <c r="G115" s="18" t="s">
        <v>16</v>
      </c>
      <c r="H115" s="18" t="s">
        <v>27</v>
      </c>
      <c r="I115" s="11"/>
    </row>
    <row r="116" spans="4:9" x14ac:dyDescent="0.25">
      <c r="D116" s="17">
        <v>44216</v>
      </c>
      <c r="E116" s="18">
        <v>113</v>
      </c>
      <c r="F116" s="18" t="s">
        <v>16</v>
      </c>
      <c r="G116" s="18" t="s">
        <v>16</v>
      </c>
      <c r="H116" s="18" t="s">
        <v>27</v>
      </c>
      <c r="I116" s="11"/>
    </row>
    <row r="117" spans="4:9" x14ac:dyDescent="0.25">
      <c r="D117" s="17">
        <v>44216</v>
      </c>
      <c r="E117" s="18">
        <v>114</v>
      </c>
      <c r="F117" s="18" t="s">
        <v>16</v>
      </c>
      <c r="G117" s="18" t="s">
        <v>16</v>
      </c>
      <c r="H117" s="18" t="s">
        <v>27</v>
      </c>
      <c r="I117" s="11"/>
    </row>
    <row r="118" spans="4:9" x14ac:dyDescent="0.25">
      <c r="D118" s="17">
        <v>44217</v>
      </c>
      <c r="E118" s="18">
        <v>115</v>
      </c>
      <c r="F118" s="18" t="s">
        <v>16</v>
      </c>
      <c r="G118" s="18" t="s">
        <v>17</v>
      </c>
      <c r="H118" s="18" t="s">
        <v>27</v>
      </c>
      <c r="I118" s="11"/>
    </row>
    <row r="119" spans="4:9" x14ac:dyDescent="0.25">
      <c r="D119" s="17">
        <v>44217</v>
      </c>
      <c r="E119" s="18">
        <v>116</v>
      </c>
      <c r="F119" s="18" t="s">
        <v>17</v>
      </c>
      <c r="G119" s="18" t="s">
        <v>16</v>
      </c>
      <c r="H119" s="18" t="s">
        <v>26</v>
      </c>
      <c r="I119" s="11"/>
    </row>
    <row r="120" spans="4:9" x14ac:dyDescent="0.25">
      <c r="D120" s="17">
        <v>44217</v>
      </c>
      <c r="E120" s="18">
        <v>117</v>
      </c>
      <c r="F120" s="18" t="s">
        <v>16</v>
      </c>
      <c r="G120" s="18" t="s">
        <v>16</v>
      </c>
      <c r="H120" s="18" t="s">
        <v>27</v>
      </c>
      <c r="I120" s="11"/>
    </row>
    <row r="121" spans="4:9" x14ac:dyDescent="0.25">
      <c r="D121" s="17">
        <v>44217</v>
      </c>
      <c r="E121" s="18">
        <v>118</v>
      </c>
      <c r="F121" s="18" t="s">
        <v>16</v>
      </c>
      <c r="G121" s="18" t="s">
        <v>16</v>
      </c>
      <c r="H121" s="18" t="s">
        <v>27</v>
      </c>
      <c r="I121" s="11"/>
    </row>
    <row r="122" spans="4:9" x14ac:dyDescent="0.25">
      <c r="D122" s="17">
        <v>44217</v>
      </c>
      <c r="E122" s="18">
        <v>119</v>
      </c>
      <c r="F122" s="18" t="s">
        <v>16</v>
      </c>
      <c r="G122" s="18" t="s">
        <v>16</v>
      </c>
      <c r="H122" s="18" t="s">
        <v>27</v>
      </c>
      <c r="I122" s="11"/>
    </row>
    <row r="123" spans="4:9" x14ac:dyDescent="0.25">
      <c r="D123" s="17">
        <v>44217</v>
      </c>
      <c r="E123" s="18">
        <v>120</v>
      </c>
      <c r="F123" s="18" t="s">
        <v>17</v>
      </c>
      <c r="G123" s="18" t="s">
        <v>16</v>
      </c>
      <c r="H123" s="18" t="s">
        <v>26</v>
      </c>
      <c r="I123" s="11"/>
    </row>
    <row r="124" spans="4:9" x14ac:dyDescent="0.25">
      <c r="D124" s="17">
        <v>44217</v>
      </c>
      <c r="E124" s="18">
        <v>121</v>
      </c>
      <c r="F124" s="18" t="s">
        <v>16</v>
      </c>
      <c r="G124" s="18" t="s">
        <v>16</v>
      </c>
      <c r="H124" s="18" t="s">
        <v>27</v>
      </c>
      <c r="I124" s="11"/>
    </row>
    <row r="125" spans="4:9" x14ac:dyDescent="0.25">
      <c r="D125" s="17">
        <v>44217</v>
      </c>
      <c r="E125" s="18">
        <v>122</v>
      </c>
      <c r="F125" s="18" t="s">
        <v>17</v>
      </c>
      <c r="G125" s="18" t="s">
        <v>16</v>
      </c>
      <c r="H125" s="18" t="s">
        <v>26</v>
      </c>
      <c r="I125" s="11"/>
    </row>
    <row r="126" spans="4:9" x14ac:dyDescent="0.25">
      <c r="D126" s="17">
        <v>44217</v>
      </c>
      <c r="E126" s="18">
        <v>123</v>
      </c>
      <c r="F126" s="18" t="s">
        <v>16</v>
      </c>
      <c r="G126" s="18" t="s">
        <v>16</v>
      </c>
      <c r="H126" s="18" t="s">
        <v>27</v>
      </c>
      <c r="I126" s="11"/>
    </row>
    <row r="127" spans="4:9" x14ac:dyDescent="0.25">
      <c r="D127" s="17">
        <v>44217</v>
      </c>
      <c r="E127" s="18">
        <v>124</v>
      </c>
      <c r="F127" s="18" t="s">
        <v>17</v>
      </c>
      <c r="G127" s="18" t="s">
        <v>16</v>
      </c>
      <c r="H127" s="18" t="s">
        <v>26</v>
      </c>
      <c r="I127" s="11"/>
    </row>
    <row r="128" spans="4:9" x14ac:dyDescent="0.25">
      <c r="D128" s="17">
        <v>44217</v>
      </c>
      <c r="E128" s="18">
        <v>125</v>
      </c>
      <c r="F128" s="18" t="s">
        <v>16</v>
      </c>
      <c r="G128" s="18" t="s">
        <v>16</v>
      </c>
      <c r="H128" s="18" t="s">
        <v>27</v>
      </c>
      <c r="I128" s="11"/>
    </row>
    <row r="129" spans="4:9" x14ac:dyDescent="0.25">
      <c r="D129" s="17">
        <v>44217</v>
      </c>
      <c r="E129" s="18">
        <v>126</v>
      </c>
      <c r="F129" s="18" t="s">
        <v>16</v>
      </c>
      <c r="G129" s="18" t="s">
        <v>16</v>
      </c>
      <c r="H129" s="18" t="s">
        <v>27</v>
      </c>
      <c r="I129" s="11"/>
    </row>
    <row r="130" spans="4:9" x14ac:dyDescent="0.25">
      <c r="D130" s="17">
        <v>44217</v>
      </c>
      <c r="E130" s="18">
        <v>127</v>
      </c>
      <c r="F130" s="18" t="s">
        <v>16</v>
      </c>
      <c r="G130" s="18" t="s">
        <v>16</v>
      </c>
      <c r="H130" s="18" t="s">
        <v>27</v>
      </c>
      <c r="I130" s="11"/>
    </row>
    <row r="131" spans="4:9" x14ac:dyDescent="0.25">
      <c r="D131" s="17">
        <v>44217</v>
      </c>
      <c r="E131" s="18">
        <v>128</v>
      </c>
      <c r="F131" s="18" t="s">
        <v>16</v>
      </c>
      <c r="G131" s="18" t="s">
        <v>16</v>
      </c>
      <c r="H131" s="18" t="s">
        <v>27</v>
      </c>
      <c r="I131" s="11"/>
    </row>
    <row r="132" spans="4:9" x14ac:dyDescent="0.25">
      <c r="D132" s="17">
        <v>44218</v>
      </c>
      <c r="E132" s="18">
        <v>129</v>
      </c>
      <c r="F132" s="18" t="s">
        <v>16</v>
      </c>
      <c r="G132" s="18" t="s">
        <v>16</v>
      </c>
      <c r="H132" s="18" t="s">
        <v>27</v>
      </c>
      <c r="I132" s="11"/>
    </row>
    <row r="133" spans="4:9" x14ac:dyDescent="0.25">
      <c r="D133" s="17">
        <v>44218</v>
      </c>
      <c r="E133" s="18">
        <v>130</v>
      </c>
      <c r="F133" s="18" t="s">
        <v>16</v>
      </c>
      <c r="G133" s="18" t="s">
        <v>16</v>
      </c>
      <c r="H133" s="18" t="s">
        <v>27</v>
      </c>
      <c r="I133" s="11"/>
    </row>
    <row r="134" spans="4:9" x14ac:dyDescent="0.25">
      <c r="D134" s="17">
        <v>44218</v>
      </c>
      <c r="E134" s="18">
        <v>131</v>
      </c>
      <c r="F134" s="18" t="s">
        <v>16</v>
      </c>
      <c r="G134" s="18" t="s">
        <v>16</v>
      </c>
      <c r="H134" s="18" t="s">
        <v>27</v>
      </c>
      <c r="I134" s="11"/>
    </row>
    <row r="135" spans="4:9" x14ac:dyDescent="0.25">
      <c r="D135" s="17">
        <v>44218</v>
      </c>
      <c r="E135" s="18">
        <v>132</v>
      </c>
      <c r="F135" s="18" t="s">
        <v>16</v>
      </c>
      <c r="G135" s="18" t="s">
        <v>16</v>
      </c>
      <c r="H135" s="18" t="s">
        <v>27</v>
      </c>
      <c r="I135" s="11"/>
    </row>
    <row r="136" spans="4:9" x14ac:dyDescent="0.25">
      <c r="D136" s="17">
        <v>44218</v>
      </c>
      <c r="E136" s="18">
        <v>133</v>
      </c>
      <c r="F136" s="18" t="s">
        <v>16</v>
      </c>
      <c r="G136" s="18" t="s">
        <v>16</v>
      </c>
      <c r="H136" s="18" t="s">
        <v>27</v>
      </c>
      <c r="I136" s="11"/>
    </row>
    <row r="137" spans="4:9" x14ac:dyDescent="0.25">
      <c r="D137" s="17">
        <v>44218</v>
      </c>
      <c r="E137" s="18">
        <v>134</v>
      </c>
      <c r="F137" s="18" t="s">
        <v>16</v>
      </c>
      <c r="G137" s="18" t="s">
        <v>17</v>
      </c>
      <c r="H137" s="18" t="s">
        <v>27</v>
      </c>
      <c r="I137" s="11"/>
    </row>
    <row r="138" spans="4:9" x14ac:dyDescent="0.25">
      <c r="D138" s="17">
        <v>44218</v>
      </c>
      <c r="E138" s="18">
        <v>135</v>
      </c>
      <c r="F138" s="18" t="s">
        <v>16</v>
      </c>
      <c r="G138" s="18" t="s">
        <v>16</v>
      </c>
      <c r="H138" s="18" t="s">
        <v>27</v>
      </c>
      <c r="I138" s="11"/>
    </row>
    <row r="139" spans="4:9" x14ac:dyDescent="0.25">
      <c r="D139" s="17">
        <v>44218</v>
      </c>
      <c r="E139" s="18">
        <v>136</v>
      </c>
      <c r="F139" s="18" t="s">
        <v>16</v>
      </c>
      <c r="G139" s="18" t="s">
        <v>16</v>
      </c>
      <c r="H139" s="18" t="s">
        <v>27</v>
      </c>
      <c r="I139" s="11"/>
    </row>
    <row r="140" spans="4:9" x14ac:dyDescent="0.25">
      <c r="D140" s="17">
        <v>44218</v>
      </c>
      <c r="E140" s="18">
        <v>137</v>
      </c>
      <c r="F140" s="18" t="s">
        <v>16</v>
      </c>
      <c r="G140" s="18" t="s">
        <v>16</v>
      </c>
      <c r="H140" s="18" t="s">
        <v>27</v>
      </c>
      <c r="I140" s="11"/>
    </row>
    <row r="141" spans="4:9" x14ac:dyDescent="0.25">
      <c r="D141" s="17">
        <v>44218</v>
      </c>
      <c r="E141" s="18">
        <v>138</v>
      </c>
      <c r="F141" s="18" t="s">
        <v>17</v>
      </c>
      <c r="G141" s="18" t="s">
        <v>16</v>
      </c>
      <c r="H141" s="18" t="s">
        <v>26</v>
      </c>
      <c r="I141" s="11"/>
    </row>
    <row r="142" spans="4:9" x14ac:dyDescent="0.25">
      <c r="D142" s="17">
        <v>44218</v>
      </c>
      <c r="E142" s="18">
        <v>139</v>
      </c>
      <c r="F142" s="18" t="s">
        <v>17</v>
      </c>
      <c r="G142" s="18" t="s">
        <v>16</v>
      </c>
      <c r="H142" s="18" t="s">
        <v>26</v>
      </c>
      <c r="I142" s="11"/>
    </row>
    <row r="143" spans="4:9" x14ac:dyDescent="0.25">
      <c r="D143" s="17">
        <v>44219</v>
      </c>
      <c r="E143" s="18">
        <v>140</v>
      </c>
      <c r="F143" s="18" t="s">
        <v>16</v>
      </c>
      <c r="G143" s="18" t="s">
        <v>16</v>
      </c>
      <c r="H143" s="18" t="s">
        <v>27</v>
      </c>
      <c r="I143" s="11"/>
    </row>
    <row r="144" spans="4:9" x14ac:dyDescent="0.25">
      <c r="D144" s="17">
        <v>44219</v>
      </c>
      <c r="E144" s="18">
        <v>141</v>
      </c>
      <c r="F144" s="18" t="s">
        <v>16</v>
      </c>
      <c r="G144" s="18" t="s">
        <v>16</v>
      </c>
      <c r="H144" s="18" t="s">
        <v>27</v>
      </c>
      <c r="I144" s="11"/>
    </row>
    <row r="145" spans="4:9" x14ac:dyDescent="0.25">
      <c r="D145" s="17">
        <v>44219</v>
      </c>
      <c r="E145" s="18">
        <v>142</v>
      </c>
      <c r="F145" s="18" t="s">
        <v>16</v>
      </c>
      <c r="G145" s="18" t="s">
        <v>16</v>
      </c>
      <c r="H145" s="18" t="s">
        <v>27</v>
      </c>
      <c r="I145" s="11"/>
    </row>
    <row r="146" spans="4:9" x14ac:dyDescent="0.25">
      <c r="D146" s="17">
        <v>44219</v>
      </c>
      <c r="E146" s="18">
        <v>143</v>
      </c>
      <c r="F146" s="18" t="s">
        <v>17</v>
      </c>
      <c r="G146" s="18" t="s">
        <v>16</v>
      </c>
      <c r="H146" s="18" t="s">
        <v>26</v>
      </c>
      <c r="I146" s="11"/>
    </row>
    <row r="147" spans="4:9" x14ac:dyDescent="0.25">
      <c r="D147" s="17">
        <v>44219</v>
      </c>
      <c r="E147" s="18">
        <v>144</v>
      </c>
      <c r="F147" s="18" t="s">
        <v>16</v>
      </c>
      <c r="G147" s="18" t="s">
        <v>16</v>
      </c>
      <c r="H147" s="18" t="s">
        <v>27</v>
      </c>
      <c r="I147" s="11"/>
    </row>
    <row r="148" spans="4:9" x14ac:dyDescent="0.25">
      <c r="D148" s="17">
        <v>44219</v>
      </c>
      <c r="E148" s="18">
        <v>145</v>
      </c>
      <c r="F148" s="18" t="s">
        <v>16</v>
      </c>
      <c r="G148" s="18" t="s">
        <v>16</v>
      </c>
      <c r="H148" s="18" t="s">
        <v>27</v>
      </c>
      <c r="I148" s="11"/>
    </row>
    <row r="149" spans="4:9" x14ac:dyDescent="0.25">
      <c r="D149" s="17">
        <v>44219</v>
      </c>
      <c r="E149" s="18">
        <v>146</v>
      </c>
      <c r="F149" s="18" t="s">
        <v>16</v>
      </c>
      <c r="G149" s="18" t="s">
        <v>16</v>
      </c>
      <c r="H149" s="18" t="s">
        <v>27</v>
      </c>
      <c r="I149" s="11"/>
    </row>
    <row r="150" spans="4:9" x14ac:dyDescent="0.25">
      <c r="D150" s="17">
        <v>44219</v>
      </c>
      <c r="E150" s="18">
        <v>147</v>
      </c>
      <c r="F150" s="18" t="s">
        <v>16</v>
      </c>
      <c r="G150" s="18" t="s">
        <v>17</v>
      </c>
      <c r="H150" s="18" t="s">
        <v>27</v>
      </c>
      <c r="I150" s="11"/>
    </row>
    <row r="151" spans="4:9" x14ac:dyDescent="0.25">
      <c r="D151" s="17">
        <v>44219</v>
      </c>
      <c r="E151" s="18">
        <v>148</v>
      </c>
      <c r="F151" s="18" t="s">
        <v>16</v>
      </c>
      <c r="G151" s="18" t="s">
        <v>16</v>
      </c>
      <c r="H151" s="18" t="s">
        <v>27</v>
      </c>
      <c r="I151" s="11"/>
    </row>
    <row r="152" spans="4:9" x14ac:dyDescent="0.25">
      <c r="D152" s="17">
        <v>44219</v>
      </c>
      <c r="E152" s="18">
        <v>149</v>
      </c>
      <c r="F152" s="18" t="s">
        <v>16</v>
      </c>
      <c r="G152" s="18" t="s">
        <v>16</v>
      </c>
      <c r="H152" s="18" t="s">
        <v>27</v>
      </c>
      <c r="I152" s="11"/>
    </row>
    <row r="153" spans="4:9" x14ac:dyDescent="0.25">
      <c r="D153" s="17">
        <v>44219</v>
      </c>
      <c r="E153" s="18">
        <v>150</v>
      </c>
      <c r="F153" s="18" t="s">
        <v>16</v>
      </c>
      <c r="G153" s="18" t="s">
        <v>16</v>
      </c>
      <c r="H153" s="18" t="s">
        <v>27</v>
      </c>
      <c r="I153" s="11"/>
    </row>
    <row r="154" spans="4:9" x14ac:dyDescent="0.25">
      <c r="D154" s="17">
        <v>44219</v>
      </c>
      <c r="E154" s="18">
        <v>151</v>
      </c>
      <c r="F154" s="18" t="s">
        <v>17</v>
      </c>
      <c r="G154" s="18" t="s">
        <v>16</v>
      </c>
      <c r="H154" s="18" t="s">
        <v>26</v>
      </c>
      <c r="I154" s="11"/>
    </row>
    <row r="155" spans="4:9" x14ac:dyDescent="0.25">
      <c r="D155" s="17">
        <v>44220</v>
      </c>
      <c r="E155" s="18">
        <v>152</v>
      </c>
      <c r="F155" s="18" t="s">
        <v>17</v>
      </c>
      <c r="G155" s="18" t="s">
        <v>16</v>
      </c>
      <c r="H155" s="18" t="s">
        <v>26</v>
      </c>
      <c r="I155" s="11"/>
    </row>
    <row r="156" spans="4:9" x14ac:dyDescent="0.25">
      <c r="D156" s="17">
        <v>44220</v>
      </c>
      <c r="E156" s="18">
        <v>153</v>
      </c>
      <c r="F156" s="18" t="s">
        <v>17</v>
      </c>
      <c r="G156" s="18" t="s">
        <v>16</v>
      </c>
      <c r="H156" s="18" t="s">
        <v>26</v>
      </c>
      <c r="I156" s="11"/>
    </row>
    <row r="157" spans="4:9" x14ac:dyDescent="0.25">
      <c r="D157" s="17">
        <v>44220</v>
      </c>
      <c r="E157" s="18">
        <v>154</v>
      </c>
      <c r="F157" s="18" t="s">
        <v>16</v>
      </c>
      <c r="G157" s="18" t="s">
        <v>17</v>
      </c>
      <c r="H157" s="18" t="s">
        <v>27</v>
      </c>
      <c r="I157" s="11"/>
    </row>
    <row r="158" spans="4:9" x14ac:dyDescent="0.25">
      <c r="D158" s="17">
        <v>44220</v>
      </c>
      <c r="E158" s="18">
        <v>155</v>
      </c>
      <c r="F158" s="18" t="s">
        <v>16</v>
      </c>
      <c r="G158" s="18" t="s">
        <v>16</v>
      </c>
      <c r="H158" s="18" t="s">
        <v>27</v>
      </c>
      <c r="I158" s="11"/>
    </row>
    <row r="159" spans="4:9" x14ac:dyDescent="0.25">
      <c r="D159" s="17">
        <v>44220</v>
      </c>
      <c r="E159" s="18">
        <v>156</v>
      </c>
      <c r="F159" s="18" t="s">
        <v>16</v>
      </c>
      <c r="G159" s="18" t="s">
        <v>16</v>
      </c>
      <c r="H159" s="18" t="s">
        <v>27</v>
      </c>
      <c r="I159" s="11"/>
    </row>
    <row r="160" spans="4:9" x14ac:dyDescent="0.25">
      <c r="D160" s="17">
        <v>44220</v>
      </c>
      <c r="E160" s="18">
        <v>157</v>
      </c>
      <c r="F160" s="18" t="s">
        <v>16</v>
      </c>
      <c r="G160" s="18" t="s">
        <v>16</v>
      </c>
      <c r="H160" s="18" t="s">
        <v>27</v>
      </c>
      <c r="I160" s="11"/>
    </row>
    <row r="161" spans="4:9" x14ac:dyDescent="0.25">
      <c r="D161" s="17">
        <v>44220</v>
      </c>
      <c r="E161" s="18">
        <v>158</v>
      </c>
      <c r="F161" s="18" t="s">
        <v>16</v>
      </c>
      <c r="G161" s="18" t="s">
        <v>17</v>
      </c>
      <c r="H161" s="18" t="s">
        <v>27</v>
      </c>
      <c r="I161" s="11"/>
    </row>
    <row r="162" spans="4:9" x14ac:dyDescent="0.25">
      <c r="D162" s="17">
        <v>44220</v>
      </c>
      <c r="E162" s="18">
        <v>159</v>
      </c>
      <c r="F162" s="18" t="s">
        <v>16</v>
      </c>
      <c r="G162" s="18" t="s">
        <v>16</v>
      </c>
      <c r="H162" s="18" t="s">
        <v>27</v>
      </c>
      <c r="I162" s="11"/>
    </row>
    <row r="163" spans="4:9" x14ac:dyDescent="0.25">
      <c r="D163" s="17">
        <v>44220</v>
      </c>
      <c r="E163" s="18">
        <v>160</v>
      </c>
      <c r="F163" s="18" t="s">
        <v>16</v>
      </c>
      <c r="G163" s="18" t="s">
        <v>16</v>
      </c>
      <c r="H163" s="18" t="s">
        <v>27</v>
      </c>
      <c r="I163" s="11"/>
    </row>
    <row r="164" spans="4:9" x14ac:dyDescent="0.25">
      <c r="D164" s="17">
        <v>44220</v>
      </c>
      <c r="E164" s="18">
        <v>161</v>
      </c>
      <c r="F164" s="18" t="s">
        <v>16</v>
      </c>
      <c r="G164" s="18" t="s">
        <v>16</v>
      </c>
      <c r="H164" s="18" t="s">
        <v>27</v>
      </c>
      <c r="I164" s="11"/>
    </row>
    <row r="165" spans="4:9" x14ac:dyDescent="0.25">
      <c r="D165" s="17">
        <v>44221</v>
      </c>
      <c r="E165" s="18">
        <v>162</v>
      </c>
      <c r="F165" s="18" t="s">
        <v>16</v>
      </c>
      <c r="G165" s="18" t="s">
        <v>16</v>
      </c>
      <c r="H165" s="18" t="s">
        <v>27</v>
      </c>
      <c r="I165" s="11"/>
    </row>
    <row r="166" spans="4:9" x14ac:dyDescent="0.25">
      <c r="D166" s="17">
        <v>44221</v>
      </c>
      <c r="E166" s="18">
        <v>163</v>
      </c>
      <c r="F166" s="18" t="s">
        <v>16</v>
      </c>
      <c r="G166" s="18" t="s">
        <v>16</v>
      </c>
      <c r="H166" s="18" t="s">
        <v>27</v>
      </c>
      <c r="I166" s="11"/>
    </row>
    <row r="167" spans="4:9" x14ac:dyDescent="0.25">
      <c r="D167" s="17">
        <v>44221</v>
      </c>
      <c r="E167" s="18">
        <v>164</v>
      </c>
      <c r="F167" s="18" t="s">
        <v>17</v>
      </c>
      <c r="G167" s="18" t="s">
        <v>16</v>
      </c>
      <c r="H167" s="18" t="s">
        <v>26</v>
      </c>
      <c r="I167" s="11"/>
    </row>
    <row r="168" spans="4:9" x14ac:dyDescent="0.25">
      <c r="D168" s="17">
        <v>44221</v>
      </c>
      <c r="E168" s="18">
        <v>165</v>
      </c>
      <c r="F168" s="18" t="s">
        <v>16</v>
      </c>
      <c r="G168" s="18" t="s">
        <v>16</v>
      </c>
      <c r="H168" s="18" t="s">
        <v>27</v>
      </c>
      <c r="I168" s="11"/>
    </row>
    <row r="169" spans="4:9" x14ac:dyDescent="0.25">
      <c r="D169" s="17">
        <v>44221</v>
      </c>
      <c r="E169" s="18">
        <v>166</v>
      </c>
      <c r="F169" s="18" t="s">
        <v>16</v>
      </c>
      <c r="G169" s="18" t="s">
        <v>17</v>
      </c>
      <c r="H169" s="18" t="s">
        <v>27</v>
      </c>
      <c r="I169" s="11"/>
    </row>
    <row r="170" spans="4:9" x14ac:dyDescent="0.25">
      <c r="D170" s="17">
        <v>44221</v>
      </c>
      <c r="E170" s="18">
        <v>167</v>
      </c>
      <c r="F170" s="18" t="s">
        <v>16</v>
      </c>
      <c r="G170" s="18" t="s">
        <v>16</v>
      </c>
      <c r="H170" s="18" t="s">
        <v>27</v>
      </c>
      <c r="I170" s="11"/>
    </row>
    <row r="171" spans="4:9" x14ac:dyDescent="0.25">
      <c r="D171" s="17">
        <v>44221</v>
      </c>
      <c r="E171" s="18">
        <v>168</v>
      </c>
      <c r="F171" s="18" t="s">
        <v>16</v>
      </c>
      <c r="G171" s="18" t="s">
        <v>16</v>
      </c>
      <c r="H171" s="18" t="s">
        <v>27</v>
      </c>
      <c r="I171" s="11"/>
    </row>
    <row r="172" spans="4:9" x14ac:dyDescent="0.25">
      <c r="D172" s="17">
        <v>44221</v>
      </c>
      <c r="E172" s="18">
        <v>169</v>
      </c>
      <c r="F172" s="18" t="s">
        <v>16</v>
      </c>
      <c r="G172" s="18" t="s">
        <v>16</v>
      </c>
      <c r="H172" s="18" t="s">
        <v>27</v>
      </c>
      <c r="I172" s="11"/>
    </row>
    <row r="173" spans="4:9" x14ac:dyDescent="0.25">
      <c r="D173" s="17">
        <v>44221</v>
      </c>
      <c r="E173" s="18">
        <v>170</v>
      </c>
      <c r="F173" s="18" t="s">
        <v>16</v>
      </c>
      <c r="G173" s="18" t="s">
        <v>16</v>
      </c>
      <c r="H173" s="18" t="s">
        <v>27</v>
      </c>
      <c r="I173" s="11"/>
    </row>
    <row r="174" spans="4:9" x14ac:dyDescent="0.25">
      <c r="D174" s="17">
        <v>44221</v>
      </c>
      <c r="E174" s="18">
        <v>171</v>
      </c>
      <c r="F174" s="18" t="s">
        <v>16</v>
      </c>
      <c r="G174" s="18" t="s">
        <v>16</v>
      </c>
      <c r="H174" s="18" t="s">
        <v>27</v>
      </c>
      <c r="I174" s="11"/>
    </row>
    <row r="175" spans="4:9" x14ac:dyDescent="0.25">
      <c r="D175" s="17">
        <v>44221</v>
      </c>
      <c r="E175" s="18">
        <v>172</v>
      </c>
      <c r="F175" s="18" t="s">
        <v>16</v>
      </c>
      <c r="G175" s="18" t="s">
        <v>16</v>
      </c>
      <c r="H175" s="18" t="s">
        <v>27</v>
      </c>
      <c r="I175" s="11"/>
    </row>
    <row r="176" spans="4:9" x14ac:dyDescent="0.25">
      <c r="D176" s="17">
        <v>44221</v>
      </c>
      <c r="E176" s="18">
        <v>173</v>
      </c>
      <c r="F176" s="18" t="s">
        <v>16</v>
      </c>
      <c r="G176" s="18" t="s">
        <v>16</v>
      </c>
      <c r="H176" s="18" t="s">
        <v>27</v>
      </c>
      <c r="I176" s="11"/>
    </row>
    <row r="177" spans="4:9" x14ac:dyDescent="0.25">
      <c r="D177" s="17">
        <v>44222</v>
      </c>
      <c r="E177" s="18">
        <v>174</v>
      </c>
      <c r="F177" s="18" t="s">
        <v>16</v>
      </c>
      <c r="G177" s="18" t="s">
        <v>16</v>
      </c>
      <c r="H177" s="18" t="s">
        <v>27</v>
      </c>
      <c r="I177" s="11"/>
    </row>
    <row r="178" spans="4:9" x14ac:dyDescent="0.25">
      <c r="D178" s="17">
        <v>44222</v>
      </c>
      <c r="E178" s="18">
        <v>175</v>
      </c>
      <c r="F178" s="18" t="s">
        <v>16</v>
      </c>
      <c r="G178" s="18" t="s">
        <v>16</v>
      </c>
      <c r="H178" s="18" t="s">
        <v>27</v>
      </c>
      <c r="I178" s="11"/>
    </row>
    <row r="179" spans="4:9" x14ac:dyDescent="0.25">
      <c r="D179" s="17">
        <v>44222</v>
      </c>
      <c r="E179" s="18">
        <v>176</v>
      </c>
      <c r="F179" s="18" t="s">
        <v>17</v>
      </c>
      <c r="G179" s="18" t="s">
        <v>16</v>
      </c>
      <c r="H179" s="18" t="s">
        <v>26</v>
      </c>
      <c r="I179" s="11"/>
    </row>
    <row r="180" spans="4:9" x14ac:dyDescent="0.25">
      <c r="D180" s="17">
        <v>44222</v>
      </c>
      <c r="E180" s="18">
        <v>177</v>
      </c>
      <c r="F180" s="18" t="s">
        <v>16</v>
      </c>
      <c r="G180" s="18" t="s">
        <v>17</v>
      </c>
      <c r="H180" s="18" t="s">
        <v>27</v>
      </c>
      <c r="I180" s="11"/>
    </row>
    <row r="181" spans="4:9" x14ac:dyDescent="0.25">
      <c r="D181" s="17">
        <v>44222</v>
      </c>
      <c r="E181" s="18">
        <v>178</v>
      </c>
      <c r="F181" s="18" t="s">
        <v>16</v>
      </c>
      <c r="G181" s="18" t="s">
        <v>16</v>
      </c>
      <c r="H181" s="18" t="s">
        <v>27</v>
      </c>
      <c r="I181" s="11"/>
    </row>
    <row r="182" spans="4:9" x14ac:dyDescent="0.25">
      <c r="D182" s="17">
        <v>44222</v>
      </c>
      <c r="E182" s="18">
        <v>179</v>
      </c>
      <c r="F182" s="18" t="s">
        <v>16</v>
      </c>
      <c r="G182" s="18" t="s">
        <v>16</v>
      </c>
      <c r="H182" s="18" t="s">
        <v>27</v>
      </c>
      <c r="I182" s="11"/>
    </row>
    <row r="183" spans="4:9" x14ac:dyDescent="0.25">
      <c r="D183" s="17">
        <v>44222</v>
      </c>
      <c r="E183" s="18">
        <v>180</v>
      </c>
      <c r="F183" s="18" t="s">
        <v>16</v>
      </c>
      <c r="G183" s="18" t="s">
        <v>16</v>
      </c>
      <c r="H183" s="18" t="s">
        <v>27</v>
      </c>
      <c r="I183" s="11"/>
    </row>
    <row r="184" spans="4:9" x14ac:dyDescent="0.25">
      <c r="D184" s="17">
        <v>44222</v>
      </c>
      <c r="E184" s="18">
        <v>181</v>
      </c>
      <c r="F184" s="18" t="s">
        <v>16</v>
      </c>
      <c r="G184" s="18" t="s">
        <v>16</v>
      </c>
      <c r="H184" s="18" t="s">
        <v>27</v>
      </c>
      <c r="I184" s="11"/>
    </row>
    <row r="185" spans="4:9" x14ac:dyDescent="0.25">
      <c r="D185" s="17">
        <v>44222</v>
      </c>
      <c r="E185" s="18">
        <v>182</v>
      </c>
      <c r="F185" s="18" t="s">
        <v>16</v>
      </c>
      <c r="G185" s="18" t="s">
        <v>16</v>
      </c>
      <c r="H185" s="18" t="s">
        <v>27</v>
      </c>
      <c r="I185" s="11"/>
    </row>
    <row r="186" spans="4:9" x14ac:dyDescent="0.25">
      <c r="D186" s="17">
        <v>44222</v>
      </c>
      <c r="E186" s="18">
        <v>183</v>
      </c>
      <c r="F186" s="18" t="s">
        <v>16</v>
      </c>
      <c r="G186" s="18" t="s">
        <v>16</v>
      </c>
      <c r="H186" s="18" t="s">
        <v>27</v>
      </c>
      <c r="I186" s="11"/>
    </row>
    <row r="187" spans="4:9" x14ac:dyDescent="0.25">
      <c r="D187" s="17">
        <v>44222</v>
      </c>
      <c r="E187" s="18">
        <v>184</v>
      </c>
      <c r="F187" s="18" t="s">
        <v>16</v>
      </c>
      <c r="G187" s="18" t="s">
        <v>16</v>
      </c>
      <c r="H187" s="18" t="s">
        <v>27</v>
      </c>
      <c r="I187" s="11"/>
    </row>
    <row r="188" spans="4:9" x14ac:dyDescent="0.25">
      <c r="D188" s="17">
        <v>44222</v>
      </c>
      <c r="E188" s="18">
        <v>185</v>
      </c>
      <c r="F188" s="18" t="s">
        <v>16</v>
      </c>
      <c r="G188" s="18" t="s">
        <v>17</v>
      </c>
      <c r="H188" s="18" t="s">
        <v>27</v>
      </c>
      <c r="I188" s="11"/>
    </row>
    <row r="189" spans="4:9" x14ac:dyDescent="0.25">
      <c r="D189" s="17">
        <v>44223</v>
      </c>
      <c r="E189" s="18">
        <v>186</v>
      </c>
      <c r="F189" s="18" t="s">
        <v>16</v>
      </c>
      <c r="G189" s="18" t="s">
        <v>16</v>
      </c>
      <c r="H189" s="18" t="s">
        <v>27</v>
      </c>
      <c r="I189" s="11"/>
    </row>
    <row r="190" spans="4:9" x14ac:dyDescent="0.25">
      <c r="D190" s="17">
        <v>44223</v>
      </c>
      <c r="E190" s="18">
        <v>187</v>
      </c>
      <c r="F190" s="18" t="s">
        <v>17</v>
      </c>
      <c r="G190" s="18" t="s">
        <v>16</v>
      </c>
      <c r="H190" s="18" t="s">
        <v>26</v>
      </c>
      <c r="I190" s="11"/>
    </row>
    <row r="191" spans="4:9" x14ac:dyDescent="0.25">
      <c r="D191" s="17">
        <v>44223</v>
      </c>
      <c r="E191" s="18">
        <v>188</v>
      </c>
      <c r="F191" s="18" t="s">
        <v>16</v>
      </c>
      <c r="G191" s="18" t="s">
        <v>16</v>
      </c>
      <c r="H191" s="18" t="s">
        <v>27</v>
      </c>
      <c r="I191" s="11"/>
    </row>
    <row r="192" spans="4:9" x14ac:dyDescent="0.25">
      <c r="D192" s="17">
        <v>44223</v>
      </c>
      <c r="E192" s="18">
        <v>189</v>
      </c>
      <c r="F192" s="18" t="s">
        <v>16</v>
      </c>
      <c r="G192" s="18" t="s">
        <v>16</v>
      </c>
      <c r="H192" s="18" t="s">
        <v>27</v>
      </c>
      <c r="I192" s="11"/>
    </row>
    <row r="193" spans="4:9" x14ac:dyDescent="0.25">
      <c r="D193" s="17">
        <v>44223</v>
      </c>
      <c r="E193" s="18">
        <v>190</v>
      </c>
      <c r="F193" s="18" t="s">
        <v>16</v>
      </c>
      <c r="G193" s="18" t="s">
        <v>16</v>
      </c>
      <c r="H193" s="18" t="s">
        <v>27</v>
      </c>
      <c r="I193" s="11"/>
    </row>
    <row r="194" spans="4:9" x14ac:dyDescent="0.25">
      <c r="D194" s="17">
        <v>44223</v>
      </c>
      <c r="E194" s="18">
        <v>191</v>
      </c>
      <c r="F194" s="18" t="s">
        <v>17</v>
      </c>
      <c r="G194" s="18" t="s">
        <v>16</v>
      </c>
      <c r="H194" s="18" t="s">
        <v>26</v>
      </c>
      <c r="I194" s="11"/>
    </row>
    <row r="195" spans="4:9" x14ac:dyDescent="0.25">
      <c r="D195" s="17">
        <v>44223</v>
      </c>
      <c r="E195" s="18">
        <v>192</v>
      </c>
      <c r="F195" s="18" t="s">
        <v>16</v>
      </c>
      <c r="G195" s="18" t="s">
        <v>16</v>
      </c>
      <c r="H195" s="18" t="s">
        <v>27</v>
      </c>
      <c r="I195" s="11"/>
    </row>
    <row r="196" spans="4:9" x14ac:dyDescent="0.25">
      <c r="D196" s="17">
        <v>44223</v>
      </c>
      <c r="E196" s="18">
        <v>193</v>
      </c>
      <c r="F196" s="18" t="s">
        <v>16</v>
      </c>
      <c r="G196" s="18" t="s">
        <v>16</v>
      </c>
      <c r="H196" s="18" t="s">
        <v>27</v>
      </c>
      <c r="I196" s="11"/>
    </row>
    <row r="197" spans="4:9" x14ac:dyDescent="0.25">
      <c r="D197" s="17">
        <v>44224</v>
      </c>
      <c r="E197" s="18">
        <v>194</v>
      </c>
      <c r="F197" s="18" t="s">
        <v>16</v>
      </c>
      <c r="G197" s="18" t="s">
        <v>16</v>
      </c>
      <c r="H197" s="18" t="s">
        <v>27</v>
      </c>
      <c r="I197" s="11"/>
    </row>
    <row r="198" spans="4:9" x14ac:dyDescent="0.25">
      <c r="D198" s="17">
        <v>44224</v>
      </c>
      <c r="E198" s="18">
        <v>195</v>
      </c>
      <c r="F198" s="18" t="s">
        <v>16</v>
      </c>
      <c r="G198" s="18" t="s">
        <v>17</v>
      </c>
      <c r="H198" s="18" t="s">
        <v>27</v>
      </c>
      <c r="I198" s="11"/>
    </row>
    <row r="199" spans="4:9" x14ac:dyDescent="0.25">
      <c r="D199" s="17">
        <v>44224</v>
      </c>
      <c r="E199" s="18">
        <v>196</v>
      </c>
      <c r="F199" s="18" t="s">
        <v>16</v>
      </c>
      <c r="G199" s="18" t="s">
        <v>16</v>
      </c>
      <c r="H199" s="18" t="s">
        <v>27</v>
      </c>
      <c r="I199" s="11"/>
    </row>
    <row r="200" spans="4:9" x14ac:dyDescent="0.25">
      <c r="D200" s="17">
        <v>44224</v>
      </c>
      <c r="E200" s="18">
        <v>197</v>
      </c>
      <c r="F200" s="18" t="s">
        <v>16</v>
      </c>
      <c r="G200" s="18" t="s">
        <v>16</v>
      </c>
      <c r="H200" s="18" t="s">
        <v>27</v>
      </c>
      <c r="I200" s="11"/>
    </row>
    <row r="201" spans="4:9" x14ac:dyDescent="0.25">
      <c r="D201" s="17">
        <v>44224</v>
      </c>
      <c r="E201" s="18">
        <v>198</v>
      </c>
      <c r="F201" s="18" t="s">
        <v>16</v>
      </c>
      <c r="G201" s="18" t="s">
        <v>16</v>
      </c>
      <c r="H201" s="18" t="s">
        <v>27</v>
      </c>
      <c r="I201" s="11"/>
    </row>
    <row r="202" spans="4:9" x14ac:dyDescent="0.25">
      <c r="D202" s="17">
        <v>44224</v>
      </c>
      <c r="E202" s="18">
        <v>199</v>
      </c>
      <c r="F202" s="18" t="s">
        <v>16</v>
      </c>
      <c r="G202" s="18" t="s">
        <v>16</v>
      </c>
      <c r="H202" s="18" t="s">
        <v>27</v>
      </c>
      <c r="I202" s="11"/>
    </row>
    <row r="203" spans="4:9" x14ac:dyDescent="0.25">
      <c r="D203" s="17">
        <v>44224</v>
      </c>
      <c r="E203" s="18">
        <v>200</v>
      </c>
      <c r="F203" s="18" t="s">
        <v>17</v>
      </c>
      <c r="G203" s="18" t="s">
        <v>16</v>
      </c>
      <c r="H203" s="18" t="s">
        <v>26</v>
      </c>
      <c r="I203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90CD-725A-0E49-A453-E6B6F139DF19}">
  <dimension ref="A1:AB203"/>
  <sheetViews>
    <sheetView tabSelected="1" topLeftCell="J4" zoomScale="111" zoomScaleNormal="111" workbookViewId="0">
      <selection activeCell="Q12" sqref="Q12"/>
    </sheetView>
  </sheetViews>
  <sheetFormatPr defaultColWidth="11" defaultRowHeight="15.75" x14ac:dyDescent="0.25"/>
  <cols>
    <col min="3" max="5" width="11" style="1"/>
    <col min="6" max="6" width="11.5" style="1" customWidth="1"/>
    <col min="7" max="7" width="15.75" style="1" customWidth="1"/>
    <col min="12" max="12" width="10.875" style="5"/>
    <col min="13" max="13" width="15.375" bestFit="1" customWidth="1"/>
    <col min="21" max="21" width="14.25" customWidth="1"/>
    <col min="23" max="23" width="10.875" style="5"/>
    <col min="25" max="25" width="16.5" customWidth="1"/>
  </cols>
  <sheetData>
    <row r="1" spans="1:28" x14ac:dyDescent="0.25">
      <c r="A1" s="7" t="s">
        <v>3</v>
      </c>
    </row>
    <row r="2" spans="1:28" s="20" customFormat="1" ht="39" customHeight="1" x14ac:dyDescent="0.2">
      <c r="B2" s="22"/>
      <c r="C2" s="45" t="s">
        <v>12</v>
      </c>
      <c r="D2" s="46"/>
      <c r="E2" s="22"/>
      <c r="F2" s="21" t="s">
        <v>24</v>
      </c>
      <c r="H2" s="28"/>
      <c r="J2" s="44" t="s">
        <v>13</v>
      </c>
      <c r="K2" s="44"/>
      <c r="L2" s="24"/>
      <c r="S2" s="45" t="s">
        <v>12</v>
      </c>
      <c r="T2" s="46"/>
      <c r="W2" s="24"/>
    </row>
    <row r="3" spans="1:28" s="20" customFormat="1" ht="33.950000000000003" customHeight="1" x14ac:dyDescent="0.2">
      <c r="B3" s="21" t="s">
        <v>25</v>
      </c>
      <c r="C3" s="22" t="s">
        <v>23</v>
      </c>
      <c r="D3" s="22" t="s">
        <v>14</v>
      </c>
      <c r="E3" s="22" t="s">
        <v>13</v>
      </c>
      <c r="F3" s="26" t="s">
        <v>28</v>
      </c>
      <c r="G3" s="29" t="s">
        <v>15</v>
      </c>
      <c r="I3" s="20" t="s">
        <v>14</v>
      </c>
      <c r="J3" s="23" t="s">
        <v>17</v>
      </c>
      <c r="K3" s="23" t="s">
        <v>16</v>
      </c>
      <c r="L3" s="24"/>
      <c r="N3" s="25" t="s">
        <v>4</v>
      </c>
      <c r="S3" s="43" t="s">
        <v>14</v>
      </c>
      <c r="T3" s="43" t="s">
        <v>13</v>
      </c>
      <c r="U3" s="43" t="s">
        <v>51</v>
      </c>
      <c r="W3" s="24"/>
      <c r="Y3" s="25" t="s">
        <v>10</v>
      </c>
    </row>
    <row r="4" spans="1:28" x14ac:dyDescent="0.25">
      <c r="B4" s="17">
        <v>44207</v>
      </c>
      <c r="C4" s="18">
        <v>1</v>
      </c>
      <c r="D4" s="18" t="s">
        <v>16</v>
      </c>
      <c r="E4" s="18" t="s">
        <v>16</v>
      </c>
      <c r="F4" s="18" t="s">
        <v>27</v>
      </c>
      <c r="G4" s="36" t="str">
        <f>IF(AND(D4="-",E4="-"),"Verdadeiro Negativo",IF(AND(D4="-",E4="+"),"Falso Negativo",IF(AND(D4="+",E4="+"),"Verdadeiro Positivo",IF(AND(D4="+",E4="-"),"Falso Positivo"))))</f>
        <v>Verdadeiro Negativo</v>
      </c>
      <c r="I4" s="13" t="s">
        <v>17</v>
      </c>
      <c r="J4" s="4">
        <f>COUNTIF(G4:G203,"Verdadeiro Positivo")</f>
        <v>3</v>
      </c>
      <c r="K4" s="4">
        <f>COUNTIF(G4:G203,"Falso Positivo")</f>
        <v>31</v>
      </c>
      <c r="S4" s="47" t="s">
        <v>17</v>
      </c>
      <c r="T4" s="47" t="s">
        <v>17</v>
      </c>
      <c r="U4" s="4">
        <f>IF(AND(S4="-",T4="-"),0,IF(AND(S4="-",T4="+"),1,IF(AND(S4="+",T4="+"),2,IF(AND(S4="+",T4="-"),1))))</f>
        <v>2</v>
      </c>
    </row>
    <row r="5" spans="1:28" x14ac:dyDescent="0.25">
      <c r="B5" s="17">
        <v>44207</v>
      </c>
      <c r="C5" s="18">
        <v>2</v>
      </c>
      <c r="D5" s="18" t="s">
        <v>17</v>
      </c>
      <c r="E5" s="18" t="s">
        <v>17</v>
      </c>
      <c r="F5" s="18" t="s">
        <v>26</v>
      </c>
      <c r="G5" s="36" t="str">
        <f t="shared" ref="G5:G68" si="0">IF(AND(D5="-",E5="-"),"Verdadeiro Negativo",IF(AND(D5="-",E5="+"),"Falso Negativo",IF(AND(D5="+",E5="+"),"Verdadeiro Positivo",IF(AND(D5="+",E5="-"),"Falso Positivo"))))</f>
        <v>Verdadeiro Positivo</v>
      </c>
      <c r="I5" s="13" t="s">
        <v>16</v>
      </c>
      <c r="J5" s="4">
        <f>COUNTIF(G4:G203,"Falso Negativo")</f>
        <v>26</v>
      </c>
      <c r="K5" s="4">
        <f>COUNTIF(G4:G203,"Verdadeiro Negativo")</f>
        <v>140</v>
      </c>
      <c r="M5" s="30" t="s">
        <v>29</v>
      </c>
      <c r="N5" t="s">
        <v>50</v>
      </c>
      <c r="S5" s="47" t="s">
        <v>17</v>
      </c>
      <c r="T5" s="47" t="s">
        <v>16</v>
      </c>
      <c r="U5" s="4">
        <f>IF(AND(S5="-",T5="-"),0,IF(AND(S5="-",T5="+"),1,IF(AND(S5="+",T5="+"),2,IF(AND(S5="+",T5="-"),1))))</f>
        <v>1</v>
      </c>
    </row>
    <row r="6" spans="1:28" x14ac:dyDescent="0.25">
      <c r="B6" s="17">
        <v>44207</v>
      </c>
      <c r="C6" s="18">
        <v>3</v>
      </c>
      <c r="D6" s="18" t="s">
        <v>16</v>
      </c>
      <c r="E6" s="18" t="s">
        <v>17</v>
      </c>
      <c r="F6" s="18" t="s">
        <v>27</v>
      </c>
      <c r="G6" s="36" t="str">
        <f t="shared" si="0"/>
        <v>Falso Negativo</v>
      </c>
      <c r="S6" s="47" t="s">
        <v>16</v>
      </c>
      <c r="T6" s="47" t="s">
        <v>17</v>
      </c>
      <c r="U6" s="4">
        <f>IF(AND(S6="-",T6="-"),0,IF(AND(S6="-",T6="+"),1,IF(AND(S6="+",T6="+"),2,IF(AND(S6="+",T6="-"),1))))</f>
        <v>1</v>
      </c>
      <c r="Y6" s="4" t="s">
        <v>31</v>
      </c>
      <c r="Z6" s="4">
        <v>0</v>
      </c>
      <c r="AA6" s="4">
        <v>1</v>
      </c>
      <c r="AB6" s="4">
        <v>2</v>
      </c>
    </row>
    <row r="7" spans="1:28" x14ac:dyDescent="0.25">
      <c r="B7" s="17">
        <v>44207</v>
      </c>
      <c r="C7" s="18">
        <v>4</v>
      </c>
      <c r="D7" s="18" t="s">
        <v>16</v>
      </c>
      <c r="E7" s="18" t="s">
        <v>17</v>
      </c>
      <c r="F7" s="18" t="s">
        <v>27</v>
      </c>
      <c r="G7" s="36" t="str">
        <f t="shared" si="0"/>
        <v>Falso Negativo</v>
      </c>
      <c r="S7" s="47" t="s">
        <v>16</v>
      </c>
      <c r="T7" s="47" t="s">
        <v>16</v>
      </c>
      <c r="U7" s="4">
        <f>IF(AND(S7="-",T7="-"),0,IF(AND(S7="-",T7="+"),1,IF(AND(S7="+",T7="+"),2,IF(AND(S7="+",T7="-"),1))))</f>
        <v>0</v>
      </c>
      <c r="Y7" s="4" t="s">
        <v>32</v>
      </c>
      <c r="Z7" s="4">
        <f>(K10/100)</f>
        <v>0.7</v>
      </c>
      <c r="AA7" s="4">
        <f>(K11+K12)/100</f>
        <v>0.28499999999999998</v>
      </c>
      <c r="AB7" s="4">
        <f>(K9/100)</f>
        <v>1.4999999999999999E-2</v>
      </c>
    </row>
    <row r="8" spans="1:28" x14ac:dyDescent="0.25">
      <c r="B8" s="17">
        <v>44207</v>
      </c>
      <c r="C8" s="18">
        <v>5</v>
      </c>
      <c r="D8" s="18" t="s">
        <v>16</v>
      </c>
      <c r="E8" s="18" t="s">
        <v>17</v>
      </c>
      <c r="F8" s="18" t="s">
        <v>27</v>
      </c>
      <c r="G8" s="36" t="str">
        <f t="shared" si="0"/>
        <v>Falso Negativo</v>
      </c>
      <c r="J8" t="s">
        <v>18</v>
      </c>
      <c r="N8" t="s">
        <v>7</v>
      </c>
      <c r="R8" s="16"/>
      <c r="S8" s="16"/>
      <c r="T8" s="16"/>
      <c r="U8" s="16"/>
    </row>
    <row r="9" spans="1:28" x14ac:dyDescent="0.25">
      <c r="B9" s="17">
        <v>44207</v>
      </c>
      <c r="C9" s="18">
        <v>6</v>
      </c>
      <c r="D9" s="18" t="s">
        <v>16</v>
      </c>
      <c r="E9" s="18" t="s">
        <v>16</v>
      </c>
      <c r="F9" s="18" t="s">
        <v>27</v>
      </c>
      <c r="G9" s="36" t="str">
        <f t="shared" si="0"/>
        <v>Verdadeiro Negativo</v>
      </c>
      <c r="I9" s="11" t="s">
        <v>19</v>
      </c>
      <c r="J9" s="14"/>
      <c r="K9" s="15">
        <f>(J4/200)*100</f>
        <v>1.5</v>
      </c>
      <c r="R9" s="27"/>
      <c r="S9" s="27"/>
      <c r="T9" s="27"/>
      <c r="U9" s="27"/>
    </row>
    <row r="10" spans="1:28" x14ac:dyDescent="0.25">
      <c r="B10" s="17">
        <v>44207</v>
      </c>
      <c r="C10" s="18">
        <v>7</v>
      </c>
      <c r="D10" s="18" t="s">
        <v>16</v>
      </c>
      <c r="E10" s="18" t="s">
        <v>16</v>
      </c>
      <c r="F10" s="18" t="s">
        <v>27</v>
      </c>
      <c r="G10" s="36" t="str">
        <f t="shared" si="0"/>
        <v>Verdadeiro Negativo</v>
      </c>
      <c r="I10" s="11" t="s">
        <v>20</v>
      </c>
      <c r="J10" s="15"/>
      <c r="K10" s="15">
        <f>(K5/200)*100</f>
        <v>70</v>
      </c>
      <c r="N10" s="4" t="s">
        <v>5</v>
      </c>
      <c r="O10" s="4">
        <v>0</v>
      </c>
      <c r="P10" s="4">
        <v>1</v>
      </c>
      <c r="Q10" s="4">
        <v>2</v>
      </c>
      <c r="R10" s="16"/>
      <c r="S10" s="16"/>
      <c r="T10" s="16"/>
      <c r="U10" s="16"/>
    </row>
    <row r="11" spans="1:28" x14ac:dyDescent="0.25">
      <c r="B11" s="17">
        <v>44207</v>
      </c>
      <c r="C11" s="18">
        <v>8</v>
      </c>
      <c r="D11" s="18" t="s">
        <v>16</v>
      </c>
      <c r="E11" s="18" t="s">
        <v>16</v>
      </c>
      <c r="F11" s="18" t="s">
        <v>27</v>
      </c>
      <c r="G11" s="36" t="str">
        <f t="shared" si="0"/>
        <v>Verdadeiro Negativo</v>
      </c>
      <c r="I11" s="11" t="s">
        <v>21</v>
      </c>
      <c r="J11" s="11"/>
      <c r="K11" s="37">
        <f>(K4/200)*100</f>
        <v>15.5</v>
      </c>
      <c r="N11" s="4" t="s">
        <v>6</v>
      </c>
      <c r="O11" s="4">
        <f>COUNTIF(U4:U7,0)/4</f>
        <v>0.25</v>
      </c>
      <c r="P11" s="4">
        <f>COUNTIF(U4:U7,1)/4</f>
        <v>0.5</v>
      </c>
      <c r="Q11" s="4">
        <f>COUNTIF(U4:U7,2)/4</f>
        <v>0.25</v>
      </c>
      <c r="R11" s="16"/>
      <c r="S11" s="16"/>
      <c r="T11" s="16"/>
      <c r="U11" s="16"/>
    </row>
    <row r="12" spans="1:28" x14ac:dyDescent="0.25">
      <c r="B12" s="17">
        <v>44207</v>
      </c>
      <c r="C12" s="18">
        <v>9</v>
      </c>
      <c r="D12" s="18" t="s">
        <v>17</v>
      </c>
      <c r="E12" s="18" t="s">
        <v>16</v>
      </c>
      <c r="F12" s="18" t="s">
        <v>26</v>
      </c>
      <c r="G12" s="36" t="str">
        <f t="shared" si="0"/>
        <v>Falso Positivo</v>
      </c>
      <c r="I12" s="16" t="s">
        <v>22</v>
      </c>
      <c r="J12" s="11"/>
      <c r="K12" s="37">
        <f>(J5/200)*100</f>
        <v>13</v>
      </c>
      <c r="N12" s="16"/>
      <c r="R12" s="16"/>
      <c r="S12" s="16"/>
      <c r="T12" s="16"/>
      <c r="U12" s="16"/>
      <c r="X12" s="30" t="s">
        <v>30</v>
      </c>
    </row>
    <row r="13" spans="1:28" x14ac:dyDescent="0.25">
      <c r="B13" s="17">
        <v>44207</v>
      </c>
      <c r="C13" s="18">
        <v>10</v>
      </c>
      <c r="D13" s="18" t="s">
        <v>16</v>
      </c>
      <c r="E13" s="18" t="s">
        <v>16</v>
      </c>
      <c r="F13" s="18" t="s">
        <v>27</v>
      </c>
      <c r="G13" s="36" t="str">
        <f t="shared" si="0"/>
        <v>Verdadeiro Negativo</v>
      </c>
      <c r="I13" s="11"/>
      <c r="J13" s="11"/>
      <c r="K13" s="11"/>
      <c r="N13" t="s">
        <v>8</v>
      </c>
      <c r="R13" s="16"/>
      <c r="S13" s="16"/>
      <c r="T13" s="16"/>
      <c r="U13" s="16"/>
    </row>
    <row r="14" spans="1:28" x14ac:dyDescent="0.25">
      <c r="B14" s="17">
        <v>44208</v>
      </c>
      <c r="C14" s="18">
        <v>11</v>
      </c>
      <c r="D14" s="18" t="s">
        <v>17</v>
      </c>
      <c r="E14" s="18" t="s">
        <v>16</v>
      </c>
      <c r="F14" s="18" t="s">
        <v>26</v>
      </c>
      <c r="G14" s="36" t="str">
        <f t="shared" si="0"/>
        <v>Falso Positivo</v>
      </c>
      <c r="I14" s="11"/>
      <c r="J14" s="11"/>
      <c r="K14" s="11"/>
      <c r="O14">
        <f>(SUMPRODUCT(O10:Q10,O11:Q11))</f>
        <v>1</v>
      </c>
      <c r="R14" s="16"/>
      <c r="S14" s="16"/>
      <c r="T14" s="16"/>
      <c r="U14" s="16"/>
    </row>
    <row r="15" spans="1:28" x14ac:dyDescent="0.25">
      <c r="B15" s="17">
        <v>44208</v>
      </c>
      <c r="C15" s="18">
        <v>12</v>
      </c>
      <c r="D15" s="18" t="s">
        <v>17</v>
      </c>
      <c r="E15" s="18" t="s">
        <v>16</v>
      </c>
      <c r="F15" s="18" t="s">
        <v>26</v>
      </c>
      <c r="G15" s="36" t="str">
        <f t="shared" si="0"/>
        <v>Falso Positivo</v>
      </c>
      <c r="I15" s="11"/>
      <c r="J15" s="11"/>
      <c r="K15" s="11"/>
      <c r="R15" s="16"/>
      <c r="S15" s="16"/>
      <c r="T15" s="16"/>
      <c r="U15" s="16"/>
    </row>
    <row r="16" spans="1:28" x14ac:dyDescent="0.25">
      <c r="B16" s="17">
        <v>44208</v>
      </c>
      <c r="C16" s="18">
        <v>13</v>
      </c>
      <c r="D16" s="18" t="s">
        <v>16</v>
      </c>
      <c r="E16" s="18" t="s">
        <v>16</v>
      </c>
      <c r="F16" s="18" t="s">
        <v>27</v>
      </c>
      <c r="G16" s="36" t="str">
        <f t="shared" si="0"/>
        <v>Verdadeiro Negativo</v>
      </c>
      <c r="N16" t="s">
        <v>9</v>
      </c>
      <c r="R16" s="16"/>
      <c r="S16" s="16"/>
      <c r="T16" s="16"/>
      <c r="U16" s="16"/>
    </row>
    <row r="17" spans="2:15" x14ac:dyDescent="0.25">
      <c r="B17" s="17">
        <v>44208</v>
      </c>
      <c r="C17" s="18">
        <v>14</v>
      </c>
      <c r="D17" s="18" t="s">
        <v>16</v>
      </c>
      <c r="E17" s="18" t="s">
        <v>16</v>
      </c>
      <c r="F17" s="18" t="s">
        <v>27</v>
      </c>
      <c r="G17" s="36" t="str">
        <f t="shared" si="0"/>
        <v>Verdadeiro Negativo</v>
      </c>
      <c r="O17">
        <f>ROUND((SUMPRODUCT(O10:Q10^2,O11:Q11))-(SUMPRODUCT(O10:Q10,O11:Q11)^2),4)</f>
        <v>0.5</v>
      </c>
    </row>
    <row r="18" spans="2:15" x14ac:dyDescent="0.25">
      <c r="B18" s="17">
        <v>44208</v>
      </c>
      <c r="C18" s="18">
        <v>15</v>
      </c>
      <c r="D18" s="18" t="s">
        <v>16</v>
      </c>
      <c r="E18" s="18" t="s">
        <v>16</v>
      </c>
      <c r="F18" s="18" t="s">
        <v>27</v>
      </c>
      <c r="G18" s="36" t="str">
        <f t="shared" si="0"/>
        <v>Verdadeiro Negativo</v>
      </c>
      <c r="H18" s="6"/>
    </row>
    <row r="19" spans="2:15" x14ac:dyDescent="0.25">
      <c r="B19" s="17">
        <v>44208</v>
      </c>
      <c r="C19" s="18">
        <v>16</v>
      </c>
      <c r="D19" s="18" t="s">
        <v>17</v>
      </c>
      <c r="E19" s="18" t="s">
        <v>16</v>
      </c>
      <c r="F19" s="18" t="s">
        <v>26</v>
      </c>
      <c r="G19" s="36" t="str">
        <f t="shared" si="0"/>
        <v>Falso Positivo</v>
      </c>
    </row>
    <row r="20" spans="2:15" x14ac:dyDescent="0.25">
      <c r="B20" s="17">
        <v>44208</v>
      </c>
      <c r="C20" s="18">
        <v>17</v>
      </c>
      <c r="D20" s="18" t="s">
        <v>16</v>
      </c>
      <c r="E20" s="18" t="s">
        <v>16</v>
      </c>
      <c r="F20" s="18" t="s">
        <v>27</v>
      </c>
      <c r="G20" s="36" t="str">
        <f t="shared" si="0"/>
        <v>Verdadeiro Negativo</v>
      </c>
    </row>
    <row r="21" spans="2:15" x14ac:dyDescent="0.25">
      <c r="B21" s="17">
        <v>44208</v>
      </c>
      <c r="C21" s="18">
        <v>18</v>
      </c>
      <c r="D21" s="18" t="s">
        <v>16</v>
      </c>
      <c r="E21" s="18" t="s">
        <v>16</v>
      </c>
      <c r="F21" s="18" t="s">
        <v>27</v>
      </c>
      <c r="G21" s="36" t="str">
        <f t="shared" si="0"/>
        <v>Verdadeiro Negativo</v>
      </c>
    </row>
    <row r="22" spans="2:15" x14ac:dyDescent="0.25">
      <c r="B22" s="17">
        <v>44208</v>
      </c>
      <c r="C22" s="18">
        <v>19</v>
      </c>
      <c r="D22" s="18" t="s">
        <v>16</v>
      </c>
      <c r="E22" s="18" t="s">
        <v>16</v>
      </c>
      <c r="F22" s="18" t="s">
        <v>27</v>
      </c>
      <c r="G22" s="36" t="str">
        <f t="shared" si="0"/>
        <v>Verdadeiro Negativo</v>
      </c>
    </row>
    <row r="23" spans="2:15" x14ac:dyDescent="0.25">
      <c r="B23" s="17">
        <v>44208</v>
      </c>
      <c r="C23" s="18">
        <v>20</v>
      </c>
      <c r="D23" s="18" t="s">
        <v>16</v>
      </c>
      <c r="E23" s="18" t="s">
        <v>16</v>
      </c>
      <c r="F23" s="18" t="s">
        <v>27</v>
      </c>
      <c r="G23" s="36" t="str">
        <f t="shared" si="0"/>
        <v>Verdadeiro Negativo</v>
      </c>
    </row>
    <row r="24" spans="2:15" x14ac:dyDescent="0.25">
      <c r="B24" s="17">
        <v>44209</v>
      </c>
      <c r="C24" s="18">
        <v>21</v>
      </c>
      <c r="D24" s="18" t="s">
        <v>16</v>
      </c>
      <c r="E24" s="18" t="s">
        <v>17</v>
      </c>
      <c r="F24" s="18" t="s">
        <v>27</v>
      </c>
      <c r="G24" s="36" t="str">
        <f t="shared" si="0"/>
        <v>Falso Negativo</v>
      </c>
    </row>
    <row r="25" spans="2:15" x14ac:dyDescent="0.25">
      <c r="B25" s="17">
        <v>44209</v>
      </c>
      <c r="C25" s="18">
        <v>22</v>
      </c>
      <c r="D25" s="18" t="s">
        <v>16</v>
      </c>
      <c r="E25" s="18" t="s">
        <v>16</v>
      </c>
      <c r="F25" s="18" t="s">
        <v>27</v>
      </c>
      <c r="G25" s="36" t="str">
        <f t="shared" si="0"/>
        <v>Verdadeiro Negativo</v>
      </c>
    </row>
    <row r="26" spans="2:15" x14ac:dyDescent="0.25">
      <c r="B26" s="17">
        <v>44209</v>
      </c>
      <c r="C26" s="18">
        <v>23</v>
      </c>
      <c r="D26" s="18" t="s">
        <v>16</v>
      </c>
      <c r="E26" s="18" t="s">
        <v>16</v>
      </c>
      <c r="F26" s="18" t="s">
        <v>27</v>
      </c>
      <c r="G26" s="36" t="str">
        <f t="shared" si="0"/>
        <v>Verdadeiro Negativo</v>
      </c>
    </row>
    <row r="27" spans="2:15" x14ac:dyDescent="0.25">
      <c r="B27" s="17">
        <v>44209</v>
      </c>
      <c r="C27" s="18">
        <v>24</v>
      </c>
      <c r="D27" s="18" t="s">
        <v>16</v>
      </c>
      <c r="E27" s="18" t="s">
        <v>17</v>
      </c>
      <c r="F27" s="18" t="s">
        <v>27</v>
      </c>
      <c r="G27" s="36" t="str">
        <f t="shared" si="0"/>
        <v>Falso Negativo</v>
      </c>
    </row>
    <row r="28" spans="2:15" x14ac:dyDescent="0.25">
      <c r="B28" s="17">
        <v>44209</v>
      </c>
      <c r="C28" s="18">
        <v>25</v>
      </c>
      <c r="D28" s="18" t="s">
        <v>17</v>
      </c>
      <c r="E28" s="18" t="s">
        <v>16</v>
      </c>
      <c r="F28" s="18" t="s">
        <v>26</v>
      </c>
      <c r="G28" s="36" t="str">
        <f t="shared" si="0"/>
        <v>Falso Positivo</v>
      </c>
    </row>
    <row r="29" spans="2:15" x14ac:dyDescent="0.25">
      <c r="B29" s="17">
        <v>44209</v>
      </c>
      <c r="C29" s="18">
        <v>26</v>
      </c>
      <c r="D29" s="18" t="s">
        <v>16</v>
      </c>
      <c r="E29" s="18" t="s">
        <v>16</v>
      </c>
      <c r="F29" s="18" t="s">
        <v>27</v>
      </c>
      <c r="G29" s="36" t="str">
        <f t="shared" si="0"/>
        <v>Verdadeiro Negativo</v>
      </c>
    </row>
    <row r="30" spans="2:15" x14ac:dyDescent="0.25">
      <c r="B30" s="17">
        <v>44209</v>
      </c>
      <c r="C30" s="18">
        <v>27</v>
      </c>
      <c r="D30" s="18" t="s">
        <v>17</v>
      </c>
      <c r="E30" s="18" t="s">
        <v>17</v>
      </c>
      <c r="F30" s="18" t="s">
        <v>26</v>
      </c>
      <c r="G30" s="36" t="str">
        <f t="shared" si="0"/>
        <v>Verdadeiro Positivo</v>
      </c>
    </row>
    <row r="31" spans="2:15" x14ac:dyDescent="0.25">
      <c r="B31" s="17">
        <v>44209</v>
      </c>
      <c r="C31" s="18">
        <v>28</v>
      </c>
      <c r="D31" s="18" t="s">
        <v>16</v>
      </c>
      <c r="E31" s="18" t="s">
        <v>16</v>
      </c>
      <c r="F31" s="18" t="s">
        <v>27</v>
      </c>
      <c r="G31" s="36" t="str">
        <f t="shared" si="0"/>
        <v>Verdadeiro Negativo</v>
      </c>
    </row>
    <row r="32" spans="2:15" x14ac:dyDescent="0.25">
      <c r="B32" s="17">
        <v>44209</v>
      </c>
      <c r="C32" s="18">
        <v>29</v>
      </c>
      <c r="D32" s="18" t="s">
        <v>16</v>
      </c>
      <c r="E32" s="18" t="s">
        <v>16</v>
      </c>
      <c r="F32" s="18" t="s">
        <v>27</v>
      </c>
      <c r="G32" s="36" t="str">
        <f t="shared" si="0"/>
        <v>Verdadeiro Negativo</v>
      </c>
    </row>
    <row r="33" spans="2:14" x14ac:dyDescent="0.25">
      <c r="B33" s="17">
        <v>44209</v>
      </c>
      <c r="C33" s="18">
        <v>30</v>
      </c>
      <c r="D33" s="18" t="s">
        <v>16</v>
      </c>
      <c r="E33" s="18" t="s">
        <v>16</v>
      </c>
      <c r="F33" s="18" t="s">
        <v>27</v>
      </c>
      <c r="G33" s="36" t="str">
        <f t="shared" si="0"/>
        <v>Verdadeiro Negativo</v>
      </c>
    </row>
    <row r="34" spans="2:14" x14ac:dyDescent="0.25">
      <c r="B34" s="17">
        <v>44209</v>
      </c>
      <c r="C34" s="18">
        <v>31</v>
      </c>
      <c r="D34" s="18" t="s">
        <v>17</v>
      </c>
      <c r="E34" s="18" t="s">
        <v>16</v>
      </c>
      <c r="F34" s="18" t="s">
        <v>26</v>
      </c>
      <c r="G34" s="36" t="str">
        <f t="shared" si="0"/>
        <v>Falso Positivo</v>
      </c>
    </row>
    <row r="35" spans="2:14" x14ac:dyDescent="0.25">
      <c r="B35" s="17">
        <v>44210</v>
      </c>
      <c r="C35" s="18">
        <v>32</v>
      </c>
      <c r="D35" s="18" t="s">
        <v>16</v>
      </c>
      <c r="E35" s="18" t="s">
        <v>16</v>
      </c>
      <c r="F35" s="18" t="s">
        <v>27</v>
      </c>
      <c r="G35" s="36" t="str">
        <f t="shared" si="0"/>
        <v>Verdadeiro Negativo</v>
      </c>
    </row>
    <row r="36" spans="2:14" x14ac:dyDescent="0.25">
      <c r="B36" s="17">
        <v>44210</v>
      </c>
      <c r="C36" s="18">
        <v>33</v>
      </c>
      <c r="D36" s="18" t="s">
        <v>16</v>
      </c>
      <c r="E36" s="18" t="s">
        <v>16</v>
      </c>
      <c r="F36" s="18" t="s">
        <v>27</v>
      </c>
      <c r="G36" s="36" t="str">
        <f t="shared" si="0"/>
        <v>Verdadeiro Negativo</v>
      </c>
    </row>
    <row r="37" spans="2:14" x14ac:dyDescent="0.25">
      <c r="B37" s="17">
        <v>44210</v>
      </c>
      <c r="C37" s="18">
        <v>34</v>
      </c>
      <c r="D37" s="18" t="s">
        <v>16</v>
      </c>
      <c r="E37" s="18" t="s">
        <v>16</v>
      </c>
      <c r="F37" s="18" t="s">
        <v>27</v>
      </c>
      <c r="G37" s="36" t="str">
        <f t="shared" si="0"/>
        <v>Verdadeiro Negativo</v>
      </c>
    </row>
    <row r="38" spans="2:14" x14ac:dyDescent="0.25">
      <c r="B38" s="17">
        <v>44210</v>
      </c>
      <c r="C38" s="18">
        <v>35</v>
      </c>
      <c r="D38" s="18" t="s">
        <v>16</v>
      </c>
      <c r="E38" s="18" t="s">
        <v>16</v>
      </c>
      <c r="F38" s="18" t="s">
        <v>27</v>
      </c>
      <c r="G38" s="36" t="str">
        <f t="shared" si="0"/>
        <v>Verdadeiro Negativo</v>
      </c>
    </row>
    <row r="39" spans="2:14" x14ac:dyDescent="0.25">
      <c r="B39" s="17">
        <v>44210</v>
      </c>
      <c r="C39" s="18">
        <v>36</v>
      </c>
      <c r="D39" s="18" t="s">
        <v>16</v>
      </c>
      <c r="E39" s="18" t="s">
        <v>17</v>
      </c>
      <c r="F39" s="18" t="s">
        <v>27</v>
      </c>
      <c r="G39" s="36" t="str">
        <f t="shared" si="0"/>
        <v>Falso Negativo</v>
      </c>
    </row>
    <row r="40" spans="2:14" x14ac:dyDescent="0.25">
      <c r="B40" s="17">
        <v>44210</v>
      </c>
      <c r="C40" s="18">
        <v>37</v>
      </c>
      <c r="D40" s="18" t="s">
        <v>16</v>
      </c>
      <c r="E40" s="18" t="s">
        <v>16</v>
      </c>
      <c r="F40" s="18" t="s">
        <v>27</v>
      </c>
      <c r="G40" s="36" t="str">
        <f t="shared" si="0"/>
        <v>Verdadeiro Negativo</v>
      </c>
      <c r="N40" s="6"/>
    </row>
    <row r="41" spans="2:14" x14ac:dyDescent="0.25">
      <c r="B41" s="17">
        <v>44210</v>
      </c>
      <c r="C41" s="18">
        <v>38</v>
      </c>
      <c r="D41" s="18" t="s">
        <v>16</v>
      </c>
      <c r="E41" s="18" t="s">
        <v>16</v>
      </c>
      <c r="F41" s="18" t="s">
        <v>27</v>
      </c>
      <c r="G41" s="36" t="str">
        <f t="shared" si="0"/>
        <v>Verdadeiro Negativo</v>
      </c>
      <c r="N41" s="6"/>
    </row>
    <row r="42" spans="2:14" x14ac:dyDescent="0.25">
      <c r="B42" s="17">
        <v>44210</v>
      </c>
      <c r="C42" s="18">
        <v>39</v>
      </c>
      <c r="D42" s="18" t="s">
        <v>17</v>
      </c>
      <c r="E42" s="18" t="s">
        <v>16</v>
      </c>
      <c r="F42" s="18" t="s">
        <v>26</v>
      </c>
      <c r="G42" s="36" t="str">
        <f t="shared" si="0"/>
        <v>Falso Positivo</v>
      </c>
    </row>
    <row r="43" spans="2:14" x14ac:dyDescent="0.25">
      <c r="B43" s="17">
        <v>44210</v>
      </c>
      <c r="C43" s="18">
        <v>40</v>
      </c>
      <c r="D43" s="18" t="s">
        <v>16</v>
      </c>
      <c r="E43" s="18" t="s">
        <v>16</v>
      </c>
      <c r="F43" s="18" t="s">
        <v>27</v>
      </c>
      <c r="G43" s="36" t="str">
        <f t="shared" si="0"/>
        <v>Verdadeiro Negativo</v>
      </c>
    </row>
    <row r="44" spans="2:14" x14ac:dyDescent="0.25">
      <c r="B44" s="17">
        <v>44210</v>
      </c>
      <c r="C44" s="18">
        <v>41</v>
      </c>
      <c r="D44" s="18" t="s">
        <v>16</v>
      </c>
      <c r="E44" s="18" t="s">
        <v>16</v>
      </c>
      <c r="F44" s="18" t="s">
        <v>27</v>
      </c>
      <c r="G44" s="36" t="str">
        <f t="shared" si="0"/>
        <v>Verdadeiro Negativo</v>
      </c>
    </row>
    <row r="45" spans="2:14" x14ac:dyDescent="0.25">
      <c r="B45" s="17">
        <v>44210</v>
      </c>
      <c r="C45" s="18">
        <v>42</v>
      </c>
      <c r="D45" s="18" t="s">
        <v>16</v>
      </c>
      <c r="E45" s="18" t="s">
        <v>16</v>
      </c>
      <c r="F45" s="18" t="s">
        <v>27</v>
      </c>
      <c r="G45" s="36" t="str">
        <f t="shared" si="0"/>
        <v>Verdadeiro Negativo</v>
      </c>
    </row>
    <row r="46" spans="2:14" x14ac:dyDescent="0.25">
      <c r="B46" s="17">
        <v>44210</v>
      </c>
      <c r="C46" s="18">
        <v>43</v>
      </c>
      <c r="D46" s="18" t="s">
        <v>16</v>
      </c>
      <c r="E46" s="18" t="s">
        <v>16</v>
      </c>
      <c r="F46" s="18" t="s">
        <v>27</v>
      </c>
      <c r="G46" s="36" t="str">
        <f t="shared" si="0"/>
        <v>Verdadeiro Negativo</v>
      </c>
    </row>
    <row r="47" spans="2:14" x14ac:dyDescent="0.25">
      <c r="B47" s="17">
        <v>44211</v>
      </c>
      <c r="C47" s="18">
        <v>44</v>
      </c>
      <c r="D47" s="18" t="s">
        <v>17</v>
      </c>
      <c r="E47" s="18" t="s">
        <v>16</v>
      </c>
      <c r="F47" s="18" t="s">
        <v>26</v>
      </c>
      <c r="G47" s="36" t="str">
        <f t="shared" si="0"/>
        <v>Falso Positivo</v>
      </c>
    </row>
    <row r="48" spans="2:14" x14ac:dyDescent="0.25">
      <c r="B48" s="17">
        <v>44211</v>
      </c>
      <c r="C48" s="18">
        <v>45</v>
      </c>
      <c r="D48" s="18" t="s">
        <v>17</v>
      </c>
      <c r="E48" s="18" t="s">
        <v>17</v>
      </c>
      <c r="F48" s="18" t="s">
        <v>26</v>
      </c>
      <c r="G48" s="36" t="str">
        <f t="shared" si="0"/>
        <v>Verdadeiro Positivo</v>
      </c>
    </row>
    <row r="49" spans="2:7" x14ac:dyDescent="0.25">
      <c r="B49" s="17">
        <v>44211</v>
      </c>
      <c r="C49" s="18">
        <v>46</v>
      </c>
      <c r="D49" s="18" t="s">
        <v>16</v>
      </c>
      <c r="E49" s="18" t="s">
        <v>16</v>
      </c>
      <c r="F49" s="18" t="s">
        <v>27</v>
      </c>
      <c r="G49" s="36" t="str">
        <f t="shared" si="0"/>
        <v>Verdadeiro Negativo</v>
      </c>
    </row>
    <row r="50" spans="2:7" x14ac:dyDescent="0.25">
      <c r="B50" s="17">
        <v>44211</v>
      </c>
      <c r="C50" s="18">
        <v>47</v>
      </c>
      <c r="D50" s="18" t="s">
        <v>16</v>
      </c>
      <c r="E50" s="18" t="s">
        <v>17</v>
      </c>
      <c r="F50" s="18" t="s">
        <v>27</v>
      </c>
      <c r="G50" s="36" t="str">
        <f t="shared" si="0"/>
        <v>Falso Negativo</v>
      </c>
    </row>
    <row r="51" spans="2:7" x14ac:dyDescent="0.25">
      <c r="B51" s="17">
        <v>44211</v>
      </c>
      <c r="C51" s="18">
        <v>48</v>
      </c>
      <c r="D51" s="18" t="s">
        <v>17</v>
      </c>
      <c r="E51" s="18" t="s">
        <v>16</v>
      </c>
      <c r="F51" s="18" t="s">
        <v>26</v>
      </c>
      <c r="G51" s="36" t="str">
        <f t="shared" si="0"/>
        <v>Falso Positivo</v>
      </c>
    </row>
    <row r="52" spans="2:7" x14ac:dyDescent="0.25">
      <c r="B52" s="17">
        <v>44211</v>
      </c>
      <c r="C52" s="18">
        <v>49</v>
      </c>
      <c r="D52" s="18" t="s">
        <v>16</v>
      </c>
      <c r="E52" s="18" t="s">
        <v>16</v>
      </c>
      <c r="F52" s="18" t="s">
        <v>27</v>
      </c>
      <c r="G52" s="36" t="str">
        <f t="shared" si="0"/>
        <v>Verdadeiro Negativo</v>
      </c>
    </row>
    <row r="53" spans="2:7" x14ac:dyDescent="0.25">
      <c r="B53" s="17">
        <v>44211</v>
      </c>
      <c r="C53" s="18">
        <v>50</v>
      </c>
      <c r="D53" s="18" t="s">
        <v>16</v>
      </c>
      <c r="E53" s="18" t="s">
        <v>17</v>
      </c>
      <c r="F53" s="18" t="s">
        <v>27</v>
      </c>
      <c r="G53" s="36" t="str">
        <f t="shared" si="0"/>
        <v>Falso Negativo</v>
      </c>
    </row>
    <row r="54" spans="2:7" x14ac:dyDescent="0.25">
      <c r="B54" s="17">
        <v>44211</v>
      </c>
      <c r="C54" s="18">
        <v>51</v>
      </c>
      <c r="D54" s="18" t="s">
        <v>16</v>
      </c>
      <c r="E54" s="18" t="s">
        <v>16</v>
      </c>
      <c r="F54" s="18" t="s">
        <v>27</v>
      </c>
      <c r="G54" s="36" t="str">
        <f t="shared" si="0"/>
        <v>Verdadeiro Negativo</v>
      </c>
    </row>
    <row r="55" spans="2:7" x14ac:dyDescent="0.25">
      <c r="B55" s="17">
        <v>44211</v>
      </c>
      <c r="C55" s="18">
        <v>52</v>
      </c>
      <c r="D55" s="18" t="s">
        <v>16</v>
      </c>
      <c r="E55" s="18" t="s">
        <v>17</v>
      </c>
      <c r="F55" s="18" t="s">
        <v>27</v>
      </c>
      <c r="G55" s="36" t="str">
        <f t="shared" si="0"/>
        <v>Falso Negativo</v>
      </c>
    </row>
    <row r="56" spans="2:7" x14ac:dyDescent="0.25">
      <c r="B56" s="17">
        <v>44211</v>
      </c>
      <c r="C56" s="18">
        <v>53</v>
      </c>
      <c r="D56" s="18" t="s">
        <v>16</v>
      </c>
      <c r="E56" s="18" t="s">
        <v>16</v>
      </c>
      <c r="F56" s="18" t="s">
        <v>27</v>
      </c>
      <c r="G56" s="36" t="str">
        <f t="shared" si="0"/>
        <v>Verdadeiro Negativo</v>
      </c>
    </row>
    <row r="57" spans="2:7" x14ac:dyDescent="0.25">
      <c r="B57" s="17">
        <v>44211</v>
      </c>
      <c r="C57" s="18">
        <v>54</v>
      </c>
      <c r="D57" s="18" t="s">
        <v>16</v>
      </c>
      <c r="E57" s="18" t="s">
        <v>16</v>
      </c>
      <c r="F57" s="18" t="s">
        <v>27</v>
      </c>
      <c r="G57" s="36" t="str">
        <f t="shared" si="0"/>
        <v>Verdadeiro Negativo</v>
      </c>
    </row>
    <row r="58" spans="2:7" x14ac:dyDescent="0.25">
      <c r="B58" s="17">
        <v>44211</v>
      </c>
      <c r="C58" s="18">
        <v>55</v>
      </c>
      <c r="D58" s="18" t="s">
        <v>16</v>
      </c>
      <c r="E58" s="18" t="s">
        <v>16</v>
      </c>
      <c r="F58" s="18" t="s">
        <v>27</v>
      </c>
      <c r="G58" s="36" t="str">
        <f t="shared" si="0"/>
        <v>Verdadeiro Negativo</v>
      </c>
    </row>
    <row r="59" spans="2:7" x14ac:dyDescent="0.25">
      <c r="B59" s="17">
        <v>44211</v>
      </c>
      <c r="C59" s="18">
        <v>56</v>
      </c>
      <c r="D59" s="18" t="s">
        <v>16</v>
      </c>
      <c r="E59" s="18" t="s">
        <v>16</v>
      </c>
      <c r="F59" s="18" t="s">
        <v>27</v>
      </c>
      <c r="G59" s="36" t="str">
        <f t="shared" si="0"/>
        <v>Verdadeiro Negativo</v>
      </c>
    </row>
    <row r="60" spans="2:7" x14ac:dyDescent="0.25">
      <c r="B60" s="17">
        <v>44211</v>
      </c>
      <c r="C60" s="18">
        <v>57</v>
      </c>
      <c r="D60" s="18" t="s">
        <v>16</v>
      </c>
      <c r="E60" s="18" t="s">
        <v>17</v>
      </c>
      <c r="F60" s="18" t="s">
        <v>27</v>
      </c>
      <c r="G60" s="36" t="str">
        <f t="shared" si="0"/>
        <v>Falso Negativo</v>
      </c>
    </row>
    <row r="61" spans="2:7" x14ac:dyDescent="0.25">
      <c r="B61" s="17">
        <v>44211</v>
      </c>
      <c r="C61" s="18">
        <v>58</v>
      </c>
      <c r="D61" s="18" t="s">
        <v>16</v>
      </c>
      <c r="E61" s="18" t="s">
        <v>16</v>
      </c>
      <c r="F61" s="18" t="s">
        <v>27</v>
      </c>
      <c r="G61" s="36" t="str">
        <f t="shared" si="0"/>
        <v>Verdadeiro Negativo</v>
      </c>
    </row>
    <row r="62" spans="2:7" x14ac:dyDescent="0.25">
      <c r="B62" s="17">
        <v>44212</v>
      </c>
      <c r="C62" s="18">
        <v>59</v>
      </c>
      <c r="D62" s="18" t="s">
        <v>16</v>
      </c>
      <c r="E62" s="18" t="s">
        <v>16</v>
      </c>
      <c r="F62" s="18" t="s">
        <v>27</v>
      </c>
      <c r="G62" s="36" t="str">
        <f t="shared" si="0"/>
        <v>Verdadeiro Negativo</v>
      </c>
    </row>
    <row r="63" spans="2:7" x14ac:dyDescent="0.25">
      <c r="B63" s="17">
        <v>44212</v>
      </c>
      <c r="C63" s="18">
        <v>60</v>
      </c>
      <c r="D63" s="18" t="s">
        <v>16</v>
      </c>
      <c r="E63" s="18" t="s">
        <v>16</v>
      </c>
      <c r="F63" s="18" t="s">
        <v>27</v>
      </c>
      <c r="G63" s="36" t="str">
        <f t="shared" si="0"/>
        <v>Verdadeiro Negativo</v>
      </c>
    </row>
    <row r="64" spans="2:7" x14ac:dyDescent="0.25">
      <c r="B64" s="17">
        <v>44212</v>
      </c>
      <c r="C64" s="18">
        <v>61</v>
      </c>
      <c r="D64" s="18" t="s">
        <v>16</v>
      </c>
      <c r="E64" s="18" t="s">
        <v>16</v>
      </c>
      <c r="F64" s="18" t="s">
        <v>27</v>
      </c>
      <c r="G64" s="36" t="str">
        <f t="shared" si="0"/>
        <v>Verdadeiro Negativo</v>
      </c>
    </row>
    <row r="65" spans="2:7" x14ac:dyDescent="0.25">
      <c r="B65" s="17">
        <v>44212</v>
      </c>
      <c r="C65" s="18">
        <v>62</v>
      </c>
      <c r="D65" s="18" t="s">
        <v>16</v>
      </c>
      <c r="E65" s="18" t="s">
        <v>16</v>
      </c>
      <c r="F65" s="18" t="s">
        <v>27</v>
      </c>
      <c r="G65" s="36" t="str">
        <f t="shared" si="0"/>
        <v>Verdadeiro Negativo</v>
      </c>
    </row>
    <row r="66" spans="2:7" x14ac:dyDescent="0.25">
      <c r="B66" s="17">
        <v>44212</v>
      </c>
      <c r="C66" s="18">
        <v>63</v>
      </c>
      <c r="D66" s="18" t="s">
        <v>17</v>
      </c>
      <c r="E66" s="18" t="s">
        <v>16</v>
      </c>
      <c r="F66" s="18" t="s">
        <v>26</v>
      </c>
      <c r="G66" s="36" t="str">
        <f t="shared" si="0"/>
        <v>Falso Positivo</v>
      </c>
    </row>
    <row r="67" spans="2:7" x14ac:dyDescent="0.25">
      <c r="B67" s="17">
        <v>44212</v>
      </c>
      <c r="C67" s="18">
        <v>64</v>
      </c>
      <c r="D67" s="18" t="s">
        <v>16</v>
      </c>
      <c r="E67" s="18" t="s">
        <v>17</v>
      </c>
      <c r="F67" s="18" t="s">
        <v>27</v>
      </c>
      <c r="G67" s="36" t="str">
        <f t="shared" si="0"/>
        <v>Falso Negativo</v>
      </c>
    </row>
    <row r="68" spans="2:7" x14ac:dyDescent="0.25">
      <c r="B68" s="17">
        <v>44212</v>
      </c>
      <c r="C68" s="18">
        <v>65</v>
      </c>
      <c r="D68" s="18" t="s">
        <v>16</v>
      </c>
      <c r="E68" s="18" t="s">
        <v>16</v>
      </c>
      <c r="F68" s="18" t="s">
        <v>27</v>
      </c>
      <c r="G68" s="36" t="str">
        <f t="shared" si="0"/>
        <v>Verdadeiro Negativo</v>
      </c>
    </row>
    <row r="69" spans="2:7" x14ac:dyDescent="0.25">
      <c r="B69" s="17">
        <v>44212</v>
      </c>
      <c r="C69" s="18">
        <v>66</v>
      </c>
      <c r="D69" s="18" t="s">
        <v>16</v>
      </c>
      <c r="E69" s="18" t="s">
        <v>16</v>
      </c>
      <c r="F69" s="18" t="s">
        <v>27</v>
      </c>
      <c r="G69" s="36" t="str">
        <f t="shared" ref="G69:G132" si="1">IF(AND(D69="-",E69="-"),"Verdadeiro Negativo",IF(AND(D69="-",E69="+"),"Falso Negativo",IF(AND(D69="+",E69="+"),"Verdadeiro Positivo",IF(AND(D69="+",E69="-"),"Falso Positivo"))))</f>
        <v>Verdadeiro Negativo</v>
      </c>
    </row>
    <row r="70" spans="2:7" x14ac:dyDescent="0.25">
      <c r="B70" s="17">
        <v>44213</v>
      </c>
      <c r="C70" s="18">
        <v>67</v>
      </c>
      <c r="D70" s="18" t="s">
        <v>17</v>
      </c>
      <c r="E70" s="18" t="s">
        <v>16</v>
      </c>
      <c r="F70" s="18" t="s">
        <v>26</v>
      </c>
      <c r="G70" s="36" t="str">
        <f t="shared" si="1"/>
        <v>Falso Positivo</v>
      </c>
    </row>
    <row r="71" spans="2:7" x14ac:dyDescent="0.25">
      <c r="B71" s="17">
        <v>44213</v>
      </c>
      <c r="C71" s="18">
        <v>68</v>
      </c>
      <c r="D71" s="18" t="s">
        <v>16</v>
      </c>
      <c r="E71" s="18" t="s">
        <v>16</v>
      </c>
      <c r="F71" s="18" t="s">
        <v>27</v>
      </c>
      <c r="G71" s="36" t="str">
        <f t="shared" si="1"/>
        <v>Verdadeiro Negativo</v>
      </c>
    </row>
    <row r="72" spans="2:7" x14ac:dyDescent="0.25">
      <c r="B72" s="17">
        <v>44213</v>
      </c>
      <c r="C72" s="18">
        <v>69</v>
      </c>
      <c r="D72" s="18" t="s">
        <v>16</v>
      </c>
      <c r="E72" s="18" t="s">
        <v>16</v>
      </c>
      <c r="F72" s="18" t="s">
        <v>27</v>
      </c>
      <c r="G72" s="36" t="str">
        <f t="shared" si="1"/>
        <v>Verdadeiro Negativo</v>
      </c>
    </row>
    <row r="73" spans="2:7" x14ac:dyDescent="0.25">
      <c r="B73" s="17">
        <v>44213</v>
      </c>
      <c r="C73" s="18">
        <v>70</v>
      </c>
      <c r="D73" s="18" t="s">
        <v>16</v>
      </c>
      <c r="E73" s="18" t="s">
        <v>17</v>
      </c>
      <c r="F73" s="18" t="s">
        <v>27</v>
      </c>
      <c r="G73" s="36" t="str">
        <f t="shared" si="1"/>
        <v>Falso Negativo</v>
      </c>
    </row>
    <row r="74" spans="2:7" x14ac:dyDescent="0.25">
      <c r="B74" s="17">
        <v>44213</v>
      </c>
      <c r="C74" s="18">
        <v>71</v>
      </c>
      <c r="D74" s="18" t="s">
        <v>16</v>
      </c>
      <c r="E74" s="18" t="s">
        <v>16</v>
      </c>
      <c r="F74" s="18" t="s">
        <v>27</v>
      </c>
      <c r="G74" s="36" t="str">
        <f t="shared" si="1"/>
        <v>Verdadeiro Negativo</v>
      </c>
    </row>
    <row r="75" spans="2:7" x14ac:dyDescent="0.25">
      <c r="B75" s="17">
        <v>44213</v>
      </c>
      <c r="C75" s="18">
        <v>72</v>
      </c>
      <c r="D75" s="18" t="s">
        <v>16</v>
      </c>
      <c r="E75" s="18" t="s">
        <v>16</v>
      </c>
      <c r="F75" s="18" t="s">
        <v>27</v>
      </c>
      <c r="G75" s="36" t="str">
        <f t="shared" si="1"/>
        <v>Verdadeiro Negativo</v>
      </c>
    </row>
    <row r="76" spans="2:7" x14ac:dyDescent="0.25">
      <c r="B76" s="17">
        <v>44213</v>
      </c>
      <c r="C76" s="18">
        <v>73</v>
      </c>
      <c r="D76" s="18" t="s">
        <v>17</v>
      </c>
      <c r="E76" s="18" t="s">
        <v>16</v>
      </c>
      <c r="F76" s="18" t="s">
        <v>26</v>
      </c>
      <c r="G76" s="36" t="str">
        <f t="shared" si="1"/>
        <v>Falso Positivo</v>
      </c>
    </row>
    <row r="77" spans="2:7" x14ac:dyDescent="0.25">
      <c r="B77" s="17">
        <v>44213</v>
      </c>
      <c r="C77" s="18">
        <v>74</v>
      </c>
      <c r="D77" s="18" t="s">
        <v>16</v>
      </c>
      <c r="E77" s="18" t="s">
        <v>17</v>
      </c>
      <c r="F77" s="18" t="s">
        <v>27</v>
      </c>
      <c r="G77" s="36" t="str">
        <f t="shared" si="1"/>
        <v>Falso Negativo</v>
      </c>
    </row>
    <row r="78" spans="2:7" x14ac:dyDescent="0.25">
      <c r="B78" s="17">
        <v>44213</v>
      </c>
      <c r="C78" s="18">
        <v>75</v>
      </c>
      <c r="D78" s="18" t="s">
        <v>16</v>
      </c>
      <c r="E78" s="18" t="s">
        <v>16</v>
      </c>
      <c r="F78" s="18" t="s">
        <v>27</v>
      </c>
      <c r="G78" s="36" t="str">
        <f t="shared" si="1"/>
        <v>Verdadeiro Negativo</v>
      </c>
    </row>
    <row r="79" spans="2:7" x14ac:dyDescent="0.25">
      <c r="B79" s="17">
        <v>44213</v>
      </c>
      <c r="C79" s="18">
        <v>76</v>
      </c>
      <c r="D79" s="18" t="s">
        <v>16</v>
      </c>
      <c r="E79" s="18" t="s">
        <v>16</v>
      </c>
      <c r="F79" s="18" t="s">
        <v>27</v>
      </c>
      <c r="G79" s="36" t="str">
        <f t="shared" si="1"/>
        <v>Verdadeiro Negativo</v>
      </c>
    </row>
    <row r="80" spans="2:7" x14ac:dyDescent="0.25">
      <c r="B80" s="17">
        <v>44213</v>
      </c>
      <c r="C80" s="18">
        <v>77</v>
      </c>
      <c r="D80" s="18" t="s">
        <v>16</v>
      </c>
      <c r="E80" s="18" t="s">
        <v>16</v>
      </c>
      <c r="F80" s="18" t="s">
        <v>27</v>
      </c>
      <c r="G80" s="36" t="str">
        <f t="shared" si="1"/>
        <v>Verdadeiro Negativo</v>
      </c>
    </row>
    <row r="81" spans="2:7" x14ac:dyDescent="0.25">
      <c r="B81" s="17">
        <v>44213</v>
      </c>
      <c r="C81" s="18">
        <v>78</v>
      </c>
      <c r="D81" s="18" t="s">
        <v>16</v>
      </c>
      <c r="E81" s="18" t="s">
        <v>17</v>
      </c>
      <c r="F81" s="18" t="s">
        <v>27</v>
      </c>
      <c r="G81" s="36" t="str">
        <f t="shared" si="1"/>
        <v>Falso Negativo</v>
      </c>
    </row>
    <row r="82" spans="2:7" x14ac:dyDescent="0.25">
      <c r="B82" s="17">
        <v>44214</v>
      </c>
      <c r="C82" s="18">
        <v>79</v>
      </c>
      <c r="D82" s="18" t="s">
        <v>16</v>
      </c>
      <c r="E82" s="18" t="s">
        <v>16</v>
      </c>
      <c r="F82" s="18" t="s">
        <v>27</v>
      </c>
      <c r="G82" s="36" t="str">
        <f t="shared" si="1"/>
        <v>Verdadeiro Negativo</v>
      </c>
    </row>
    <row r="83" spans="2:7" x14ac:dyDescent="0.25">
      <c r="B83" s="17">
        <v>44214</v>
      </c>
      <c r="C83" s="18">
        <v>80</v>
      </c>
      <c r="D83" s="18" t="s">
        <v>16</v>
      </c>
      <c r="E83" s="18" t="s">
        <v>16</v>
      </c>
      <c r="F83" s="18" t="s">
        <v>27</v>
      </c>
      <c r="G83" s="36" t="str">
        <f t="shared" si="1"/>
        <v>Verdadeiro Negativo</v>
      </c>
    </row>
    <row r="84" spans="2:7" x14ac:dyDescent="0.25">
      <c r="B84" s="17">
        <v>44214</v>
      </c>
      <c r="C84" s="18">
        <v>81</v>
      </c>
      <c r="D84" s="18" t="s">
        <v>16</v>
      </c>
      <c r="E84" s="18" t="s">
        <v>16</v>
      </c>
      <c r="F84" s="18" t="s">
        <v>27</v>
      </c>
      <c r="G84" s="36" t="str">
        <f t="shared" si="1"/>
        <v>Verdadeiro Negativo</v>
      </c>
    </row>
    <row r="85" spans="2:7" x14ac:dyDescent="0.25">
      <c r="B85" s="17">
        <v>44214</v>
      </c>
      <c r="C85" s="18">
        <v>82</v>
      </c>
      <c r="D85" s="18" t="s">
        <v>16</v>
      </c>
      <c r="E85" s="18" t="s">
        <v>16</v>
      </c>
      <c r="F85" s="18" t="s">
        <v>27</v>
      </c>
      <c r="G85" s="36" t="str">
        <f t="shared" si="1"/>
        <v>Verdadeiro Negativo</v>
      </c>
    </row>
    <row r="86" spans="2:7" x14ac:dyDescent="0.25">
      <c r="B86" s="17">
        <v>44214</v>
      </c>
      <c r="C86" s="18">
        <v>83</v>
      </c>
      <c r="D86" s="18" t="s">
        <v>16</v>
      </c>
      <c r="E86" s="18" t="s">
        <v>16</v>
      </c>
      <c r="F86" s="18" t="s">
        <v>27</v>
      </c>
      <c r="G86" s="36" t="str">
        <f t="shared" si="1"/>
        <v>Verdadeiro Negativo</v>
      </c>
    </row>
    <row r="87" spans="2:7" x14ac:dyDescent="0.25">
      <c r="B87" s="17">
        <v>44214</v>
      </c>
      <c r="C87" s="18">
        <v>84</v>
      </c>
      <c r="D87" s="18" t="s">
        <v>16</v>
      </c>
      <c r="E87" s="18" t="s">
        <v>16</v>
      </c>
      <c r="F87" s="18" t="s">
        <v>27</v>
      </c>
      <c r="G87" s="36" t="str">
        <f t="shared" si="1"/>
        <v>Verdadeiro Negativo</v>
      </c>
    </row>
    <row r="88" spans="2:7" x14ac:dyDescent="0.25">
      <c r="B88" s="17">
        <v>44214</v>
      </c>
      <c r="C88" s="18">
        <v>85</v>
      </c>
      <c r="D88" s="18" t="s">
        <v>16</v>
      </c>
      <c r="E88" s="18" t="s">
        <v>16</v>
      </c>
      <c r="F88" s="18" t="s">
        <v>27</v>
      </c>
      <c r="G88" s="36" t="str">
        <f t="shared" si="1"/>
        <v>Verdadeiro Negativo</v>
      </c>
    </row>
    <row r="89" spans="2:7" x14ac:dyDescent="0.25">
      <c r="B89" s="17">
        <v>44214</v>
      </c>
      <c r="C89" s="18">
        <v>86</v>
      </c>
      <c r="D89" s="18" t="s">
        <v>16</v>
      </c>
      <c r="E89" s="18" t="s">
        <v>16</v>
      </c>
      <c r="F89" s="18" t="s">
        <v>27</v>
      </c>
      <c r="G89" s="36" t="str">
        <f t="shared" si="1"/>
        <v>Verdadeiro Negativo</v>
      </c>
    </row>
    <row r="90" spans="2:7" x14ac:dyDescent="0.25">
      <c r="B90" s="17">
        <v>44214</v>
      </c>
      <c r="C90" s="18">
        <v>87</v>
      </c>
      <c r="D90" s="18" t="s">
        <v>16</v>
      </c>
      <c r="E90" s="18" t="s">
        <v>16</v>
      </c>
      <c r="F90" s="18" t="s">
        <v>27</v>
      </c>
      <c r="G90" s="36" t="str">
        <f t="shared" si="1"/>
        <v>Verdadeiro Negativo</v>
      </c>
    </row>
    <row r="91" spans="2:7" x14ac:dyDescent="0.25">
      <c r="B91" s="17">
        <v>44214</v>
      </c>
      <c r="C91" s="18">
        <v>88</v>
      </c>
      <c r="D91" s="18" t="s">
        <v>16</v>
      </c>
      <c r="E91" s="18" t="s">
        <v>17</v>
      </c>
      <c r="F91" s="18" t="s">
        <v>27</v>
      </c>
      <c r="G91" s="36" t="str">
        <f t="shared" si="1"/>
        <v>Falso Negativo</v>
      </c>
    </row>
    <row r="92" spans="2:7" x14ac:dyDescent="0.25">
      <c r="B92" s="17">
        <v>44214</v>
      </c>
      <c r="C92" s="18">
        <v>89</v>
      </c>
      <c r="D92" s="18" t="s">
        <v>16</v>
      </c>
      <c r="E92" s="18" t="s">
        <v>16</v>
      </c>
      <c r="F92" s="18" t="s">
        <v>27</v>
      </c>
      <c r="G92" s="36" t="str">
        <f t="shared" si="1"/>
        <v>Verdadeiro Negativo</v>
      </c>
    </row>
    <row r="93" spans="2:7" x14ac:dyDescent="0.25">
      <c r="B93" s="17">
        <v>44214</v>
      </c>
      <c r="C93" s="18">
        <v>90</v>
      </c>
      <c r="D93" s="18" t="s">
        <v>16</v>
      </c>
      <c r="E93" s="18" t="s">
        <v>16</v>
      </c>
      <c r="F93" s="18" t="s">
        <v>27</v>
      </c>
      <c r="G93" s="36" t="str">
        <f t="shared" si="1"/>
        <v>Verdadeiro Negativo</v>
      </c>
    </row>
    <row r="94" spans="2:7" x14ac:dyDescent="0.25">
      <c r="B94" s="17">
        <v>44214</v>
      </c>
      <c r="C94" s="18">
        <v>91</v>
      </c>
      <c r="D94" s="18" t="s">
        <v>16</v>
      </c>
      <c r="E94" s="18" t="s">
        <v>16</v>
      </c>
      <c r="F94" s="18" t="s">
        <v>27</v>
      </c>
      <c r="G94" s="36" t="str">
        <f t="shared" si="1"/>
        <v>Verdadeiro Negativo</v>
      </c>
    </row>
    <row r="95" spans="2:7" x14ac:dyDescent="0.25">
      <c r="B95" s="17">
        <v>44214</v>
      </c>
      <c r="C95" s="18">
        <v>92</v>
      </c>
      <c r="D95" s="18" t="s">
        <v>16</v>
      </c>
      <c r="E95" s="18" t="s">
        <v>16</v>
      </c>
      <c r="F95" s="18" t="s">
        <v>27</v>
      </c>
      <c r="G95" s="36" t="str">
        <f t="shared" si="1"/>
        <v>Verdadeiro Negativo</v>
      </c>
    </row>
    <row r="96" spans="2:7" x14ac:dyDescent="0.25">
      <c r="B96" s="17">
        <v>44215</v>
      </c>
      <c r="C96" s="18">
        <v>93</v>
      </c>
      <c r="D96" s="18" t="s">
        <v>16</v>
      </c>
      <c r="E96" s="18" t="s">
        <v>16</v>
      </c>
      <c r="F96" s="18" t="s">
        <v>27</v>
      </c>
      <c r="G96" s="36" t="str">
        <f t="shared" si="1"/>
        <v>Verdadeiro Negativo</v>
      </c>
    </row>
    <row r="97" spans="2:7" x14ac:dyDescent="0.25">
      <c r="B97" s="17">
        <v>44215</v>
      </c>
      <c r="C97" s="18">
        <v>94</v>
      </c>
      <c r="D97" s="18" t="s">
        <v>16</v>
      </c>
      <c r="E97" s="18" t="s">
        <v>16</v>
      </c>
      <c r="F97" s="18" t="s">
        <v>27</v>
      </c>
      <c r="G97" s="36" t="str">
        <f t="shared" si="1"/>
        <v>Verdadeiro Negativo</v>
      </c>
    </row>
    <row r="98" spans="2:7" x14ac:dyDescent="0.25">
      <c r="B98" s="17">
        <v>44215</v>
      </c>
      <c r="C98" s="18">
        <v>95</v>
      </c>
      <c r="D98" s="18" t="s">
        <v>16</v>
      </c>
      <c r="E98" s="18" t="s">
        <v>16</v>
      </c>
      <c r="F98" s="18" t="s">
        <v>27</v>
      </c>
      <c r="G98" s="36" t="str">
        <f t="shared" si="1"/>
        <v>Verdadeiro Negativo</v>
      </c>
    </row>
    <row r="99" spans="2:7" x14ac:dyDescent="0.25">
      <c r="B99" s="17">
        <v>44215</v>
      </c>
      <c r="C99" s="18">
        <v>96</v>
      </c>
      <c r="D99" s="18" t="s">
        <v>16</v>
      </c>
      <c r="E99" s="18" t="s">
        <v>16</v>
      </c>
      <c r="F99" s="18" t="s">
        <v>27</v>
      </c>
      <c r="G99" s="36" t="str">
        <f t="shared" si="1"/>
        <v>Verdadeiro Negativo</v>
      </c>
    </row>
    <row r="100" spans="2:7" x14ac:dyDescent="0.25">
      <c r="B100" s="17">
        <v>44215</v>
      </c>
      <c r="C100" s="18">
        <v>97</v>
      </c>
      <c r="D100" s="18" t="s">
        <v>16</v>
      </c>
      <c r="E100" s="18" t="s">
        <v>17</v>
      </c>
      <c r="F100" s="18" t="s">
        <v>27</v>
      </c>
      <c r="G100" s="36" t="str">
        <f t="shared" si="1"/>
        <v>Falso Negativo</v>
      </c>
    </row>
    <row r="101" spans="2:7" x14ac:dyDescent="0.25">
      <c r="B101" s="17">
        <v>44215</v>
      </c>
      <c r="C101" s="18">
        <v>98</v>
      </c>
      <c r="D101" s="18" t="s">
        <v>17</v>
      </c>
      <c r="E101" s="18" t="s">
        <v>16</v>
      </c>
      <c r="F101" s="18" t="s">
        <v>26</v>
      </c>
      <c r="G101" s="36" t="str">
        <f t="shared" si="1"/>
        <v>Falso Positivo</v>
      </c>
    </row>
    <row r="102" spans="2:7" x14ac:dyDescent="0.25">
      <c r="B102" s="17">
        <v>44215</v>
      </c>
      <c r="C102" s="18">
        <v>99</v>
      </c>
      <c r="D102" s="18" t="s">
        <v>16</v>
      </c>
      <c r="E102" s="18" t="s">
        <v>16</v>
      </c>
      <c r="F102" s="18" t="s">
        <v>27</v>
      </c>
      <c r="G102" s="36" t="str">
        <f t="shared" si="1"/>
        <v>Verdadeiro Negativo</v>
      </c>
    </row>
    <row r="103" spans="2:7" x14ac:dyDescent="0.25">
      <c r="B103" s="17">
        <v>44215</v>
      </c>
      <c r="C103" s="18">
        <v>100</v>
      </c>
      <c r="D103" s="18" t="s">
        <v>17</v>
      </c>
      <c r="E103" s="18" t="s">
        <v>16</v>
      </c>
      <c r="F103" s="18" t="s">
        <v>26</v>
      </c>
      <c r="G103" s="36" t="str">
        <f t="shared" si="1"/>
        <v>Falso Positivo</v>
      </c>
    </row>
    <row r="104" spans="2:7" x14ac:dyDescent="0.25">
      <c r="B104" s="17">
        <v>44215</v>
      </c>
      <c r="C104" s="18">
        <v>101</v>
      </c>
      <c r="D104" s="18" t="s">
        <v>17</v>
      </c>
      <c r="E104" s="18" t="s">
        <v>16</v>
      </c>
      <c r="F104" s="18" t="s">
        <v>26</v>
      </c>
      <c r="G104" s="36" t="str">
        <f t="shared" si="1"/>
        <v>Falso Positivo</v>
      </c>
    </row>
    <row r="105" spans="2:7" x14ac:dyDescent="0.25">
      <c r="B105" s="17">
        <v>44215</v>
      </c>
      <c r="C105" s="18">
        <v>102</v>
      </c>
      <c r="D105" s="18" t="s">
        <v>16</v>
      </c>
      <c r="E105" s="18" t="s">
        <v>16</v>
      </c>
      <c r="F105" s="18" t="s">
        <v>27</v>
      </c>
      <c r="G105" s="36" t="str">
        <f t="shared" si="1"/>
        <v>Verdadeiro Negativo</v>
      </c>
    </row>
    <row r="106" spans="2:7" x14ac:dyDescent="0.25">
      <c r="B106" s="17">
        <v>44216</v>
      </c>
      <c r="C106" s="18">
        <v>103</v>
      </c>
      <c r="D106" s="18" t="s">
        <v>16</v>
      </c>
      <c r="E106" s="18" t="s">
        <v>16</v>
      </c>
      <c r="F106" s="18" t="s">
        <v>27</v>
      </c>
      <c r="G106" s="36" t="str">
        <f t="shared" si="1"/>
        <v>Verdadeiro Negativo</v>
      </c>
    </row>
    <row r="107" spans="2:7" x14ac:dyDescent="0.25">
      <c r="B107" s="17">
        <v>44216</v>
      </c>
      <c r="C107" s="18">
        <v>104</v>
      </c>
      <c r="D107" s="18" t="s">
        <v>16</v>
      </c>
      <c r="E107" s="18" t="s">
        <v>16</v>
      </c>
      <c r="F107" s="18" t="s">
        <v>27</v>
      </c>
      <c r="G107" s="36" t="str">
        <f t="shared" si="1"/>
        <v>Verdadeiro Negativo</v>
      </c>
    </row>
    <row r="108" spans="2:7" x14ac:dyDescent="0.25">
      <c r="B108" s="17">
        <v>44216</v>
      </c>
      <c r="C108" s="18">
        <v>105</v>
      </c>
      <c r="D108" s="18" t="s">
        <v>16</v>
      </c>
      <c r="E108" s="18" t="s">
        <v>16</v>
      </c>
      <c r="F108" s="18" t="s">
        <v>27</v>
      </c>
      <c r="G108" s="36" t="str">
        <f t="shared" si="1"/>
        <v>Verdadeiro Negativo</v>
      </c>
    </row>
    <row r="109" spans="2:7" x14ac:dyDescent="0.25">
      <c r="B109" s="17">
        <v>44216</v>
      </c>
      <c r="C109" s="18">
        <v>106</v>
      </c>
      <c r="D109" s="18" t="s">
        <v>16</v>
      </c>
      <c r="E109" s="18" t="s">
        <v>16</v>
      </c>
      <c r="F109" s="18" t="s">
        <v>27</v>
      </c>
      <c r="G109" s="36" t="str">
        <f t="shared" si="1"/>
        <v>Verdadeiro Negativo</v>
      </c>
    </row>
    <row r="110" spans="2:7" x14ac:dyDescent="0.25">
      <c r="B110" s="17">
        <v>44216</v>
      </c>
      <c r="C110" s="18">
        <v>107</v>
      </c>
      <c r="D110" s="18" t="s">
        <v>16</v>
      </c>
      <c r="E110" s="18" t="s">
        <v>16</v>
      </c>
      <c r="F110" s="18" t="s">
        <v>27</v>
      </c>
      <c r="G110" s="36" t="str">
        <f t="shared" si="1"/>
        <v>Verdadeiro Negativo</v>
      </c>
    </row>
    <row r="111" spans="2:7" x14ac:dyDescent="0.25">
      <c r="B111" s="17">
        <v>44216</v>
      </c>
      <c r="C111" s="18">
        <v>108</v>
      </c>
      <c r="D111" s="18" t="s">
        <v>16</v>
      </c>
      <c r="E111" s="18" t="s">
        <v>17</v>
      </c>
      <c r="F111" s="18" t="s">
        <v>27</v>
      </c>
      <c r="G111" s="36" t="str">
        <f t="shared" si="1"/>
        <v>Falso Negativo</v>
      </c>
    </row>
    <row r="112" spans="2:7" x14ac:dyDescent="0.25">
      <c r="B112" s="17">
        <v>44216</v>
      </c>
      <c r="C112" s="18">
        <v>109</v>
      </c>
      <c r="D112" s="18" t="s">
        <v>16</v>
      </c>
      <c r="E112" s="18" t="s">
        <v>16</v>
      </c>
      <c r="F112" s="18" t="s">
        <v>27</v>
      </c>
      <c r="G112" s="36" t="str">
        <f t="shared" si="1"/>
        <v>Verdadeiro Negativo</v>
      </c>
    </row>
    <row r="113" spans="2:7" x14ac:dyDescent="0.25">
      <c r="B113" s="17">
        <v>44216</v>
      </c>
      <c r="C113" s="18">
        <v>110</v>
      </c>
      <c r="D113" s="18" t="s">
        <v>16</v>
      </c>
      <c r="E113" s="18" t="s">
        <v>16</v>
      </c>
      <c r="F113" s="18" t="s">
        <v>27</v>
      </c>
      <c r="G113" s="36" t="str">
        <f t="shared" si="1"/>
        <v>Verdadeiro Negativo</v>
      </c>
    </row>
    <row r="114" spans="2:7" x14ac:dyDescent="0.25">
      <c r="B114" s="17">
        <v>44216</v>
      </c>
      <c r="C114" s="18">
        <v>111</v>
      </c>
      <c r="D114" s="18" t="s">
        <v>17</v>
      </c>
      <c r="E114" s="18" t="s">
        <v>16</v>
      </c>
      <c r="F114" s="18" t="s">
        <v>26</v>
      </c>
      <c r="G114" s="36" t="str">
        <f t="shared" si="1"/>
        <v>Falso Positivo</v>
      </c>
    </row>
    <row r="115" spans="2:7" x14ac:dyDescent="0.25">
      <c r="B115" s="17">
        <v>44216</v>
      </c>
      <c r="C115" s="18">
        <v>112</v>
      </c>
      <c r="D115" s="18" t="s">
        <v>16</v>
      </c>
      <c r="E115" s="18" t="s">
        <v>16</v>
      </c>
      <c r="F115" s="18" t="s">
        <v>27</v>
      </c>
      <c r="G115" s="36" t="str">
        <f t="shared" si="1"/>
        <v>Verdadeiro Negativo</v>
      </c>
    </row>
    <row r="116" spans="2:7" x14ac:dyDescent="0.25">
      <c r="B116" s="17">
        <v>44216</v>
      </c>
      <c r="C116" s="18">
        <v>113</v>
      </c>
      <c r="D116" s="18" t="s">
        <v>16</v>
      </c>
      <c r="E116" s="18" t="s">
        <v>16</v>
      </c>
      <c r="F116" s="18" t="s">
        <v>27</v>
      </c>
      <c r="G116" s="36" t="str">
        <f t="shared" si="1"/>
        <v>Verdadeiro Negativo</v>
      </c>
    </row>
    <row r="117" spans="2:7" x14ac:dyDescent="0.25">
      <c r="B117" s="17">
        <v>44216</v>
      </c>
      <c r="C117" s="18">
        <v>114</v>
      </c>
      <c r="D117" s="18" t="s">
        <v>16</v>
      </c>
      <c r="E117" s="18" t="s">
        <v>16</v>
      </c>
      <c r="F117" s="18" t="s">
        <v>27</v>
      </c>
      <c r="G117" s="36" t="str">
        <f t="shared" si="1"/>
        <v>Verdadeiro Negativo</v>
      </c>
    </row>
    <row r="118" spans="2:7" x14ac:dyDescent="0.25">
      <c r="B118" s="17">
        <v>44217</v>
      </c>
      <c r="C118" s="18">
        <v>115</v>
      </c>
      <c r="D118" s="18" t="s">
        <v>16</v>
      </c>
      <c r="E118" s="18" t="s">
        <v>17</v>
      </c>
      <c r="F118" s="18" t="s">
        <v>27</v>
      </c>
      <c r="G118" s="36" t="str">
        <f t="shared" si="1"/>
        <v>Falso Negativo</v>
      </c>
    </row>
    <row r="119" spans="2:7" x14ac:dyDescent="0.25">
      <c r="B119" s="17">
        <v>44217</v>
      </c>
      <c r="C119" s="18">
        <v>116</v>
      </c>
      <c r="D119" s="18" t="s">
        <v>17</v>
      </c>
      <c r="E119" s="18" t="s">
        <v>16</v>
      </c>
      <c r="F119" s="18" t="s">
        <v>26</v>
      </c>
      <c r="G119" s="36" t="str">
        <f t="shared" si="1"/>
        <v>Falso Positivo</v>
      </c>
    </row>
    <row r="120" spans="2:7" x14ac:dyDescent="0.25">
      <c r="B120" s="17">
        <v>44217</v>
      </c>
      <c r="C120" s="18">
        <v>117</v>
      </c>
      <c r="D120" s="18" t="s">
        <v>16</v>
      </c>
      <c r="E120" s="18" t="s">
        <v>16</v>
      </c>
      <c r="F120" s="18" t="s">
        <v>27</v>
      </c>
      <c r="G120" s="36" t="str">
        <f t="shared" si="1"/>
        <v>Verdadeiro Negativo</v>
      </c>
    </row>
    <row r="121" spans="2:7" x14ac:dyDescent="0.25">
      <c r="B121" s="17">
        <v>44217</v>
      </c>
      <c r="C121" s="18">
        <v>118</v>
      </c>
      <c r="D121" s="18" t="s">
        <v>16</v>
      </c>
      <c r="E121" s="18" t="s">
        <v>16</v>
      </c>
      <c r="F121" s="18" t="s">
        <v>27</v>
      </c>
      <c r="G121" s="36" t="str">
        <f t="shared" si="1"/>
        <v>Verdadeiro Negativo</v>
      </c>
    </row>
    <row r="122" spans="2:7" x14ac:dyDescent="0.25">
      <c r="B122" s="17">
        <v>44217</v>
      </c>
      <c r="C122" s="18">
        <v>119</v>
      </c>
      <c r="D122" s="18" t="s">
        <v>16</v>
      </c>
      <c r="E122" s="18" t="s">
        <v>16</v>
      </c>
      <c r="F122" s="18" t="s">
        <v>27</v>
      </c>
      <c r="G122" s="36" t="str">
        <f t="shared" si="1"/>
        <v>Verdadeiro Negativo</v>
      </c>
    </row>
    <row r="123" spans="2:7" x14ac:dyDescent="0.25">
      <c r="B123" s="17">
        <v>44217</v>
      </c>
      <c r="C123" s="18">
        <v>120</v>
      </c>
      <c r="D123" s="18" t="s">
        <v>17</v>
      </c>
      <c r="E123" s="18" t="s">
        <v>16</v>
      </c>
      <c r="F123" s="18" t="s">
        <v>26</v>
      </c>
      <c r="G123" s="36" t="str">
        <f t="shared" si="1"/>
        <v>Falso Positivo</v>
      </c>
    </row>
    <row r="124" spans="2:7" x14ac:dyDescent="0.25">
      <c r="B124" s="17">
        <v>44217</v>
      </c>
      <c r="C124" s="18">
        <v>121</v>
      </c>
      <c r="D124" s="18" t="s">
        <v>16</v>
      </c>
      <c r="E124" s="18" t="s">
        <v>16</v>
      </c>
      <c r="F124" s="18" t="s">
        <v>27</v>
      </c>
      <c r="G124" s="36" t="str">
        <f t="shared" si="1"/>
        <v>Verdadeiro Negativo</v>
      </c>
    </row>
    <row r="125" spans="2:7" x14ac:dyDescent="0.25">
      <c r="B125" s="17">
        <v>44217</v>
      </c>
      <c r="C125" s="18">
        <v>122</v>
      </c>
      <c r="D125" s="18" t="s">
        <v>17</v>
      </c>
      <c r="E125" s="18" t="s">
        <v>16</v>
      </c>
      <c r="F125" s="18" t="s">
        <v>26</v>
      </c>
      <c r="G125" s="36" t="str">
        <f t="shared" si="1"/>
        <v>Falso Positivo</v>
      </c>
    </row>
    <row r="126" spans="2:7" x14ac:dyDescent="0.25">
      <c r="B126" s="17">
        <v>44217</v>
      </c>
      <c r="C126" s="18">
        <v>123</v>
      </c>
      <c r="D126" s="18" t="s">
        <v>16</v>
      </c>
      <c r="E126" s="18" t="s">
        <v>16</v>
      </c>
      <c r="F126" s="18" t="s">
        <v>27</v>
      </c>
      <c r="G126" s="36" t="str">
        <f t="shared" si="1"/>
        <v>Verdadeiro Negativo</v>
      </c>
    </row>
    <row r="127" spans="2:7" x14ac:dyDescent="0.25">
      <c r="B127" s="17">
        <v>44217</v>
      </c>
      <c r="C127" s="18">
        <v>124</v>
      </c>
      <c r="D127" s="18" t="s">
        <v>17</v>
      </c>
      <c r="E127" s="18" t="s">
        <v>16</v>
      </c>
      <c r="F127" s="18" t="s">
        <v>26</v>
      </c>
      <c r="G127" s="36" t="str">
        <f t="shared" si="1"/>
        <v>Falso Positivo</v>
      </c>
    </row>
    <row r="128" spans="2:7" x14ac:dyDescent="0.25">
      <c r="B128" s="17">
        <v>44217</v>
      </c>
      <c r="C128" s="18">
        <v>125</v>
      </c>
      <c r="D128" s="18" t="s">
        <v>16</v>
      </c>
      <c r="E128" s="18" t="s">
        <v>16</v>
      </c>
      <c r="F128" s="18" t="s">
        <v>27</v>
      </c>
      <c r="G128" s="36" t="str">
        <f t="shared" si="1"/>
        <v>Verdadeiro Negativo</v>
      </c>
    </row>
    <row r="129" spans="2:7" x14ac:dyDescent="0.25">
      <c r="B129" s="17">
        <v>44217</v>
      </c>
      <c r="C129" s="18">
        <v>126</v>
      </c>
      <c r="D129" s="18" t="s">
        <v>16</v>
      </c>
      <c r="E129" s="18" t="s">
        <v>16</v>
      </c>
      <c r="F129" s="18" t="s">
        <v>27</v>
      </c>
      <c r="G129" s="36" t="str">
        <f t="shared" si="1"/>
        <v>Verdadeiro Negativo</v>
      </c>
    </row>
    <row r="130" spans="2:7" x14ac:dyDescent="0.25">
      <c r="B130" s="17">
        <v>44217</v>
      </c>
      <c r="C130" s="18">
        <v>127</v>
      </c>
      <c r="D130" s="18" t="s">
        <v>16</v>
      </c>
      <c r="E130" s="18" t="s">
        <v>16</v>
      </c>
      <c r="F130" s="18" t="s">
        <v>27</v>
      </c>
      <c r="G130" s="36" t="str">
        <f t="shared" si="1"/>
        <v>Verdadeiro Negativo</v>
      </c>
    </row>
    <row r="131" spans="2:7" x14ac:dyDescent="0.25">
      <c r="B131" s="17">
        <v>44217</v>
      </c>
      <c r="C131" s="18">
        <v>128</v>
      </c>
      <c r="D131" s="18" t="s">
        <v>16</v>
      </c>
      <c r="E131" s="18" t="s">
        <v>16</v>
      </c>
      <c r="F131" s="18" t="s">
        <v>27</v>
      </c>
      <c r="G131" s="36" t="str">
        <f t="shared" si="1"/>
        <v>Verdadeiro Negativo</v>
      </c>
    </row>
    <row r="132" spans="2:7" x14ac:dyDescent="0.25">
      <c r="B132" s="17">
        <v>44218</v>
      </c>
      <c r="C132" s="18">
        <v>129</v>
      </c>
      <c r="D132" s="18" t="s">
        <v>16</v>
      </c>
      <c r="E132" s="18" t="s">
        <v>16</v>
      </c>
      <c r="F132" s="18" t="s">
        <v>27</v>
      </c>
      <c r="G132" s="36" t="str">
        <f t="shared" si="1"/>
        <v>Verdadeiro Negativo</v>
      </c>
    </row>
    <row r="133" spans="2:7" x14ac:dyDescent="0.25">
      <c r="B133" s="17">
        <v>44218</v>
      </c>
      <c r="C133" s="18">
        <v>130</v>
      </c>
      <c r="D133" s="18" t="s">
        <v>16</v>
      </c>
      <c r="E133" s="18" t="s">
        <v>16</v>
      </c>
      <c r="F133" s="18" t="s">
        <v>27</v>
      </c>
      <c r="G133" s="36" t="str">
        <f t="shared" ref="G133:G196" si="2">IF(AND(D133="-",E133="-"),"Verdadeiro Negativo",IF(AND(D133="-",E133="+"),"Falso Negativo",IF(AND(D133="+",E133="+"),"Verdadeiro Positivo",IF(AND(D133="+",E133="-"),"Falso Positivo"))))</f>
        <v>Verdadeiro Negativo</v>
      </c>
    </row>
    <row r="134" spans="2:7" x14ac:dyDescent="0.25">
      <c r="B134" s="17">
        <v>44218</v>
      </c>
      <c r="C134" s="18">
        <v>131</v>
      </c>
      <c r="D134" s="18" t="s">
        <v>16</v>
      </c>
      <c r="E134" s="18" t="s">
        <v>16</v>
      </c>
      <c r="F134" s="18" t="s">
        <v>27</v>
      </c>
      <c r="G134" s="36" t="str">
        <f t="shared" si="2"/>
        <v>Verdadeiro Negativo</v>
      </c>
    </row>
    <row r="135" spans="2:7" x14ac:dyDescent="0.25">
      <c r="B135" s="17">
        <v>44218</v>
      </c>
      <c r="C135" s="18">
        <v>132</v>
      </c>
      <c r="D135" s="18" t="s">
        <v>16</v>
      </c>
      <c r="E135" s="18" t="s">
        <v>16</v>
      </c>
      <c r="F135" s="18" t="s">
        <v>27</v>
      </c>
      <c r="G135" s="36" t="str">
        <f t="shared" si="2"/>
        <v>Verdadeiro Negativo</v>
      </c>
    </row>
    <row r="136" spans="2:7" x14ac:dyDescent="0.25">
      <c r="B136" s="17">
        <v>44218</v>
      </c>
      <c r="C136" s="18">
        <v>133</v>
      </c>
      <c r="D136" s="18" t="s">
        <v>16</v>
      </c>
      <c r="E136" s="18" t="s">
        <v>16</v>
      </c>
      <c r="F136" s="18" t="s">
        <v>27</v>
      </c>
      <c r="G136" s="36" t="str">
        <f t="shared" si="2"/>
        <v>Verdadeiro Negativo</v>
      </c>
    </row>
    <row r="137" spans="2:7" x14ac:dyDescent="0.25">
      <c r="B137" s="17">
        <v>44218</v>
      </c>
      <c r="C137" s="18">
        <v>134</v>
      </c>
      <c r="D137" s="18" t="s">
        <v>16</v>
      </c>
      <c r="E137" s="18" t="s">
        <v>17</v>
      </c>
      <c r="F137" s="18" t="s">
        <v>27</v>
      </c>
      <c r="G137" s="36" t="str">
        <f t="shared" si="2"/>
        <v>Falso Negativo</v>
      </c>
    </row>
    <row r="138" spans="2:7" x14ac:dyDescent="0.25">
      <c r="B138" s="17">
        <v>44218</v>
      </c>
      <c r="C138" s="18">
        <v>135</v>
      </c>
      <c r="D138" s="18" t="s">
        <v>16</v>
      </c>
      <c r="E138" s="18" t="s">
        <v>16</v>
      </c>
      <c r="F138" s="18" t="s">
        <v>27</v>
      </c>
      <c r="G138" s="36" t="str">
        <f t="shared" si="2"/>
        <v>Verdadeiro Negativo</v>
      </c>
    </row>
    <row r="139" spans="2:7" x14ac:dyDescent="0.25">
      <c r="B139" s="17">
        <v>44218</v>
      </c>
      <c r="C139" s="18">
        <v>136</v>
      </c>
      <c r="D139" s="18" t="s">
        <v>16</v>
      </c>
      <c r="E139" s="18" t="s">
        <v>16</v>
      </c>
      <c r="F139" s="18" t="s">
        <v>27</v>
      </c>
      <c r="G139" s="36" t="str">
        <f t="shared" si="2"/>
        <v>Verdadeiro Negativo</v>
      </c>
    </row>
    <row r="140" spans="2:7" x14ac:dyDescent="0.25">
      <c r="B140" s="17">
        <v>44218</v>
      </c>
      <c r="C140" s="18">
        <v>137</v>
      </c>
      <c r="D140" s="18" t="s">
        <v>16</v>
      </c>
      <c r="E140" s="18" t="s">
        <v>16</v>
      </c>
      <c r="F140" s="18" t="s">
        <v>27</v>
      </c>
      <c r="G140" s="36" t="str">
        <f t="shared" si="2"/>
        <v>Verdadeiro Negativo</v>
      </c>
    </row>
    <row r="141" spans="2:7" x14ac:dyDescent="0.25">
      <c r="B141" s="17">
        <v>44218</v>
      </c>
      <c r="C141" s="18">
        <v>138</v>
      </c>
      <c r="D141" s="18" t="s">
        <v>17</v>
      </c>
      <c r="E141" s="18" t="s">
        <v>16</v>
      </c>
      <c r="F141" s="18" t="s">
        <v>26</v>
      </c>
      <c r="G141" s="36" t="str">
        <f t="shared" si="2"/>
        <v>Falso Positivo</v>
      </c>
    </row>
    <row r="142" spans="2:7" x14ac:dyDescent="0.25">
      <c r="B142" s="17">
        <v>44218</v>
      </c>
      <c r="C142" s="18">
        <v>139</v>
      </c>
      <c r="D142" s="18" t="s">
        <v>17</v>
      </c>
      <c r="E142" s="18" t="s">
        <v>16</v>
      </c>
      <c r="F142" s="18" t="s">
        <v>26</v>
      </c>
      <c r="G142" s="36" t="str">
        <f t="shared" si="2"/>
        <v>Falso Positivo</v>
      </c>
    </row>
    <row r="143" spans="2:7" x14ac:dyDescent="0.25">
      <c r="B143" s="17">
        <v>44219</v>
      </c>
      <c r="C143" s="18">
        <v>140</v>
      </c>
      <c r="D143" s="18" t="s">
        <v>16</v>
      </c>
      <c r="E143" s="18" t="s">
        <v>16</v>
      </c>
      <c r="F143" s="18" t="s">
        <v>27</v>
      </c>
      <c r="G143" s="36" t="str">
        <f t="shared" si="2"/>
        <v>Verdadeiro Negativo</v>
      </c>
    </row>
    <row r="144" spans="2:7" x14ac:dyDescent="0.25">
      <c r="B144" s="17">
        <v>44219</v>
      </c>
      <c r="C144" s="18">
        <v>141</v>
      </c>
      <c r="D144" s="18" t="s">
        <v>16</v>
      </c>
      <c r="E144" s="18" t="s">
        <v>16</v>
      </c>
      <c r="F144" s="18" t="s">
        <v>27</v>
      </c>
      <c r="G144" s="36" t="str">
        <f t="shared" si="2"/>
        <v>Verdadeiro Negativo</v>
      </c>
    </row>
    <row r="145" spans="2:7" x14ac:dyDescent="0.25">
      <c r="B145" s="17">
        <v>44219</v>
      </c>
      <c r="C145" s="18">
        <v>142</v>
      </c>
      <c r="D145" s="18" t="s">
        <v>16</v>
      </c>
      <c r="E145" s="18" t="s">
        <v>16</v>
      </c>
      <c r="F145" s="18" t="s">
        <v>27</v>
      </c>
      <c r="G145" s="36" t="str">
        <f t="shared" si="2"/>
        <v>Verdadeiro Negativo</v>
      </c>
    </row>
    <row r="146" spans="2:7" x14ac:dyDescent="0.25">
      <c r="B146" s="17">
        <v>44219</v>
      </c>
      <c r="C146" s="18">
        <v>143</v>
      </c>
      <c r="D146" s="18" t="s">
        <v>17</v>
      </c>
      <c r="E146" s="18" t="s">
        <v>16</v>
      </c>
      <c r="F146" s="18" t="s">
        <v>26</v>
      </c>
      <c r="G146" s="36" t="str">
        <f t="shared" si="2"/>
        <v>Falso Positivo</v>
      </c>
    </row>
    <row r="147" spans="2:7" x14ac:dyDescent="0.25">
      <c r="B147" s="17">
        <v>44219</v>
      </c>
      <c r="C147" s="18">
        <v>144</v>
      </c>
      <c r="D147" s="18" t="s">
        <v>16</v>
      </c>
      <c r="E147" s="18" t="s">
        <v>16</v>
      </c>
      <c r="F147" s="18" t="s">
        <v>27</v>
      </c>
      <c r="G147" s="36" t="str">
        <f t="shared" si="2"/>
        <v>Verdadeiro Negativo</v>
      </c>
    </row>
    <row r="148" spans="2:7" x14ac:dyDescent="0.25">
      <c r="B148" s="17">
        <v>44219</v>
      </c>
      <c r="C148" s="18">
        <v>145</v>
      </c>
      <c r="D148" s="18" t="s">
        <v>16</v>
      </c>
      <c r="E148" s="18" t="s">
        <v>16</v>
      </c>
      <c r="F148" s="18" t="s">
        <v>27</v>
      </c>
      <c r="G148" s="36" t="str">
        <f t="shared" si="2"/>
        <v>Verdadeiro Negativo</v>
      </c>
    </row>
    <row r="149" spans="2:7" x14ac:dyDescent="0.25">
      <c r="B149" s="17">
        <v>44219</v>
      </c>
      <c r="C149" s="18">
        <v>146</v>
      </c>
      <c r="D149" s="18" t="s">
        <v>16</v>
      </c>
      <c r="E149" s="18" t="s">
        <v>16</v>
      </c>
      <c r="F149" s="18" t="s">
        <v>27</v>
      </c>
      <c r="G149" s="36" t="str">
        <f t="shared" si="2"/>
        <v>Verdadeiro Negativo</v>
      </c>
    </row>
    <row r="150" spans="2:7" x14ac:dyDescent="0.25">
      <c r="B150" s="17">
        <v>44219</v>
      </c>
      <c r="C150" s="18">
        <v>147</v>
      </c>
      <c r="D150" s="18" t="s">
        <v>16</v>
      </c>
      <c r="E150" s="18" t="s">
        <v>17</v>
      </c>
      <c r="F150" s="18" t="s">
        <v>27</v>
      </c>
      <c r="G150" s="36" t="str">
        <f t="shared" si="2"/>
        <v>Falso Negativo</v>
      </c>
    </row>
    <row r="151" spans="2:7" x14ac:dyDescent="0.25">
      <c r="B151" s="17">
        <v>44219</v>
      </c>
      <c r="C151" s="18">
        <v>148</v>
      </c>
      <c r="D151" s="18" t="s">
        <v>16</v>
      </c>
      <c r="E151" s="18" t="s">
        <v>16</v>
      </c>
      <c r="F151" s="18" t="s">
        <v>27</v>
      </c>
      <c r="G151" s="36" t="str">
        <f t="shared" si="2"/>
        <v>Verdadeiro Negativo</v>
      </c>
    </row>
    <row r="152" spans="2:7" x14ac:dyDescent="0.25">
      <c r="B152" s="17">
        <v>44219</v>
      </c>
      <c r="C152" s="18">
        <v>149</v>
      </c>
      <c r="D152" s="18" t="s">
        <v>16</v>
      </c>
      <c r="E152" s="18" t="s">
        <v>16</v>
      </c>
      <c r="F152" s="18" t="s">
        <v>27</v>
      </c>
      <c r="G152" s="36" t="str">
        <f t="shared" si="2"/>
        <v>Verdadeiro Negativo</v>
      </c>
    </row>
    <row r="153" spans="2:7" x14ac:dyDescent="0.25">
      <c r="B153" s="17">
        <v>44219</v>
      </c>
      <c r="C153" s="18">
        <v>150</v>
      </c>
      <c r="D153" s="18" t="s">
        <v>16</v>
      </c>
      <c r="E153" s="18" t="s">
        <v>16</v>
      </c>
      <c r="F153" s="18" t="s">
        <v>27</v>
      </c>
      <c r="G153" s="36" t="str">
        <f t="shared" si="2"/>
        <v>Verdadeiro Negativo</v>
      </c>
    </row>
    <row r="154" spans="2:7" x14ac:dyDescent="0.25">
      <c r="B154" s="17">
        <v>44219</v>
      </c>
      <c r="C154" s="18">
        <v>151</v>
      </c>
      <c r="D154" s="18" t="s">
        <v>17</v>
      </c>
      <c r="E154" s="18" t="s">
        <v>16</v>
      </c>
      <c r="F154" s="18" t="s">
        <v>26</v>
      </c>
      <c r="G154" s="36" t="str">
        <f t="shared" si="2"/>
        <v>Falso Positivo</v>
      </c>
    </row>
    <row r="155" spans="2:7" x14ac:dyDescent="0.25">
      <c r="B155" s="17">
        <v>44220</v>
      </c>
      <c r="C155" s="18">
        <v>152</v>
      </c>
      <c r="D155" s="18" t="s">
        <v>17</v>
      </c>
      <c r="E155" s="18" t="s">
        <v>16</v>
      </c>
      <c r="F155" s="18" t="s">
        <v>26</v>
      </c>
      <c r="G155" s="36" t="str">
        <f t="shared" si="2"/>
        <v>Falso Positivo</v>
      </c>
    </row>
    <row r="156" spans="2:7" x14ac:dyDescent="0.25">
      <c r="B156" s="17">
        <v>44220</v>
      </c>
      <c r="C156" s="18">
        <v>153</v>
      </c>
      <c r="D156" s="18" t="s">
        <v>17</v>
      </c>
      <c r="E156" s="18" t="s">
        <v>16</v>
      </c>
      <c r="F156" s="18" t="s">
        <v>26</v>
      </c>
      <c r="G156" s="36" t="str">
        <f t="shared" si="2"/>
        <v>Falso Positivo</v>
      </c>
    </row>
    <row r="157" spans="2:7" x14ac:dyDescent="0.25">
      <c r="B157" s="17">
        <v>44220</v>
      </c>
      <c r="C157" s="18">
        <v>154</v>
      </c>
      <c r="D157" s="18" t="s">
        <v>16</v>
      </c>
      <c r="E157" s="18" t="s">
        <v>17</v>
      </c>
      <c r="F157" s="18" t="s">
        <v>27</v>
      </c>
      <c r="G157" s="36" t="str">
        <f t="shared" si="2"/>
        <v>Falso Negativo</v>
      </c>
    </row>
    <row r="158" spans="2:7" x14ac:dyDescent="0.25">
      <c r="B158" s="17">
        <v>44220</v>
      </c>
      <c r="C158" s="18">
        <v>155</v>
      </c>
      <c r="D158" s="18" t="s">
        <v>16</v>
      </c>
      <c r="E158" s="18" t="s">
        <v>16</v>
      </c>
      <c r="F158" s="18" t="s">
        <v>27</v>
      </c>
      <c r="G158" s="36" t="str">
        <f t="shared" si="2"/>
        <v>Verdadeiro Negativo</v>
      </c>
    </row>
    <row r="159" spans="2:7" x14ac:dyDescent="0.25">
      <c r="B159" s="17">
        <v>44220</v>
      </c>
      <c r="C159" s="18">
        <v>156</v>
      </c>
      <c r="D159" s="18" t="s">
        <v>16</v>
      </c>
      <c r="E159" s="18" t="s">
        <v>16</v>
      </c>
      <c r="F159" s="18" t="s">
        <v>27</v>
      </c>
      <c r="G159" s="36" t="str">
        <f t="shared" si="2"/>
        <v>Verdadeiro Negativo</v>
      </c>
    </row>
    <row r="160" spans="2:7" x14ac:dyDescent="0.25">
      <c r="B160" s="17">
        <v>44220</v>
      </c>
      <c r="C160" s="18">
        <v>157</v>
      </c>
      <c r="D160" s="18" t="s">
        <v>16</v>
      </c>
      <c r="E160" s="18" t="s">
        <v>16</v>
      </c>
      <c r="F160" s="18" t="s">
        <v>27</v>
      </c>
      <c r="G160" s="36" t="str">
        <f t="shared" si="2"/>
        <v>Verdadeiro Negativo</v>
      </c>
    </row>
    <row r="161" spans="2:7" x14ac:dyDescent="0.25">
      <c r="B161" s="17">
        <v>44220</v>
      </c>
      <c r="C161" s="18">
        <v>158</v>
      </c>
      <c r="D161" s="18" t="s">
        <v>16</v>
      </c>
      <c r="E161" s="18" t="s">
        <v>17</v>
      </c>
      <c r="F161" s="18" t="s">
        <v>27</v>
      </c>
      <c r="G161" s="36" t="str">
        <f t="shared" si="2"/>
        <v>Falso Negativo</v>
      </c>
    </row>
    <row r="162" spans="2:7" x14ac:dyDescent="0.25">
      <c r="B162" s="17">
        <v>44220</v>
      </c>
      <c r="C162" s="18">
        <v>159</v>
      </c>
      <c r="D162" s="18" t="s">
        <v>16</v>
      </c>
      <c r="E162" s="18" t="s">
        <v>16</v>
      </c>
      <c r="F162" s="18" t="s">
        <v>27</v>
      </c>
      <c r="G162" s="36" t="str">
        <f t="shared" si="2"/>
        <v>Verdadeiro Negativo</v>
      </c>
    </row>
    <row r="163" spans="2:7" x14ac:dyDescent="0.25">
      <c r="B163" s="17">
        <v>44220</v>
      </c>
      <c r="C163" s="18">
        <v>160</v>
      </c>
      <c r="D163" s="18" t="s">
        <v>16</v>
      </c>
      <c r="E163" s="18" t="s">
        <v>16</v>
      </c>
      <c r="F163" s="18" t="s">
        <v>27</v>
      </c>
      <c r="G163" s="36" t="str">
        <f t="shared" si="2"/>
        <v>Verdadeiro Negativo</v>
      </c>
    </row>
    <row r="164" spans="2:7" x14ac:dyDescent="0.25">
      <c r="B164" s="17">
        <v>44220</v>
      </c>
      <c r="C164" s="18">
        <v>161</v>
      </c>
      <c r="D164" s="18" t="s">
        <v>16</v>
      </c>
      <c r="E164" s="18" t="s">
        <v>16</v>
      </c>
      <c r="F164" s="18" t="s">
        <v>27</v>
      </c>
      <c r="G164" s="36" t="str">
        <f t="shared" si="2"/>
        <v>Verdadeiro Negativo</v>
      </c>
    </row>
    <row r="165" spans="2:7" x14ac:dyDescent="0.25">
      <c r="B165" s="17">
        <v>44221</v>
      </c>
      <c r="C165" s="18">
        <v>162</v>
      </c>
      <c r="D165" s="18" t="s">
        <v>16</v>
      </c>
      <c r="E165" s="18" t="s">
        <v>16</v>
      </c>
      <c r="F165" s="18" t="s">
        <v>27</v>
      </c>
      <c r="G165" s="36" t="str">
        <f t="shared" si="2"/>
        <v>Verdadeiro Negativo</v>
      </c>
    </row>
    <row r="166" spans="2:7" x14ac:dyDescent="0.25">
      <c r="B166" s="17">
        <v>44221</v>
      </c>
      <c r="C166" s="18">
        <v>163</v>
      </c>
      <c r="D166" s="18" t="s">
        <v>16</v>
      </c>
      <c r="E166" s="18" t="s">
        <v>16</v>
      </c>
      <c r="F166" s="18" t="s">
        <v>27</v>
      </c>
      <c r="G166" s="36" t="str">
        <f t="shared" si="2"/>
        <v>Verdadeiro Negativo</v>
      </c>
    </row>
    <row r="167" spans="2:7" x14ac:dyDescent="0.25">
      <c r="B167" s="17">
        <v>44221</v>
      </c>
      <c r="C167" s="18">
        <v>164</v>
      </c>
      <c r="D167" s="18" t="s">
        <v>17</v>
      </c>
      <c r="E167" s="18" t="s">
        <v>16</v>
      </c>
      <c r="F167" s="18" t="s">
        <v>26</v>
      </c>
      <c r="G167" s="36" t="str">
        <f t="shared" si="2"/>
        <v>Falso Positivo</v>
      </c>
    </row>
    <row r="168" spans="2:7" x14ac:dyDescent="0.25">
      <c r="B168" s="17">
        <v>44221</v>
      </c>
      <c r="C168" s="18">
        <v>165</v>
      </c>
      <c r="D168" s="18" t="s">
        <v>16</v>
      </c>
      <c r="E168" s="18" t="s">
        <v>16</v>
      </c>
      <c r="F168" s="18" t="s">
        <v>27</v>
      </c>
      <c r="G168" s="36" t="str">
        <f t="shared" si="2"/>
        <v>Verdadeiro Negativo</v>
      </c>
    </row>
    <row r="169" spans="2:7" x14ac:dyDescent="0.25">
      <c r="B169" s="17">
        <v>44221</v>
      </c>
      <c r="C169" s="18">
        <v>166</v>
      </c>
      <c r="D169" s="18" t="s">
        <v>16</v>
      </c>
      <c r="E169" s="18" t="s">
        <v>17</v>
      </c>
      <c r="F169" s="18" t="s">
        <v>27</v>
      </c>
      <c r="G169" s="36" t="str">
        <f t="shared" si="2"/>
        <v>Falso Negativo</v>
      </c>
    </row>
    <row r="170" spans="2:7" x14ac:dyDescent="0.25">
      <c r="B170" s="17">
        <v>44221</v>
      </c>
      <c r="C170" s="18">
        <v>167</v>
      </c>
      <c r="D170" s="18" t="s">
        <v>16</v>
      </c>
      <c r="E170" s="18" t="s">
        <v>16</v>
      </c>
      <c r="F170" s="18" t="s">
        <v>27</v>
      </c>
      <c r="G170" s="36" t="str">
        <f t="shared" si="2"/>
        <v>Verdadeiro Negativo</v>
      </c>
    </row>
    <row r="171" spans="2:7" x14ac:dyDescent="0.25">
      <c r="B171" s="17">
        <v>44221</v>
      </c>
      <c r="C171" s="18">
        <v>168</v>
      </c>
      <c r="D171" s="18" t="s">
        <v>16</v>
      </c>
      <c r="E171" s="18" t="s">
        <v>16</v>
      </c>
      <c r="F171" s="18" t="s">
        <v>27</v>
      </c>
      <c r="G171" s="36" t="str">
        <f t="shared" si="2"/>
        <v>Verdadeiro Negativo</v>
      </c>
    </row>
    <row r="172" spans="2:7" x14ac:dyDescent="0.25">
      <c r="B172" s="17">
        <v>44221</v>
      </c>
      <c r="C172" s="18">
        <v>169</v>
      </c>
      <c r="D172" s="18" t="s">
        <v>16</v>
      </c>
      <c r="E172" s="18" t="s">
        <v>16</v>
      </c>
      <c r="F172" s="18" t="s">
        <v>27</v>
      </c>
      <c r="G172" s="36" t="str">
        <f t="shared" si="2"/>
        <v>Verdadeiro Negativo</v>
      </c>
    </row>
    <row r="173" spans="2:7" x14ac:dyDescent="0.25">
      <c r="B173" s="17">
        <v>44221</v>
      </c>
      <c r="C173" s="18">
        <v>170</v>
      </c>
      <c r="D173" s="18" t="s">
        <v>16</v>
      </c>
      <c r="E173" s="18" t="s">
        <v>16</v>
      </c>
      <c r="F173" s="18" t="s">
        <v>27</v>
      </c>
      <c r="G173" s="36" t="str">
        <f t="shared" si="2"/>
        <v>Verdadeiro Negativo</v>
      </c>
    </row>
    <row r="174" spans="2:7" x14ac:dyDescent="0.25">
      <c r="B174" s="17">
        <v>44221</v>
      </c>
      <c r="C174" s="18">
        <v>171</v>
      </c>
      <c r="D174" s="18" t="s">
        <v>16</v>
      </c>
      <c r="E174" s="18" t="s">
        <v>16</v>
      </c>
      <c r="F174" s="18" t="s">
        <v>27</v>
      </c>
      <c r="G174" s="36" t="str">
        <f t="shared" si="2"/>
        <v>Verdadeiro Negativo</v>
      </c>
    </row>
    <row r="175" spans="2:7" x14ac:dyDescent="0.25">
      <c r="B175" s="17">
        <v>44221</v>
      </c>
      <c r="C175" s="18">
        <v>172</v>
      </c>
      <c r="D175" s="18" t="s">
        <v>16</v>
      </c>
      <c r="E175" s="18" t="s">
        <v>16</v>
      </c>
      <c r="F175" s="18" t="s">
        <v>27</v>
      </c>
      <c r="G175" s="36" t="str">
        <f t="shared" si="2"/>
        <v>Verdadeiro Negativo</v>
      </c>
    </row>
    <row r="176" spans="2:7" x14ac:dyDescent="0.25">
      <c r="B176" s="17">
        <v>44221</v>
      </c>
      <c r="C176" s="18">
        <v>173</v>
      </c>
      <c r="D176" s="18" t="s">
        <v>16</v>
      </c>
      <c r="E176" s="18" t="s">
        <v>16</v>
      </c>
      <c r="F176" s="18" t="s">
        <v>27</v>
      </c>
      <c r="G176" s="36" t="str">
        <f t="shared" si="2"/>
        <v>Verdadeiro Negativo</v>
      </c>
    </row>
    <row r="177" spans="2:7" x14ac:dyDescent="0.25">
      <c r="B177" s="17">
        <v>44222</v>
      </c>
      <c r="C177" s="18">
        <v>174</v>
      </c>
      <c r="D177" s="18" t="s">
        <v>16</v>
      </c>
      <c r="E177" s="18" t="s">
        <v>16</v>
      </c>
      <c r="F177" s="18" t="s">
        <v>27</v>
      </c>
      <c r="G177" s="36" t="str">
        <f t="shared" si="2"/>
        <v>Verdadeiro Negativo</v>
      </c>
    </row>
    <row r="178" spans="2:7" x14ac:dyDescent="0.25">
      <c r="B178" s="17">
        <v>44222</v>
      </c>
      <c r="C178" s="18">
        <v>175</v>
      </c>
      <c r="D178" s="18" t="s">
        <v>16</v>
      </c>
      <c r="E178" s="18" t="s">
        <v>16</v>
      </c>
      <c r="F178" s="18" t="s">
        <v>27</v>
      </c>
      <c r="G178" s="36" t="str">
        <f t="shared" si="2"/>
        <v>Verdadeiro Negativo</v>
      </c>
    </row>
    <row r="179" spans="2:7" x14ac:dyDescent="0.25">
      <c r="B179" s="17">
        <v>44222</v>
      </c>
      <c r="C179" s="18">
        <v>176</v>
      </c>
      <c r="D179" s="18" t="s">
        <v>17</v>
      </c>
      <c r="E179" s="18" t="s">
        <v>16</v>
      </c>
      <c r="F179" s="18" t="s">
        <v>26</v>
      </c>
      <c r="G179" s="36" t="str">
        <f t="shared" si="2"/>
        <v>Falso Positivo</v>
      </c>
    </row>
    <row r="180" spans="2:7" x14ac:dyDescent="0.25">
      <c r="B180" s="17">
        <v>44222</v>
      </c>
      <c r="C180" s="18">
        <v>177</v>
      </c>
      <c r="D180" s="18" t="s">
        <v>16</v>
      </c>
      <c r="E180" s="18" t="s">
        <v>17</v>
      </c>
      <c r="F180" s="18" t="s">
        <v>27</v>
      </c>
      <c r="G180" s="36" t="str">
        <f t="shared" si="2"/>
        <v>Falso Negativo</v>
      </c>
    </row>
    <row r="181" spans="2:7" x14ac:dyDescent="0.25">
      <c r="B181" s="17">
        <v>44222</v>
      </c>
      <c r="C181" s="18">
        <v>178</v>
      </c>
      <c r="D181" s="18" t="s">
        <v>16</v>
      </c>
      <c r="E181" s="18" t="s">
        <v>16</v>
      </c>
      <c r="F181" s="18" t="s">
        <v>27</v>
      </c>
      <c r="G181" s="36" t="str">
        <f t="shared" si="2"/>
        <v>Verdadeiro Negativo</v>
      </c>
    </row>
    <row r="182" spans="2:7" x14ac:dyDescent="0.25">
      <c r="B182" s="17">
        <v>44222</v>
      </c>
      <c r="C182" s="18">
        <v>179</v>
      </c>
      <c r="D182" s="18" t="s">
        <v>16</v>
      </c>
      <c r="E182" s="18" t="s">
        <v>16</v>
      </c>
      <c r="F182" s="18" t="s">
        <v>27</v>
      </c>
      <c r="G182" s="36" t="str">
        <f t="shared" si="2"/>
        <v>Verdadeiro Negativo</v>
      </c>
    </row>
    <row r="183" spans="2:7" x14ac:dyDescent="0.25">
      <c r="B183" s="17">
        <v>44222</v>
      </c>
      <c r="C183" s="18">
        <v>180</v>
      </c>
      <c r="D183" s="18" t="s">
        <v>16</v>
      </c>
      <c r="E183" s="18" t="s">
        <v>16</v>
      </c>
      <c r="F183" s="18" t="s">
        <v>27</v>
      </c>
      <c r="G183" s="36" t="str">
        <f t="shared" si="2"/>
        <v>Verdadeiro Negativo</v>
      </c>
    </row>
    <row r="184" spans="2:7" x14ac:dyDescent="0.25">
      <c r="B184" s="17">
        <v>44222</v>
      </c>
      <c r="C184" s="18">
        <v>181</v>
      </c>
      <c r="D184" s="18" t="s">
        <v>16</v>
      </c>
      <c r="E184" s="18" t="s">
        <v>16</v>
      </c>
      <c r="F184" s="18" t="s">
        <v>27</v>
      </c>
      <c r="G184" s="36" t="str">
        <f t="shared" si="2"/>
        <v>Verdadeiro Negativo</v>
      </c>
    </row>
    <row r="185" spans="2:7" x14ac:dyDescent="0.25">
      <c r="B185" s="17">
        <v>44222</v>
      </c>
      <c r="C185" s="18">
        <v>182</v>
      </c>
      <c r="D185" s="18" t="s">
        <v>16</v>
      </c>
      <c r="E185" s="18" t="s">
        <v>16</v>
      </c>
      <c r="F185" s="18" t="s">
        <v>27</v>
      </c>
      <c r="G185" s="36" t="str">
        <f t="shared" si="2"/>
        <v>Verdadeiro Negativo</v>
      </c>
    </row>
    <row r="186" spans="2:7" x14ac:dyDescent="0.25">
      <c r="B186" s="17">
        <v>44222</v>
      </c>
      <c r="C186" s="18">
        <v>183</v>
      </c>
      <c r="D186" s="18" t="s">
        <v>16</v>
      </c>
      <c r="E186" s="18" t="s">
        <v>16</v>
      </c>
      <c r="F186" s="18" t="s">
        <v>27</v>
      </c>
      <c r="G186" s="36" t="str">
        <f t="shared" si="2"/>
        <v>Verdadeiro Negativo</v>
      </c>
    </row>
    <row r="187" spans="2:7" x14ac:dyDescent="0.25">
      <c r="B187" s="17">
        <v>44222</v>
      </c>
      <c r="C187" s="18">
        <v>184</v>
      </c>
      <c r="D187" s="18" t="s">
        <v>16</v>
      </c>
      <c r="E187" s="18" t="s">
        <v>16</v>
      </c>
      <c r="F187" s="18" t="s">
        <v>27</v>
      </c>
      <c r="G187" s="36" t="str">
        <f t="shared" si="2"/>
        <v>Verdadeiro Negativo</v>
      </c>
    </row>
    <row r="188" spans="2:7" x14ac:dyDescent="0.25">
      <c r="B188" s="17">
        <v>44222</v>
      </c>
      <c r="C188" s="18">
        <v>185</v>
      </c>
      <c r="D188" s="18" t="s">
        <v>16</v>
      </c>
      <c r="E188" s="18" t="s">
        <v>17</v>
      </c>
      <c r="F188" s="18" t="s">
        <v>27</v>
      </c>
      <c r="G188" s="36" t="str">
        <f t="shared" si="2"/>
        <v>Falso Negativo</v>
      </c>
    </row>
    <row r="189" spans="2:7" x14ac:dyDescent="0.25">
      <c r="B189" s="17">
        <v>44223</v>
      </c>
      <c r="C189" s="18">
        <v>186</v>
      </c>
      <c r="D189" s="18" t="s">
        <v>16</v>
      </c>
      <c r="E189" s="18" t="s">
        <v>16</v>
      </c>
      <c r="F189" s="18" t="s">
        <v>27</v>
      </c>
      <c r="G189" s="36" t="str">
        <f t="shared" si="2"/>
        <v>Verdadeiro Negativo</v>
      </c>
    </row>
    <row r="190" spans="2:7" x14ac:dyDescent="0.25">
      <c r="B190" s="17">
        <v>44223</v>
      </c>
      <c r="C190" s="18">
        <v>187</v>
      </c>
      <c r="D190" s="18" t="s">
        <v>17</v>
      </c>
      <c r="E190" s="18" t="s">
        <v>16</v>
      </c>
      <c r="F190" s="18" t="s">
        <v>26</v>
      </c>
      <c r="G190" s="36" t="str">
        <f t="shared" si="2"/>
        <v>Falso Positivo</v>
      </c>
    </row>
    <row r="191" spans="2:7" x14ac:dyDescent="0.25">
      <c r="B191" s="17">
        <v>44223</v>
      </c>
      <c r="C191" s="18">
        <v>188</v>
      </c>
      <c r="D191" s="18" t="s">
        <v>16</v>
      </c>
      <c r="E191" s="18" t="s">
        <v>16</v>
      </c>
      <c r="F191" s="18" t="s">
        <v>27</v>
      </c>
      <c r="G191" s="36" t="str">
        <f t="shared" si="2"/>
        <v>Verdadeiro Negativo</v>
      </c>
    </row>
    <row r="192" spans="2:7" x14ac:dyDescent="0.25">
      <c r="B192" s="17">
        <v>44223</v>
      </c>
      <c r="C192" s="18">
        <v>189</v>
      </c>
      <c r="D192" s="18" t="s">
        <v>16</v>
      </c>
      <c r="E192" s="18" t="s">
        <v>16</v>
      </c>
      <c r="F192" s="18" t="s">
        <v>27</v>
      </c>
      <c r="G192" s="36" t="str">
        <f t="shared" si="2"/>
        <v>Verdadeiro Negativo</v>
      </c>
    </row>
    <row r="193" spans="2:7" x14ac:dyDescent="0.25">
      <c r="B193" s="17">
        <v>44223</v>
      </c>
      <c r="C193" s="18">
        <v>190</v>
      </c>
      <c r="D193" s="18" t="s">
        <v>16</v>
      </c>
      <c r="E193" s="18" t="s">
        <v>16</v>
      </c>
      <c r="F193" s="18" t="s">
        <v>27</v>
      </c>
      <c r="G193" s="36" t="str">
        <f t="shared" si="2"/>
        <v>Verdadeiro Negativo</v>
      </c>
    </row>
    <row r="194" spans="2:7" x14ac:dyDescent="0.25">
      <c r="B194" s="17">
        <v>44223</v>
      </c>
      <c r="C194" s="18">
        <v>191</v>
      </c>
      <c r="D194" s="18" t="s">
        <v>17</v>
      </c>
      <c r="E194" s="18" t="s">
        <v>16</v>
      </c>
      <c r="F194" s="18" t="s">
        <v>26</v>
      </c>
      <c r="G194" s="36" t="str">
        <f t="shared" si="2"/>
        <v>Falso Positivo</v>
      </c>
    </row>
    <row r="195" spans="2:7" x14ac:dyDescent="0.25">
      <c r="B195" s="17">
        <v>44223</v>
      </c>
      <c r="C195" s="18">
        <v>192</v>
      </c>
      <c r="D195" s="18" t="s">
        <v>16</v>
      </c>
      <c r="E195" s="18" t="s">
        <v>16</v>
      </c>
      <c r="F195" s="18" t="s">
        <v>27</v>
      </c>
      <c r="G195" s="36" t="str">
        <f t="shared" si="2"/>
        <v>Verdadeiro Negativo</v>
      </c>
    </row>
    <row r="196" spans="2:7" x14ac:dyDescent="0.25">
      <c r="B196" s="17">
        <v>44223</v>
      </c>
      <c r="C196" s="18">
        <v>193</v>
      </c>
      <c r="D196" s="18" t="s">
        <v>16</v>
      </c>
      <c r="E196" s="18" t="s">
        <v>16</v>
      </c>
      <c r="F196" s="18" t="s">
        <v>27</v>
      </c>
      <c r="G196" s="36" t="str">
        <f t="shared" si="2"/>
        <v>Verdadeiro Negativo</v>
      </c>
    </row>
    <row r="197" spans="2:7" x14ac:dyDescent="0.25">
      <c r="B197" s="17">
        <v>44224</v>
      </c>
      <c r="C197" s="18">
        <v>194</v>
      </c>
      <c r="D197" s="18" t="s">
        <v>16</v>
      </c>
      <c r="E197" s="18" t="s">
        <v>16</v>
      </c>
      <c r="F197" s="18" t="s">
        <v>27</v>
      </c>
      <c r="G197" s="36" t="str">
        <f t="shared" ref="G197:G203" si="3">IF(AND(D197="-",E197="-"),"Verdadeiro Negativo",IF(AND(D197="-",E197="+"),"Falso Negativo",IF(AND(D197="+",E197="+"),"Verdadeiro Positivo",IF(AND(D197="+",E197="-"),"Falso Positivo"))))</f>
        <v>Verdadeiro Negativo</v>
      </c>
    </row>
    <row r="198" spans="2:7" x14ac:dyDescent="0.25">
      <c r="B198" s="17">
        <v>44224</v>
      </c>
      <c r="C198" s="18">
        <v>195</v>
      </c>
      <c r="D198" s="18" t="s">
        <v>16</v>
      </c>
      <c r="E198" s="18" t="s">
        <v>17</v>
      </c>
      <c r="F198" s="18" t="s">
        <v>27</v>
      </c>
      <c r="G198" s="36" t="str">
        <f t="shared" si="3"/>
        <v>Falso Negativo</v>
      </c>
    </row>
    <row r="199" spans="2:7" x14ac:dyDescent="0.25">
      <c r="B199" s="17">
        <v>44224</v>
      </c>
      <c r="C199" s="18">
        <v>196</v>
      </c>
      <c r="D199" s="18" t="s">
        <v>16</v>
      </c>
      <c r="E199" s="18" t="s">
        <v>16</v>
      </c>
      <c r="F199" s="18" t="s">
        <v>27</v>
      </c>
      <c r="G199" s="36" t="str">
        <f t="shared" si="3"/>
        <v>Verdadeiro Negativo</v>
      </c>
    </row>
    <row r="200" spans="2:7" x14ac:dyDescent="0.25">
      <c r="B200" s="17">
        <v>44224</v>
      </c>
      <c r="C200" s="18">
        <v>197</v>
      </c>
      <c r="D200" s="18" t="s">
        <v>16</v>
      </c>
      <c r="E200" s="18" t="s">
        <v>16</v>
      </c>
      <c r="F200" s="18" t="s">
        <v>27</v>
      </c>
      <c r="G200" s="36" t="str">
        <f t="shared" si="3"/>
        <v>Verdadeiro Negativo</v>
      </c>
    </row>
    <row r="201" spans="2:7" x14ac:dyDescent="0.25">
      <c r="B201" s="17">
        <v>44224</v>
      </c>
      <c r="C201" s="18">
        <v>198</v>
      </c>
      <c r="D201" s="18" t="s">
        <v>16</v>
      </c>
      <c r="E201" s="18" t="s">
        <v>16</v>
      </c>
      <c r="F201" s="18" t="s">
        <v>27</v>
      </c>
      <c r="G201" s="36" t="str">
        <f t="shared" si="3"/>
        <v>Verdadeiro Negativo</v>
      </c>
    </row>
    <row r="202" spans="2:7" x14ac:dyDescent="0.25">
      <c r="B202" s="17">
        <v>44224</v>
      </c>
      <c r="C202" s="18">
        <v>199</v>
      </c>
      <c r="D202" s="18" t="s">
        <v>16</v>
      </c>
      <c r="E202" s="18" t="s">
        <v>16</v>
      </c>
      <c r="F202" s="18" t="s">
        <v>27</v>
      </c>
      <c r="G202" s="36" t="str">
        <f t="shared" si="3"/>
        <v>Verdadeiro Negativo</v>
      </c>
    </row>
    <row r="203" spans="2:7" x14ac:dyDescent="0.25">
      <c r="B203" s="17">
        <v>44224</v>
      </c>
      <c r="C203" s="18">
        <v>200</v>
      </c>
      <c r="D203" s="18" t="s">
        <v>17</v>
      </c>
      <c r="E203" s="18" t="s">
        <v>16</v>
      </c>
      <c r="F203" s="18" t="s">
        <v>26</v>
      </c>
      <c r="G203" s="36" t="str">
        <f t="shared" si="3"/>
        <v>Falso Positivo</v>
      </c>
    </row>
  </sheetData>
  <mergeCells count="3">
    <mergeCell ref="J2:K2"/>
    <mergeCell ref="C2:D2"/>
    <mergeCell ref="S2:T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DEC-252D-9F4B-B755-504BCF5644C6}">
  <dimension ref="A1:F67"/>
  <sheetViews>
    <sheetView topLeftCell="A49" workbookViewId="0">
      <selection activeCell="E26" sqref="E26"/>
    </sheetView>
  </sheetViews>
  <sheetFormatPr defaultColWidth="11" defaultRowHeight="15.75" x14ac:dyDescent="0.25"/>
  <cols>
    <col min="2" max="3" width="10.875" style="1"/>
    <col min="4" max="4" width="17.875" style="31" customWidth="1"/>
    <col min="5" max="5" width="20.375" customWidth="1"/>
    <col min="6" max="6" width="12.875" bestFit="1" customWidth="1"/>
  </cols>
  <sheetData>
    <row r="1" spans="1:6" x14ac:dyDescent="0.25">
      <c r="A1" s="9"/>
      <c r="B1" s="9"/>
    </row>
    <row r="3" spans="1:6" x14ac:dyDescent="0.25">
      <c r="D3" s="39"/>
      <c r="E3" s="41" t="s">
        <v>47</v>
      </c>
      <c r="F3" s="41" t="s">
        <v>46</v>
      </c>
    </row>
    <row r="4" spans="1:6" x14ac:dyDescent="0.25">
      <c r="D4" s="40" t="s">
        <v>44</v>
      </c>
      <c r="E4" s="4">
        <f>(COUNTIF('Exercício 1'!F4:F203, "NAT"))</f>
        <v>166</v>
      </c>
      <c r="F4" s="4">
        <f>(E4/200)*100</f>
        <v>83</v>
      </c>
    </row>
    <row r="5" spans="1:6" x14ac:dyDescent="0.25">
      <c r="D5" s="40" t="s">
        <v>45</v>
      </c>
      <c r="E5" s="4">
        <f>(COUNTIF('Exercício 1'!F4:F203, "AT"))</f>
        <v>34</v>
      </c>
      <c r="F5" s="4">
        <f>(E5/200)*100</f>
        <v>17</v>
      </c>
    </row>
    <row r="8" spans="1:6" ht="94.5" x14ac:dyDescent="0.25">
      <c r="C8" s="8" t="s">
        <v>3</v>
      </c>
      <c r="D8" s="30" t="s">
        <v>29</v>
      </c>
      <c r="E8" s="38" t="s">
        <v>43</v>
      </c>
    </row>
    <row r="9" spans="1:6" x14ac:dyDescent="0.25">
      <c r="C9" s="8"/>
      <c r="D9" s="35"/>
    </row>
    <row r="10" spans="1:6" x14ac:dyDescent="0.25">
      <c r="C10" s="8"/>
      <c r="D10" s="35"/>
    </row>
    <row r="13" spans="1:6" x14ac:dyDescent="0.25">
      <c r="D13" s="30" t="s">
        <v>36</v>
      </c>
    </row>
    <row r="14" spans="1:6" x14ac:dyDescent="0.25">
      <c r="D14" s="35"/>
    </row>
    <row r="15" spans="1:6" x14ac:dyDescent="0.25">
      <c r="D15" s="35"/>
    </row>
    <row r="16" spans="1:6" x14ac:dyDescent="0.25">
      <c r="D16" s="35"/>
    </row>
    <row r="20" spans="3:5" x14ac:dyDescent="0.25">
      <c r="D20" s="33" t="s">
        <v>37</v>
      </c>
    </row>
    <row r="21" spans="3:5" x14ac:dyDescent="0.25">
      <c r="D21" s="32"/>
    </row>
    <row r="22" spans="3:5" x14ac:dyDescent="0.25">
      <c r="D22" s="32"/>
    </row>
    <row r="23" spans="3:5" x14ac:dyDescent="0.25">
      <c r="D23" s="32"/>
    </row>
    <row r="25" spans="3:5" x14ac:dyDescent="0.25">
      <c r="D25" s="30" t="s">
        <v>11</v>
      </c>
      <c r="E25">
        <f>ROUND(_xlfn.BINOM.DIST(2,10,0.7,FALSE)+_xlfn.BINOM.DIST(3,10,0.7,FALSE)+_xlfn.BINOM.DIST(4,10,0.7,FALSE)+_xlfn.BINOM.DIST(5,10,0.7,FALSE)+_xlfn.BINOM.DIST(6,10,0.7,FALSE)+_xlfn.BINOM.DIST(7,10,0.7,FALSE)+_xlfn.BINOM.DIST(8,10,0.7,FALSE)+_xlfn.BINOM.DIST(9,10,0.7,FALSE)+_xlfn.BINOM.DIST(10,10,0.7,FALSE),4)</f>
        <v>0.99990000000000001</v>
      </c>
    </row>
    <row r="30" spans="3:5" ht="78.75" x14ac:dyDescent="0.25">
      <c r="C30" s="8" t="s">
        <v>4</v>
      </c>
      <c r="D30" s="30" t="s">
        <v>29</v>
      </c>
      <c r="E30" s="38" t="s">
        <v>48</v>
      </c>
    </row>
    <row r="35" spans="4:5" x14ac:dyDescent="0.25">
      <c r="D35" s="30" t="s">
        <v>36</v>
      </c>
    </row>
    <row r="40" spans="4:5" x14ac:dyDescent="0.25">
      <c r="D40" s="33" t="s">
        <v>37</v>
      </c>
    </row>
    <row r="41" spans="4:5" x14ac:dyDescent="0.25">
      <c r="D41" s="32"/>
    </row>
    <row r="45" spans="4:5" x14ac:dyDescent="0.25">
      <c r="D45" s="30" t="s">
        <v>11</v>
      </c>
      <c r="E45">
        <f>ROUND(1-_xlfn.BINOM.DIST(6,15,(F5/100),TRUE),4)</f>
        <v>7.4000000000000003E-3</v>
      </c>
    </row>
    <row r="54" spans="3:5" x14ac:dyDescent="0.25">
      <c r="C54" s="8" t="s">
        <v>10</v>
      </c>
      <c r="D54" s="30" t="s">
        <v>38</v>
      </c>
      <c r="E54">
        <f>ROUND(_xlfn.BINOM.DIST(3,10,F5/100,FALSE),4)</f>
        <v>0.16</v>
      </c>
    </row>
    <row r="57" spans="3:5" x14ac:dyDescent="0.25">
      <c r="D57" s="30"/>
    </row>
    <row r="60" spans="3:5" x14ac:dyDescent="0.25">
      <c r="D60" s="33" t="s">
        <v>39</v>
      </c>
      <c r="E60">
        <f>ROUND(_xlfn.BINOM.DIST(3,15,F5/100,FALSE),4)</f>
        <v>0.2389</v>
      </c>
    </row>
    <row r="61" spans="3:5" x14ac:dyDescent="0.25">
      <c r="D61" s="32"/>
    </row>
    <row r="63" spans="3:5" x14ac:dyDescent="0.25">
      <c r="D63" s="30"/>
    </row>
    <row r="67" spans="4:4" x14ac:dyDescent="0.25">
      <c r="D67" s="30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5A5-FAE3-374C-9F53-323ACE2E7519}">
  <dimension ref="A1:L41"/>
  <sheetViews>
    <sheetView workbookViewId="0">
      <selection activeCell="N6" sqref="N6"/>
    </sheetView>
  </sheetViews>
  <sheetFormatPr defaultColWidth="11" defaultRowHeight="15.75" x14ac:dyDescent="0.25"/>
  <cols>
    <col min="2" max="3" width="11" style="1"/>
    <col min="4" max="4" width="17.875" customWidth="1"/>
    <col min="5" max="5" width="20.375" customWidth="1"/>
    <col min="6" max="6" width="12.875" bestFit="1" customWidth="1"/>
  </cols>
  <sheetData>
    <row r="1" spans="1:12" x14ac:dyDescent="0.25">
      <c r="A1" s="9"/>
      <c r="B1" s="9"/>
    </row>
    <row r="4" spans="1:12" ht="25.5" x14ac:dyDescent="0.25">
      <c r="K4" s="21" t="s">
        <v>25</v>
      </c>
      <c r="L4" s="21" t="s">
        <v>49</v>
      </c>
    </row>
    <row r="5" spans="1:12" x14ac:dyDescent="0.25">
      <c r="K5" s="17">
        <v>44207</v>
      </c>
      <c r="L5" s="4">
        <f>(COUNTIF('Exercício 1'!G4:G13,"Falso Positivo"))</f>
        <v>1</v>
      </c>
    </row>
    <row r="6" spans="1:12" x14ac:dyDescent="0.25">
      <c r="K6" s="17">
        <v>44208</v>
      </c>
      <c r="L6" s="4">
        <f>(COUNTIF('Exercício 1'!G14:G23,"Falso Positivo"))</f>
        <v>3</v>
      </c>
    </row>
    <row r="7" spans="1:12" x14ac:dyDescent="0.25">
      <c r="C7" s="8" t="s">
        <v>3</v>
      </c>
      <c r="D7" s="4" t="s">
        <v>33</v>
      </c>
      <c r="E7" s="4">
        <v>0</v>
      </c>
      <c r="F7" s="4">
        <v>1</v>
      </c>
      <c r="G7" s="4">
        <v>2</v>
      </c>
      <c r="H7" s="4">
        <v>3</v>
      </c>
      <c r="I7" s="4">
        <v>4</v>
      </c>
      <c r="K7" s="17">
        <v>44209</v>
      </c>
      <c r="L7" s="4">
        <f>(COUNTIF('Exercício 1'!G24:G34,"Falso Positivo"))</f>
        <v>2</v>
      </c>
    </row>
    <row r="8" spans="1:12" x14ac:dyDescent="0.25">
      <c r="D8" s="4" t="s">
        <v>34</v>
      </c>
      <c r="E8" s="4">
        <f>(COUNTIF(L5:L22,0))</f>
        <v>1</v>
      </c>
      <c r="F8" s="4">
        <f>(COUNTIF(L5:L22,1))</f>
        <v>7</v>
      </c>
      <c r="G8" s="4">
        <f>(COUNTIF(L5:L22,2))</f>
        <v>7</v>
      </c>
      <c r="H8" s="4">
        <f>(COUNTIF(L5:L22,3))</f>
        <v>2</v>
      </c>
      <c r="I8" s="4">
        <f>(COUNTIF(L5:L22,4))</f>
        <v>1</v>
      </c>
      <c r="K8" s="17">
        <v>44210</v>
      </c>
      <c r="L8" s="4">
        <f>(COUNTIF('Exercício 1'!G35:G46,"Falso Positivo"))</f>
        <v>1</v>
      </c>
    </row>
    <row r="9" spans="1:12" x14ac:dyDescent="0.25">
      <c r="D9" s="1"/>
      <c r="K9" s="17">
        <v>44211</v>
      </c>
      <c r="L9" s="4">
        <f>(COUNTIF('Exercício 1'!G47:G61,"Falso Positivo"))</f>
        <v>2</v>
      </c>
    </row>
    <row r="10" spans="1:12" x14ac:dyDescent="0.25">
      <c r="D10" s="33" t="s">
        <v>35</v>
      </c>
      <c r="E10">
        <f>ROUND((SUM(L5:L22)/18),4)</f>
        <v>1.7222</v>
      </c>
      <c r="K10" s="17">
        <v>44212</v>
      </c>
      <c r="L10" s="4">
        <f>(COUNTIF('Exercício 1'!G62:G69,"Falso Positivo"))</f>
        <v>1</v>
      </c>
    </row>
    <row r="11" spans="1:12" x14ac:dyDescent="0.25">
      <c r="D11" s="34"/>
      <c r="K11" s="17">
        <v>44213</v>
      </c>
      <c r="L11" s="4">
        <f>(COUNTIF('Exercício 1'!G70:G81,"Falso Positivo"))</f>
        <v>2</v>
      </c>
    </row>
    <row r="12" spans="1:12" x14ac:dyDescent="0.25">
      <c r="D12" s="34"/>
      <c r="K12" s="17">
        <v>44214</v>
      </c>
      <c r="L12" s="4">
        <f>(COUNTIF('Exercício 1'!G82:G95,"Falso Positivo"))</f>
        <v>0</v>
      </c>
    </row>
    <row r="13" spans="1:12" x14ac:dyDescent="0.25">
      <c r="C13" s="8" t="s">
        <v>4</v>
      </c>
      <c r="D13" s="33" t="s">
        <v>29</v>
      </c>
      <c r="K13" s="17">
        <v>44215</v>
      </c>
      <c r="L13" s="4">
        <f>(COUNTIF('Exercício 1'!G96:G105,"Falso Positivo"))</f>
        <v>3</v>
      </c>
    </row>
    <row r="14" spans="1:12" x14ac:dyDescent="0.25">
      <c r="D14" s="34"/>
      <c r="K14" s="17">
        <v>44216</v>
      </c>
      <c r="L14" s="4">
        <f>(COUNTIF('Exercício 1'!G107:G117,"Falso Positivo"))</f>
        <v>1</v>
      </c>
    </row>
    <row r="15" spans="1:12" x14ac:dyDescent="0.25">
      <c r="D15" s="34"/>
      <c r="K15" s="17">
        <v>44217</v>
      </c>
      <c r="L15" s="4">
        <f>(COUNTIF('Exercício 1'!G118:G131,"Falso Positivo"))</f>
        <v>4</v>
      </c>
    </row>
    <row r="16" spans="1:12" x14ac:dyDescent="0.25">
      <c r="D16" s="34"/>
      <c r="E16" t="s">
        <v>7</v>
      </c>
      <c r="I16" s="16"/>
      <c r="K16" s="17">
        <v>44218</v>
      </c>
      <c r="L16" s="4">
        <f>(COUNTIF('Exercício 1'!G132:G142,"Falso Positivo"))</f>
        <v>2</v>
      </c>
    </row>
    <row r="17" spans="3:12" x14ac:dyDescent="0.25">
      <c r="D17" s="34"/>
      <c r="I17" s="27"/>
      <c r="K17" s="17">
        <v>44219</v>
      </c>
      <c r="L17" s="4">
        <f>(COUNTIF('Exercício 1'!G143:G154,"Falso Positivo"))</f>
        <v>2</v>
      </c>
    </row>
    <row r="18" spans="3:12" x14ac:dyDescent="0.25">
      <c r="D18" s="34"/>
      <c r="E18" s="4" t="s">
        <v>5</v>
      </c>
      <c r="F18" s="4">
        <v>0</v>
      </c>
      <c r="G18" s="4">
        <v>1</v>
      </c>
      <c r="H18" s="4">
        <v>2</v>
      </c>
      <c r="I18" s="42">
        <v>3</v>
      </c>
      <c r="J18" s="4">
        <v>4</v>
      </c>
      <c r="K18" s="17">
        <v>44220</v>
      </c>
      <c r="L18" s="4">
        <f>(COUNTIF('Exercício 1'!G155:G164,"Falso Positivo"))</f>
        <v>2</v>
      </c>
    </row>
    <row r="19" spans="3:12" x14ac:dyDescent="0.25">
      <c r="D19" s="34"/>
      <c r="E19" s="4" t="s">
        <v>6</v>
      </c>
      <c r="F19" s="4">
        <f>(E8/18)</f>
        <v>5.5555555555555552E-2</v>
      </c>
      <c r="G19" s="4">
        <f t="shared" ref="G19:J19" si="0">(F8/18)</f>
        <v>0.3888888888888889</v>
      </c>
      <c r="H19" s="4">
        <f t="shared" si="0"/>
        <v>0.3888888888888889</v>
      </c>
      <c r="I19" s="4">
        <f t="shared" si="0"/>
        <v>0.1111111111111111</v>
      </c>
      <c r="J19" s="4">
        <f t="shared" si="0"/>
        <v>5.5555555555555552E-2</v>
      </c>
      <c r="K19" s="17">
        <v>44221</v>
      </c>
      <c r="L19" s="4">
        <f>(COUNTIF('Exercício 1'!G165:G176,"Falso Positivo"))</f>
        <v>1</v>
      </c>
    </row>
    <row r="20" spans="3:12" x14ac:dyDescent="0.25">
      <c r="D20" s="34"/>
      <c r="E20">
        <f>ROUND(SUMPRODUCT(F18:J18,F19:J19),4)</f>
        <v>1.7222</v>
      </c>
      <c r="K20" s="17">
        <v>44222</v>
      </c>
      <c r="L20" s="4">
        <f>(COUNTIF('Exercício 1'!G177:G188,"Falso Positivo"))</f>
        <v>1</v>
      </c>
    </row>
    <row r="21" spans="3:12" x14ac:dyDescent="0.25">
      <c r="D21" s="34"/>
      <c r="K21" s="17">
        <v>44223</v>
      </c>
      <c r="L21" s="4">
        <f>(COUNTIF('Exercício 1'!G189:G196,"Falso Positivo"))</f>
        <v>2</v>
      </c>
    </row>
    <row r="22" spans="3:12" x14ac:dyDescent="0.25">
      <c r="D22" s="33" t="s">
        <v>30</v>
      </c>
      <c r="K22" s="17">
        <v>44224</v>
      </c>
      <c r="L22" s="4">
        <f>(COUNTIF('Exercício 1'!G197:G203,"Falso Positivo"))</f>
        <v>1</v>
      </c>
    </row>
    <row r="23" spans="3:12" x14ac:dyDescent="0.25">
      <c r="D23" s="34"/>
    </row>
    <row r="24" spans="3:12" x14ac:dyDescent="0.25">
      <c r="D24" s="34"/>
    </row>
    <row r="25" spans="3:12" x14ac:dyDescent="0.25">
      <c r="D25" s="34"/>
    </row>
    <row r="26" spans="3:12" x14ac:dyDescent="0.25">
      <c r="D26" s="34"/>
    </row>
    <row r="27" spans="3:12" x14ac:dyDescent="0.25">
      <c r="D27" s="34"/>
    </row>
    <row r="28" spans="3:12" x14ac:dyDescent="0.25">
      <c r="D28" s="34"/>
    </row>
    <row r="29" spans="3:12" x14ac:dyDescent="0.25">
      <c r="D29" s="34"/>
    </row>
    <row r="30" spans="3:12" x14ac:dyDescent="0.25">
      <c r="C30" s="8" t="s">
        <v>10</v>
      </c>
      <c r="D30" s="33" t="s">
        <v>40</v>
      </c>
      <c r="E30">
        <f>ROUND((7/18),4)</f>
        <v>0.38890000000000002</v>
      </c>
    </row>
    <row r="31" spans="3:12" x14ac:dyDescent="0.25">
      <c r="D31" s="34"/>
    </row>
    <row r="32" spans="3:12" x14ac:dyDescent="0.25">
      <c r="D32" s="34"/>
    </row>
    <row r="33" spans="4:5" x14ac:dyDescent="0.25">
      <c r="D33" s="34"/>
    </row>
    <row r="34" spans="4:5" x14ac:dyDescent="0.25">
      <c r="D34" s="34"/>
    </row>
    <row r="35" spans="4:5" x14ac:dyDescent="0.25">
      <c r="D35" s="34"/>
    </row>
    <row r="36" spans="4:5" x14ac:dyDescent="0.25">
      <c r="D36" s="33" t="s">
        <v>41</v>
      </c>
      <c r="E36">
        <f>ROUND((1/7),4)</f>
        <v>0.1429</v>
      </c>
    </row>
    <row r="37" spans="4:5" x14ac:dyDescent="0.25">
      <c r="D37" s="34"/>
    </row>
    <row r="38" spans="4:5" x14ac:dyDescent="0.25">
      <c r="D38" s="34"/>
    </row>
    <row r="39" spans="4:5" x14ac:dyDescent="0.25">
      <c r="D39" s="34"/>
    </row>
    <row r="40" spans="4:5" x14ac:dyDescent="0.25">
      <c r="D40" s="34"/>
    </row>
    <row r="41" spans="4:5" x14ac:dyDescent="0.25">
      <c r="D41" s="3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1DXXX_dados</vt:lpstr>
      <vt:lpstr>Exercício 1</vt:lpstr>
      <vt:lpstr>Exercício 2</vt:lpstr>
      <vt:lpstr>Exercício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Pedro Pereira</cp:lastModifiedBy>
  <dcterms:created xsi:type="dcterms:W3CDTF">2021-03-21T23:58:51Z</dcterms:created>
  <dcterms:modified xsi:type="dcterms:W3CDTF">2022-04-01T11:00:17Z</dcterms:modified>
</cp:coreProperties>
</file>