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BSTU\3 курс\МООиАИ\Лабы\1\"/>
    </mc:Choice>
  </mc:AlternateContent>
  <xr:revisionPtr revIDLastSave="0" documentId="13_ncr:1_{87FF6C84-98E4-4117-A94C-1FB8C385B8B9}" xr6:coauthVersionLast="37" xr6:coauthVersionMax="37" xr10:uidLastSave="{00000000-0000-0000-0000-000000000000}"/>
  <bookViews>
    <workbookView xWindow="0" yWindow="0" windowWidth="23040" windowHeight="8676" activeTab="3" xr2:uid="{00000000-000D-0000-FFFF-FFFF00000000}"/>
  </bookViews>
  <sheets>
    <sheet name="Лист1" sheetId="1" r:id="rId1"/>
    <sheet name="Лист4" sheetId="4" r:id="rId2"/>
    <sheet name="Лист3" sheetId="6" r:id="rId3"/>
    <sheet name="Лист2" sheetId="5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5" l="1"/>
  <c r="K24" i="6" l="1"/>
  <c r="K25" i="6"/>
  <c r="K23" i="6"/>
  <c r="F23" i="6"/>
  <c r="D23" i="6"/>
  <c r="C23" i="6"/>
  <c r="J23" i="6" l="1"/>
  <c r="F24" i="6"/>
  <c r="Q5" i="5" l="1"/>
  <c r="J25" i="6"/>
  <c r="B25" i="6"/>
  <c r="I25" i="6" s="1"/>
  <c r="J24" i="6"/>
  <c r="B24" i="6"/>
  <c r="C24" i="6" s="1"/>
  <c r="B23" i="6"/>
  <c r="E23" i="6" s="1"/>
  <c r="H24" i="6" l="1"/>
  <c r="F25" i="6"/>
  <c r="I24" i="6"/>
  <c r="D24" i="6"/>
  <c r="G23" i="6"/>
  <c r="E24" i="6"/>
  <c r="C25" i="6"/>
  <c r="H23" i="6"/>
  <c r="D25" i="6"/>
  <c r="I23" i="6"/>
  <c r="G24" i="6"/>
  <c r="E25" i="6"/>
  <c r="G25" i="6"/>
  <c r="H25" i="6"/>
  <c r="Q15" i="5" l="1"/>
  <c r="Q14" i="5"/>
  <c r="Q13" i="5"/>
  <c r="Q12" i="5"/>
  <c r="Q11" i="5"/>
  <c r="Q10" i="5"/>
  <c r="Q9" i="5"/>
  <c r="Q8" i="5"/>
  <c r="Q7" i="5"/>
  <c r="Q6" i="5"/>
  <c r="Q4" i="5"/>
  <c r="Q2" i="5"/>
  <c r="J1" i="4"/>
  <c r="J3" i="4"/>
  <c r="J6" i="4" l="1"/>
</calcChain>
</file>

<file path=xl/sharedStrings.xml><?xml version="1.0" encoding="utf-8"?>
<sst xmlns="http://schemas.openxmlformats.org/spreadsheetml/2006/main" count="146" uniqueCount="66">
  <si>
    <t>№ предприятия</t>
  </si>
  <si>
    <t>x1</t>
  </si>
  <si>
    <t>x2</t>
  </si>
  <si>
    <t>x3</t>
  </si>
  <si>
    <t>Уровень инфляции</t>
  </si>
  <si>
    <t>Ставка рефинансирования</t>
  </si>
  <si>
    <t>Курс $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</si>
  <si>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</si>
  <si>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</si>
  <si>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</si>
  <si>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</si>
  <si>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</si>
  <si>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</si>
  <si>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</si>
  <si>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</si>
  <si>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</si>
  <si>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</si>
  <si>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</si>
  <si>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</si>
  <si>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</si>
  <si>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</si>
  <si>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</si>
  <si>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</si>
  <si>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</si>
  <si>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</si>
  <si>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</si>
  <si>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</si>
  <si>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</si>
  <si>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</si>
  <si>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</si>
  <si>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</si>
  <si>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</si>
  <si>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</si>
  <si>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139</t>
  </si>
  <si>
    <t>Остатки</t>
  </si>
  <si>
    <t>y</t>
  </si>
  <si>
    <t>Семья</t>
  </si>
  <si>
    <t>Накопления</t>
  </si>
  <si>
    <t>Доходы</t>
  </si>
  <si>
    <t>Имущество</t>
  </si>
  <si>
    <t>у</t>
  </si>
  <si>
    <r>
      <t>х</t>
    </r>
    <r>
      <rPr>
        <b/>
        <vertAlign val="subscript"/>
        <sz val="14"/>
        <color theme="1"/>
        <rFont val="Times New Roman"/>
        <family val="1"/>
        <charset val="204"/>
      </rPr>
      <t>1</t>
    </r>
  </si>
  <si>
    <r>
      <t>х</t>
    </r>
    <r>
      <rPr>
        <b/>
        <vertAlign val="subscript"/>
        <sz val="14"/>
        <color theme="1"/>
        <rFont val="Times New Roman"/>
        <family val="1"/>
        <charset val="204"/>
      </rPr>
      <t>2</t>
    </r>
  </si>
  <si>
    <t>Предсказанное 1,3</t>
  </si>
  <si>
    <t>задание 2</t>
  </si>
  <si>
    <t>Накопление увеличится</t>
  </si>
  <si>
    <t>задание 3</t>
  </si>
  <si>
    <t>задание 4</t>
  </si>
  <si>
    <t>задание 5</t>
  </si>
  <si>
    <t>х1</t>
  </si>
  <si>
    <t>х2</t>
  </si>
  <si>
    <t>задание 6-8</t>
  </si>
  <si>
    <t>Доходы (x1)</t>
  </si>
  <si>
    <t>Имущество (x2)</t>
  </si>
  <si>
    <t>Уровень значимости</t>
  </si>
  <si>
    <t>t-стьюд</t>
  </si>
  <si>
    <t>стат. значим. B0</t>
  </si>
  <si>
    <t>стат. значим. X1</t>
  </si>
  <si>
    <t>стат. значим. X2</t>
  </si>
  <si>
    <t>нижние 90%</t>
  </si>
  <si>
    <t>Верхние 90%</t>
  </si>
  <si>
    <t>Нижние 99%</t>
  </si>
  <si>
    <t>Верхние 99%</t>
  </si>
  <si>
    <t>Fкрит</t>
  </si>
  <si>
    <t>Стат значимость R^2</t>
  </si>
  <si>
    <t>0,95&gt;R^2 &gt; 0,7 - модель является удовлетворительной аппроксимацией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</si>
</sst>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vertAlign val="subscript"/>
      <sz val="14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centerContinuous"/>
    </xf>
    <xf numFmtId="0" fontId="2" fillId="2" borderId="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justify" vertical="center"/>
    </xf>
    <xf numFmtId="16" fontId="0" fillId="0" borderId="0" xfId="0" applyNumberFormat="1"/>
    <xf numFmtId="0" fontId="6" fillId="0" borderId="2" xfId="0" applyFont="1" applyFill="1" applyBorder="1" applyAlignment="1">
      <alignment horizontal="centerContinuous"/>
    </xf>
    <xf numFmtId="0" fontId="6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91440</xdr:colOff>
          <xdr:row>0</xdr:row>
          <xdr:rowOff>152400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190500</xdr:colOff>
          <xdr:row>0</xdr:row>
          <xdr:rowOff>228600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205740</xdr:colOff>
          <xdr:row>0</xdr:row>
          <xdr:rowOff>228600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190500</xdr:colOff>
          <xdr:row>0</xdr:row>
          <xdr:rowOff>228600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4</xdr:col>
          <xdr:colOff>167640</xdr:colOff>
          <xdr:row>0</xdr:row>
          <xdr:rowOff>228600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H18" sqref="H18"/>
    </sheetView>
  </sheetViews>
  <sheetFormatPr defaultRowHeight="14.4" x14ac:dyDescent="0.3"/>
  <cols>
    <col min="1" max="1" width="18" customWidth="1"/>
    <col min="2" max="2" width="25.6640625" customWidth="1"/>
    <col min="7" max="7" width="29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G1" s="6"/>
      <c r="H1" s="6" t="s">
        <v>0</v>
      </c>
      <c r="I1" s="6" t="s">
        <v>1</v>
      </c>
      <c r="J1" s="6" t="s">
        <v>2</v>
      </c>
      <c r="K1" s="6" t="s">
        <v>3</v>
      </c>
      <c r="M1" s="6"/>
      <c r="N1" s="6" t="s">
        <v>1</v>
      </c>
      <c r="O1" s="6" t="s">
        <v>2</v>
      </c>
      <c r="P1" s="6" t="s">
        <v>3</v>
      </c>
    </row>
    <row r="2" spans="1:16" x14ac:dyDescent="0.3">
      <c r="A2" s="1">
        <v>1</v>
      </c>
      <c r="B2" s="2">
        <v>6</v>
      </c>
      <c r="C2" s="3">
        <v>2</v>
      </c>
      <c r="D2" s="3">
        <v>25</v>
      </c>
      <c r="G2" s="4" t="s">
        <v>0</v>
      </c>
      <c r="H2" s="4">
        <v>1</v>
      </c>
      <c r="I2" s="4"/>
      <c r="J2" s="4"/>
      <c r="K2" s="4"/>
      <c r="M2" s="4" t="s">
        <v>1</v>
      </c>
      <c r="N2" s="4">
        <v>1</v>
      </c>
      <c r="O2" s="4"/>
      <c r="P2" s="4"/>
    </row>
    <row r="3" spans="1:16" x14ac:dyDescent="0.3">
      <c r="A3" s="1">
        <v>2</v>
      </c>
      <c r="B3" s="3">
        <v>4.9000000000000004</v>
      </c>
      <c r="C3" s="3">
        <v>0.8</v>
      </c>
      <c r="D3" s="3">
        <v>30</v>
      </c>
      <c r="G3" s="4" t="s">
        <v>1</v>
      </c>
      <c r="H3" s="4">
        <v>0.1732547512602908</v>
      </c>
      <c r="I3" s="4">
        <v>1</v>
      </c>
      <c r="J3" s="4"/>
      <c r="K3" s="4"/>
      <c r="M3" s="4" t="s">
        <v>2</v>
      </c>
      <c r="N3" s="4">
        <v>0.91300170788677659</v>
      </c>
      <c r="O3" s="4">
        <v>1</v>
      </c>
      <c r="P3" s="4"/>
    </row>
    <row r="4" spans="1:16" ht="15" thickBot="1" x14ac:dyDescent="0.35">
      <c r="A4" s="1">
        <v>3</v>
      </c>
      <c r="B4" s="3">
        <v>7</v>
      </c>
      <c r="C4" s="3">
        <v>2.7</v>
      </c>
      <c r="D4" s="3">
        <v>20</v>
      </c>
      <c r="G4" s="4" t="s">
        <v>2</v>
      </c>
      <c r="H4" s="4">
        <v>3.2697486993264753E-2</v>
      </c>
      <c r="I4" s="4">
        <v>0.91300170788677659</v>
      </c>
      <c r="J4" s="4">
        <v>1</v>
      </c>
      <c r="K4" s="4"/>
      <c r="M4" s="5" t="s">
        <v>3</v>
      </c>
      <c r="N4" s="5">
        <v>-0.93859774585356071</v>
      </c>
      <c r="O4" s="5">
        <v>-0.97371593906677967</v>
      </c>
      <c r="P4" s="5">
        <v>1</v>
      </c>
    </row>
    <row r="5" spans="1:16" ht="15" thickBot="1" x14ac:dyDescent="0.35">
      <c r="A5" s="1">
        <v>4</v>
      </c>
      <c r="B5" s="3">
        <v>6.7</v>
      </c>
      <c r="C5" s="3">
        <v>3</v>
      </c>
      <c r="D5" s="3">
        <v>21</v>
      </c>
      <c r="G5" s="5" t="s">
        <v>3</v>
      </c>
      <c r="H5" s="5">
        <v>4.4812421286876099E-3</v>
      </c>
      <c r="I5" s="5">
        <v>-0.93859774585356071</v>
      </c>
      <c r="J5" s="5">
        <v>-0.97371593906677967</v>
      </c>
      <c r="K5" s="5">
        <v>1</v>
      </c>
    </row>
    <row r="6" spans="1:16" x14ac:dyDescent="0.3">
      <c r="A6" s="1">
        <v>5</v>
      </c>
      <c r="B6" s="3">
        <v>5.8</v>
      </c>
      <c r="C6" s="3">
        <v>1</v>
      </c>
      <c r="D6" s="3">
        <v>28</v>
      </c>
    </row>
    <row r="7" spans="1:16" x14ac:dyDescent="0.3">
      <c r="A7" s="1">
        <v>6</v>
      </c>
      <c r="B7" s="3">
        <v>6.1</v>
      </c>
      <c r="C7" s="3">
        <v>2.1</v>
      </c>
      <c r="D7" s="3">
        <v>26</v>
      </c>
    </row>
    <row r="8" spans="1:16" x14ac:dyDescent="0.3">
      <c r="A8" s="1">
        <v>7</v>
      </c>
      <c r="B8" s="3">
        <v>5</v>
      </c>
      <c r="C8" s="3">
        <v>0.9</v>
      </c>
      <c r="D8" s="3">
        <v>30</v>
      </c>
    </row>
    <row r="9" spans="1:16" x14ac:dyDescent="0.3">
      <c r="A9" s="1">
        <v>8</v>
      </c>
      <c r="B9" s="3">
        <v>6.9</v>
      </c>
      <c r="C9" s="3">
        <v>2.6</v>
      </c>
      <c r="D9" s="3">
        <v>22</v>
      </c>
    </row>
    <row r="10" spans="1:16" x14ac:dyDescent="0.3">
      <c r="A10" s="1">
        <v>9</v>
      </c>
      <c r="B10" s="3">
        <v>6.8</v>
      </c>
      <c r="C10" s="2">
        <v>3</v>
      </c>
      <c r="D10" s="3">
        <v>20</v>
      </c>
    </row>
    <row r="11" spans="1:16" x14ac:dyDescent="0.3">
      <c r="A11" s="1">
        <v>10</v>
      </c>
      <c r="B11" s="3">
        <v>5.9</v>
      </c>
      <c r="C11" s="3">
        <v>1.1000000000000001</v>
      </c>
      <c r="D11" s="3">
        <v>29</v>
      </c>
    </row>
    <row r="14" spans="1:16" ht="15" thickBot="1" x14ac:dyDescent="0.35"/>
    <row r="15" spans="1:16" x14ac:dyDescent="0.3">
      <c r="A15" t="s">
        <v>4</v>
      </c>
      <c r="B15" t="s">
        <v>5</v>
      </c>
      <c r="C15" t="s">
        <v>6</v>
      </c>
      <c r="G15" s="6"/>
      <c r="H15" s="6" t="s">
        <v>4</v>
      </c>
      <c r="I15" s="6" t="s">
        <v>5</v>
      </c>
      <c r="J15" s="6" t="s">
        <v>6</v>
      </c>
    </row>
    <row r="16" spans="1:16" x14ac:dyDescent="0.3">
      <c r="A16">
        <v>84</v>
      </c>
      <c r="B16">
        <v>85</v>
      </c>
      <c r="C16">
        <v>441</v>
      </c>
      <c r="G16" s="4" t="s">
        <v>4</v>
      </c>
      <c r="H16" s="4">
        <v>1</v>
      </c>
      <c r="I16" s="4"/>
      <c r="J16" s="4"/>
    </row>
    <row r="17" spans="1:10" x14ac:dyDescent="0.3">
      <c r="A17">
        <v>45</v>
      </c>
      <c r="B17">
        <v>55</v>
      </c>
      <c r="C17">
        <v>980</v>
      </c>
      <c r="G17" s="4" t="s">
        <v>5</v>
      </c>
      <c r="H17" s="4">
        <v>0.98934348162761998</v>
      </c>
      <c r="I17" s="4">
        <v>1</v>
      </c>
      <c r="J17" s="4"/>
    </row>
    <row r="18" spans="1:10" ht="15" thickBot="1" x14ac:dyDescent="0.35">
      <c r="A18">
        <v>56</v>
      </c>
      <c r="B18">
        <v>65</v>
      </c>
      <c r="C18">
        <v>1400</v>
      </c>
      <c r="G18" s="5" t="s">
        <v>6</v>
      </c>
      <c r="H18" s="5">
        <v>-0.90463238570152815</v>
      </c>
      <c r="I18" s="5">
        <v>-0.91517239948128881</v>
      </c>
      <c r="J18" s="5">
        <v>1</v>
      </c>
    </row>
    <row r="19" spans="1:10" x14ac:dyDescent="0.3">
      <c r="A19">
        <v>34</v>
      </c>
      <c r="B19">
        <v>40</v>
      </c>
      <c r="C19">
        <v>1960</v>
      </c>
    </row>
    <row r="20" spans="1:10" x14ac:dyDescent="0.3">
      <c r="A20">
        <v>23</v>
      </c>
      <c r="B20">
        <v>28</v>
      </c>
      <c r="C20">
        <v>2030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zoomScale="55" zoomScaleNormal="55" workbookViewId="0">
      <selection activeCell="A50" sqref="A50"/>
    </sheetView>
  </sheetViews>
  <sheetFormatPr defaultRowHeight="14.4" x14ac:dyDescent="0.3"/>
  <cols>
    <col min="1" max="1" width="20.44140625" customWidth="1"/>
    <col min="2" max="2" width="24.5546875" customWidth="1"/>
    <col min="3" max="3" width="36" customWidth="1"/>
    <col min="4" max="4" width="17.44140625" customWidth="1"/>
    <col min="5" max="5" width="21.6640625" customWidth="1"/>
    <col min="6" max="6" width="21.109375" customWidth="1"/>
    <col min="7" max="7" width="27.77734375" customWidth="1"/>
  </cols>
  <sheetData>
    <row r="1" spans="1:10" ht="18.600000000000001" thickBot="1" x14ac:dyDescent="0.35">
      <c r="A1" s="7"/>
      <c r="B1" s="8"/>
      <c r="C1" s="8"/>
      <c r="D1" s="8"/>
      <c r="E1" s="8"/>
      <c r="J1">
        <f>TINV( 1 -0.9, 20-3-1)</f>
        <v>1.7458836762762506</v>
      </c>
    </row>
    <row r="2" spans="1:10" ht="18.600000000000001" thickBot="1" x14ac:dyDescent="0.35">
      <c r="A2" s="9">
        <v>1</v>
      </c>
      <c r="B2" s="10">
        <v>12</v>
      </c>
      <c r="C2" s="10">
        <v>2</v>
      </c>
      <c r="D2" s="11">
        <v>8</v>
      </c>
      <c r="E2" s="10">
        <v>139</v>
      </c>
    </row>
    <row r="3" spans="1:10" ht="18.600000000000001" thickBot="1" x14ac:dyDescent="0.35">
      <c r="A3" s="9">
        <v>2</v>
      </c>
      <c r="B3" s="10">
        <v>17</v>
      </c>
      <c r="C3" s="10">
        <v>5</v>
      </c>
      <c r="D3" s="10">
        <v>12</v>
      </c>
      <c r="E3" s="10">
        <v>182</v>
      </c>
      <c r="H3" t="s">
        <v>35</v>
      </c>
      <c r="J3">
        <f>TINV( 1 -0.95, 20-3-1)</f>
        <v>2.119905299221255</v>
      </c>
    </row>
    <row r="4" spans="1:10" ht="18.600000000000001" thickBot="1" x14ac:dyDescent="0.35">
      <c r="A4" s="9">
        <v>3</v>
      </c>
      <c r="B4" s="10">
        <v>14</v>
      </c>
      <c r="C4" s="10">
        <v>6</v>
      </c>
      <c r="D4" s="10">
        <v>11</v>
      </c>
      <c r="E4" s="10">
        <v>164</v>
      </c>
      <c r="H4" s="13">
        <v>0.9</v>
      </c>
    </row>
    <row r="5" spans="1:10" ht="18.600000000000001" thickBot="1" x14ac:dyDescent="0.35">
      <c r="A5" s="9">
        <v>4</v>
      </c>
      <c r="B5" s="10">
        <v>13</v>
      </c>
      <c r="C5" s="10">
        <v>4</v>
      </c>
      <c r="D5" s="10">
        <v>9</v>
      </c>
      <c r="E5" s="10">
        <v>150</v>
      </c>
      <c r="H5" s="13">
        <v>0.95</v>
      </c>
    </row>
    <row r="6" spans="1:10" ht="18.600000000000001" thickBot="1" x14ac:dyDescent="0.35">
      <c r="A6" s="9">
        <v>5</v>
      </c>
      <c r="B6" s="10">
        <v>16</v>
      </c>
      <c r="C6" s="10">
        <v>3</v>
      </c>
      <c r="D6" s="10">
        <v>12</v>
      </c>
      <c r="E6" s="10">
        <v>176</v>
      </c>
      <c r="H6" s="13">
        <v>0.99</v>
      </c>
      <c r="J6">
        <f>TINV( 1 -0.99, 20-3-1)</f>
        <v>2.9207816224250998</v>
      </c>
    </row>
    <row r="7" spans="1:10" ht="18.600000000000001" thickBot="1" x14ac:dyDescent="0.35">
      <c r="A7" s="9">
        <v>6</v>
      </c>
      <c r="B7" s="10">
        <v>15</v>
      </c>
      <c r="C7" s="10">
        <v>2</v>
      </c>
      <c r="D7" s="10">
        <v>9</v>
      </c>
      <c r="E7" s="10">
        <v>168</v>
      </c>
    </row>
    <row r="8" spans="1:10" ht="18.600000000000001" thickBot="1" x14ac:dyDescent="0.35">
      <c r="A8" s="9">
        <v>7</v>
      </c>
      <c r="B8" s="10">
        <v>13</v>
      </c>
      <c r="C8" s="10">
        <v>6</v>
      </c>
      <c r="D8" s="10">
        <v>10</v>
      </c>
      <c r="E8" s="10">
        <v>173</v>
      </c>
    </row>
    <row r="9" spans="1:10" ht="18.600000000000001" thickBot="1" x14ac:dyDescent="0.35">
      <c r="A9" s="9">
        <v>8</v>
      </c>
      <c r="B9" s="10">
        <v>11</v>
      </c>
      <c r="C9" s="10">
        <v>5</v>
      </c>
      <c r="D9" s="10">
        <v>13</v>
      </c>
      <c r="E9" s="10">
        <v>145</v>
      </c>
    </row>
    <row r="10" spans="1:10" ht="18.600000000000001" thickBot="1" x14ac:dyDescent="0.35">
      <c r="A10" s="9">
        <v>9</v>
      </c>
      <c r="B10" s="10">
        <v>15</v>
      </c>
      <c r="C10" s="10">
        <v>4</v>
      </c>
      <c r="D10" s="10">
        <v>10</v>
      </c>
      <c r="E10" s="10">
        <v>175</v>
      </c>
    </row>
    <row r="11" spans="1:10" ht="18.600000000000001" thickBot="1" x14ac:dyDescent="0.35">
      <c r="A11" s="9">
        <v>10</v>
      </c>
      <c r="B11" s="10">
        <v>13</v>
      </c>
      <c r="C11" s="10">
        <v>6</v>
      </c>
      <c r="D11" s="10">
        <v>11</v>
      </c>
      <c r="E11" s="10">
        <v>157</v>
      </c>
    </row>
    <row r="12" spans="1:10" ht="18.600000000000001" thickBot="1" x14ac:dyDescent="0.35">
      <c r="A12" s="9">
        <v>11</v>
      </c>
      <c r="B12" s="10">
        <v>12</v>
      </c>
      <c r="C12" s="10">
        <v>5</v>
      </c>
      <c r="D12" s="10">
        <v>14</v>
      </c>
      <c r="E12" s="10">
        <v>142</v>
      </c>
    </row>
    <row r="13" spans="1:10" ht="18.600000000000001" thickBot="1" x14ac:dyDescent="0.35">
      <c r="A13" s="9">
        <v>12</v>
      </c>
      <c r="B13" s="10">
        <v>15</v>
      </c>
      <c r="C13" s="10">
        <v>3</v>
      </c>
      <c r="D13" s="10">
        <v>14</v>
      </c>
      <c r="E13" s="10">
        <v>151</v>
      </c>
    </row>
    <row r="14" spans="1:10" ht="18.600000000000001" thickBot="1" x14ac:dyDescent="0.35">
      <c r="A14" s="9">
        <v>13</v>
      </c>
      <c r="B14" s="10">
        <v>13</v>
      </c>
      <c r="C14" s="10">
        <v>2</v>
      </c>
      <c r="D14" s="10">
        <v>8</v>
      </c>
      <c r="E14" s="10">
        <v>148</v>
      </c>
    </row>
    <row r="15" spans="1:10" ht="18.600000000000001" thickBot="1" x14ac:dyDescent="0.35">
      <c r="A15" s="9">
        <v>14</v>
      </c>
      <c r="B15" s="10">
        <v>16</v>
      </c>
      <c r="C15" s="10">
        <v>5</v>
      </c>
      <c r="D15" s="10">
        <v>11</v>
      </c>
      <c r="E15" s="10">
        <v>186</v>
      </c>
    </row>
    <row r="16" spans="1:10" ht="18.600000000000001" thickBot="1" x14ac:dyDescent="0.35">
      <c r="A16" s="9">
        <v>15</v>
      </c>
      <c r="B16" s="10">
        <v>17</v>
      </c>
      <c r="C16" s="10">
        <v>5</v>
      </c>
      <c r="D16" s="10">
        <v>10</v>
      </c>
      <c r="E16" s="10">
        <v>201</v>
      </c>
    </row>
    <row r="17" spans="1:5" ht="18.600000000000001" thickBot="1" x14ac:dyDescent="0.35">
      <c r="A17" s="9">
        <v>16</v>
      </c>
      <c r="B17" s="10">
        <v>15</v>
      </c>
      <c r="C17" s="10">
        <v>4</v>
      </c>
      <c r="D17" s="10">
        <v>13</v>
      </c>
      <c r="E17" s="10">
        <v>169</v>
      </c>
    </row>
    <row r="18" spans="1:5" ht="18.600000000000001" thickBot="1" x14ac:dyDescent="0.35">
      <c r="A18" s="9">
        <v>17</v>
      </c>
      <c r="B18" s="10">
        <v>11</v>
      </c>
      <c r="C18" s="10">
        <v>5</v>
      </c>
      <c r="D18" s="10">
        <v>12</v>
      </c>
      <c r="E18" s="10">
        <v>160</v>
      </c>
    </row>
    <row r="19" spans="1:5" ht="18.600000000000001" thickBot="1" x14ac:dyDescent="0.35">
      <c r="A19" s="9">
        <v>18</v>
      </c>
      <c r="B19" s="10">
        <v>14</v>
      </c>
      <c r="C19" s="10">
        <v>4</v>
      </c>
      <c r="D19" s="10">
        <v>12</v>
      </c>
      <c r="E19" s="10">
        <v>151</v>
      </c>
    </row>
    <row r="20" spans="1:5" ht="18.600000000000001" thickBot="1" x14ac:dyDescent="0.35">
      <c r="A20" s="9">
        <v>19</v>
      </c>
      <c r="B20" s="10">
        <v>13</v>
      </c>
      <c r="C20" s="10">
        <v>2</v>
      </c>
      <c r="D20" s="10">
        <v>14</v>
      </c>
      <c r="E20" s="10">
        <v>129</v>
      </c>
    </row>
    <row r="21" spans="1:5" ht="18.600000000000001" thickBot="1" x14ac:dyDescent="0.35">
      <c r="A21" s="9">
        <v>20</v>
      </c>
      <c r="B21" s="10">
        <v>15</v>
      </c>
      <c r="C21" s="10">
        <v>3</v>
      </c>
      <c r="D21" s="10">
        <v>11</v>
      </c>
      <c r="E21" s="10">
        <v>163</v>
      </c>
    </row>
    <row r="31" spans="1:5" x14ac:dyDescent="0.3">
      <c r="A31" t="s">
        <v>7</v>
      </c>
    </row>
    <row r="32" spans="1:5" ht="15" thickBot="1" x14ac:dyDescent="0.35"/>
    <row r="33" spans="1:9" x14ac:dyDescent="0.3">
      <c r="A33" s="12" t="s">
        <v>8</v>
      </c>
      <c r="B33" s="12"/>
    </row>
    <row r="34" spans="1:9" x14ac:dyDescent="0.3">
      <c r="A34" s="4" t="s">
        <v>9</v>
      </c>
      <c r="B34" s="4">
        <v>0.90623000257471908</v>
      </c>
    </row>
    <row r="35" spans="1:9" x14ac:dyDescent="0.3">
      <c r="A35" s="4" t="s">
        <v>10</v>
      </c>
      <c r="B35" s="4">
        <v>0.82125281756657542</v>
      </c>
    </row>
    <row r="36" spans="1:9" x14ac:dyDescent="0.3">
      <c r="A36" s="4" t="s">
        <v>11</v>
      </c>
      <c r="B36" s="4">
        <v>0.78550338107989048</v>
      </c>
    </row>
    <row r="37" spans="1:9" x14ac:dyDescent="0.3">
      <c r="A37" s="4" t="s">
        <v>12</v>
      </c>
      <c r="B37" s="4">
        <v>8.0621022691084274</v>
      </c>
    </row>
    <row r="38" spans="1:9" ht="15" thickBot="1" x14ac:dyDescent="0.35">
      <c r="A38" s="5" t="s">
        <v>13</v>
      </c>
      <c r="B38" s="5">
        <v>19</v>
      </c>
    </row>
    <row r="40" spans="1:9" ht="15" thickBot="1" x14ac:dyDescent="0.35">
      <c r="A40" t="s">
        <v>14</v>
      </c>
    </row>
    <row r="41" spans="1:9" x14ac:dyDescent="0.3">
      <c r="A41" s="6"/>
      <c r="B41" s="6" t="s">
        <v>19</v>
      </c>
      <c r="C41" s="6" t="s">
        <v>20</v>
      </c>
      <c r="D41" s="6" t="s">
        <v>21</v>
      </c>
      <c r="E41" s="6" t="s">
        <v>22</v>
      </c>
      <c r="F41" s="6" t="s">
        <v>23</v>
      </c>
    </row>
    <row r="42" spans="1:9" x14ac:dyDescent="0.3">
      <c r="A42" s="4" t="s">
        <v>15</v>
      </c>
      <c r="B42" s="4">
        <v>3</v>
      </c>
      <c r="C42" s="4">
        <v>4479.4586576681304</v>
      </c>
      <c r="D42" s="4">
        <v>1493.1528858893769</v>
      </c>
      <c r="E42" s="4">
        <v>22.972468891151774</v>
      </c>
      <c r="F42" s="4">
        <v>7.3329369870308178E-6</v>
      </c>
    </row>
    <row r="43" spans="1:9" x14ac:dyDescent="0.3">
      <c r="A43" s="4" t="s">
        <v>16</v>
      </c>
      <c r="B43" s="4">
        <v>15</v>
      </c>
      <c r="C43" s="4">
        <v>974.96239496344867</v>
      </c>
      <c r="D43" s="4">
        <v>64.997492997563242</v>
      </c>
      <c r="E43" s="4"/>
      <c r="F43" s="4"/>
    </row>
    <row r="44" spans="1:9" ht="15" thickBot="1" x14ac:dyDescent="0.35">
      <c r="A44" s="5" t="s">
        <v>17</v>
      </c>
      <c r="B44" s="5">
        <v>18</v>
      </c>
      <c r="C44" s="5">
        <v>5454.4210526315792</v>
      </c>
      <c r="D44" s="5"/>
      <c r="E44" s="5"/>
      <c r="F44" s="5"/>
    </row>
    <row r="45" spans="1:9" ht="15" thickBot="1" x14ac:dyDescent="0.35"/>
    <row r="46" spans="1:9" x14ac:dyDescent="0.3">
      <c r="A46" s="6"/>
      <c r="B46" s="6" t="s">
        <v>24</v>
      </c>
      <c r="C46" s="6" t="s">
        <v>12</v>
      </c>
      <c r="D46" s="6" t="s">
        <v>25</v>
      </c>
      <c r="E46" s="6" t="s">
        <v>26</v>
      </c>
      <c r="F46" s="6" t="s">
        <v>27</v>
      </c>
      <c r="G46" s="6" t="s">
        <v>28</v>
      </c>
      <c r="H46" s="6" t="s">
        <v>29</v>
      </c>
      <c r="I46" s="6" t="s">
        <v>30</v>
      </c>
    </row>
    <row r="47" spans="1:9" x14ac:dyDescent="0.3">
      <c r="A47" s="4" t="s">
        <v>18</v>
      </c>
      <c r="B47" s="4">
        <v>64.576170035640914</v>
      </c>
      <c r="C47" s="4">
        <v>22.31702909161146</v>
      </c>
      <c r="D47" s="4">
        <v>2.8935827331924684</v>
      </c>
      <c r="E47" s="4">
        <v>1.1138672530147943E-2</v>
      </c>
      <c r="F47" s="4">
        <v>17.008548520081412</v>
      </c>
      <c r="G47" s="4">
        <v>112.14379155120042</v>
      </c>
      <c r="H47" s="4">
        <v>17.008548520081412</v>
      </c>
      <c r="I47" s="4">
        <v>112.14379155120042</v>
      </c>
    </row>
    <row r="48" spans="1:9" x14ac:dyDescent="0.3">
      <c r="A48" s="4">
        <v>12</v>
      </c>
      <c r="B48" s="4">
        <v>7.4521163401753405</v>
      </c>
      <c r="C48" s="4">
        <v>1.083423648764251</v>
      </c>
      <c r="D48" s="4">
        <v>6.8783031907003291</v>
      </c>
      <c r="E48" s="4">
        <v>5.2494930295367151E-6</v>
      </c>
      <c r="F48" s="4">
        <v>5.1428534963680654</v>
      </c>
      <c r="G48" s="4">
        <v>9.7613791839826156</v>
      </c>
      <c r="H48" s="4">
        <v>5.1428534963680654</v>
      </c>
      <c r="I48" s="4">
        <v>9.7613791839826156</v>
      </c>
    </row>
    <row r="49" spans="1:9" x14ac:dyDescent="0.3">
      <c r="A49" s="4">
        <v>2</v>
      </c>
      <c r="B49" s="4">
        <v>5.878066546996541</v>
      </c>
      <c r="C49" s="4">
        <v>1.4303915888596601</v>
      </c>
      <c r="D49" s="4">
        <v>4.1094107325411962</v>
      </c>
      <c r="E49" s="4">
        <v>9.2837983884347006E-4</v>
      </c>
      <c r="F49" s="4">
        <v>2.8292590449490951</v>
      </c>
      <c r="G49" s="4">
        <v>8.9268740490439864</v>
      </c>
      <c r="H49" s="4">
        <v>2.8292590449490951</v>
      </c>
      <c r="I49" s="4">
        <v>8.9268740490439864</v>
      </c>
    </row>
    <row r="50" spans="1:9" ht="15" thickBot="1" x14ac:dyDescent="0.35">
      <c r="A50" s="5">
        <v>8</v>
      </c>
      <c r="B50" s="5">
        <v>-2.7707484585967381</v>
      </c>
      <c r="C50" s="5">
        <v>1.0872718039485825</v>
      </c>
      <c r="D50" s="5">
        <v>-2.5483494086155551</v>
      </c>
      <c r="E50" s="5">
        <v>2.2270721290253575E-2</v>
      </c>
      <c r="F50" s="5">
        <v>-5.0882134510229005</v>
      </c>
      <c r="G50" s="5">
        <v>-0.45328346617057624</v>
      </c>
      <c r="H50" s="5">
        <v>-5.0882134510229005</v>
      </c>
      <c r="I50" s="5">
        <v>-0.45328346617057624</v>
      </c>
    </row>
    <row r="54" spans="1:9" x14ac:dyDescent="0.3">
      <c r="A54" t="s">
        <v>31</v>
      </c>
    </row>
    <row r="55" spans="1:9" ht="15" thickBot="1" x14ac:dyDescent="0.35"/>
    <row r="56" spans="1:9" x14ac:dyDescent="0.3">
      <c r="A56" s="6" t="s">
        <v>32</v>
      </c>
      <c r="B56" s="6" t="s">
        <v>33</v>
      </c>
      <c r="C56" s="6" t="s">
        <v>34</v>
      </c>
    </row>
    <row r="57" spans="1:9" x14ac:dyDescent="0.3">
      <c r="A57" s="4">
        <v>1</v>
      </c>
      <c r="B57" s="4">
        <v>187.40349905044357</v>
      </c>
      <c r="C57" s="4">
        <v>-5.4034990504435712</v>
      </c>
    </row>
    <row r="58" spans="1:9" x14ac:dyDescent="0.3">
      <c r="A58" s="4">
        <v>2</v>
      </c>
      <c r="B58" s="4">
        <v>173.69596503551082</v>
      </c>
      <c r="C58" s="4">
        <v>-9.6959650355108238</v>
      </c>
    </row>
    <row r="59" spans="1:9" x14ac:dyDescent="0.3">
      <c r="A59" s="4">
        <v>3</v>
      </c>
      <c r="B59" s="4">
        <v>160.02921251853587</v>
      </c>
      <c r="C59" s="4">
        <v>-10.029212518535871</v>
      </c>
    </row>
    <row r="60" spans="1:9" x14ac:dyDescent="0.3">
      <c r="A60" s="4">
        <v>4</v>
      </c>
      <c r="B60" s="4">
        <v>168.19524961627513</v>
      </c>
      <c r="C60" s="4">
        <v>7.8047503837248655</v>
      </c>
    </row>
    <row r="61" spans="1:9" x14ac:dyDescent="0.3">
      <c r="A61" s="4">
        <v>5</v>
      </c>
      <c r="B61" s="4">
        <v>163.17731210489347</v>
      </c>
      <c r="C61" s="4">
        <v>4.822687895106526</v>
      </c>
    </row>
    <row r="62" spans="1:9" x14ac:dyDescent="0.3">
      <c r="A62" s="4">
        <v>6</v>
      </c>
      <c r="B62" s="4">
        <v>169.01459715393219</v>
      </c>
      <c r="C62" s="4">
        <v>3.9854028460678137</v>
      </c>
    </row>
    <row r="63" spans="1:9" x14ac:dyDescent="0.3">
      <c r="A63" s="4">
        <v>7</v>
      </c>
      <c r="B63" s="4">
        <v>139.92005255079476</v>
      </c>
      <c r="C63" s="4">
        <v>5.0799474492052354</v>
      </c>
    </row>
    <row r="64" spans="1:9" x14ac:dyDescent="0.3">
      <c r="A64" s="4">
        <v>8</v>
      </c>
      <c r="B64" s="4">
        <v>172.16269674028982</v>
      </c>
      <c r="C64" s="4">
        <v>2.8373032597101826</v>
      </c>
    </row>
    <row r="65" spans="1:3" x14ac:dyDescent="0.3">
      <c r="A65" s="4">
        <v>9</v>
      </c>
      <c r="B65" s="4">
        <v>166.24384869533546</v>
      </c>
      <c r="C65" s="4">
        <v>-9.2438486953354584</v>
      </c>
    </row>
    <row r="66" spans="1:3" x14ac:dyDescent="0.3">
      <c r="A66" s="4">
        <v>10</v>
      </c>
      <c r="B66" s="4">
        <v>144.60142043237337</v>
      </c>
      <c r="C66" s="4">
        <v>-2.6014204323733736</v>
      </c>
    </row>
    <row r="67" spans="1:3" x14ac:dyDescent="0.3">
      <c r="A67" s="4">
        <v>11</v>
      </c>
      <c r="B67" s="4">
        <v>155.20163635890631</v>
      </c>
      <c r="C67" s="4">
        <v>-4.2016363589063133</v>
      </c>
    </row>
    <row r="68" spans="1:3" x14ac:dyDescent="0.3">
      <c r="A68" s="4">
        <v>12</v>
      </c>
      <c r="B68" s="4">
        <v>151.0438278831395</v>
      </c>
      <c r="C68" s="4">
        <v>-3.0438278831394996</v>
      </c>
    </row>
    <row r="69" spans="1:3" x14ac:dyDescent="0.3">
      <c r="A69" s="4">
        <v>13</v>
      </c>
      <c r="B69" s="4">
        <v>182.72213116886496</v>
      </c>
      <c r="C69" s="4">
        <v>3.2778688311350379</v>
      </c>
    </row>
    <row r="70" spans="1:3" x14ac:dyDescent="0.3">
      <c r="A70" s="4">
        <v>14</v>
      </c>
      <c r="B70" s="4">
        <v>192.94499596763703</v>
      </c>
      <c r="C70" s="4">
        <v>8.055004032362973</v>
      </c>
    </row>
    <row r="71" spans="1:3" x14ac:dyDescent="0.3">
      <c r="A71" s="4">
        <v>15</v>
      </c>
      <c r="B71" s="4">
        <v>163.85045136449961</v>
      </c>
      <c r="C71" s="4">
        <v>5.1495486355003948</v>
      </c>
    </row>
    <row r="72" spans="1:3" x14ac:dyDescent="0.3">
      <c r="A72" s="4">
        <v>16</v>
      </c>
      <c r="B72" s="4">
        <v>142.69080100939152</v>
      </c>
      <c r="C72" s="4">
        <v>17.309198990608479</v>
      </c>
    </row>
    <row r="73" spans="1:3" x14ac:dyDescent="0.3">
      <c r="A73" s="4">
        <v>17</v>
      </c>
      <c r="B73" s="4">
        <v>159.16908348292102</v>
      </c>
      <c r="C73" s="4">
        <v>-8.1690834829210246</v>
      </c>
    </row>
    <row r="74" spans="1:3" x14ac:dyDescent="0.3">
      <c r="A74" s="4">
        <v>18</v>
      </c>
      <c r="B74" s="4">
        <v>134.41933713155908</v>
      </c>
      <c r="C74" s="4">
        <v>-5.4193371315590753</v>
      </c>
    </row>
    <row r="75" spans="1:3" ht="15" thickBot="1" x14ac:dyDescent="0.35">
      <c r="A75" s="5">
        <v>19</v>
      </c>
      <c r="B75" s="5">
        <v>163.51388173469653</v>
      </c>
      <c r="C75" s="5">
        <v>-0.51388173469652543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2053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</xdr:colOff>
                <xdr:row>0</xdr:row>
                <xdr:rowOff>152400</xdr:rowOff>
              </to>
            </anchor>
          </objectPr>
        </oleObject>
      </mc:Choice>
      <mc:Fallback>
        <oleObject progId="Equation.DSMT4" shapeId="2053" r:id="rId4"/>
      </mc:Fallback>
    </mc:AlternateContent>
    <mc:AlternateContent xmlns:mc="http://schemas.openxmlformats.org/markup-compatibility/2006">
      <mc:Choice Requires="x14">
        <oleObject progId="Equation.DSMT4" shapeId="2052" r:id="rId6">
          <objectPr defaultSize="0" autoPict="0" r:id="rId7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190500</xdr:colOff>
                <xdr:row>0</xdr:row>
                <xdr:rowOff>228600</xdr:rowOff>
              </to>
            </anchor>
          </objectPr>
        </oleObject>
      </mc:Choice>
      <mc:Fallback>
        <oleObject progId="Equation.DSMT4" shapeId="2052" r:id="rId6"/>
      </mc:Fallback>
    </mc:AlternateContent>
    <mc:AlternateContent xmlns:mc="http://schemas.openxmlformats.org/markup-compatibility/2006">
      <mc:Choice Requires="x14">
        <oleObject progId="Equation.DSMT4" shapeId="2051" r:id="rId8">
          <objectPr defaultSize="0" autoPict="0" r:id="rId9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205740</xdr:colOff>
                <xdr:row>0</xdr:row>
                <xdr:rowOff>228600</xdr:rowOff>
              </to>
            </anchor>
          </objectPr>
        </oleObject>
      </mc:Choice>
      <mc:Fallback>
        <oleObject progId="Equation.DSMT4" shapeId="2051" r:id="rId8"/>
      </mc:Fallback>
    </mc:AlternateContent>
    <mc:AlternateContent xmlns:mc="http://schemas.openxmlformats.org/markup-compatibility/2006">
      <mc:Choice Requires="x14">
        <oleObject progId="Equation.DSMT4" shapeId="2050" r:id="rId10">
          <objectPr defaultSize="0" autoPict="0" r:id="rId11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190500</xdr:colOff>
                <xdr:row>0</xdr:row>
                <xdr:rowOff>228600</xdr:rowOff>
              </to>
            </anchor>
          </objectPr>
        </oleObject>
      </mc:Choice>
      <mc:Fallback>
        <oleObject progId="Equation.DSMT4" shapeId="2050" r:id="rId10"/>
      </mc:Fallback>
    </mc:AlternateContent>
    <mc:AlternateContent xmlns:mc="http://schemas.openxmlformats.org/markup-compatibility/2006">
      <mc:Choice Requires="x14">
        <oleObject progId="Equation.DSMT4" shapeId="2049" r:id="rId12">
          <objectPr defaultSize="0" autoPict="0" r:id="rId13">
            <anchor moveWithCells="1" sizeWithCells="1">
              <from>
                <xdr:col>4</xdr:col>
                <xdr:colOff>0</xdr:colOff>
                <xdr:row>0</xdr:row>
                <xdr:rowOff>0</xdr:rowOff>
              </from>
              <to>
                <xdr:col>4</xdr:col>
                <xdr:colOff>167640</xdr:colOff>
                <xdr:row>0</xdr:row>
                <xdr:rowOff>228600</xdr:rowOff>
              </to>
            </anchor>
          </objectPr>
        </oleObject>
      </mc:Choice>
      <mc:Fallback>
        <oleObject progId="Equation.DSMT4" shapeId="2049" r:id="rId12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topLeftCell="A2" workbookViewId="0">
      <selection activeCell="D4" sqref="D4"/>
    </sheetView>
  </sheetViews>
  <sheetFormatPr defaultRowHeight="14.4" x14ac:dyDescent="0.3"/>
  <cols>
    <col min="1" max="2" width="18.44140625" customWidth="1"/>
    <col min="3" max="3" width="18.33203125" customWidth="1"/>
    <col min="4" max="4" width="18.109375" customWidth="1"/>
    <col min="5" max="5" width="18.33203125" customWidth="1"/>
    <col min="6" max="6" width="18.44140625" customWidth="1"/>
    <col min="7" max="7" width="18.33203125" customWidth="1"/>
    <col min="8" max="8" width="14.44140625" customWidth="1"/>
    <col min="9" max="9" width="14.33203125" customWidth="1"/>
    <col min="11" max="11" width="22" customWidth="1"/>
  </cols>
  <sheetData>
    <row r="1" spans="1:9" x14ac:dyDescent="0.3">
      <c r="A1" t="s">
        <v>7</v>
      </c>
    </row>
    <row r="2" spans="1:9" ht="15" thickBot="1" x14ac:dyDescent="0.35"/>
    <row r="3" spans="1:9" x14ac:dyDescent="0.3">
      <c r="A3" s="21" t="s">
        <v>8</v>
      </c>
      <c r="B3" s="21"/>
    </row>
    <row r="4" spans="1:9" x14ac:dyDescent="0.3">
      <c r="A4" s="4" t="s">
        <v>9</v>
      </c>
      <c r="B4" s="4">
        <v>0.8376129630229735</v>
      </c>
    </row>
    <row r="5" spans="1:9" x14ac:dyDescent="0.3">
      <c r="A5" s="4" t="s">
        <v>10</v>
      </c>
      <c r="B5" s="4">
        <v>0.70159547582412518</v>
      </c>
    </row>
    <row r="6" spans="1:9" x14ac:dyDescent="0.3">
      <c r="A6" s="4" t="s">
        <v>11</v>
      </c>
      <c r="B6" s="4">
        <v>0.62699434478015648</v>
      </c>
    </row>
    <row r="7" spans="1:9" x14ac:dyDescent="0.3">
      <c r="A7" s="4" t="s">
        <v>12</v>
      </c>
      <c r="B7" s="4">
        <v>0.30303004866534522</v>
      </c>
    </row>
    <row r="8" spans="1:9" ht="15" thickBot="1" x14ac:dyDescent="0.35">
      <c r="A8" s="5" t="s">
        <v>13</v>
      </c>
      <c r="B8" s="5">
        <v>11</v>
      </c>
    </row>
    <row r="10" spans="1:9" ht="15" thickBot="1" x14ac:dyDescent="0.35">
      <c r="A10" t="s">
        <v>14</v>
      </c>
    </row>
    <row r="11" spans="1:9" x14ac:dyDescent="0.3">
      <c r="A11" s="22"/>
      <c r="B11" s="22" t="s">
        <v>19</v>
      </c>
      <c r="C11" s="22" t="s">
        <v>20</v>
      </c>
      <c r="D11" s="22" t="s">
        <v>21</v>
      </c>
      <c r="E11" s="22" t="s">
        <v>22</v>
      </c>
      <c r="F11" s="22" t="s">
        <v>23</v>
      </c>
    </row>
    <row r="12" spans="1:9" x14ac:dyDescent="0.3">
      <c r="A12" s="4" t="s">
        <v>15</v>
      </c>
      <c r="B12" s="4">
        <v>2</v>
      </c>
      <c r="C12" s="4">
        <v>1.7272004986652096</v>
      </c>
      <c r="D12" s="4">
        <v>0.86360024933260482</v>
      </c>
      <c r="E12" s="4">
        <v>9.4046225037877242</v>
      </c>
      <c r="F12" s="4">
        <v>7.9290583371281927E-3</v>
      </c>
    </row>
    <row r="13" spans="1:9" x14ac:dyDescent="0.3">
      <c r="A13" s="4" t="s">
        <v>16</v>
      </c>
      <c r="B13" s="4">
        <v>8</v>
      </c>
      <c r="C13" s="4">
        <v>0.73461768315297182</v>
      </c>
      <c r="D13" s="4">
        <v>9.1827210394121478E-2</v>
      </c>
      <c r="E13" s="4"/>
      <c r="F13" s="4"/>
    </row>
    <row r="14" spans="1:9" ht="15" thickBot="1" x14ac:dyDescent="0.35">
      <c r="A14" s="5" t="s">
        <v>17</v>
      </c>
      <c r="B14" s="5">
        <v>10</v>
      </c>
      <c r="C14" s="5">
        <v>2.4618181818181815</v>
      </c>
      <c r="D14" s="5"/>
      <c r="E14" s="5"/>
      <c r="F14" s="5"/>
    </row>
    <row r="15" spans="1:9" ht="15" thickBot="1" x14ac:dyDescent="0.35"/>
    <row r="16" spans="1:9" x14ac:dyDescent="0.3">
      <c r="A16" s="22"/>
      <c r="B16" s="22" t="s">
        <v>24</v>
      </c>
      <c r="C16" s="22" t="s">
        <v>12</v>
      </c>
      <c r="D16" s="22" t="s">
        <v>25</v>
      </c>
      <c r="E16" s="22" t="s">
        <v>26</v>
      </c>
      <c r="F16" s="22" t="s">
        <v>27</v>
      </c>
      <c r="G16" s="22" t="s">
        <v>28</v>
      </c>
      <c r="H16" s="22" t="s">
        <v>29</v>
      </c>
      <c r="I16" s="22" t="s">
        <v>30</v>
      </c>
    </row>
    <row r="17" spans="1:11" x14ac:dyDescent="0.3">
      <c r="A17" s="4" t="s">
        <v>18</v>
      </c>
      <c r="B17" s="4">
        <v>-9.6258393663180564E-2</v>
      </c>
      <c r="C17" s="4">
        <v>0.43179673924992645</v>
      </c>
      <c r="D17" s="4">
        <v>-0.22292524448051854</v>
      </c>
      <c r="E17" s="4">
        <v>0.82918024810969992</v>
      </c>
      <c r="F17" s="4">
        <v>-1.0919834599411864</v>
      </c>
      <c r="G17" s="4">
        <v>0.89946667261482538</v>
      </c>
      <c r="H17" s="4">
        <v>-1.0919834599411864</v>
      </c>
      <c r="I17" s="4">
        <v>0.89946667261482538</v>
      </c>
    </row>
    <row r="18" spans="1:11" x14ac:dyDescent="0.3">
      <c r="A18" s="4" t="s">
        <v>52</v>
      </c>
      <c r="B18" s="4">
        <v>8.3335092220992668E-2</v>
      </c>
      <c r="C18" s="4">
        <v>2.3847703812358415E-2</v>
      </c>
      <c r="D18" s="4">
        <v>3.4944702801033012</v>
      </c>
      <c r="E18" s="4">
        <v>8.1448431861772929E-3</v>
      </c>
      <c r="F18" s="4">
        <v>2.8342188614569983E-2</v>
      </c>
      <c r="G18" s="4">
        <v>0.13832799582741534</v>
      </c>
      <c r="H18" s="4">
        <v>2.8342188614569983E-2</v>
      </c>
      <c r="I18" s="4">
        <v>0.13832799582741534</v>
      </c>
    </row>
    <row r="19" spans="1:11" ht="15" thickBot="1" x14ac:dyDescent="0.35">
      <c r="A19" s="5" t="s">
        <v>53</v>
      </c>
      <c r="B19" s="5">
        <v>4.4506390792675411E-2</v>
      </c>
      <c r="C19" s="5">
        <v>2.2460557707669471E-2</v>
      </c>
      <c r="D19" s="5">
        <v>1.9815354263210518</v>
      </c>
      <c r="E19" s="5">
        <v>8.2851596709213271E-2</v>
      </c>
      <c r="F19" s="5">
        <v>-7.2877481602022162E-3</v>
      </c>
      <c r="G19" s="5">
        <v>9.6300529745553032E-2</v>
      </c>
      <c r="H19" s="5">
        <v>-7.2877481602022162E-3</v>
      </c>
      <c r="I19" s="5">
        <v>9.6300529745553032E-2</v>
      </c>
    </row>
    <row r="21" spans="1:11" x14ac:dyDescent="0.3">
      <c r="A21" t="s">
        <v>65</v>
      </c>
    </row>
    <row r="22" spans="1:11" x14ac:dyDescent="0.3">
      <c r="A22" t="s">
        <v>54</v>
      </c>
      <c r="B22" s="1" t="s">
        <v>55</v>
      </c>
      <c r="C22" t="s">
        <v>56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</row>
    <row r="23" spans="1:11" x14ac:dyDescent="0.3">
      <c r="A23">
        <v>0.9</v>
      </c>
      <c r="B23">
        <f>TINV(1-A23,11-2-1)</f>
        <v>1.8595480375308981</v>
      </c>
      <c r="C23" t="str">
        <f>IF($D$17&gt;$B23,"значима","не значима")</f>
        <v>не значима</v>
      </c>
      <c r="D23" t="str">
        <f>IF($D$18&gt;$B23,"значима","не значима")</f>
        <v>значима</v>
      </c>
      <c r="E23" t="str">
        <f>IF($D$19&gt;$B23,"значима","не значима")</f>
        <v>значима</v>
      </c>
      <c r="F23">
        <f>$B17-$B$23*$C17*SQRT(11/(11-2-1))</f>
        <v>-1.0377969503924622</v>
      </c>
      <c r="G23">
        <f>$B17+$B$23*$C17*SQRT(11/(11-2-1))</f>
        <v>0.84528016306610121</v>
      </c>
      <c r="H23">
        <f>$B17-$B$25*$C17*SQRT(11/(11-2-1))</f>
        <v>-1.7951801109026939</v>
      </c>
      <c r="I23">
        <f>$B17+$B$25*$C17*SQRT(11/(11-2-1))</f>
        <v>1.602663323576333</v>
      </c>
      <c r="J23">
        <f>FINV(1-$A23,3,11-3)</f>
        <v>2.9237962883137798</v>
      </c>
      <c r="K23" t="str">
        <f>IF($J23&lt;4*$B$5/(1-$B$5), "принимаем гипотезу","не принимаем гипотезу")</f>
        <v>принимаем гипотезу</v>
      </c>
    </row>
    <row r="24" spans="1:11" x14ac:dyDescent="0.3">
      <c r="A24">
        <v>0.95</v>
      </c>
      <c r="B24">
        <f t="shared" ref="B24:B25" si="0">TINV(1-A24,11-2-1)</f>
        <v>2.3060041352041662</v>
      </c>
      <c r="C24" t="str">
        <f t="shared" ref="C24:C25" si="1">IF($D$17&gt;$B24,"значима","не значима")</f>
        <v>не значима</v>
      </c>
      <c r="D24" t="str">
        <f t="shared" ref="D24:D25" si="2">IF($D$18&gt;$B24,"значима","не значима")</f>
        <v>значима</v>
      </c>
      <c r="E24" t="str">
        <f t="shared" ref="E24:E25" si="3">IF($D$19&gt;$B24,"значима","не значима")</f>
        <v>не значима</v>
      </c>
      <c r="F24">
        <f>$B18-$B$23*$C18*SQRT(11/(11-2-1))</f>
        <v>3.1334855563811478E-2</v>
      </c>
      <c r="G24">
        <f t="shared" ref="G24:G25" si="4">$B18+$B$23*$C18*SQRT(11/(11-2-1))</f>
        <v>0.13533532887817384</v>
      </c>
      <c r="H24">
        <f>$B18-$B$25*$C18*SQRT(11/(11-2-1))</f>
        <v>-1.0494661990422788E-2</v>
      </c>
      <c r="I24">
        <f>$B18+$B$25*$C18*SQRT(11/(11-2-1))</f>
        <v>0.17716484643240812</v>
      </c>
      <c r="J24">
        <f t="shared" ref="J24:J25" si="5">FINV(1-$A24,3,11-3)</f>
        <v>4.0661805513511604</v>
      </c>
      <c r="K24" t="str">
        <f>IF($J24&lt;4*$B$5/(1-$B$5), "принимаем гипотезу","не принимаем гипотезу")</f>
        <v>принимаем гипотезу</v>
      </c>
    </row>
    <row r="25" spans="1:11" x14ac:dyDescent="0.3">
      <c r="A25">
        <v>0.99</v>
      </c>
      <c r="B25">
        <f t="shared" si="0"/>
        <v>3.3553873313333948</v>
      </c>
      <c r="C25" t="str">
        <f t="shared" si="1"/>
        <v>не значима</v>
      </c>
      <c r="D25" t="str">
        <f t="shared" si="2"/>
        <v>значима</v>
      </c>
      <c r="E25" t="str">
        <f t="shared" si="3"/>
        <v>не значима</v>
      </c>
      <c r="F25">
        <f t="shared" ref="F25" si="6">$B19-$B$23*$C19*SQRT(11/(11-2-1))</f>
        <v>-4.4691552574154733E-3</v>
      </c>
      <c r="G25">
        <f t="shared" si="4"/>
        <v>9.3481936842766289E-2</v>
      </c>
      <c r="H25">
        <f>$B19-$B$25*$C19*SQRT(11/(11-2-1))</f>
        <v>-4.386558102248115E-2</v>
      </c>
      <c r="I25">
        <f>$B19+$B$25*$C19*SQRT(11/(11-2-1))</f>
        <v>0.13287836260783198</v>
      </c>
      <c r="J25">
        <f t="shared" si="5"/>
        <v>7.5909919475988525</v>
      </c>
      <c r="K25" t="str">
        <f>IF($J25&lt;4*$B$5/(1-$B$5), "принимаем гипотезу","не принимаем гипотезу")</f>
        <v>принимаем гипотезу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5"/>
  <sheetViews>
    <sheetView tabSelected="1" topLeftCell="A5" workbookViewId="0">
      <selection activeCell="T12" sqref="T12"/>
    </sheetView>
  </sheetViews>
  <sheetFormatPr defaultRowHeight="14.4" x14ac:dyDescent="0.3"/>
  <cols>
    <col min="16" max="16" width="12.5546875" customWidth="1"/>
    <col min="17" max="17" width="15.6640625" customWidth="1"/>
  </cols>
  <sheetData>
    <row r="1" spans="1:21" ht="31.8" thickBot="1" x14ac:dyDescent="0.35">
      <c r="A1" s="14" t="s">
        <v>36</v>
      </c>
      <c r="B1" s="15" t="s">
        <v>37</v>
      </c>
      <c r="C1" s="15" t="s">
        <v>38</v>
      </c>
      <c r="D1" s="15" t="s">
        <v>39</v>
      </c>
      <c r="F1" t="s">
        <v>7</v>
      </c>
    </row>
    <row r="2" spans="1:21" ht="20.399999999999999" thickBot="1" x14ac:dyDescent="0.35">
      <c r="A2" s="16"/>
      <c r="B2" s="17" t="s">
        <v>40</v>
      </c>
      <c r="C2" s="17" t="s">
        <v>41</v>
      </c>
      <c r="D2" s="17" t="s">
        <v>42</v>
      </c>
      <c r="P2" t="s">
        <v>44</v>
      </c>
      <c r="Q2">
        <f>G17+15*G18+18*G19</f>
        <v>2.2750223844617397</v>
      </c>
      <c r="R2" t="s">
        <v>45</v>
      </c>
    </row>
    <row r="3" spans="1:21" ht="18.600000000000001" thickBot="1" x14ac:dyDescent="0.35">
      <c r="A3" s="18">
        <v>1</v>
      </c>
      <c r="B3" s="19">
        <v>1.3</v>
      </c>
      <c r="C3" s="19">
        <v>11</v>
      </c>
      <c r="D3" s="19">
        <v>20</v>
      </c>
      <c r="F3" s="12" t="s">
        <v>8</v>
      </c>
      <c r="G3" s="12"/>
      <c r="P3" t="s">
        <v>46</v>
      </c>
      <c r="Q3">
        <f>G18*5</f>
        <v>0.26287623114539571</v>
      </c>
      <c r="R3" t="s">
        <v>45</v>
      </c>
    </row>
    <row r="4" spans="1:21" ht="18.600000000000001" thickBot="1" x14ac:dyDescent="0.35">
      <c r="A4" s="18">
        <v>2</v>
      </c>
      <c r="B4" s="19">
        <v>2.2999999999999998</v>
      </c>
      <c r="C4" s="19">
        <v>19</v>
      </c>
      <c r="D4" s="19">
        <v>14</v>
      </c>
      <c r="F4" s="4" t="s">
        <v>9</v>
      </c>
      <c r="G4" s="4">
        <v>0.91944552996385231</v>
      </c>
      <c r="P4" t="s">
        <v>47</v>
      </c>
      <c r="Q4">
        <f>G18*3 + G19*5</f>
        <v>0.59044149046077554</v>
      </c>
      <c r="R4" t="s">
        <v>45</v>
      </c>
    </row>
    <row r="5" spans="1:21" ht="18.600000000000001" thickBot="1" x14ac:dyDescent="0.35">
      <c r="A5" s="18">
        <v>3</v>
      </c>
      <c r="B5" s="19">
        <v>1.8</v>
      </c>
      <c r="C5" s="19">
        <v>13</v>
      </c>
      <c r="D5" s="19">
        <v>12</v>
      </c>
      <c r="F5" s="4" t="s">
        <v>10</v>
      </c>
      <c r="G5" s="4">
        <v>0.84538008257050923</v>
      </c>
      <c r="P5" t="s">
        <v>48</v>
      </c>
      <c r="Q5">
        <f>G17+1.1*C3*G18+D3*G19</f>
        <v>2.2956404711068252</v>
      </c>
    </row>
    <row r="6" spans="1:21" ht="18.600000000000001" thickBot="1" x14ac:dyDescent="0.35">
      <c r="A6" s="18">
        <v>4</v>
      </c>
      <c r="B6" s="19">
        <v>1.4</v>
      </c>
      <c r="C6" s="19">
        <v>14</v>
      </c>
      <c r="D6" s="19">
        <v>8</v>
      </c>
      <c r="F6" s="4" t="s">
        <v>11</v>
      </c>
      <c r="G6" s="4">
        <v>0.80120296330494045</v>
      </c>
      <c r="Q6">
        <f>G17+1.1*C4*G18+D4*G19</f>
        <v>2.2390437357944761</v>
      </c>
    </row>
    <row r="7" spans="1:21" ht="18.600000000000001" thickBot="1" x14ac:dyDescent="0.35">
      <c r="A7" s="18">
        <v>5</v>
      </c>
      <c r="B7" s="19">
        <v>1.1000000000000001</v>
      </c>
      <c r="C7" s="19">
        <v>11</v>
      </c>
      <c r="D7" s="19">
        <v>10</v>
      </c>
      <c r="F7" s="4" t="s">
        <v>12</v>
      </c>
      <c r="G7" s="4">
        <v>0.22347759021818173</v>
      </c>
      <c r="Q7">
        <f>G17+1.1*C5*G18+D5*G19</f>
        <v>1.7189608099731386</v>
      </c>
    </row>
    <row r="8" spans="1:21" ht="18.600000000000001" thickBot="1" x14ac:dyDescent="0.35">
      <c r="A8" s="18">
        <v>6</v>
      </c>
      <c r="B8" s="19">
        <v>1.2</v>
      </c>
      <c r="C8" s="19">
        <v>17</v>
      </c>
      <c r="D8" s="19">
        <v>6</v>
      </c>
      <c r="F8" s="5" t="s">
        <v>13</v>
      </c>
      <c r="G8" s="5">
        <v>10</v>
      </c>
      <c r="Q8">
        <f>G17+1.1*C6*G18+D6*G19</f>
        <v>1.4306209794062952</v>
      </c>
    </row>
    <row r="9" spans="1:21" ht="18.600000000000001" thickBot="1" x14ac:dyDescent="0.35">
      <c r="A9" s="18">
        <v>7</v>
      </c>
      <c r="B9" s="19">
        <v>2.7</v>
      </c>
      <c r="C9" s="19">
        <v>23</v>
      </c>
      <c r="D9" s="19">
        <v>16</v>
      </c>
      <c r="Q9">
        <f>G17+1.1*C7*G18+D7*G19</f>
        <v>1.4302089675597491</v>
      </c>
    </row>
    <row r="10" spans="1:21" ht="18.600000000000001" thickBot="1" x14ac:dyDescent="0.35">
      <c r="A10" s="18">
        <v>8</v>
      </c>
      <c r="B10" s="19">
        <v>1.9</v>
      </c>
      <c r="C10" s="19">
        <v>11</v>
      </c>
      <c r="D10" s="19">
        <v>15</v>
      </c>
      <c r="F10" t="s">
        <v>14</v>
      </c>
      <c r="Q10">
        <f>G17+1.1*C8*G18+D8*G19</f>
        <v>1.4310329912528412</v>
      </c>
    </row>
    <row r="11" spans="1:21" ht="18.600000000000001" thickBot="1" x14ac:dyDescent="0.35">
      <c r="A11" s="18">
        <v>9</v>
      </c>
      <c r="B11" s="19">
        <v>1.5</v>
      </c>
      <c r="C11" s="19">
        <v>13</v>
      </c>
      <c r="D11" s="19">
        <v>8</v>
      </c>
      <c r="F11" s="6"/>
      <c r="G11" s="6" t="s">
        <v>19</v>
      </c>
      <c r="H11" s="6" t="s">
        <v>20</v>
      </c>
      <c r="I11" s="6" t="s">
        <v>21</v>
      </c>
      <c r="J11" s="6" t="s">
        <v>22</v>
      </c>
      <c r="K11" s="6" t="s">
        <v>23</v>
      </c>
      <c r="Q11">
        <f>G17+1.1*C9*G18+D9*G19</f>
        <v>2.6434611199118399</v>
      </c>
    </row>
    <row r="12" spans="1:21" ht="18.600000000000001" thickBot="1" x14ac:dyDescent="0.35">
      <c r="A12" s="18">
        <v>10</v>
      </c>
      <c r="B12" s="19">
        <v>2.1</v>
      </c>
      <c r="C12" s="19">
        <v>20</v>
      </c>
      <c r="D12" s="19">
        <v>17</v>
      </c>
      <c r="F12" s="4" t="s">
        <v>15</v>
      </c>
      <c r="G12" s="4">
        <v>2</v>
      </c>
      <c r="H12" s="4">
        <v>1.9114043666919223</v>
      </c>
      <c r="I12" s="4">
        <v>0.95570218334596113</v>
      </c>
      <c r="J12" s="4">
        <v>19.136152302927322</v>
      </c>
      <c r="K12" s="4">
        <v>1.4535468340839649E-3</v>
      </c>
      <c r="Q12">
        <f>G17+1.1*C10*G18+D10*G19</f>
        <v>1.8629247193332874</v>
      </c>
    </row>
    <row r="13" spans="1:21" ht="18.600000000000001" thickBot="1" x14ac:dyDescent="0.35">
      <c r="A13" s="18">
        <v>11</v>
      </c>
      <c r="B13" s="19">
        <v>1.7</v>
      </c>
      <c r="C13" s="19">
        <v>15</v>
      </c>
      <c r="D13" s="19">
        <v>12</v>
      </c>
      <c r="F13" s="4" t="s">
        <v>16</v>
      </c>
      <c r="G13" s="4">
        <v>7</v>
      </c>
      <c r="H13" s="4">
        <v>0.34959563330807886</v>
      </c>
      <c r="I13" s="4">
        <v>4.9942233329725548E-2</v>
      </c>
      <c r="J13" s="4"/>
      <c r="K13" s="4"/>
      <c r="Q13">
        <f>G17+1.1*C11*G18+D11*G19</f>
        <v>1.3727882085543079</v>
      </c>
    </row>
    <row r="14" spans="1:21" ht="15" thickBot="1" x14ac:dyDescent="0.35">
      <c r="F14" s="5" t="s">
        <v>17</v>
      </c>
      <c r="G14" s="5">
        <v>9</v>
      </c>
      <c r="H14" s="5">
        <v>2.261000000000001</v>
      </c>
      <c r="I14" s="5"/>
      <c r="J14" s="5"/>
      <c r="K14" s="5"/>
      <c r="Q14">
        <f>G17+1.1*C12*G18+D12*G19</f>
        <v>2.556505957710586</v>
      </c>
    </row>
    <row r="15" spans="1:21" ht="15" thickBot="1" x14ac:dyDescent="0.35">
      <c r="Q15">
        <f>G17+1.1*C13*G18+D13*G19</f>
        <v>1.8346263516771129</v>
      </c>
    </row>
    <row r="16" spans="1:21" x14ac:dyDescent="0.3">
      <c r="F16" s="6"/>
      <c r="G16" s="6" t="s">
        <v>24</v>
      </c>
      <c r="H16" s="6" t="s">
        <v>12</v>
      </c>
      <c r="I16" s="6" t="s">
        <v>25</v>
      </c>
      <c r="J16" s="6" t="s">
        <v>26</v>
      </c>
      <c r="K16" s="6" t="s">
        <v>27</v>
      </c>
      <c r="L16" s="6" t="s">
        <v>28</v>
      </c>
      <c r="M16" s="6" t="s">
        <v>29</v>
      </c>
      <c r="N16" s="6" t="s">
        <v>30</v>
      </c>
      <c r="P16" s="20" t="s">
        <v>51</v>
      </c>
      <c r="Q16" s="6"/>
      <c r="R16" s="6"/>
      <c r="S16" s="6" t="s">
        <v>40</v>
      </c>
      <c r="T16" s="6" t="s">
        <v>49</v>
      </c>
      <c r="U16" s="6" t="s">
        <v>50</v>
      </c>
    </row>
    <row r="17" spans="6:21" x14ac:dyDescent="0.3">
      <c r="F17" s="4" t="s">
        <v>18</v>
      </c>
      <c r="G17" s="4">
        <v>-7.1383015359184898E-2</v>
      </c>
      <c r="H17" s="4">
        <v>0.3185660221995591</v>
      </c>
      <c r="I17" s="4">
        <v>-0.22407604824367769</v>
      </c>
      <c r="J17" s="4">
        <v>0.82909779223969027</v>
      </c>
      <c r="K17" s="4">
        <v>-0.82467195718570785</v>
      </c>
      <c r="L17" s="4">
        <v>0.68190592646733805</v>
      </c>
      <c r="M17" s="4">
        <v>-0.82467195718570785</v>
      </c>
      <c r="N17" s="4">
        <v>0.68190592646733805</v>
      </c>
      <c r="Q17" s="4"/>
      <c r="R17" s="4">
        <v>1</v>
      </c>
      <c r="S17" s="4"/>
      <c r="T17" s="4"/>
      <c r="U17" s="4"/>
    </row>
    <row r="18" spans="6:21" x14ac:dyDescent="0.3">
      <c r="F18" s="4">
        <v>11</v>
      </c>
      <c r="G18" s="4">
        <v>5.2575246229079144E-2</v>
      </c>
      <c r="H18" s="4">
        <v>2.0785498598990731E-2</v>
      </c>
      <c r="I18" s="4">
        <v>2.5294195363507908</v>
      </c>
      <c r="J18" s="4">
        <v>3.9266236004248493E-2</v>
      </c>
      <c r="K18" s="4">
        <v>3.4253521604578063E-3</v>
      </c>
      <c r="L18" s="4">
        <v>0.10172514029770048</v>
      </c>
      <c r="M18" s="4">
        <v>3.4253521604578063E-3</v>
      </c>
      <c r="N18" s="4">
        <v>0.10172514029770048</v>
      </c>
      <c r="Q18" s="4" t="s">
        <v>40</v>
      </c>
      <c r="R18" s="4">
        <v>0.17622749497518533</v>
      </c>
      <c r="S18" s="4">
        <v>1</v>
      </c>
      <c r="T18" s="4"/>
      <c r="U18" s="4"/>
    </row>
    <row r="19" spans="6:21" ht="15" thickBot="1" x14ac:dyDescent="0.35">
      <c r="F19" s="5">
        <v>20</v>
      </c>
      <c r="G19" s="5">
        <v>8.6543150354707638E-2</v>
      </c>
      <c r="H19" s="5">
        <v>2.2440687884364274E-2</v>
      </c>
      <c r="I19" s="5">
        <v>3.8565284094970753</v>
      </c>
      <c r="J19" s="5">
        <v>6.2394686809818488E-3</v>
      </c>
      <c r="K19" s="5">
        <v>3.347935556091549E-2</v>
      </c>
      <c r="L19" s="5">
        <v>0.13960694514849978</v>
      </c>
      <c r="M19" s="5">
        <v>3.347935556091549E-2</v>
      </c>
      <c r="N19" s="5">
        <v>0.13960694514849978</v>
      </c>
      <c r="Q19" s="4" t="s">
        <v>49</v>
      </c>
      <c r="R19" s="4">
        <v>0.22225271165396643</v>
      </c>
      <c r="S19" s="4">
        <v>0.7450741255907497</v>
      </c>
      <c r="T19" s="4">
        <v>1</v>
      </c>
      <c r="U19" s="4"/>
    </row>
    <row r="20" spans="6:21" ht="15" thickBot="1" x14ac:dyDescent="0.35">
      <c r="Q20" s="5" t="s">
        <v>50</v>
      </c>
      <c r="R20" s="5">
        <v>-0.13954997918088907</v>
      </c>
      <c r="S20" s="5">
        <v>0.49609095876238246</v>
      </c>
      <c r="T20" s="5">
        <v>0.15869526523752664</v>
      </c>
      <c r="U20" s="5">
        <v>1</v>
      </c>
    </row>
    <row r="23" spans="6:21" x14ac:dyDescent="0.3">
      <c r="F23" t="s">
        <v>31</v>
      </c>
    </row>
    <row r="24" spans="6:21" ht="15" thickBot="1" x14ac:dyDescent="0.35"/>
    <row r="25" spans="6:21" x14ac:dyDescent="0.3">
      <c r="F25" s="6" t="s">
        <v>32</v>
      </c>
      <c r="G25" s="6" t="s">
        <v>43</v>
      </c>
      <c r="H25" s="6" t="s">
        <v>34</v>
      </c>
    </row>
    <row r="26" spans="6:21" x14ac:dyDescent="0.3">
      <c r="F26" s="4">
        <v>1</v>
      </c>
      <c r="G26" s="4">
        <v>2.1391507679592259</v>
      </c>
      <c r="H26" s="4">
        <v>0.16084923204077395</v>
      </c>
    </row>
    <row r="27" spans="6:21" x14ac:dyDescent="0.3">
      <c r="F27" s="4">
        <v>2</v>
      </c>
      <c r="G27" s="4">
        <v>1.6506129898753357</v>
      </c>
      <c r="H27" s="4">
        <v>0.14938701012466438</v>
      </c>
    </row>
    <row r="28" spans="6:21" x14ac:dyDescent="0.3">
      <c r="F28" s="4">
        <v>3</v>
      </c>
      <c r="G28" s="4">
        <v>1.3570156346855842</v>
      </c>
      <c r="H28" s="4">
        <v>4.298436531441574E-2</v>
      </c>
    </row>
    <row r="29" spans="6:21" x14ac:dyDescent="0.3">
      <c r="F29" s="4">
        <v>4</v>
      </c>
      <c r="G29" s="4">
        <v>1.3723761967077621</v>
      </c>
      <c r="H29" s="4">
        <v>-0.27237619670776203</v>
      </c>
    </row>
    <row r="30" spans="6:21" x14ac:dyDescent="0.3">
      <c r="F30" s="4">
        <v>5</v>
      </c>
      <c r="G30" s="4">
        <v>1.3416550726634064</v>
      </c>
      <c r="H30" s="4">
        <v>-0.14165507266340649</v>
      </c>
    </row>
    <row r="31" spans="6:21" x14ac:dyDescent="0.3">
      <c r="F31" s="4">
        <v>6</v>
      </c>
      <c r="G31" s="4">
        <v>2.5225380535849578</v>
      </c>
      <c r="H31" s="4">
        <v>0.17746194641504243</v>
      </c>
    </row>
    <row r="32" spans="6:21" x14ac:dyDescent="0.3">
      <c r="F32" s="4">
        <v>7</v>
      </c>
      <c r="G32" s="4">
        <v>1.8050919484813002</v>
      </c>
      <c r="H32" s="4">
        <v>9.4908051518699743E-2</v>
      </c>
    </row>
    <row r="33" spans="6:8" x14ac:dyDescent="0.3">
      <c r="F33" s="4">
        <v>8</v>
      </c>
      <c r="G33" s="4">
        <v>1.3044403884565052</v>
      </c>
      <c r="H33" s="4">
        <v>0.19555961154349477</v>
      </c>
    </row>
    <row r="34" spans="6:8" x14ac:dyDescent="0.3">
      <c r="F34" s="4">
        <v>9</v>
      </c>
      <c r="G34" s="4">
        <v>2.4513554652524276</v>
      </c>
      <c r="H34" s="4">
        <v>-0.35135546525242756</v>
      </c>
    </row>
    <row r="35" spans="6:8" ht="15" thickBot="1" x14ac:dyDescent="0.35">
      <c r="F35" s="5">
        <v>10</v>
      </c>
      <c r="G35" s="5">
        <v>1.755763482333494</v>
      </c>
      <c r="H35" s="5">
        <v>-5.5763482333494041E-2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Лист4</vt:lpstr>
      <vt:lpstr>Лист3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Shadow Wolf</cp:lastModifiedBy>
  <cp:lastPrinted>2022-10-03T16:41:32Z</cp:lastPrinted>
  <dcterms:created xsi:type="dcterms:W3CDTF">2022-09-06T08:41:58Z</dcterms:created>
  <dcterms:modified xsi:type="dcterms:W3CDTF">2022-10-18T07:22:37Z</dcterms:modified>
</cp:coreProperties>
</file>