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курс\МООиАИ\Лабы\4\"/>
    </mc:Choice>
  </mc:AlternateContent>
  <xr:revisionPtr revIDLastSave="0" documentId="13_ncr:1_{D865D68C-A1AD-4090-8B69-22AEAB452973}" xr6:coauthVersionLast="37" xr6:coauthVersionMax="37" xr10:uidLastSave="{00000000-0000-0000-0000-000000000000}"/>
  <bookViews>
    <workbookView xWindow="0" yWindow="0" windowWidth="23040" windowHeight="8676" activeTab="2" xr2:uid="{45184311-A8C7-4C22-88FA-D0EEDDB26E3E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3" i="2"/>
  <c r="J2" i="1"/>
  <c r="F3" i="1"/>
  <c r="F4" i="1"/>
  <c r="J16" i="2" l="1"/>
  <c r="L5" i="3"/>
  <c r="B9" i="3" s="1"/>
  <c r="J6" i="3"/>
  <c r="F7" i="3"/>
  <c r="I6" i="3"/>
  <c r="H6" i="3"/>
  <c r="J5" i="3"/>
  <c r="J4" i="3"/>
  <c r="J3" i="3"/>
  <c r="I5" i="3"/>
  <c r="I4" i="3"/>
  <c r="I3" i="3"/>
  <c r="H5" i="3"/>
  <c r="H4" i="3"/>
  <c r="H3" i="3"/>
  <c r="G5" i="3"/>
  <c r="G4" i="3"/>
  <c r="G3" i="3"/>
  <c r="H33" i="2"/>
  <c r="H34" i="2"/>
  <c r="H32" i="2"/>
  <c r="G34" i="2"/>
  <c r="G33" i="2"/>
  <c r="G32" i="2"/>
  <c r="I16" i="2"/>
  <c r="H16" i="2"/>
  <c r="F35" i="2"/>
  <c r="F34" i="2"/>
  <c r="F33" i="2"/>
  <c r="F32" i="2"/>
  <c r="E34" i="2"/>
  <c r="E33" i="2"/>
  <c r="E32" i="2"/>
  <c r="D34" i="2"/>
  <c r="D33" i="2"/>
  <c r="D32" i="2"/>
  <c r="C34" i="2"/>
  <c r="C33" i="2"/>
  <c r="C32" i="2"/>
  <c r="B34" i="2"/>
  <c r="B33" i="2"/>
  <c r="B32" i="2"/>
  <c r="E29" i="2"/>
  <c r="D29" i="2"/>
  <c r="C29" i="2"/>
  <c r="B29" i="2"/>
  <c r="G18" i="2" l="1"/>
  <c r="G17" i="2"/>
  <c r="G16" i="2"/>
  <c r="F18" i="2"/>
  <c r="F17" i="2"/>
  <c r="F16" i="2"/>
  <c r="F6" i="2"/>
  <c r="F5" i="2"/>
  <c r="F4" i="2"/>
  <c r="M2" i="1"/>
  <c r="N2" i="1"/>
  <c r="L2" i="1"/>
  <c r="K2" i="1"/>
  <c r="H6" i="1"/>
  <c r="G6" i="1"/>
  <c r="F6" i="1"/>
  <c r="H5" i="1"/>
  <c r="G5" i="1"/>
  <c r="F5" i="1"/>
  <c r="H4" i="1"/>
  <c r="G4" i="1"/>
  <c r="H3" i="1"/>
  <c r="G3" i="1"/>
  <c r="H3" i="2" l="1"/>
  <c r="H5" i="2"/>
  <c r="H4" i="2"/>
  <c r="G3" i="2"/>
  <c r="G4" i="2"/>
  <c r="G5" i="2"/>
  <c r="H17" i="2"/>
  <c r="H18" i="2"/>
  <c r="H19" i="2"/>
  <c r="J17" i="2" s="1"/>
  <c r="I18" i="2" l="1"/>
  <c r="J18" i="2"/>
  <c r="I17" i="2"/>
</calcChain>
</file>

<file path=xl/sharedStrings.xml><?xml version="1.0" encoding="utf-8"?>
<sst xmlns="http://schemas.openxmlformats.org/spreadsheetml/2006/main" count="65" uniqueCount="43">
  <si>
    <r>
      <t>П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</si>
  <si>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</si>
  <si>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</si>
  <si>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</si>
  <si>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</si>
  <si>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</si>
  <si>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4</t>
    </r>
  </si>
  <si>
    <t>q1</t>
  </si>
  <si>
    <t>q2</t>
  </si>
  <si>
    <t>q3</t>
  </si>
  <si>
    <t>α</t>
  </si>
  <si>
    <t>αi1</t>
  </si>
  <si>
    <t>αi2</t>
  </si>
  <si>
    <t>αi3</t>
  </si>
  <si>
    <t>αi4</t>
  </si>
  <si>
    <t>α1</t>
  </si>
  <si>
    <t>α2</t>
  </si>
  <si>
    <t>α3</t>
  </si>
  <si>
    <t>α4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</si>
  <si>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</si>
  <si>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</si>
  <si>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</si>
  <si>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t>Стратегии</t>
  </si>
  <si>
    <t>Критерий Вальда</t>
  </si>
  <si>
    <t>№1</t>
  </si>
  <si>
    <t>Выигрыш</t>
  </si>
  <si>
    <t>Мин</t>
  </si>
  <si>
    <t>Критерий Гурвица</t>
  </si>
  <si>
    <t>№2</t>
  </si>
  <si>
    <t>Покупательский спрос</t>
  </si>
  <si>
    <t>S1</t>
  </si>
  <si>
    <t>S2</t>
  </si>
  <si>
    <t>S=S1+S2</t>
  </si>
  <si>
    <t>λ</t>
  </si>
  <si>
    <t>1-λ</t>
  </si>
  <si>
    <t>Критерий Сэвиджа</t>
  </si>
  <si>
    <t>№3</t>
  </si>
  <si>
    <t>β</t>
  </si>
  <si>
    <t>MAX</t>
  </si>
  <si>
    <t>Риск</t>
  </si>
  <si>
    <t>q4</t>
  </si>
  <si>
    <t>C</t>
  </si>
  <si>
    <t>Эксперимент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</si>
</sst>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5" xfId="0" applyBorder="1"/>
    <xf numFmtId="0" fontId="0" fillId="0" borderId="14" xfId="0" applyBorder="1"/>
    <xf numFmtId="0" fontId="0" fillId="0" borderId="4" xfId="0" applyBorder="1"/>
    <xf numFmtId="0" fontId="1" fillId="0" borderId="12" xfId="0" applyFont="1" applyBorder="1" applyAlignment="1">
      <alignment horizontal="justify" vertical="center" wrapText="1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5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9</xdr:row>
      <xdr:rowOff>30480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52BA3B-4CA2-4749-9105-234F9D698D74}"/>
            </a:ext>
          </a:extLst>
        </xdr:cNvPr>
        <xdr:cNvSpPr txBox="1"/>
      </xdr:nvSpPr>
      <xdr:spPr>
        <a:xfrm>
          <a:off x="66294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228600</xdr:colOff>
          <xdr:row>2</xdr:row>
          <xdr:rowOff>15240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51E92B0-EE10-40C1-A165-6ECAEF4D3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243840</xdr:colOff>
          <xdr:row>2</xdr:row>
          <xdr:rowOff>7620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D94A905-227B-4519-BB88-263174128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243840</xdr:colOff>
          <xdr:row>2</xdr:row>
          <xdr:rowOff>7620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40AAB1D-811C-4EDD-BAC9-0B41165A2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243840</xdr:colOff>
          <xdr:row>2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B038110-440B-493D-918F-73A229F8C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15240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DF9EF7-9A67-4197-A2B6-870F8E92C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14</xdr:row>
          <xdr:rowOff>0</xdr:rowOff>
        </xdr:from>
        <xdr:to>
          <xdr:col>2</xdr:col>
          <xdr:colOff>243840</xdr:colOff>
          <xdr:row>15</xdr:row>
          <xdr:rowOff>7620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9597B45-6634-4B5E-A8B0-FA7E1FC37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14</xdr:row>
          <xdr:rowOff>0</xdr:rowOff>
        </xdr:from>
        <xdr:to>
          <xdr:col>3</xdr:col>
          <xdr:colOff>243840</xdr:colOff>
          <xdr:row>15</xdr:row>
          <xdr:rowOff>7620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302DC2BD-7CBB-47B4-A572-FAFB4A1AB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</xdr:row>
          <xdr:rowOff>0</xdr:rowOff>
        </xdr:from>
        <xdr:to>
          <xdr:col>4</xdr:col>
          <xdr:colOff>243840</xdr:colOff>
          <xdr:row>15</xdr:row>
          <xdr:rowOff>7620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41E2F232-F55D-49B1-A34D-A6BE5BC1C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25</xdr:row>
          <xdr:rowOff>15240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CE1719B-E594-4103-ADDE-536D62D09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0</xdr:rowOff>
        </xdr:from>
        <xdr:to>
          <xdr:col>2</xdr:col>
          <xdr:colOff>243840</xdr:colOff>
          <xdr:row>25</xdr:row>
          <xdr:rowOff>7620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4866A57A-5F43-443E-AEB5-5D8FEA28D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</xdr:row>
          <xdr:rowOff>0</xdr:rowOff>
        </xdr:from>
        <xdr:to>
          <xdr:col>3</xdr:col>
          <xdr:colOff>243840</xdr:colOff>
          <xdr:row>25</xdr:row>
          <xdr:rowOff>7620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40F28B64-784D-4CE2-B946-09A78A81B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243840</xdr:colOff>
          <xdr:row>25</xdr:row>
          <xdr:rowOff>7620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C0E82656-7E02-4ADE-AA30-561B59C02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15240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4266930B-E6C2-49AF-921B-DF0CB98EB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243840</xdr:colOff>
          <xdr:row>31</xdr:row>
          <xdr:rowOff>7620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447BE36C-EE68-49BD-8773-9F2A1F616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243840</xdr:colOff>
          <xdr:row>31</xdr:row>
          <xdr:rowOff>7620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1EB0D59-2251-4883-8F0D-98EFFF211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243840</xdr:colOff>
          <xdr:row>31</xdr:row>
          <xdr:rowOff>7620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F7F8792-A054-4B4E-BE1C-4DB31957B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15240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43DB92BC-7D96-4837-8945-3289F6071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243840</xdr:colOff>
          <xdr:row>31</xdr:row>
          <xdr:rowOff>7620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C31D074B-208E-4C15-B022-3691F7149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243840</xdr:colOff>
          <xdr:row>31</xdr:row>
          <xdr:rowOff>7620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36F6546C-ED22-4A03-80A3-769EBEC52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243840</xdr:colOff>
          <xdr:row>31</xdr:row>
          <xdr:rowOff>7620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82BC4920-84D0-485C-B092-22523961B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15240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63756BC5-5015-4F2D-8D88-701758C23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243840</xdr:colOff>
          <xdr:row>31</xdr:row>
          <xdr:rowOff>7620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8A364CE3-ACE8-4DB8-A54B-3559C4F8C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243840</xdr:colOff>
          <xdr:row>31</xdr:row>
          <xdr:rowOff>7620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9A11F6AF-3BA4-4F0A-98BF-813F45748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243840</xdr:colOff>
          <xdr:row>31</xdr:row>
          <xdr:rowOff>7620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89EAF1F1-4489-4EA5-B8F0-640C127C4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15240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15693A0-B886-48E3-BC6D-FF969BF0C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243840</xdr:colOff>
          <xdr:row>1</xdr:row>
          <xdr:rowOff>7620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80E3420B-8786-46B8-93E2-C1C7DF53F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243840</xdr:colOff>
          <xdr:row>1</xdr:row>
          <xdr:rowOff>7620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FEF8B0B7-B052-4079-95A1-6803CB752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243840</xdr:colOff>
          <xdr:row>1</xdr:row>
          <xdr:rowOff>7620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2D6E8A5-0083-45D6-8769-918EA0F7E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20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1.bin"/><Relationship Id="rId25" Type="http://schemas.openxmlformats.org/officeDocument/2006/relationships/oleObject" Target="../embeddings/oleObject19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29" Type="http://schemas.openxmlformats.org/officeDocument/2006/relationships/oleObject" Target="../embeddings/oleObject23.bin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7.bin"/><Relationship Id="rId28" Type="http://schemas.openxmlformats.org/officeDocument/2006/relationships/oleObject" Target="../embeddings/oleObject22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Relationship Id="rId27" Type="http://schemas.openxmlformats.org/officeDocument/2006/relationships/oleObject" Target="../embeddings/oleObject21.bin"/><Relationship Id="rId30" Type="http://schemas.openxmlformats.org/officeDocument/2006/relationships/oleObject" Target="../embeddings/oleObject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25.bin"/><Relationship Id="rId7" Type="http://schemas.openxmlformats.org/officeDocument/2006/relationships/oleObject" Target="../embeddings/oleObject2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6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2585-2600-4D57-B620-429A37651FA8}">
  <dimension ref="A1:N6"/>
  <sheetViews>
    <sheetView zoomScale="70" workbookViewId="0">
      <selection activeCell="N1" sqref="N1"/>
    </sheetView>
  </sheetViews>
  <sheetFormatPr defaultRowHeight="14.4" x14ac:dyDescent="0.3"/>
  <sheetData>
    <row r="1" spans="1:14" ht="21" thickBot="1" x14ac:dyDescent="0.35">
      <c r="A1" s="1"/>
      <c r="B1" s="2" t="s">
        <v>0</v>
      </c>
      <c r="C1" s="2" t="s">
        <v>1</v>
      </c>
      <c r="D1" s="2" t="s">
        <v>2</v>
      </c>
      <c r="F1" s="10" t="s">
        <v>7</v>
      </c>
      <c r="G1" s="10" t="s">
        <v>8</v>
      </c>
      <c r="H1" s="9" t="s">
        <v>9</v>
      </c>
      <c r="J1" s="5" t="s">
        <v>15</v>
      </c>
      <c r="K1" s="5" t="s">
        <v>16</v>
      </c>
      <c r="L1" s="5" t="s">
        <v>17</v>
      </c>
      <c r="M1" s="5" t="s">
        <v>18</v>
      </c>
      <c r="N1" s="12" t="s">
        <v>10</v>
      </c>
    </row>
    <row r="2" spans="1:14" ht="21" thickBot="1" x14ac:dyDescent="0.35">
      <c r="A2" s="3" t="s">
        <v>3</v>
      </c>
      <c r="B2" s="4">
        <v>0.25</v>
      </c>
      <c r="C2" s="4">
        <v>0.35</v>
      </c>
      <c r="D2" s="4">
        <v>0.4</v>
      </c>
      <c r="F2" s="11">
        <v>0.5</v>
      </c>
      <c r="G2" s="11">
        <v>0.3</v>
      </c>
      <c r="H2" s="8">
        <v>0.2</v>
      </c>
      <c r="J2">
        <f>F3+G3+H3</f>
        <v>0.31</v>
      </c>
      <c r="K2">
        <f>F4+G4+H4</f>
        <v>0.49</v>
      </c>
      <c r="L2">
        <f>F5+G5+H5</f>
        <v>0.47</v>
      </c>
      <c r="M2">
        <f>F6+G6+H6</f>
        <v>0.5</v>
      </c>
      <c r="N2">
        <f>MAX(J2:M2)</f>
        <v>0.5</v>
      </c>
    </row>
    <row r="3" spans="1:14" ht="21" thickBot="1" x14ac:dyDescent="0.35">
      <c r="A3" s="3" t="s">
        <v>4</v>
      </c>
      <c r="B3" s="4">
        <v>0.7</v>
      </c>
      <c r="C3" s="4">
        <v>0.2</v>
      </c>
      <c r="D3" s="4">
        <v>0.3</v>
      </c>
      <c r="E3" t="s">
        <v>11</v>
      </c>
      <c r="F3">
        <f>B2*F2</f>
        <v>0.125</v>
      </c>
      <c r="G3">
        <f>C2*G2</f>
        <v>0.105</v>
      </c>
      <c r="H3">
        <f>D2*H2</f>
        <v>8.0000000000000016E-2</v>
      </c>
    </row>
    <row r="4" spans="1:14" ht="21" thickBot="1" x14ac:dyDescent="0.35">
      <c r="A4" s="3" t="s">
        <v>5</v>
      </c>
      <c r="B4" s="4">
        <v>0.35</v>
      </c>
      <c r="C4" s="4">
        <v>0.85</v>
      </c>
      <c r="D4" s="4">
        <v>0.2</v>
      </c>
      <c r="E4" t="s">
        <v>12</v>
      </c>
      <c r="F4">
        <f>B3*F2</f>
        <v>0.35</v>
      </c>
      <c r="G4">
        <f>C3*G2</f>
        <v>0.06</v>
      </c>
      <c r="H4">
        <f>D2*H2</f>
        <v>8.0000000000000016E-2</v>
      </c>
    </row>
    <row r="5" spans="1:14" ht="21" thickBot="1" x14ac:dyDescent="0.35">
      <c r="A5" s="3" t="s">
        <v>6</v>
      </c>
      <c r="B5" s="4">
        <v>0.8</v>
      </c>
      <c r="C5" s="4">
        <v>0.1</v>
      </c>
      <c r="D5" s="4">
        <v>0.35</v>
      </c>
      <c r="E5" t="s">
        <v>13</v>
      </c>
      <c r="F5">
        <f>B4*F2</f>
        <v>0.17499999999999999</v>
      </c>
      <c r="G5">
        <f>C4*G2</f>
        <v>0.255</v>
      </c>
      <c r="H5">
        <f>D4*H2</f>
        <v>4.0000000000000008E-2</v>
      </c>
    </row>
    <row r="6" spans="1:14" x14ac:dyDescent="0.3">
      <c r="E6" t="s">
        <v>14</v>
      </c>
      <c r="F6">
        <f>B5*F2</f>
        <v>0.4</v>
      </c>
      <c r="G6">
        <f>C5*G2</f>
        <v>0.03</v>
      </c>
      <c r="H6">
        <f>D5*H2</f>
        <v>6.9999999999999993E-2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10C1-F68D-4290-B4AB-ADDCFEFB7AA1}">
  <dimension ref="A1:J35"/>
  <sheetViews>
    <sheetView topLeftCell="A15" zoomScale="78" workbookViewId="0">
      <selection activeCell="F4" sqref="F4"/>
    </sheetView>
  </sheetViews>
  <sheetFormatPr defaultRowHeight="14.4" x14ac:dyDescent="0.3"/>
  <cols>
    <col min="1" max="1" width="15.21875" customWidth="1"/>
    <col min="2" max="5" width="8.88671875" customWidth="1"/>
    <col min="8" max="8" width="12.21875" customWidth="1"/>
    <col min="10" max="10" width="12.44140625" customWidth="1"/>
  </cols>
  <sheetData>
    <row r="1" spans="1:10" ht="15" thickBot="1" x14ac:dyDescent="0.35">
      <c r="A1" s="21" t="s">
        <v>24</v>
      </c>
      <c r="B1" s="29" t="s">
        <v>23</v>
      </c>
      <c r="C1" s="29"/>
      <c r="D1" s="29"/>
      <c r="E1" s="30"/>
    </row>
    <row r="2" spans="1:10" ht="18.600000000000001" thickBot="1" x14ac:dyDescent="0.35">
      <c r="A2" s="13" t="s">
        <v>22</v>
      </c>
      <c r="B2" s="16"/>
      <c r="C2" s="16"/>
      <c r="D2" s="16"/>
      <c r="E2" s="16"/>
      <c r="F2" s="22" t="s">
        <v>26</v>
      </c>
    </row>
    <row r="3" spans="1:10" ht="21" thickBot="1" x14ac:dyDescent="0.35">
      <c r="A3" s="13" t="s">
        <v>19</v>
      </c>
      <c r="B3" s="15">
        <v>280</v>
      </c>
      <c r="C3" s="15">
        <v>140</v>
      </c>
      <c r="D3" s="15">
        <v>210</v>
      </c>
      <c r="E3" s="16">
        <v>245</v>
      </c>
      <c r="F3" s="25">
        <f>MIN(B3:E3)</f>
        <v>140</v>
      </c>
      <c r="G3" s="22">
        <f>F3-F6</f>
        <v>-105</v>
      </c>
      <c r="H3" t="str">
        <f>IF($F3-$F$6=0, "Выигрыш", "Не Выигрыш")</f>
        <v>Не Выигрыш</v>
      </c>
    </row>
    <row r="4" spans="1:10" ht="21" thickBot="1" x14ac:dyDescent="0.35">
      <c r="A4" s="17" t="s">
        <v>20</v>
      </c>
      <c r="B4" s="18">
        <v>420</v>
      </c>
      <c r="C4" s="18">
        <v>560</v>
      </c>
      <c r="D4" s="18">
        <v>140</v>
      </c>
      <c r="E4" s="19">
        <v>280</v>
      </c>
      <c r="F4" s="25">
        <f>MIN(B4:E4)</f>
        <v>140</v>
      </c>
      <c r="G4" s="25">
        <f>F4-F6</f>
        <v>-105</v>
      </c>
      <c r="H4" t="str">
        <f>IF($F4-$F$6=0, "Выигрыш", "Не Выигрыш")</f>
        <v>Не Выигрыш</v>
      </c>
    </row>
    <row r="5" spans="1:10" ht="21" thickBot="1" x14ac:dyDescent="0.35">
      <c r="A5" s="3" t="s">
        <v>21</v>
      </c>
      <c r="B5" s="20">
        <v>245</v>
      </c>
      <c r="C5" s="20">
        <v>315</v>
      </c>
      <c r="D5" s="20">
        <v>350</v>
      </c>
      <c r="E5" s="4">
        <v>490</v>
      </c>
      <c r="F5" s="24">
        <f>MIN(B5:E5)</f>
        <v>245</v>
      </c>
      <c r="G5" s="24">
        <f>F5-F6</f>
        <v>0</v>
      </c>
      <c r="H5" t="str">
        <f>IF($F5-$F$6=0, "Выигрыш", "Не Выигрыш")</f>
        <v>Выигрыш</v>
      </c>
    </row>
    <row r="6" spans="1:10" ht="15" thickBot="1" x14ac:dyDescent="0.35">
      <c r="E6" t="s">
        <v>25</v>
      </c>
      <c r="F6" s="25">
        <f>MAX(F3:F5)</f>
        <v>245</v>
      </c>
    </row>
    <row r="12" spans="1:10" ht="15" thickBot="1" x14ac:dyDescent="0.35"/>
    <row r="13" spans="1:10" ht="15" thickBot="1" x14ac:dyDescent="0.35">
      <c r="A13" s="21" t="s">
        <v>28</v>
      </c>
      <c r="B13" s="29" t="s">
        <v>27</v>
      </c>
      <c r="C13" s="29"/>
      <c r="D13" s="29"/>
      <c r="E13" s="30"/>
    </row>
    <row r="14" spans="1:10" ht="15" thickBot="1" x14ac:dyDescent="0.35">
      <c r="A14" s="25"/>
      <c r="B14" s="27" t="s">
        <v>29</v>
      </c>
      <c r="C14" s="26"/>
      <c r="D14" s="26"/>
      <c r="E14" s="28"/>
    </row>
    <row r="15" spans="1:10" ht="18.600000000000001" thickBot="1" x14ac:dyDescent="0.35">
      <c r="A15" s="13" t="s">
        <v>22</v>
      </c>
      <c r="B15" s="16"/>
      <c r="C15" s="16"/>
      <c r="D15" s="16"/>
      <c r="E15" s="16"/>
      <c r="F15" s="31" t="s">
        <v>30</v>
      </c>
      <c r="G15" s="33" t="s">
        <v>31</v>
      </c>
      <c r="H15" s="32" t="s">
        <v>32</v>
      </c>
    </row>
    <row r="16" spans="1:10" ht="20.399999999999999" x14ac:dyDescent="0.3">
      <c r="A16" s="13" t="s">
        <v>19</v>
      </c>
      <c r="B16" s="15">
        <v>280</v>
      </c>
      <c r="C16" s="15">
        <v>140</v>
      </c>
      <c r="D16" s="15">
        <v>210</v>
      </c>
      <c r="E16" s="16">
        <v>245</v>
      </c>
      <c r="F16">
        <f>A21*MIN(B16:E16)</f>
        <v>56</v>
      </c>
      <c r="G16">
        <f>B21*MAX(B16:E16)</f>
        <v>168</v>
      </c>
      <c r="H16">
        <f>F16+G16</f>
        <v>224</v>
      </c>
      <c r="I16" s="35">
        <f>H16-H19</f>
        <v>-168</v>
      </c>
      <c r="J16" s="36" t="str">
        <f>IF($H16-$H$19=0, "Выигрыш", "Не Выигрыш")</f>
        <v>Не Выигрыш</v>
      </c>
    </row>
    <row r="17" spans="1:10" ht="20.399999999999999" x14ac:dyDescent="0.3">
      <c r="A17" s="17" t="s">
        <v>20</v>
      </c>
      <c r="B17" s="18">
        <v>420</v>
      </c>
      <c r="C17" s="18">
        <v>560</v>
      </c>
      <c r="D17" s="18">
        <v>140</v>
      </c>
      <c r="E17" s="19">
        <v>280</v>
      </c>
      <c r="F17">
        <f>A21*MIN(B17:E17)</f>
        <v>56</v>
      </c>
      <c r="G17">
        <f>B21*MAX(B17:E17)</f>
        <v>336</v>
      </c>
      <c r="H17">
        <f>F17+G17</f>
        <v>392</v>
      </c>
      <c r="I17" s="37">
        <f>H17-H19</f>
        <v>0</v>
      </c>
      <c r="J17" s="38" t="str">
        <f t="shared" ref="J17:J18" si="0">IF($H17-$H$19=0, "Выигрыш", "Не Выигрыш")</f>
        <v>Выигрыш</v>
      </c>
    </row>
    <row r="18" spans="1:10" ht="21" thickBot="1" x14ac:dyDescent="0.35">
      <c r="A18" s="3" t="s">
        <v>21</v>
      </c>
      <c r="B18" s="20">
        <v>245</v>
      </c>
      <c r="C18" s="20">
        <v>315</v>
      </c>
      <c r="D18" s="20">
        <v>350</v>
      </c>
      <c r="E18" s="4">
        <v>490</v>
      </c>
      <c r="F18" s="34">
        <f>A21*MIN(B18:E18)</f>
        <v>98</v>
      </c>
      <c r="G18">
        <f>B21*MAX(B18:E18)</f>
        <v>294</v>
      </c>
      <c r="H18">
        <f>F18+G18</f>
        <v>392</v>
      </c>
      <c r="I18" s="34">
        <f>H18-H19</f>
        <v>0</v>
      </c>
      <c r="J18" s="39" t="str">
        <f t="shared" si="0"/>
        <v>Выигрыш</v>
      </c>
    </row>
    <row r="19" spans="1:10" ht="15" thickBot="1" x14ac:dyDescent="0.35">
      <c r="G19" s="31" t="s">
        <v>25</v>
      </c>
      <c r="H19" s="25">
        <f>MAX(H16:H18)</f>
        <v>392</v>
      </c>
    </row>
    <row r="20" spans="1:10" ht="18" x14ac:dyDescent="0.3">
      <c r="A20" s="6" t="s">
        <v>33</v>
      </c>
      <c r="B20" s="36" t="s">
        <v>34</v>
      </c>
    </row>
    <row r="21" spans="1:10" ht="18.600000000000001" thickBot="1" x14ac:dyDescent="0.35">
      <c r="A21" s="34">
        <v>0.4</v>
      </c>
      <c r="B21" s="8">
        <v>0.6</v>
      </c>
    </row>
    <row r="22" spans="1:10" ht="15" thickBot="1" x14ac:dyDescent="0.35"/>
    <row r="23" spans="1:10" ht="15" thickBot="1" x14ac:dyDescent="0.35">
      <c r="A23" s="21" t="s">
        <v>36</v>
      </c>
      <c r="B23" s="29" t="s">
        <v>35</v>
      </c>
      <c r="C23" s="29"/>
      <c r="D23" s="29"/>
      <c r="E23" s="30"/>
    </row>
    <row r="24" spans="1:10" ht="15" thickBot="1" x14ac:dyDescent="0.35">
      <c r="A24" s="25"/>
      <c r="B24" s="27" t="s">
        <v>29</v>
      </c>
      <c r="C24" s="26"/>
      <c r="D24" s="26"/>
      <c r="E24" s="28"/>
    </row>
    <row r="25" spans="1:10" ht="18.600000000000001" thickBot="1" x14ac:dyDescent="0.35">
      <c r="A25" s="13" t="s">
        <v>22</v>
      </c>
      <c r="B25" s="16"/>
      <c r="C25" s="16"/>
      <c r="D25" s="16"/>
      <c r="E25" s="16"/>
    </row>
    <row r="26" spans="1:10" ht="20.399999999999999" x14ac:dyDescent="0.3">
      <c r="A26" s="13" t="s">
        <v>19</v>
      </c>
      <c r="B26" s="15">
        <v>280</v>
      </c>
      <c r="C26" s="15">
        <v>140</v>
      </c>
      <c r="D26" s="15">
        <v>210</v>
      </c>
      <c r="E26" s="16">
        <v>245</v>
      </c>
    </row>
    <row r="27" spans="1:10" ht="20.399999999999999" x14ac:dyDescent="0.3">
      <c r="A27" s="17" t="s">
        <v>20</v>
      </c>
      <c r="B27" s="18">
        <v>420</v>
      </c>
      <c r="C27" s="18">
        <v>560</v>
      </c>
      <c r="D27" s="18">
        <v>140</v>
      </c>
      <c r="E27" s="19">
        <v>280</v>
      </c>
    </row>
    <row r="28" spans="1:10" ht="21" thickBot="1" x14ac:dyDescent="0.35">
      <c r="A28" s="3" t="s">
        <v>21</v>
      </c>
      <c r="B28" s="20">
        <v>245</v>
      </c>
      <c r="C28" s="20">
        <v>315</v>
      </c>
      <c r="D28" s="20">
        <v>350</v>
      </c>
      <c r="E28" s="4">
        <v>490</v>
      </c>
    </row>
    <row r="29" spans="1:10" ht="18.600000000000001" thickBot="1" x14ac:dyDescent="0.35">
      <c r="A29" s="10" t="s">
        <v>37</v>
      </c>
      <c r="B29" s="33">
        <f>MAX(B26:B28)</f>
        <v>420</v>
      </c>
      <c r="C29" s="33">
        <f>MAX(C26:C28)</f>
        <v>560</v>
      </c>
      <c r="D29" s="33">
        <f>MAX(D26:D28)</f>
        <v>350</v>
      </c>
      <c r="E29" s="32">
        <f>MAX(E26:E28)</f>
        <v>490</v>
      </c>
    </row>
    <row r="30" spans="1:10" ht="15" thickBot="1" x14ac:dyDescent="0.35"/>
    <row r="31" spans="1:10" ht="18.600000000000001" thickBot="1" x14ac:dyDescent="0.35">
      <c r="A31" s="13" t="s">
        <v>22</v>
      </c>
      <c r="B31" s="16"/>
      <c r="C31" s="16"/>
      <c r="D31" s="16"/>
      <c r="E31" s="16"/>
      <c r="F31" s="25" t="s">
        <v>38</v>
      </c>
    </row>
    <row r="32" spans="1:10" ht="20.399999999999999" x14ac:dyDescent="0.3">
      <c r="A32" s="13" t="s">
        <v>19</v>
      </c>
      <c r="B32" s="15">
        <f>B29-280</f>
        <v>140</v>
      </c>
      <c r="C32" s="15">
        <f>C29-140</f>
        <v>420</v>
      </c>
      <c r="D32" s="15">
        <f>D29-210</f>
        <v>140</v>
      </c>
      <c r="E32" s="16">
        <f>E29-245</f>
        <v>245</v>
      </c>
      <c r="F32" s="22">
        <f>MAX(B32:E32)</f>
        <v>420</v>
      </c>
      <c r="G32" s="35">
        <f>F32-F35</f>
        <v>210</v>
      </c>
      <c r="H32" s="36" t="str">
        <f>IF($F32-$F$35=0, "Выигрыш", "Не Выигрыш")</f>
        <v>Не Выигрыш</v>
      </c>
    </row>
    <row r="33" spans="1:8" ht="20.399999999999999" x14ac:dyDescent="0.3">
      <c r="A33" s="17" t="s">
        <v>20</v>
      </c>
      <c r="B33" s="18">
        <f>B29-420</f>
        <v>0</v>
      </c>
      <c r="C33" s="18">
        <f>C29-560</f>
        <v>0</v>
      </c>
      <c r="D33" s="18">
        <f>D29-140</f>
        <v>210</v>
      </c>
      <c r="E33" s="19">
        <f>E29-280</f>
        <v>210</v>
      </c>
      <c r="F33" s="23">
        <f>MAX(B33:E33)</f>
        <v>210</v>
      </c>
      <c r="G33" s="37">
        <f>F33-F35</f>
        <v>0</v>
      </c>
      <c r="H33" s="38" t="str">
        <f t="shared" ref="H33:H34" si="1">IF($F33-$F$35=0, "Выигрыш", "Не Выигрыш")</f>
        <v>Выигрыш</v>
      </c>
    </row>
    <row r="34" spans="1:8" ht="21" thickBot="1" x14ac:dyDescent="0.35">
      <c r="A34" s="3" t="s">
        <v>21</v>
      </c>
      <c r="B34" s="20">
        <f>B29-245</f>
        <v>175</v>
      </c>
      <c r="C34" s="20">
        <f>C29-315</f>
        <v>245</v>
      </c>
      <c r="D34" s="20">
        <f>D29-350</f>
        <v>0</v>
      </c>
      <c r="E34" s="4">
        <f>E29-490</f>
        <v>0</v>
      </c>
      <c r="F34" s="24">
        <f>MAX(B34:E34)</f>
        <v>245</v>
      </c>
      <c r="G34" s="34">
        <f>F34-F35</f>
        <v>35</v>
      </c>
      <c r="H34" s="39" t="str">
        <f t="shared" si="1"/>
        <v>Не Выигрыш</v>
      </c>
    </row>
    <row r="35" spans="1:8" x14ac:dyDescent="0.3">
      <c r="E35" t="s">
        <v>39</v>
      </c>
      <c r="F35">
        <f>MIN(F32:F34)</f>
        <v>210</v>
      </c>
    </row>
  </sheetData>
  <mergeCells count="5">
    <mergeCell ref="B1:E1"/>
    <mergeCell ref="B13:E13"/>
    <mergeCell ref="B14:E14"/>
    <mergeCell ref="B23:E23"/>
    <mergeCell ref="B24:E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228600</xdr:colOff>
                <xdr:row>2</xdr:row>
                <xdr:rowOff>15240</xdr:rowOff>
              </to>
            </anchor>
          </objectPr>
        </oleObject>
      </mc:Choice>
      <mc:Fallback>
        <oleObject progId="Equation.3" shapeId="2052" r:id="rId3"/>
      </mc:Fallback>
    </mc:AlternateContent>
    <mc:AlternateContent xmlns:mc="http://schemas.openxmlformats.org/markup-compatibility/2006">
      <mc:Choice Requires="x14">
        <oleObject progId="Equation.3" shapeId="2051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243840</xdr:colOff>
                <xdr:row>2</xdr:row>
                <xdr:rowOff>7620</xdr:rowOff>
              </to>
            </anchor>
          </objectPr>
        </oleObject>
      </mc:Choice>
      <mc:Fallback>
        <oleObject progId="Equation.3" shapeId="2051" r:id="rId5"/>
      </mc:Fallback>
    </mc:AlternateContent>
    <mc:AlternateContent xmlns:mc="http://schemas.openxmlformats.org/markup-compatibility/2006">
      <mc:Choice Requires="x14">
        <oleObject progId="Equation.3" shapeId="2050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243840</xdr:colOff>
                <xdr:row>2</xdr:row>
                <xdr:rowOff>7620</xdr:rowOff>
              </to>
            </anchor>
          </objectPr>
        </oleObject>
      </mc:Choice>
      <mc:Fallback>
        <oleObject progId="Equation.3" shapeId="2050" r:id="rId7"/>
      </mc:Fallback>
    </mc:AlternateContent>
    <mc:AlternateContent xmlns:mc="http://schemas.openxmlformats.org/markup-compatibility/2006">
      <mc:Choice Requires="x14">
        <oleObject progId="Equation.3" shapeId="2049" r:id="rId9">
          <objectPr defaultSize="0" autoPict="0" r:id="rId10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243840</xdr:colOff>
                <xdr:row>2</xdr:row>
                <xdr:rowOff>7620</xdr:rowOff>
              </to>
            </anchor>
          </objectPr>
        </oleObject>
      </mc:Choice>
      <mc:Fallback>
        <oleObject progId="Equation.3" shapeId="2049" r:id="rId9"/>
      </mc:Fallback>
    </mc:AlternateContent>
    <mc:AlternateContent xmlns:mc="http://schemas.openxmlformats.org/markup-compatibility/2006">
      <mc:Choice Requires="x14">
        <oleObject progId="Equation.3" shapeId="2054" r:id="rId11">
          <objectPr defaultSize="0" autoPict="0" r:id="rId4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15240</xdr:rowOff>
              </to>
            </anchor>
          </objectPr>
        </oleObject>
      </mc:Choice>
      <mc:Fallback>
        <oleObject progId="Equation.3" shapeId="2054" r:id="rId11"/>
      </mc:Fallback>
    </mc:AlternateContent>
    <mc:AlternateContent xmlns:mc="http://schemas.openxmlformats.org/markup-compatibility/2006">
      <mc:Choice Requires="x14">
        <oleObject progId="Equation.3" shapeId="2055" r:id="rId12">
          <objectPr defaultSize="0" autoPict="0" r:id="rId6">
            <anchor moveWithCells="1" siz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243840</xdr:colOff>
                <xdr:row>15</xdr:row>
                <xdr:rowOff>7620</xdr:rowOff>
              </to>
            </anchor>
          </objectPr>
        </oleObject>
      </mc:Choice>
      <mc:Fallback>
        <oleObject progId="Equation.3" shapeId="2055" r:id="rId12"/>
      </mc:Fallback>
    </mc:AlternateContent>
    <mc:AlternateContent xmlns:mc="http://schemas.openxmlformats.org/markup-compatibility/2006">
      <mc:Choice Requires="x14">
        <oleObject progId="Equation.3" shapeId="2056" r:id="rId13">
          <objectPr defaultSize="0" autoPict="0" r:id="rId8">
            <anchor moveWithCells="1" siz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243840</xdr:colOff>
                <xdr:row>15</xdr:row>
                <xdr:rowOff>7620</xdr:rowOff>
              </to>
            </anchor>
          </objectPr>
        </oleObject>
      </mc:Choice>
      <mc:Fallback>
        <oleObject progId="Equation.3" shapeId="2056" r:id="rId13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0">
            <anchor moveWithCells="1" siz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243840</xdr:colOff>
                <xdr:row>15</xdr:row>
                <xdr:rowOff>7620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62" r:id="rId15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2062" r:id="rId15"/>
      </mc:Fallback>
    </mc:AlternateContent>
    <mc:AlternateContent xmlns:mc="http://schemas.openxmlformats.org/markup-compatibility/2006">
      <mc:Choice Requires="x14">
        <oleObject progId="Equation.3" shapeId="2063" r:id="rId16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63" r:id="rId16"/>
      </mc:Fallback>
    </mc:AlternateContent>
    <mc:AlternateContent xmlns:mc="http://schemas.openxmlformats.org/markup-compatibility/2006">
      <mc:Choice Requires="x14">
        <oleObject progId="Equation.3" shapeId="2064" r:id="rId17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64" r:id="rId17"/>
      </mc:Fallback>
    </mc:AlternateContent>
    <mc:AlternateContent xmlns:mc="http://schemas.openxmlformats.org/markup-compatibility/2006">
      <mc:Choice Requires="x14">
        <oleObject progId="Equation.3" shapeId="2065" r:id="rId18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65" r:id="rId18"/>
      </mc:Fallback>
    </mc:AlternateContent>
    <mc:AlternateContent xmlns:mc="http://schemas.openxmlformats.org/markup-compatibility/2006">
      <mc:Choice Requires="x14">
        <oleObject progId="Equation.3" shapeId="2058" r:id="rId19">
          <objectPr defaultSize="0" autoPict="0" r:id="rId4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25</xdr:row>
                <xdr:rowOff>15240</xdr:rowOff>
              </to>
            </anchor>
          </objectPr>
        </oleObject>
      </mc:Choice>
      <mc:Fallback>
        <oleObject progId="Equation.3" shapeId="2058" r:id="rId19"/>
      </mc:Fallback>
    </mc:AlternateContent>
    <mc:AlternateContent xmlns:mc="http://schemas.openxmlformats.org/markup-compatibility/2006">
      <mc:Choice Requires="x14">
        <oleObject progId="Equation.3" shapeId="2059" r:id="rId20">
          <objectPr defaultSize="0" autoPict="0" r:id="rId6">
            <anchor moveWithCells="1" siz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243840</xdr:colOff>
                <xdr:row>25</xdr:row>
                <xdr:rowOff>7620</xdr:rowOff>
              </to>
            </anchor>
          </objectPr>
        </oleObject>
      </mc:Choice>
      <mc:Fallback>
        <oleObject progId="Equation.3" shapeId="2059" r:id="rId20"/>
      </mc:Fallback>
    </mc:AlternateContent>
    <mc:AlternateContent xmlns:mc="http://schemas.openxmlformats.org/markup-compatibility/2006">
      <mc:Choice Requires="x14">
        <oleObject progId="Equation.3" shapeId="2060" r:id="rId21">
          <objectPr defaultSize="0" autoPict="0" r:id="rId8">
            <anchor moveWithCells="1" sizeWithCells="1">
              <from>
                <xdr:col>3</xdr:col>
                <xdr:colOff>0</xdr:colOff>
                <xdr:row>24</xdr:row>
                <xdr:rowOff>0</xdr:rowOff>
              </from>
              <to>
                <xdr:col>3</xdr:col>
                <xdr:colOff>243840</xdr:colOff>
                <xdr:row>25</xdr:row>
                <xdr:rowOff>7620</xdr:rowOff>
              </to>
            </anchor>
          </objectPr>
        </oleObject>
      </mc:Choice>
      <mc:Fallback>
        <oleObject progId="Equation.3" shapeId="2060" r:id="rId21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10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243840</xdr:colOff>
                <xdr:row>25</xdr:row>
                <xdr:rowOff>7620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70" r:id="rId23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2070" r:id="rId23"/>
      </mc:Fallback>
    </mc:AlternateContent>
    <mc:AlternateContent xmlns:mc="http://schemas.openxmlformats.org/markup-compatibility/2006">
      <mc:Choice Requires="x14">
        <oleObject progId="Equation.3" shapeId="2071" r:id="rId24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1" r:id="rId24"/>
      </mc:Fallback>
    </mc:AlternateContent>
    <mc:AlternateContent xmlns:mc="http://schemas.openxmlformats.org/markup-compatibility/2006">
      <mc:Choice Requires="x14">
        <oleObject progId="Equation.3" shapeId="2072" r:id="rId25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2" r:id="rId25"/>
      </mc:Fallback>
    </mc:AlternateContent>
    <mc:AlternateContent xmlns:mc="http://schemas.openxmlformats.org/markup-compatibility/2006">
      <mc:Choice Requires="x14">
        <oleObject progId="Equation.3" shapeId="2073" r:id="rId26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3" r:id="rId26"/>
      </mc:Fallback>
    </mc:AlternateContent>
    <mc:AlternateContent xmlns:mc="http://schemas.openxmlformats.org/markup-compatibility/2006">
      <mc:Choice Requires="x14">
        <oleObject progId="Equation.3" shapeId="2074" r:id="rId27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15240</xdr:rowOff>
              </to>
            </anchor>
          </objectPr>
        </oleObject>
      </mc:Choice>
      <mc:Fallback>
        <oleObject progId="Equation.3" shapeId="2074" r:id="rId27"/>
      </mc:Fallback>
    </mc:AlternateContent>
    <mc:AlternateContent xmlns:mc="http://schemas.openxmlformats.org/markup-compatibility/2006">
      <mc:Choice Requires="x14">
        <oleObject progId="Equation.3" shapeId="2075" r:id="rId28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5" r:id="rId28"/>
      </mc:Fallback>
    </mc:AlternateContent>
    <mc:AlternateContent xmlns:mc="http://schemas.openxmlformats.org/markup-compatibility/2006">
      <mc:Choice Requires="x14">
        <oleObject progId="Equation.3" shapeId="2076" r:id="rId29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6" r:id="rId29"/>
      </mc:Fallback>
    </mc:AlternateContent>
    <mc:AlternateContent xmlns:mc="http://schemas.openxmlformats.org/markup-compatibility/2006">
      <mc:Choice Requires="x14">
        <oleObject progId="Equation.3" shapeId="2077" r:id="rId30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243840</xdr:colOff>
                <xdr:row>31</xdr:row>
                <xdr:rowOff>7620</xdr:rowOff>
              </to>
            </anchor>
          </objectPr>
        </oleObject>
      </mc:Choice>
      <mc:Fallback>
        <oleObject progId="Equation.3" shapeId="2077" r:id="rId3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71FB-6639-490D-AA2A-9B86F4A4C5E5}">
  <dimension ref="A1:L9"/>
  <sheetViews>
    <sheetView tabSelected="1" zoomScale="59" workbookViewId="0">
      <selection activeCell="D24" sqref="D24"/>
    </sheetView>
  </sheetViews>
  <sheetFormatPr defaultRowHeight="14.4" x14ac:dyDescent="0.3"/>
  <cols>
    <col min="2" max="2" width="14.88671875" customWidth="1"/>
  </cols>
  <sheetData>
    <row r="1" spans="1:12" ht="18.600000000000001" thickBot="1" x14ac:dyDescent="0.35">
      <c r="A1" s="40"/>
      <c r="B1" s="14"/>
      <c r="C1" s="14"/>
      <c r="D1" s="14"/>
      <c r="E1" s="14"/>
      <c r="G1" s="25" t="s">
        <v>7</v>
      </c>
      <c r="H1" s="25" t="s">
        <v>8</v>
      </c>
      <c r="I1" s="25" t="s">
        <v>9</v>
      </c>
      <c r="J1" s="32" t="s">
        <v>40</v>
      </c>
      <c r="L1" s="45" t="s">
        <v>41</v>
      </c>
    </row>
    <row r="2" spans="1:12" ht="21" thickBot="1" x14ac:dyDescent="0.35">
      <c r="A2" s="13" t="s">
        <v>19</v>
      </c>
      <c r="B2" s="15">
        <v>4</v>
      </c>
      <c r="C2" s="15">
        <v>1</v>
      </c>
      <c r="D2" s="15">
        <v>2</v>
      </c>
      <c r="E2" s="16">
        <v>5</v>
      </c>
      <c r="G2" s="7">
        <v>0.25</v>
      </c>
      <c r="H2" s="10">
        <v>0.15</v>
      </c>
      <c r="I2" s="10">
        <v>0.2</v>
      </c>
      <c r="J2" s="8">
        <v>0.4</v>
      </c>
      <c r="L2" s="11">
        <v>1.1000000000000001</v>
      </c>
    </row>
    <row r="3" spans="1:12" ht="21" thickBot="1" x14ac:dyDescent="0.35">
      <c r="A3" s="17" t="s">
        <v>20</v>
      </c>
      <c r="B3" s="18">
        <v>3</v>
      </c>
      <c r="C3" s="18">
        <v>2</v>
      </c>
      <c r="D3" s="18">
        <v>0</v>
      </c>
      <c r="E3" s="19">
        <v>4</v>
      </c>
      <c r="G3" s="35">
        <f>B2*G2</f>
        <v>1</v>
      </c>
      <c r="H3" s="41">
        <f>C2*H2</f>
        <v>0.15</v>
      </c>
      <c r="I3" s="41">
        <f>D2*I2</f>
        <v>0.4</v>
      </c>
      <c r="J3" s="36">
        <f>E2*J2</f>
        <v>2</v>
      </c>
    </row>
    <row r="4" spans="1:12" ht="21" thickBot="1" x14ac:dyDescent="0.35">
      <c r="A4" s="3" t="s">
        <v>21</v>
      </c>
      <c r="B4" s="20">
        <v>0</v>
      </c>
      <c r="C4" s="20">
        <v>3</v>
      </c>
      <c r="D4" s="20">
        <v>2</v>
      </c>
      <c r="E4" s="4">
        <v>5</v>
      </c>
      <c r="G4" s="37">
        <f>B3*G2</f>
        <v>0.75</v>
      </c>
      <c r="H4" s="42">
        <f>C3*H2</f>
        <v>0.3</v>
      </c>
      <c r="I4" s="42">
        <f>D3*I2</f>
        <v>0</v>
      </c>
      <c r="J4" s="38">
        <f>E3*J2</f>
        <v>1.6</v>
      </c>
      <c r="L4" s="46" t="s">
        <v>37</v>
      </c>
    </row>
    <row r="5" spans="1:12" ht="15" thickBot="1" x14ac:dyDescent="0.35">
      <c r="G5" s="34">
        <f>B4*G2</f>
        <v>0</v>
      </c>
      <c r="H5" s="43">
        <f>C4*H2</f>
        <v>0.44999999999999996</v>
      </c>
      <c r="I5" s="43">
        <f>D4*I2</f>
        <v>0.4</v>
      </c>
      <c r="J5" s="39">
        <f>E4*J2</f>
        <v>2</v>
      </c>
      <c r="L5" s="24">
        <f>(G6*G2)+(J6*J2)</f>
        <v>1.05</v>
      </c>
    </row>
    <row r="6" spans="1:12" ht="15" thickBot="1" x14ac:dyDescent="0.35">
      <c r="F6" s="44" t="s">
        <v>10</v>
      </c>
      <c r="G6" s="31">
        <f>MAX(G3:G5)</f>
        <v>1</v>
      </c>
      <c r="H6" s="33">
        <f>H3+H4+H5</f>
        <v>0.89999999999999991</v>
      </c>
      <c r="I6" s="33">
        <f>I3+I4+I5</f>
        <v>0.8</v>
      </c>
      <c r="J6" s="32">
        <f>MAX(J3:J5)</f>
        <v>2</v>
      </c>
    </row>
    <row r="7" spans="1:12" ht="15" thickBot="1" x14ac:dyDescent="0.35">
      <c r="F7" s="25">
        <f>MAX(H6:I6)</f>
        <v>0.89999999999999991</v>
      </c>
    </row>
    <row r="9" spans="1:12" x14ac:dyDescent="0.3">
      <c r="B9" t="str">
        <f>IF(L2&lt;L5-F7, "Проводить", "Не Проводить")</f>
        <v>Не Проводить</v>
      </c>
      <c r="C9" t="s">
        <v>42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6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15240</xdr:rowOff>
              </to>
            </anchor>
          </objectPr>
        </oleObject>
      </mc:Choice>
      <mc:Fallback>
        <oleObject progId="Equation.3" shapeId="3076" r:id="rId3"/>
      </mc:Fallback>
    </mc:AlternateContent>
    <mc:AlternateContent xmlns:mc="http://schemas.openxmlformats.org/markup-compatibility/2006">
      <mc:Choice Requires="x14">
        <oleObject progId="Equation.3" shapeId="3075" r:id="rId5">
          <objectPr defaultSize="0" autoPict="0" r:id="rId6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243840</xdr:colOff>
                <xdr:row>1</xdr:row>
                <xdr:rowOff>7620</xdr:rowOff>
              </to>
            </anchor>
          </objectPr>
        </oleObject>
      </mc:Choice>
      <mc:Fallback>
        <oleObject progId="Equation.3" shapeId="3075" r:id="rId5"/>
      </mc:Fallback>
    </mc:AlternateContent>
    <mc:AlternateContent xmlns:mc="http://schemas.openxmlformats.org/markup-compatibility/2006">
      <mc:Choice Requires="x14">
        <oleObject progId="Equation.3" shapeId="3074" r:id="rId7">
          <objectPr defaultSize="0" autoPict="0" r:id="rId8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243840</xdr:colOff>
                <xdr:row>1</xdr:row>
                <xdr:rowOff>7620</xdr:rowOff>
              </to>
            </anchor>
          </objectPr>
        </oleObject>
      </mc:Choice>
      <mc:Fallback>
        <oleObject progId="Equation.3" shapeId="3074" r:id="rId7"/>
      </mc:Fallback>
    </mc:AlternateContent>
    <mc:AlternateContent xmlns:mc="http://schemas.openxmlformats.org/markup-compatibility/2006">
      <mc:Choice Requires="x14">
        <oleObject progId="Equation.3" shapeId="3073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243840</xdr:colOff>
                <xdr:row>1</xdr:row>
                <xdr:rowOff>7620</xdr:rowOff>
              </to>
            </anchor>
          </objectPr>
        </oleObject>
      </mc:Choice>
      <mc:Fallback>
        <oleObject progId="Equation.3" shapeId="307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2022-10-31T18:48:49Z</dcterms:created>
  <dcterms:modified xsi:type="dcterms:W3CDTF">2022-11-01T09:18:37Z</dcterms:modified>
</cp:coreProperties>
</file>