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Excel Personal Study Hub\"/>
    </mc:Choice>
  </mc:AlternateContent>
  <xr:revisionPtr revIDLastSave="0" documentId="13_ncr:1_{42F4A36F-CF1B-4F88-A958-557DC115CCB1}" xr6:coauthVersionLast="47" xr6:coauthVersionMax="47" xr10:uidLastSave="{00000000-0000-0000-0000-000000000000}"/>
  <bookViews>
    <workbookView xWindow="-120" yWindow="-120" windowWidth="20730" windowHeight="11040" tabRatio="944" activeTab="6" xr2:uid="{B943B2E1-E321-49F6-BB1C-01E81D189CBA}"/>
  </bookViews>
  <sheets>
    <sheet name="Projects" sheetId="1" r:id="rId1"/>
    <sheet name="Learning Objectives" sheetId="2" r:id="rId2"/>
    <sheet name="Project 1-Payroll" sheetId="3" r:id="rId3"/>
    <sheet name="Project 2 - Gradebook" sheetId="4" r:id="rId4"/>
    <sheet name="Project 3 - Decision factors" sheetId="5" r:id="rId5"/>
    <sheet name="project 4a-sales data" sheetId="9" r:id="rId6"/>
    <sheet name="Project 4b - pivot table" sheetId="6" r:id="rId7"/>
    <sheet name="Sheet1" sheetId="10" r:id="rId8"/>
  </sheets>
  <externalReferences>
    <externalReference r:id="rId9"/>
  </externalReferenc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9" l="1"/>
  <c r="F175" i="9"/>
  <c r="F174" i="9"/>
  <c r="G172" i="9"/>
  <c r="H172" i="9" s="1"/>
  <c r="H171" i="9"/>
  <c r="G171" i="9"/>
  <c r="G170" i="9"/>
  <c r="H170" i="9" s="1"/>
  <c r="H169" i="9"/>
  <c r="G169" i="9"/>
  <c r="G168" i="9"/>
  <c r="H168" i="9" s="1"/>
  <c r="H167" i="9"/>
  <c r="G167" i="9"/>
  <c r="G166" i="9"/>
  <c r="H166" i="9" s="1"/>
  <c r="H165" i="9"/>
  <c r="G165" i="9"/>
  <c r="G164" i="9"/>
  <c r="H164" i="9" s="1"/>
  <c r="H163" i="9"/>
  <c r="G163" i="9"/>
  <c r="G162" i="9"/>
  <c r="H162" i="9" s="1"/>
  <c r="H161" i="9"/>
  <c r="G161" i="9"/>
  <c r="G160" i="9"/>
  <c r="H160" i="9" s="1"/>
  <c r="H159" i="9"/>
  <c r="G159" i="9"/>
  <c r="G158" i="9"/>
  <c r="H158" i="9" s="1"/>
  <c r="H157" i="9"/>
  <c r="G157" i="9"/>
  <c r="G156" i="9"/>
  <c r="H156" i="9" s="1"/>
  <c r="G155" i="9"/>
  <c r="H155" i="9" s="1"/>
  <c r="G154" i="9"/>
  <c r="H154" i="9" s="1"/>
  <c r="G153" i="9"/>
  <c r="H153" i="9" s="1"/>
  <c r="G152" i="9"/>
  <c r="H152" i="9" s="1"/>
  <c r="G151" i="9"/>
  <c r="H151" i="9" s="1"/>
  <c r="G150" i="9"/>
  <c r="H150" i="9" s="1"/>
  <c r="H149" i="9"/>
  <c r="G149" i="9"/>
  <c r="G148" i="9"/>
  <c r="H148" i="9" s="1"/>
  <c r="G147" i="9"/>
  <c r="H147" i="9" s="1"/>
  <c r="G146" i="9"/>
  <c r="H146" i="9" s="1"/>
  <c r="G145" i="9"/>
  <c r="H145" i="9" s="1"/>
  <c r="G144" i="9"/>
  <c r="H144" i="9" s="1"/>
  <c r="G143" i="9"/>
  <c r="H143" i="9" s="1"/>
  <c r="G142" i="9"/>
  <c r="H142" i="9" s="1"/>
  <c r="H141" i="9"/>
  <c r="G141" i="9"/>
  <c r="G140" i="9"/>
  <c r="H140" i="9" s="1"/>
  <c r="G139" i="9"/>
  <c r="H139" i="9" s="1"/>
  <c r="G138" i="9"/>
  <c r="H138" i="9" s="1"/>
  <c r="G137" i="9"/>
  <c r="H137" i="9" s="1"/>
  <c r="G136" i="9"/>
  <c r="H136" i="9" s="1"/>
  <c r="G135" i="9"/>
  <c r="H135" i="9" s="1"/>
  <c r="G134" i="9"/>
  <c r="H134" i="9" s="1"/>
  <c r="H133" i="9"/>
  <c r="G133" i="9"/>
  <c r="G132" i="9"/>
  <c r="H132" i="9" s="1"/>
  <c r="G131" i="9"/>
  <c r="H131" i="9" s="1"/>
  <c r="G130" i="9"/>
  <c r="H130" i="9" s="1"/>
  <c r="G129" i="9"/>
  <c r="H129" i="9" s="1"/>
  <c r="G128" i="9"/>
  <c r="H128" i="9" s="1"/>
  <c r="G127" i="9"/>
  <c r="H127" i="9" s="1"/>
  <c r="G126" i="9"/>
  <c r="H126" i="9" s="1"/>
  <c r="H125" i="9"/>
  <c r="G125" i="9"/>
  <c r="G124" i="9"/>
  <c r="H124" i="9" s="1"/>
  <c r="G123" i="9"/>
  <c r="H123" i="9" s="1"/>
  <c r="G122" i="9"/>
  <c r="H122" i="9" s="1"/>
  <c r="G121" i="9"/>
  <c r="H121" i="9" s="1"/>
  <c r="G120" i="9"/>
  <c r="H120" i="9" s="1"/>
  <c r="G119" i="9"/>
  <c r="H119" i="9" s="1"/>
  <c r="G118" i="9"/>
  <c r="H118" i="9" s="1"/>
  <c r="H117" i="9"/>
  <c r="G117" i="9"/>
  <c r="G116" i="9"/>
  <c r="H116" i="9" s="1"/>
  <c r="G115" i="9"/>
  <c r="H115" i="9" s="1"/>
  <c r="G114" i="9"/>
  <c r="H114" i="9" s="1"/>
  <c r="G113" i="9"/>
  <c r="H113" i="9" s="1"/>
  <c r="G112" i="9"/>
  <c r="H112" i="9" s="1"/>
  <c r="G111" i="9"/>
  <c r="H111" i="9" s="1"/>
  <c r="G110" i="9"/>
  <c r="H110" i="9" s="1"/>
  <c r="H109" i="9"/>
  <c r="G109" i="9"/>
  <c r="G108" i="9"/>
  <c r="H108" i="9" s="1"/>
  <c r="G107" i="9"/>
  <c r="H107" i="9" s="1"/>
  <c r="G106" i="9"/>
  <c r="H106" i="9" s="1"/>
  <c r="G105" i="9"/>
  <c r="H105" i="9" s="1"/>
  <c r="G104" i="9"/>
  <c r="H104" i="9" s="1"/>
  <c r="G103" i="9"/>
  <c r="H103" i="9" s="1"/>
  <c r="G102" i="9"/>
  <c r="H102" i="9" s="1"/>
  <c r="H101" i="9"/>
  <c r="G101" i="9"/>
  <c r="G100" i="9"/>
  <c r="H100" i="9" s="1"/>
  <c r="G99" i="9"/>
  <c r="H99" i="9" s="1"/>
  <c r="G98" i="9"/>
  <c r="H98" i="9" s="1"/>
  <c r="G97" i="9"/>
  <c r="H97" i="9" s="1"/>
  <c r="G96" i="9"/>
  <c r="H96" i="9" s="1"/>
  <c r="G95" i="9"/>
  <c r="H95" i="9" s="1"/>
  <c r="G94" i="9"/>
  <c r="H94" i="9" s="1"/>
  <c r="H93" i="9"/>
  <c r="G93" i="9"/>
  <c r="G92" i="9"/>
  <c r="H92" i="9" s="1"/>
  <c r="G91" i="9"/>
  <c r="H91" i="9" s="1"/>
  <c r="G90" i="9"/>
  <c r="H90" i="9" s="1"/>
  <c r="G89" i="9"/>
  <c r="H89" i="9" s="1"/>
  <c r="G88" i="9"/>
  <c r="H88" i="9" s="1"/>
  <c r="G87" i="9"/>
  <c r="H87" i="9" s="1"/>
  <c r="G86" i="9"/>
  <c r="H86" i="9" s="1"/>
  <c r="H85" i="9"/>
  <c r="G85" i="9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H78" i="9" s="1"/>
  <c r="H77" i="9"/>
  <c r="G77" i="9"/>
  <c r="G76" i="9"/>
  <c r="H76" i="9" s="1"/>
  <c r="G75" i="9"/>
  <c r="H75" i="9" s="1"/>
  <c r="G74" i="9"/>
  <c r="H74" i="9" s="1"/>
  <c r="G73" i="9"/>
  <c r="H73" i="9" s="1"/>
  <c r="G72" i="9"/>
  <c r="H72" i="9" s="1"/>
  <c r="G71" i="9"/>
  <c r="H71" i="9" s="1"/>
  <c r="G70" i="9"/>
  <c r="H70" i="9" s="1"/>
  <c r="H69" i="9"/>
  <c r="G69" i="9"/>
  <c r="G68" i="9"/>
  <c r="H68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H61" i="9"/>
  <c r="G61" i="9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H53" i="9"/>
  <c r="G53" i="9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H45" i="9"/>
  <c r="G45" i="9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H37" i="9"/>
  <c r="G37" i="9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H29" i="9"/>
  <c r="G29" i="9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H21" i="9"/>
  <c r="G21" i="9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H13" i="9"/>
  <c r="G13" i="9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H5" i="9"/>
  <c r="G5" i="9"/>
  <c r="G4" i="9"/>
  <c r="H4" i="9" s="1"/>
  <c r="G3" i="9"/>
  <c r="H3" i="9" s="1"/>
  <c r="G2" i="9"/>
  <c r="H2" i="9" s="1"/>
  <c r="K10" i="5"/>
  <c r="I10" i="5"/>
  <c r="G10" i="5"/>
  <c r="E10" i="5"/>
  <c r="L10" i="5" s="1"/>
  <c r="C10" i="5"/>
  <c r="K9" i="5"/>
  <c r="I9" i="5"/>
  <c r="G9" i="5"/>
  <c r="E9" i="5"/>
  <c r="L9" i="5" s="1"/>
  <c r="C9" i="5"/>
  <c r="K8" i="5"/>
  <c r="I8" i="5"/>
  <c r="G8" i="5"/>
  <c r="E8" i="5"/>
  <c r="L8" i="5" s="1"/>
  <c r="C8" i="5"/>
  <c r="K7" i="5"/>
  <c r="I7" i="5"/>
  <c r="G7" i="5"/>
  <c r="E7" i="5"/>
  <c r="L7" i="5" s="1"/>
  <c r="C7" i="5"/>
  <c r="K6" i="5"/>
  <c r="I6" i="5"/>
  <c r="G6" i="5"/>
  <c r="E6" i="5"/>
  <c r="L6" i="5" s="1"/>
  <c r="C6" i="5"/>
  <c r="F24" i="4"/>
  <c r="E24" i="4"/>
  <c r="D24" i="4"/>
  <c r="C24" i="4"/>
  <c r="F23" i="4"/>
  <c r="E23" i="4"/>
  <c r="D23" i="4"/>
  <c r="C23" i="4"/>
  <c r="F22" i="4"/>
  <c r="E22" i="4"/>
  <c r="D22" i="4"/>
  <c r="C22" i="4"/>
  <c r="K20" i="4"/>
  <c r="J20" i="4"/>
  <c r="I20" i="4"/>
  <c r="H20" i="4"/>
  <c r="M20" i="4" s="1"/>
  <c r="K19" i="4"/>
  <c r="J19" i="4"/>
  <c r="I19" i="4"/>
  <c r="H19" i="4"/>
  <c r="M19" i="4" s="1"/>
  <c r="K18" i="4"/>
  <c r="J18" i="4"/>
  <c r="I18" i="4"/>
  <c r="H18" i="4"/>
  <c r="M18" i="4" s="1"/>
  <c r="K17" i="4"/>
  <c r="J17" i="4"/>
  <c r="I17" i="4"/>
  <c r="H17" i="4"/>
  <c r="M17" i="4" s="1"/>
  <c r="K16" i="4"/>
  <c r="J16" i="4"/>
  <c r="I16" i="4"/>
  <c r="H16" i="4"/>
  <c r="M16" i="4" s="1"/>
  <c r="K15" i="4"/>
  <c r="J15" i="4"/>
  <c r="I15" i="4"/>
  <c r="H15" i="4"/>
  <c r="M15" i="4" s="1"/>
  <c r="K14" i="4"/>
  <c r="J14" i="4"/>
  <c r="I14" i="4"/>
  <c r="H14" i="4"/>
  <c r="M14" i="4" s="1"/>
  <c r="K13" i="4"/>
  <c r="J13" i="4"/>
  <c r="I13" i="4"/>
  <c r="H13" i="4"/>
  <c r="M13" i="4" s="1"/>
  <c r="K12" i="4"/>
  <c r="J12" i="4"/>
  <c r="I12" i="4"/>
  <c r="H12" i="4"/>
  <c r="M12" i="4" s="1"/>
  <c r="K11" i="4"/>
  <c r="J11" i="4"/>
  <c r="I11" i="4"/>
  <c r="H11" i="4"/>
  <c r="M11" i="4" s="1"/>
  <c r="K10" i="4"/>
  <c r="J10" i="4"/>
  <c r="I10" i="4"/>
  <c r="H10" i="4"/>
  <c r="M10" i="4" s="1"/>
  <c r="K9" i="4"/>
  <c r="J9" i="4"/>
  <c r="I9" i="4"/>
  <c r="H9" i="4"/>
  <c r="M9" i="4" s="1"/>
  <c r="K8" i="4"/>
  <c r="J8" i="4"/>
  <c r="I8" i="4"/>
  <c r="H8" i="4"/>
  <c r="M8" i="4" s="1"/>
  <c r="K7" i="4"/>
  <c r="J7" i="4"/>
  <c r="I7" i="4"/>
  <c r="H7" i="4"/>
  <c r="M7" i="4" s="1"/>
  <c r="K6" i="4"/>
  <c r="J6" i="4"/>
  <c r="I6" i="4"/>
  <c r="H6" i="4"/>
  <c r="M6" i="4" s="1"/>
  <c r="K5" i="4"/>
  <c r="K23" i="4" s="1"/>
  <c r="J5" i="4"/>
  <c r="I5" i="4"/>
  <c r="H5" i="4"/>
  <c r="M5" i="4" s="1"/>
  <c r="K4" i="4"/>
  <c r="J4" i="4"/>
  <c r="J24" i="4" s="1"/>
  <c r="I4" i="4"/>
  <c r="I24" i="4" s="1"/>
  <c r="H4" i="4"/>
  <c r="M4" i="4" s="1"/>
  <c r="AD24" i="3"/>
  <c r="AD23" i="3"/>
  <c r="AD22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4" i="3"/>
  <c r="S23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O23" i="3"/>
  <c r="P23" i="3"/>
  <c r="Q23" i="3"/>
  <c r="R23" i="3"/>
  <c r="T23" i="3"/>
  <c r="U23" i="3"/>
  <c r="V23" i="3"/>
  <c r="W23" i="3"/>
  <c r="X23" i="3"/>
  <c r="Y23" i="3"/>
  <c r="Z23" i="3"/>
  <c r="AA23" i="3"/>
  <c r="AB23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Y4" i="3"/>
  <c r="Z4" i="3"/>
  <c r="AA4" i="3"/>
  <c r="AB4" i="3"/>
  <c r="Y5" i="3"/>
  <c r="Z5" i="3"/>
  <c r="AA5" i="3"/>
  <c r="AB5" i="3"/>
  <c r="Y6" i="3"/>
  <c r="Z6" i="3"/>
  <c r="AA6" i="3"/>
  <c r="AB6" i="3"/>
  <c r="Y7" i="3"/>
  <c r="Z7" i="3"/>
  <c r="AA7" i="3"/>
  <c r="AB7" i="3"/>
  <c r="Y8" i="3"/>
  <c r="Z8" i="3"/>
  <c r="AA8" i="3"/>
  <c r="AB8" i="3"/>
  <c r="Y9" i="3"/>
  <c r="Z9" i="3"/>
  <c r="AA9" i="3"/>
  <c r="AB9" i="3"/>
  <c r="Y10" i="3"/>
  <c r="Z10" i="3"/>
  <c r="AA10" i="3"/>
  <c r="AB10" i="3"/>
  <c r="Y11" i="3"/>
  <c r="Z11" i="3"/>
  <c r="AA11" i="3"/>
  <c r="AB11" i="3"/>
  <c r="Y12" i="3"/>
  <c r="Z12" i="3"/>
  <c r="AA12" i="3"/>
  <c r="AB12" i="3"/>
  <c r="Y13" i="3"/>
  <c r="Z13" i="3"/>
  <c r="AA13" i="3"/>
  <c r="AB13" i="3"/>
  <c r="Y14" i="3"/>
  <c r="Z14" i="3"/>
  <c r="AA14" i="3"/>
  <c r="AB14" i="3"/>
  <c r="Y15" i="3"/>
  <c r="Z15" i="3"/>
  <c r="AA15" i="3"/>
  <c r="AB15" i="3"/>
  <c r="Y16" i="3"/>
  <c r="Z16" i="3"/>
  <c r="AA16" i="3"/>
  <c r="AB16" i="3"/>
  <c r="Y17" i="3"/>
  <c r="Z17" i="3"/>
  <c r="AA17" i="3"/>
  <c r="AB17" i="3"/>
  <c r="Y18" i="3"/>
  <c r="Z18" i="3"/>
  <c r="AA18" i="3"/>
  <c r="AB18" i="3"/>
  <c r="Y19" i="3"/>
  <c r="Z19" i="3"/>
  <c r="AA19" i="3"/>
  <c r="AB19" i="3"/>
  <c r="Y20" i="3"/>
  <c r="Z20" i="3"/>
  <c r="AA20" i="3"/>
  <c r="AB20" i="3"/>
  <c r="Z3" i="3"/>
  <c r="AA3" i="3" s="1"/>
  <c r="AB3" i="3" s="1"/>
  <c r="Y3" i="3"/>
  <c r="V7" i="3"/>
  <c r="S5" i="3"/>
  <c r="T5" i="3"/>
  <c r="U5" i="3"/>
  <c r="V5" i="3"/>
  <c r="W5" i="3"/>
  <c r="S6" i="3"/>
  <c r="T6" i="3"/>
  <c r="U6" i="3"/>
  <c r="V6" i="3"/>
  <c r="W6" i="3"/>
  <c r="S7" i="3"/>
  <c r="T7" i="3"/>
  <c r="U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S15" i="3"/>
  <c r="T15" i="3"/>
  <c r="U15" i="3"/>
  <c r="V15" i="3"/>
  <c r="W15" i="3"/>
  <c r="S16" i="3"/>
  <c r="T16" i="3"/>
  <c r="U16" i="3"/>
  <c r="V16" i="3"/>
  <c r="W16" i="3"/>
  <c r="S17" i="3"/>
  <c r="T17" i="3"/>
  <c r="U17" i="3"/>
  <c r="V17" i="3"/>
  <c r="W17" i="3"/>
  <c r="S18" i="3"/>
  <c r="T18" i="3"/>
  <c r="U18" i="3"/>
  <c r="V18" i="3"/>
  <c r="W18" i="3"/>
  <c r="S19" i="3"/>
  <c r="T19" i="3"/>
  <c r="U19" i="3"/>
  <c r="V19" i="3"/>
  <c r="W19" i="3"/>
  <c r="S20" i="3"/>
  <c r="T20" i="3"/>
  <c r="U20" i="3"/>
  <c r="V20" i="3"/>
  <c r="W20" i="3"/>
  <c r="T4" i="3"/>
  <c r="U4" i="3"/>
  <c r="V4" i="3"/>
  <c r="W4" i="3"/>
  <c r="S4" i="3"/>
  <c r="U3" i="3"/>
  <c r="V3" i="3" s="1"/>
  <c r="W3" i="3" s="1"/>
  <c r="T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O5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4" i="3"/>
  <c r="P3" i="3"/>
  <c r="Q3" i="3" s="1"/>
  <c r="R3" i="3" s="1"/>
  <c r="O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I4" i="3"/>
  <c r="K3" i="3"/>
  <c r="L3" i="3" s="1"/>
  <c r="M3" i="3" s="1"/>
  <c r="J3" i="3"/>
  <c r="I5" i="3"/>
  <c r="E3" i="3"/>
  <c r="F3" i="3" s="1"/>
  <c r="G3" i="3" s="1"/>
  <c r="H3" i="3" s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D25" i="3"/>
  <c r="D23" i="3"/>
  <c r="D24" i="3"/>
  <c r="D22" i="3"/>
  <c r="C24" i="3"/>
  <c r="C23" i="3"/>
  <c r="C22" i="3"/>
  <c r="K24" i="4" l="1"/>
  <c r="H22" i="4"/>
  <c r="H23" i="4"/>
  <c r="H24" i="4"/>
  <c r="K22" i="4"/>
  <c r="I22" i="4"/>
  <c r="I23" i="4"/>
  <c r="J22" i="4"/>
  <c r="J23" i="4"/>
  <c r="X16" i="3"/>
  <c r="X8" i="3"/>
  <c r="X18" i="3"/>
  <c r="X14" i="3"/>
  <c r="X10" i="3"/>
  <c r="X5" i="3"/>
  <c r="X20" i="3"/>
  <c r="X12" i="3"/>
  <c r="N23" i="3"/>
  <c r="X6" i="3"/>
  <c r="X17" i="3"/>
  <c r="X13" i="3"/>
  <c r="X9" i="3"/>
  <c r="X4" i="3"/>
  <c r="X19" i="3"/>
  <c r="X15" i="3"/>
  <c r="X11" i="3"/>
  <c r="X7" i="3"/>
  <c r="N22" i="3"/>
  <c r="N24" i="3"/>
</calcChain>
</file>

<file path=xl/sharedStrings.xml><?xml version="1.0" encoding="utf-8"?>
<sst xmlns="http://schemas.openxmlformats.org/spreadsheetml/2006/main" count="1017" uniqueCount="143">
  <si>
    <t>Payroll</t>
  </si>
  <si>
    <t>Gradebook</t>
  </si>
  <si>
    <t>Decision Factors</t>
  </si>
  <si>
    <t>Sales Database</t>
  </si>
  <si>
    <t>Real life projects</t>
  </si>
  <si>
    <t>Car inventory</t>
  </si>
  <si>
    <t>Problem solving templates</t>
  </si>
  <si>
    <t>Enter data,navigate through a spread sheet</t>
  </si>
  <si>
    <t>Create formulas to solve problems</t>
  </si>
  <si>
    <t>Charts and graphs</t>
  </si>
  <si>
    <t>Relative vs Absolute references</t>
  </si>
  <si>
    <t>Imports nd exports of data or CSV file</t>
  </si>
  <si>
    <t>VLOOKUP</t>
  </si>
  <si>
    <t>PIVOT TABLES</t>
  </si>
  <si>
    <t>Split and concatenate texts</t>
  </si>
  <si>
    <t>Things to do</t>
  </si>
  <si>
    <t xml:space="preserve">Last name </t>
  </si>
  <si>
    <t>First Name</t>
  </si>
  <si>
    <t>Hourly wage</t>
  </si>
  <si>
    <t>Hours worked</t>
  </si>
  <si>
    <t>Pay</t>
  </si>
  <si>
    <t xml:space="preserve">Kibet </t>
  </si>
  <si>
    <t>John</t>
  </si>
  <si>
    <t>Kemboi</t>
  </si>
  <si>
    <t>Ben</t>
  </si>
  <si>
    <t>Brian</t>
  </si>
  <si>
    <t>Kiprotich</t>
  </si>
  <si>
    <t>Alfred</t>
  </si>
  <si>
    <t xml:space="preserve">Koech </t>
  </si>
  <si>
    <t>Titus</t>
  </si>
  <si>
    <t>Chelimo</t>
  </si>
  <si>
    <t>Mitchelle</t>
  </si>
  <si>
    <t>Jeptanui</t>
  </si>
  <si>
    <t>Sharon</t>
  </si>
  <si>
    <t>Kipchumba</t>
  </si>
  <si>
    <t>Japhet</t>
  </si>
  <si>
    <t>Korir</t>
  </si>
  <si>
    <t>Joyce</t>
  </si>
  <si>
    <t>Jepkosgei</t>
  </si>
  <si>
    <t>Joan</t>
  </si>
  <si>
    <t>Kiptoo</t>
  </si>
  <si>
    <t>Hosea</t>
  </si>
  <si>
    <t>Jepkoech</t>
  </si>
  <si>
    <t>Rebeccah</t>
  </si>
  <si>
    <t xml:space="preserve">Kigen </t>
  </si>
  <si>
    <t>Jacob</t>
  </si>
  <si>
    <t>Oliver</t>
  </si>
  <si>
    <t>Kipchirchir</t>
  </si>
  <si>
    <t>Jelagat</t>
  </si>
  <si>
    <t>Dorcas</t>
  </si>
  <si>
    <t xml:space="preserve">Jepchirchir </t>
  </si>
  <si>
    <t>Diana</t>
  </si>
  <si>
    <t xml:space="preserve">Kiplagat </t>
  </si>
  <si>
    <t>Flora</t>
  </si>
  <si>
    <t>Employee payroll</t>
  </si>
  <si>
    <t>Kirwa</t>
  </si>
  <si>
    <t>Max</t>
  </si>
  <si>
    <t>Min</t>
  </si>
  <si>
    <t xml:space="preserve">Average </t>
  </si>
  <si>
    <t>Total</t>
  </si>
  <si>
    <t>Overtime Hours</t>
  </si>
  <si>
    <t>Overtime Bonus</t>
  </si>
  <si>
    <t>Total Pay</t>
  </si>
  <si>
    <t>January Total Pay</t>
  </si>
  <si>
    <t>First Aid Test</t>
  </si>
  <si>
    <t>MS Office Test</t>
  </si>
  <si>
    <t>Communication Test</t>
  </si>
  <si>
    <t>Basic Math Test</t>
  </si>
  <si>
    <t>Fire employee?</t>
  </si>
  <si>
    <t>Points possible</t>
  </si>
  <si>
    <t>Last Name</t>
  </si>
  <si>
    <t>Average</t>
  </si>
  <si>
    <t>Career Decisions</t>
  </si>
  <si>
    <t>Importance Factor</t>
  </si>
  <si>
    <t>Job</t>
  </si>
  <si>
    <t>Job market</t>
  </si>
  <si>
    <t>Enjoyment</t>
  </si>
  <si>
    <t>My talent</t>
  </si>
  <si>
    <t>Schooling</t>
  </si>
  <si>
    <t>Financial Controller</t>
  </si>
  <si>
    <t>Project Accountant</t>
  </si>
  <si>
    <t>Data Analyst</t>
  </si>
  <si>
    <t>Auditor</t>
  </si>
  <si>
    <t>D365 Functional Consultant</t>
  </si>
  <si>
    <t>Row Labels</t>
  </si>
  <si>
    <t>Sum of Sale Price</t>
  </si>
  <si>
    <t>Barns</t>
  </si>
  <si>
    <t>Hernandez</t>
  </si>
  <si>
    <t>Johnson</t>
  </si>
  <si>
    <t>Smith</t>
  </si>
  <si>
    <t>Grand Total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</si>
  <si>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</si>
  <si>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</si>
  <si>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</si>
  <si>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</si>
  <si>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</si>
  <si>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</si>
  <si>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</si>
  <si>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</si>
  <si>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</si>
  <si>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</si>
  <si>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</si>
  <si>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Chalie</t>
  </si>
  <si>
    <t>NM</t>
  </si>
  <si>
    <t>Net</t>
  </si>
  <si>
    <t>Juan</t>
  </si>
  <si>
    <t>CA</t>
  </si>
  <si>
    <t>8 ft Hose</t>
  </si>
  <si>
    <t>Doug</t>
  </si>
  <si>
    <t>AZ</t>
  </si>
  <si>
    <t>Text to columns</t>
  </si>
  <si>
    <t>Water Pump</t>
  </si>
  <si>
    <t>if</t>
  </si>
  <si>
    <t>Chlorine Test Kit</t>
  </si>
  <si>
    <t>sumif</t>
  </si>
  <si>
    <t>sort</t>
  </si>
  <si>
    <t>Hellen</t>
  </si>
  <si>
    <t>filter</t>
  </si>
  <si>
    <t>pivot table</t>
  </si>
  <si>
    <t>piechart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</si>
  <si>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</si>
  <si>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</si>
  <si>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</si>
  <si>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</si>
  <si>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</si>
  <si>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</si>
  <si>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</si>
  <si>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</si>
  <si>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</si>
  <si>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</si>
  <si>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</si>
  <si>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</si>
  <si>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</si>
  <si>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</si>
  <si>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</si>
  <si>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</si>
  <si>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</si>
  <si>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</si>
  <si>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</si>
  <si>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</si>
  <si>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all items valued at more $50</t>
  </si>
  <si>
    <t>Sum of all items valued at  $50 or less</t>
  </si>
  <si>
    <t>Shadrack Kwambai Kipruto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</si>
</sst>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44" fontId="0" fillId="7" borderId="0" xfId="0" applyNumberFormat="1" applyFill="1"/>
    <xf numFmtId="44" fontId="0" fillId="8" borderId="0" xfId="0" applyNumberFormat="1" applyFill="1"/>
    <xf numFmtId="0" fontId="0" fillId="0" borderId="0" xfId="0" applyAlignment="1">
      <alignment textRotation="90"/>
    </xf>
    <xf numFmtId="9" fontId="0" fillId="0" borderId="0" xfId="3" applyFont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wrapText="1"/>
    </xf>
    <xf numFmtId="14" fontId="0" fillId="0" borderId="0" xfId="2" applyNumberFormat="1" applyFont="1"/>
    <xf numFmtId="165" fontId="0" fillId="0" borderId="0" xfId="2" applyNumberFormat="1" applyFont="1"/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Aid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'[1]Project 1-Gradebook'!$A$4:$A$20</c:f>
              <c:strCache>
                <c:ptCount val="17"/>
                <c:pt idx="0">
                  <c:v>Kirwa</c:v>
                </c:pt>
                <c:pt idx="1">
                  <c:v>Kemboi</c:v>
                </c:pt>
                <c:pt idx="2">
                  <c:v>Kibet </c:v>
                </c:pt>
                <c:pt idx="3">
                  <c:v>Kiprotich</c:v>
                </c:pt>
                <c:pt idx="4">
                  <c:v>Koech </c:v>
                </c:pt>
                <c:pt idx="5">
                  <c:v>Chelimo</c:v>
                </c:pt>
                <c:pt idx="6">
                  <c:v>Jeptanui</c:v>
                </c:pt>
                <c:pt idx="7">
                  <c:v>Kipchumba</c:v>
                </c:pt>
                <c:pt idx="8">
                  <c:v>Korir</c:v>
                </c:pt>
                <c:pt idx="9">
                  <c:v>Jepkosgei</c:v>
                </c:pt>
                <c:pt idx="10">
                  <c:v>Kiptoo</c:v>
                </c:pt>
                <c:pt idx="11">
                  <c:v>Jepkoech</c:v>
                </c:pt>
                <c:pt idx="12">
                  <c:v>Kigen </c:v>
                </c:pt>
                <c:pt idx="13">
                  <c:v>Kipchirchir</c:v>
                </c:pt>
                <c:pt idx="14">
                  <c:v>Jelagat</c:v>
                </c:pt>
                <c:pt idx="15">
                  <c:v>Jepchirchir </c:v>
                </c:pt>
                <c:pt idx="16">
                  <c:v>Kiplagat </c:v>
                </c:pt>
              </c:strCache>
            </c:strRef>
          </c:cat>
          <c:val>
            <c:numRef>
              <c:f>'[1]Project 1-Gradebook'!$C$4:$C$20</c:f>
              <c:numCache>
                <c:formatCode>General</c:formatCode>
                <c:ptCount val="17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D-459F-AD61-72ED961B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693936"/>
        <c:axId val="1298694896"/>
      </c:barChart>
      <c:catAx>
        <c:axId val="12986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94896"/>
        <c:crosses val="autoZero"/>
        <c:auto val="1"/>
        <c:lblAlgn val="ctr"/>
        <c:lblOffset val="100"/>
        <c:noMultiLvlLbl val="0"/>
      </c:catAx>
      <c:valAx>
        <c:axId val="1298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9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</a:t>
            </a:r>
            <a:r>
              <a:rPr lang="en-US" baseline="0"/>
              <a:t> Office Test</a:t>
            </a:r>
            <a:endParaRPr lang="en-US"/>
          </a:p>
        </c:rich>
      </c:tx>
      <c:layout>
        <c:manualLayout>
          <c:xMode val="edge"/>
          <c:yMode val="edge"/>
          <c:x val="0.36436269400536009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'[1]Project 1-Gradebook'!$A$4:$A$20</c:f>
              <c:strCache>
                <c:ptCount val="17"/>
                <c:pt idx="0">
                  <c:v>Kirwa</c:v>
                </c:pt>
                <c:pt idx="1">
                  <c:v>Kemboi</c:v>
                </c:pt>
                <c:pt idx="2">
                  <c:v>Kibet </c:v>
                </c:pt>
                <c:pt idx="3">
                  <c:v>Kiprotich</c:v>
                </c:pt>
                <c:pt idx="4">
                  <c:v>Koech </c:v>
                </c:pt>
                <c:pt idx="5">
                  <c:v>Chelimo</c:v>
                </c:pt>
                <c:pt idx="6">
                  <c:v>Jeptanui</c:v>
                </c:pt>
                <c:pt idx="7">
                  <c:v>Kipchumba</c:v>
                </c:pt>
                <c:pt idx="8">
                  <c:v>Korir</c:v>
                </c:pt>
                <c:pt idx="9">
                  <c:v>Jepkosgei</c:v>
                </c:pt>
                <c:pt idx="10">
                  <c:v>Kiptoo</c:v>
                </c:pt>
                <c:pt idx="11">
                  <c:v>Jepkoech</c:v>
                </c:pt>
                <c:pt idx="12">
                  <c:v>Kigen </c:v>
                </c:pt>
                <c:pt idx="13">
                  <c:v>Kipchirchir</c:v>
                </c:pt>
                <c:pt idx="14">
                  <c:v>Jelagat</c:v>
                </c:pt>
                <c:pt idx="15">
                  <c:v>Jepchirchir </c:v>
                </c:pt>
                <c:pt idx="16">
                  <c:v>Kiplagat </c:v>
                </c:pt>
              </c:strCache>
            </c:strRef>
          </c:cat>
          <c:val>
            <c:numRef>
              <c:f>'[1]Project 1-Gradebook'!$D$4:$D$20</c:f>
              <c:numCache>
                <c:formatCode>General</c:formatCode>
                <c:ptCount val="17"/>
                <c:pt idx="0">
                  <c:v>18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9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A33-9F37-C288D9762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1414000"/>
        <c:axId val="1299327456"/>
      </c:barChart>
      <c:catAx>
        <c:axId val="13014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27456"/>
        <c:crosses val="autoZero"/>
        <c:auto val="1"/>
        <c:lblAlgn val="ctr"/>
        <c:lblOffset val="100"/>
        <c:noMultiLvlLbl val="0"/>
      </c:catAx>
      <c:valAx>
        <c:axId val="12993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1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34912901578774791"/>
          <c:y val="4.8478710084589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'[1]Project 1-Gradebook'!$A$4:$A$20</c:f>
              <c:strCache>
                <c:ptCount val="17"/>
                <c:pt idx="0">
                  <c:v>Kirwa</c:v>
                </c:pt>
                <c:pt idx="1">
                  <c:v>Kemboi</c:v>
                </c:pt>
                <c:pt idx="2">
                  <c:v>Kibet </c:v>
                </c:pt>
                <c:pt idx="3">
                  <c:v>Kiprotich</c:v>
                </c:pt>
                <c:pt idx="4">
                  <c:v>Koech </c:v>
                </c:pt>
                <c:pt idx="5">
                  <c:v>Chelimo</c:v>
                </c:pt>
                <c:pt idx="6">
                  <c:v>Jeptanui</c:v>
                </c:pt>
                <c:pt idx="7">
                  <c:v>Kipchumba</c:v>
                </c:pt>
                <c:pt idx="8">
                  <c:v>Korir</c:v>
                </c:pt>
                <c:pt idx="9">
                  <c:v>Jepkosgei</c:v>
                </c:pt>
                <c:pt idx="10">
                  <c:v>Kiptoo</c:v>
                </c:pt>
                <c:pt idx="11">
                  <c:v>Jepkoech</c:v>
                </c:pt>
                <c:pt idx="12">
                  <c:v>Kigen </c:v>
                </c:pt>
                <c:pt idx="13">
                  <c:v>Kipchirchir</c:v>
                </c:pt>
                <c:pt idx="14">
                  <c:v>Jelagat</c:v>
                </c:pt>
                <c:pt idx="15">
                  <c:v>Jepchirchir </c:v>
                </c:pt>
                <c:pt idx="16">
                  <c:v>Kiplagat </c:v>
                </c:pt>
              </c:strCache>
            </c:strRef>
          </c:cat>
          <c:val>
            <c:numRef>
              <c:f>'[1]Project 1-Gradebook'!$E$4:$E$20</c:f>
              <c:numCache>
                <c:formatCode>General</c:formatCode>
                <c:ptCount val="1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78</c:v>
                </c:pt>
                <c:pt idx="5">
                  <c:v>83</c:v>
                </c:pt>
                <c:pt idx="6">
                  <c:v>92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75</c:v>
                </c:pt>
                <c:pt idx="12">
                  <c:v>78</c:v>
                </c:pt>
                <c:pt idx="13">
                  <c:v>48</c:v>
                </c:pt>
                <c:pt idx="14">
                  <c:v>90</c:v>
                </c:pt>
                <c:pt idx="15">
                  <c:v>92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0-4DF2-86BF-1F0F0BD33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752191"/>
        <c:axId val="1322760351"/>
      </c:barChart>
      <c:catAx>
        <c:axId val="13227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60351"/>
        <c:crosses val="autoZero"/>
        <c:auto val="1"/>
        <c:lblAlgn val="ctr"/>
        <c:lblOffset val="100"/>
        <c:noMultiLvlLbl val="0"/>
      </c:catAx>
      <c:valAx>
        <c:axId val="13227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</a:t>
            </a:r>
            <a:r>
              <a:rPr lang="en-US" baseline="0"/>
              <a:t> Math Test</a:t>
            </a:r>
            <a:endParaRPr lang="en-US"/>
          </a:p>
        </c:rich>
      </c:tx>
      <c:layout>
        <c:manualLayout>
          <c:xMode val="edge"/>
          <c:yMode val="edge"/>
          <c:x val="0.373978965915973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'[1]Project 1-Gradebook'!$A$4:$A$20</c:f>
              <c:strCache>
                <c:ptCount val="17"/>
                <c:pt idx="0">
                  <c:v>Kirwa</c:v>
                </c:pt>
                <c:pt idx="1">
                  <c:v>Kemboi</c:v>
                </c:pt>
                <c:pt idx="2">
                  <c:v>Kibet </c:v>
                </c:pt>
                <c:pt idx="3">
                  <c:v>Kiprotich</c:v>
                </c:pt>
                <c:pt idx="4">
                  <c:v>Koech </c:v>
                </c:pt>
                <c:pt idx="5">
                  <c:v>Chelimo</c:v>
                </c:pt>
                <c:pt idx="6">
                  <c:v>Jeptanui</c:v>
                </c:pt>
                <c:pt idx="7">
                  <c:v>Kipchumba</c:v>
                </c:pt>
                <c:pt idx="8">
                  <c:v>Korir</c:v>
                </c:pt>
                <c:pt idx="9">
                  <c:v>Jepkosgei</c:v>
                </c:pt>
                <c:pt idx="10">
                  <c:v>Kiptoo</c:v>
                </c:pt>
                <c:pt idx="11">
                  <c:v>Jepkoech</c:v>
                </c:pt>
                <c:pt idx="12">
                  <c:v>Kigen </c:v>
                </c:pt>
                <c:pt idx="13">
                  <c:v>Kipchirchir</c:v>
                </c:pt>
                <c:pt idx="14">
                  <c:v>Jelagat</c:v>
                </c:pt>
                <c:pt idx="15">
                  <c:v>Jepchirchir </c:v>
                </c:pt>
                <c:pt idx="16">
                  <c:v>Kiplagat </c:v>
                </c:pt>
              </c:strCache>
            </c:strRef>
          </c:cat>
          <c:val>
            <c:numRef>
              <c:f>'[1]Project 1-Gradebook'!$F$4:$F$20</c:f>
              <c:numCache>
                <c:formatCode>General</c:formatCode>
                <c:ptCount val="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6-442A-8409-15DDEEFD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125215"/>
        <c:axId val="1319122815"/>
      </c:barChart>
      <c:catAx>
        <c:axId val="13191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22815"/>
        <c:crosses val="autoZero"/>
        <c:auto val="1"/>
        <c:lblAlgn val="ctr"/>
        <c:lblOffset val="100"/>
        <c:noMultiLvlLbl val="0"/>
      </c:catAx>
      <c:valAx>
        <c:axId val="13191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12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Sale Price</a:t>
            </a:r>
            <a:endParaRPr lang="en-US"/>
          </a:p>
        </c:rich>
      </c:tx>
      <c:layout>
        <c:manualLayout>
          <c:xMode val="edge"/>
          <c:yMode val="edge"/>
          <c:x val="0.2944253740962407"/>
          <c:y val="8.2262210796915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4A-428C-B591-7427610B7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4A-428C-B591-7427610B7E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4A-428C-B591-7427610B7E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4A-428C-B591-7427610B7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Barns</c:v>
              </c:pt>
              <c:pt idx="1">
                <c:v>Hernandez</c:v>
              </c:pt>
              <c:pt idx="2">
                <c:v>Johnson</c:v>
              </c:pt>
              <c:pt idx="3">
                <c:v>Smith</c:v>
              </c:pt>
            </c:strLit>
          </c:cat>
          <c:val>
            <c:numLit>
              <c:formatCode>General</c:formatCode>
              <c:ptCount val="4"/>
              <c:pt idx="0">
                <c:v>6003.5</c:v>
              </c:pt>
              <c:pt idx="1">
                <c:v>2410.7000000000003</c:v>
              </c:pt>
              <c:pt idx="2">
                <c:v>3035.3</c:v>
              </c:pt>
              <c:pt idx="3">
                <c:v>5661.0999999999985</c:v>
              </c:pt>
            </c:numLit>
          </c:val>
          <c:extLst>
            <c:ext xmlns:c16="http://schemas.microsoft.com/office/drawing/2014/chart" uri="{C3380CC4-5D6E-409C-BE32-E72D297353CC}">
              <c16:uniqueId val="{00000008-A04A-428C-B591-7427610B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11905</xdr:colOff>
      <xdr:row>0</xdr:row>
      <xdr:rowOff>643202</xdr:rowOff>
    </xdr:from>
    <xdr:to>
      <xdr:col>22</xdr:col>
      <xdr:colOff>555625</xdr:colOff>
      <xdr:row>11</xdr:row>
      <xdr:rowOff>174626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D92801-D1C7-4728-8BF6-AFD050274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9259</xdr:colOff>
      <xdr:row>0</xdr:row>
      <xdr:rowOff>678920</xdr:rowOff>
    </xdr:from>
    <xdr:to>
      <xdr:col>31</xdr:col>
      <xdr:colOff>280457</xdr:colOff>
      <xdr:row>12</xdr:row>
      <xdr:rowOff>24870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9FC28A-18F0-4DF9-81DF-7F1468DA6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41671</xdr:colOff>
      <xdr:row>15</xdr:row>
      <xdr:rowOff>126602</xdr:rowOff>
    </xdr:from>
    <xdr:to>
      <xdr:col>23</xdr:col>
      <xdr:colOff>31750</xdr:colOff>
      <xdr:row>32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F5E48F-6448-4CDE-8DEE-6C7BB1670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21828</xdr:colOff>
      <xdr:row>16</xdr:row>
      <xdr:rowOff>7539</xdr:rowOff>
    </xdr:from>
    <xdr:to>
      <xdr:col>31</xdr:col>
      <xdr:colOff>349250</xdr:colOff>
      <xdr:row>31</xdr:row>
      <xdr:rowOff>174624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CCE177-1F24-4CFE-AC61-633D52F86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177799</xdr:colOff>
      <xdr:row>3</xdr:row>
      <xdr:rowOff>3175</xdr:rowOff>
    </xdr:from>
    <xdr:to>
      <xdr:col>11</xdr:col>
      <xdr:colOff>192087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B4E36-6BDE-4E6E-9EDC-F5F5D3128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Excel%20Personal%20Study%20Hub\Project%202%20-%20Gradebook.xlsx" TargetMode="External"/><Relationship Id="rId1" Type="http://schemas.openxmlformats.org/officeDocument/2006/relationships/externalLinkPath" Target="Project%202%20-%20Grade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1-Gradebook"/>
    </sheetNames>
    <sheetDataSet>
      <sheetData sheetId="0">
        <row r="4">
          <cell r="A4" t="str">
            <v>Kirwa</v>
          </cell>
          <cell r="C4">
            <v>9</v>
          </cell>
          <cell r="D4">
            <v>18</v>
          </cell>
          <cell r="E4">
            <v>100</v>
          </cell>
          <cell r="F4">
            <v>1</v>
          </cell>
        </row>
        <row r="5">
          <cell r="A5" t="str">
            <v>Kemboi</v>
          </cell>
          <cell r="C5">
            <v>9</v>
          </cell>
          <cell r="D5">
            <v>17</v>
          </cell>
          <cell r="E5">
            <v>90</v>
          </cell>
          <cell r="F5">
            <v>0</v>
          </cell>
        </row>
        <row r="6">
          <cell r="A6" t="str">
            <v xml:space="preserve">Kibet </v>
          </cell>
          <cell r="C6">
            <v>10</v>
          </cell>
          <cell r="D6">
            <v>20</v>
          </cell>
          <cell r="E6">
            <v>80</v>
          </cell>
          <cell r="F6">
            <v>1</v>
          </cell>
        </row>
        <row r="7">
          <cell r="A7" t="str">
            <v>Kiprotich</v>
          </cell>
          <cell r="C7">
            <v>7</v>
          </cell>
          <cell r="D7">
            <v>20</v>
          </cell>
          <cell r="E7">
            <v>70</v>
          </cell>
          <cell r="F7">
            <v>0</v>
          </cell>
        </row>
        <row r="8">
          <cell r="A8" t="str">
            <v xml:space="preserve">Koech </v>
          </cell>
          <cell r="C8">
            <v>9</v>
          </cell>
          <cell r="D8">
            <v>18</v>
          </cell>
          <cell r="E8">
            <v>78</v>
          </cell>
          <cell r="F8">
            <v>0</v>
          </cell>
        </row>
        <row r="9">
          <cell r="A9" t="str">
            <v>Chelimo</v>
          </cell>
          <cell r="C9">
            <v>8</v>
          </cell>
          <cell r="D9">
            <v>19</v>
          </cell>
          <cell r="E9">
            <v>83</v>
          </cell>
          <cell r="F9">
            <v>1</v>
          </cell>
        </row>
        <row r="10">
          <cell r="A10" t="str">
            <v>Jeptanui</v>
          </cell>
          <cell r="C10">
            <v>9</v>
          </cell>
          <cell r="D10">
            <v>18</v>
          </cell>
          <cell r="E10">
            <v>92</v>
          </cell>
          <cell r="F10">
            <v>1</v>
          </cell>
        </row>
        <row r="11">
          <cell r="A11" t="str">
            <v>Kipchumba</v>
          </cell>
          <cell r="C11">
            <v>7</v>
          </cell>
          <cell r="D11">
            <v>9</v>
          </cell>
          <cell r="E11">
            <v>95</v>
          </cell>
          <cell r="F11">
            <v>1</v>
          </cell>
        </row>
        <row r="12">
          <cell r="A12" t="str">
            <v>Korir</v>
          </cell>
          <cell r="C12">
            <v>8</v>
          </cell>
          <cell r="D12">
            <v>19</v>
          </cell>
          <cell r="E12">
            <v>95</v>
          </cell>
          <cell r="F12">
            <v>1</v>
          </cell>
        </row>
        <row r="13">
          <cell r="A13" t="str">
            <v>Jepkosgei</v>
          </cell>
          <cell r="C13">
            <v>8</v>
          </cell>
          <cell r="D13">
            <v>20</v>
          </cell>
          <cell r="E13">
            <v>80</v>
          </cell>
          <cell r="F13">
            <v>1</v>
          </cell>
        </row>
        <row r="14">
          <cell r="A14" t="str">
            <v>Kiptoo</v>
          </cell>
          <cell r="C14">
            <v>9</v>
          </cell>
          <cell r="D14">
            <v>20</v>
          </cell>
          <cell r="E14">
            <v>85</v>
          </cell>
          <cell r="F14">
            <v>1</v>
          </cell>
        </row>
        <row r="15">
          <cell r="A15" t="str">
            <v>Jepkoech</v>
          </cell>
          <cell r="C15">
            <v>4</v>
          </cell>
          <cell r="D15">
            <v>19</v>
          </cell>
          <cell r="E15">
            <v>75</v>
          </cell>
          <cell r="F15">
            <v>1</v>
          </cell>
        </row>
        <row r="16">
          <cell r="A16" t="str">
            <v xml:space="preserve">Kigen </v>
          </cell>
          <cell r="C16">
            <v>7</v>
          </cell>
          <cell r="D16">
            <v>18</v>
          </cell>
          <cell r="E16">
            <v>78</v>
          </cell>
          <cell r="F16">
            <v>1</v>
          </cell>
        </row>
        <row r="17">
          <cell r="A17" t="str">
            <v>Kipchirchir</v>
          </cell>
          <cell r="C17">
            <v>8</v>
          </cell>
          <cell r="D17">
            <v>17</v>
          </cell>
          <cell r="E17">
            <v>48</v>
          </cell>
          <cell r="F17">
            <v>1</v>
          </cell>
        </row>
        <row r="18">
          <cell r="A18" t="str">
            <v>Jelagat</v>
          </cell>
          <cell r="C18">
            <v>9</v>
          </cell>
          <cell r="D18">
            <v>19</v>
          </cell>
          <cell r="E18">
            <v>90</v>
          </cell>
          <cell r="F18">
            <v>0</v>
          </cell>
        </row>
        <row r="19">
          <cell r="A19" t="str">
            <v xml:space="preserve">Jepchirchir </v>
          </cell>
          <cell r="C19">
            <v>8</v>
          </cell>
          <cell r="D19">
            <v>17</v>
          </cell>
          <cell r="E19">
            <v>92</v>
          </cell>
          <cell r="F19">
            <v>0</v>
          </cell>
        </row>
        <row r="20">
          <cell r="A20" t="str">
            <v xml:space="preserve">Kiplagat </v>
          </cell>
          <cell r="C20">
            <v>9</v>
          </cell>
          <cell r="D20">
            <v>18</v>
          </cell>
          <cell r="E20">
            <v>80</v>
          </cell>
          <cell r="F20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%204%20-%20Sales%20Databas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. Monk" refreshedDate="45609.800494675925" createdVersion="8" refreshedVersion="8" minRefreshableVersion="3" recordCount="171" xr:uid="{87CEB5C8-0E5F-448B-9E31-17AB858D2609}">
  <cacheSource type="worksheet">
    <worksheetSource ref="A1:K172" sheet="sales database" r:id="rId2"/>
  </cacheSource>
  <cacheFields count="11">
    <cacheField name="Month" numFmtId="14">
      <sharedItems containsNonDate="0"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0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CC4FC-FBC7-41FA-829B-DD4EA87BAE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dataField="1" showAll="0"/>
    <pivotField numFmtId="44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F043-1C45-4FB6-BE88-9F8A4CBAF5BC}">
  <sheetPr>
    <tabColor rgb="FFFF0000"/>
  </sheetPr>
  <dimension ref="I6:L12"/>
  <sheetViews>
    <sheetView workbookViewId="0">
      <selection activeCell="O11" sqref="O11"/>
    </sheetView>
  </sheetViews>
  <sheetFormatPr defaultRowHeight="15" x14ac:dyDescent="0.25"/>
  <sheetData>
    <row r="6" spans="9:12" x14ac:dyDescent="0.25">
      <c r="I6" s="28" t="s">
        <v>4</v>
      </c>
      <c r="J6" s="28"/>
      <c r="K6" s="28"/>
      <c r="L6" s="28"/>
    </row>
    <row r="7" spans="9:12" x14ac:dyDescent="0.25">
      <c r="I7" t="s">
        <v>0</v>
      </c>
    </row>
    <row r="8" spans="9:12" x14ac:dyDescent="0.25">
      <c r="I8" t="s">
        <v>1</v>
      </c>
    </row>
    <row r="9" spans="9:12" x14ac:dyDescent="0.25">
      <c r="I9" t="s">
        <v>2</v>
      </c>
    </row>
    <row r="10" spans="9:12" x14ac:dyDescent="0.25">
      <c r="I10" t="s">
        <v>3</v>
      </c>
    </row>
    <row r="11" spans="9:12" x14ac:dyDescent="0.25">
      <c r="I11" t="s">
        <v>5</v>
      </c>
    </row>
    <row r="12" spans="9:12" x14ac:dyDescent="0.25">
      <c r="I12" t="s">
        <v>6</v>
      </c>
    </row>
  </sheetData>
  <mergeCells count="1">
    <mergeCell ref="I6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9308-CCEE-41DC-A81E-0F86F21A5952}">
  <sheetPr>
    <tabColor rgb="FF00B050"/>
  </sheetPr>
  <dimension ref="A1:M15"/>
  <sheetViews>
    <sheetView workbookViewId="0">
      <selection activeCell="P6" sqref="P6"/>
    </sheetView>
  </sheetViews>
  <sheetFormatPr defaultRowHeight="15" x14ac:dyDescent="0.25"/>
  <sheetData>
    <row r="1" spans="1:13" x14ac:dyDescent="0.25">
      <c r="A1" s="29"/>
      <c r="B1" s="29"/>
      <c r="C1" s="29"/>
      <c r="D1" s="29"/>
      <c r="E1" s="29"/>
    </row>
    <row r="7" spans="1:13" x14ac:dyDescent="0.25">
      <c r="I7" s="28" t="s">
        <v>15</v>
      </c>
      <c r="J7" s="28"/>
      <c r="K7" s="28"/>
      <c r="L7" s="28"/>
      <c r="M7" s="28"/>
    </row>
    <row r="8" spans="1:13" x14ac:dyDescent="0.25">
      <c r="I8" t="s">
        <v>7</v>
      </c>
    </row>
    <row r="9" spans="1:13" x14ac:dyDescent="0.25">
      <c r="I9" t="s">
        <v>8</v>
      </c>
    </row>
    <row r="10" spans="1:13" x14ac:dyDescent="0.25">
      <c r="I10" t="s">
        <v>9</v>
      </c>
    </row>
    <row r="11" spans="1:13" x14ac:dyDescent="0.25">
      <c r="I11" t="s">
        <v>10</v>
      </c>
    </row>
    <row r="12" spans="1:13" x14ac:dyDescent="0.25">
      <c r="I12" t="s">
        <v>11</v>
      </c>
    </row>
    <row r="13" spans="1:13" x14ac:dyDescent="0.25">
      <c r="I13" t="s">
        <v>12</v>
      </c>
    </row>
    <row r="14" spans="1:13" x14ac:dyDescent="0.25">
      <c r="I14" t="s">
        <v>13</v>
      </c>
    </row>
    <row r="15" spans="1:13" x14ac:dyDescent="0.25">
      <c r="I15" t="s">
        <v>14</v>
      </c>
    </row>
  </sheetData>
  <mergeCells count="2">
    <mergeCell ref="A1:E1"/>
    <mergeCell ref="I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92B8-8F7E-4D77-B521-DC1B2B8BEBEF}">
  <sheetPr>
    <tabColor rgb="FF00B0F0"/>
  </sheetPr>
  <dimension ref="A1:AD25"/>
  <sheetViews>
    <sheetView topLeftCell="A2" zoomScaleNormal="100" workbookViewId="0">
      <selection activeCell="AI23" sqref="AI23"/>
    </sheetView>
  </sheetViews>
  <sheetFormatPr defaultRowHeight="15" x14ac:dyDescent="0.25"/>
  <cols>
    <col min="1" max="1" width="15" bestFit="1" customWidth="1"/>
    <col min="2" max="2" width="10.5703125" bestFit="1" customWidth="1"/>
    <col min="3" max="3" width="11.7109375" bestFit="1" customWidth="1"/>
    <col min="4" max="4" width="13.28515625" bestFit="1" customWidth="1"/>
    <col min="5" max="13" width="13.28515625" customWidth="1"/>
    <col min="14" max="14" width="12.140625" bestFit="1" customWidth="1"/>
    <col min="15" max="18" width="12.140625" customWidth="1"/>
    <col min="19" max="19" width="15" bestFit="1" customWidth="1"/>
    <col min="20" max="23" width="15" customWidth="1"/>
    <col min="24" max="28" width="11.140625" bestFit="1" customWidth="1"/>
    <col min="30" max="30" width="16.42578125" bestFit="1" customWidth="1"/>
  </cols>
  <sheetData>
    <row r="1" spans="1:30" x14ac:dyDescent="0.25">
      <c r="A1" t="s">
        <v>54</v>
      </c>
    </row>
    <row r="2" spans="1:30" x14ac:dyDescent="0.25">
      <c r="D2" s="30" t="s">
        <v>19</v>
      </c>
      <c r="E2" s="30"/>
      <c r="F2" s="30"/>
      <c r="G2" s="30"/>
      <c r="H2" s="30"/>
      <c r="I2" s="30" t="s">
        <v>60</v>
      </c>
      <c r="J2" s="30"/>
      <c r="K2" s="30"/>
      <c r="L2" s="30"/>
      <c r="M2" s="30"/>
      <c r="N2" s="30" t="s">
        <v>20</v>
      </c>
      <c r="O2" s="30"/>
      <c r="P2" s="30"/>
      <c r="Q2" s="30"/>
      <c r="R2" s="30"/>
      <c r="S2" s="30" t="s">
        <v>61</v>
      </c>
      <c r="T2" s="30"/>
      <c r="U2" s="30"/>
      <c r="V2" s="30"/>
      <c r="W2" s="30"/>
      <c r="X2" s="30" t="s">
        <v>62</v>
      </c>
      <c r="Y2" s="30"/>
      <c r="Z2" s="30"/>
      <c r="AA2" s="30"/>
      <c r="AB2" s="30"/>
      <c r="AD2" t="s">
        <v>63</v>
      </c>
    </row>
    <row r="3" spans="1:30" x14ac:dyDescent="0.25">
      <c r="A3" t="s">
        <v>16</v>
      </c>
      <c r="B3" t="s">
        <v>17</v>
      </c>
      <c r="C3" t="s">
        <v>18</v>
      </c>
      <c r="D3" s="6">
        <v>45292</v>
      </c>
      <c r="E3" s="6">
        <f>D3+7</f>
        <v>45299</v>
      </c>
      <c r="F3" s="6">
        <f t="shared" ref="F3:H3" si="0">E3+7</f>
        <v>45306</v>
      </c>
      <c r="G3" s="6">
        <f t="shared" si="0"/>
        <v>45313</v>
      </c>
      <c r="H3" s="6">
        <f t="shared" si="0"/>
        <v>45320</v>
      </c>
      <c r="I3" s="8">
        <v>45292</v>
      </c>
      <c r="J3" s="8">
        <f>I3+7</f>
        <v>45299</v>
      </c>
      <c r="K3" s="8">
        <f t="shared" ref="K3:M3" si="1">J3+7</f>
        <v>45306</v>
      </c>
      <c r="L3" s="8">
        <f t="shared" si="1"/>
        <v>45313</v>
      </c>
      <c r="M3" s="8">
        <f t="shared" si="1"/>
        <v>45320</v>
      </c>
      <c r="N3" s="10">
        <v>45292</v>
      </c>
      <c r="O3" s="10">
        <f>N3+7</f>
        <v>45299</v>
      </c>
      <c r="P3" s="10">
        <f t="shared" ref="P3:R3" si="2">O3+7</f>
        <v>45306</v>
      </c>
      <c r="Q3" s="10">
        <f t="shared" si="2"/>
        <v>45313</v>
      </c>
      <c r="R3" s="10">
        <f t="shared" si="2"/>
        <v>45320</v>
      </c>
      <c r="S3" s="12">
        <v>45292</v>
      </c>
      <c r="T3" s="12">
        <f>S3+7</f>
        <v>45299</v>
      </c>
      <c r="U3" s="12">
        <f t="shared" ref="U3:W3" si="3">T3+7</f>
        <v>45306</v>
      </c>
      <c r="V3" s="12">
        <f t="shared" si="3"/>
        <v>45313</v>
      </c>
      <c r="W3" s="12">
        <f t="shared" si="3"/>
        <v>45320</v>
      </c>
      <c r="X3" s="1">
        <v>45292</v>
      </c>
      <c r="Y3" s="1">
        <f>X3+7</f>
        <v>45299</v>
      </c>
      <c r="Z3" s="1">
        <f t="shared" ref="Z3:AB3" si="4">Y3+7</f>
        <v>45306</v>
      </c>
      <c r="AA3" s="1">
        <f t="shared" si="4"/>
        <v>45313</v>
      </c>
      <c r="AB3" s="1">
        <f t="shared" si="4"/>
        <v>45320</v>
      </c>
    </row>
    <row r="4" spans="1:30" x14ac:dyDescent="0.25">
      <c r="A4" t="s">
        <v>55</v>
      </c>
      <c r="B4" t="s">
        <v>22</v>
      </c>
      <c r="C4" s="2">
        <v>14</v>
      </c>
      <c r="D4" s="7">
        <v>29</v>
      </c>
      <c r="E4" s="7">
        <v>31</v>
      </c>
      <c r="F4" s="7">
        <v>32</v>
      </c>
      <c r="G4" s="7">
        <v>33</v>
      </c>
      <c r="H4" s="7">
        <v>34</v>
      </c>
      <c r="I4" s="9">
        <f t="shared" ref="I4:I20" si="5">IF(D4&gt;30,D4-30,0)</f>
        <v>0</v>
      </c>
      <c r="J4" s="9">
        <f t="shared" ref="J4:J20" si="6">IF(E4&gt;30,E4-30,0)</f>
        <v>1</v>
      </c>
      <c r="K4" s="9">
        <f t="shared" ref="K4:M19" si="7">IF(F4&gt;30,F4-30,0)</f>
        <v>2</v>
      </c>
      <c r="L4" s="9">
        <f t="shared" si="7"/>
        <v>3</v>
      </c>
      <c r="M4" s="9">
        <f t="shared" si="7"/>
        <v>4</v>
      </c>
      <c r="N4" s="11">
        <f>$C4*D4</f>
        <v>406</v>
      </c>
      <c r="O4" s="11">
        <f>$C4*E4</f>
        <v>434</v>
      </c>
      <c r="P4" s="11">
        <f t="shared" ref="P4:R19" si="8">$C4*F4</f>
        <v>448</v>
      </c>
      <c r="Q4" s="11">
        <f t="shared" si="8"/>
        <v>462</v>
      </c>
      <c r="R4" s="11">
        <f t="shared" si="8"/>
        <v>476</v>
      </c>
      <c r="S4" s="13">
        <f>0.5*$C4*I4</f>
        <v>0</v>
      </c>
      <c r="T4" s="13">
        <f t="shared" ref="T4:W4" si="9">0.5*$C4*J4</f>
        <v>7</v>
      </c>
      <c r="U4" s="13">
        <f t="shared" si="9"/>
        <v>14</v>
      </c>
      <c r="V4" s="13">
        <f t="shared" si="9"/>
        <v>21</v>
      </c>
      <c r="W4" s="13">
        <f t="shared" si="9"/>
        <v>28</v>
      </c>
      <c r="X4" s="14">
        <f>N4+S4</f>
        <v>406</v>
      </c>
      <c r="Y4" s="14">
        <f t="shared" ref="Y4:AB19" si="10">O4+T4</f>
        <v>441</v>
      </c>
      <c r="Z4" s="14">
        <f t="shared" si="10"/>
        <v>462</v>
      </c>
      <c r="AA4" s="14">
        <f t="shared" si="10"/>
        <v>483</v>
      </c>
      <c r="AB4" s="14">
        <f t="shared" si="10"/>
        <v>504</v>
      </c>
      <c r="AD4" s="15">
        <f>SUM(X4:AB4)</f>
        <v>2296</v>
      </c>
    </row>
    <row r="5" spans="1:30" x14ac:dyDescent="0.25">
      <c r="A5" t="s">
        <v>23</v>
      </c>
      <c r="B5" t="s">
        <v>24</v>
      </c>
      <c r="C5" s="2">
        <v>23.9</v>
      </c>
      <c r="D5" s="7">
        <v>30</v>
      </c>
      <c r="E5" s="7">
        <v>29</v>
      </c>
      <c r="F5" s="7">
        <v>30</v>
      </c>
      <c r="G5" s="7">
        <v>31</v>
      </c>
      <c r="H5" s="7">
        <v>33</v>
      </c>
      <c r="I5" s="9">
        <f t="shared" si="5"/>
        <v>0</v>
      </c>
      <c r="J5" s="9">
        <f t="shared" si="6"/>
        <v>0</v>
      </c>
      <c r="K5" s="9">
        <f t="shared" si="7"/>
        <v>0</v>
      </c>
      <c r="L5" s="9">
        <f t="shared" si="7"/>
        <v>1</v>
      </c>
      <c r="M5" s="9">
        <f t="shared" si="7"/>
        <v>3</v>
      </c>
      <c r="N5" s="11">
        <f t="shared" ref="N5:O20" si="11">$C5*D5</f>
        <v>717</v>
      </c>
      <c r="O5" s="11">
        <f>$C5*E5</f>
        <v>693.09999999999991</v>
      </c>
      <c r="P5" s="11">
        <f t="shared" si="8"/>
        <v>717</v>
      </c>
      <c r="Q5" s="11">
        <f t="shared" si="8"/>
        <v>740.9</v>
      </c>
      <c r="R5" s="11">
        <f t="shared" si="8"/>
        <v>788.69999999999993</v>
      </c>
      <c r="S5" s="13">
        <f t="shared" ref="S5:S20" si="12">0.5*$C5*I5</f>
        <v>0</v>
      </c>
      <c r="T5" s="13">
        <f t="shared" ref="T5:T20" si="13">0.5*$C5*J5</f>
        <v>0</v>
      </c>
      <c r="U5" s="13">
        <f t="shared" ref="U5:U20" si="14">0.5*$C5*K5</f>
        <v>0</v>
      </c>
      <c r="V5" s="13">
        <f t="shared" ref="V5:V20" si="15">0.5*$C5*L5</f>
        <v>11.95</v>
      </c>
      <c r="W5" s="13">
        <f t="shared" ref="W5:W20" si="16">0.5*$C5*M5</f>
        <v>35.849999999999994</v>
      </c>
      <c r="X5" s="14">
        <f t="shared" ref="X5:X20" si="17">N5+S5</f>
        <v>717</v>
      </c>
      <c r="Y5" s="14">
        <f t="shared" si="10"/>
        <v>693.09999999999991</v>
      </c>
      <c r="Z5" s="14">
        <f t="shared" si="10"/>
        <v>717</v>
      </c>
      <c r="AA5" s="14">
        <f t="shared" si="10"/>
        <v>752.85</v>
      </c>
      <c r="AB5" s="14">
        <f t="shared" si="10"/>
        <v>824.55</v>
      </c>
      <c r="AD5" s="15">
        <f t="shared" ref="AD5:AD20" si="18">SUM(X5:AB5)</f>
        <v>3704.5</v>
      </c>
    </row>
    <row r="6" spans="1:30" x14ac:dyDescent="0.25">
      <c r="A6" t="s">
        <v>21</v>
      </c>
      <c r="B6" t="s">
        <v>25</v>
      </c>
      <c r="C6" s="2">
        <v>40</v>
      </c>
      <c r="D6" s="7">
        <v>30</v>
      </c>
      <c r="E6" s="7">
        <v>28</v>
      </c>
      <c r="F6" s="7">
        <v>28</v>
      </c>
      <c r="G6" s="7">
        <v>33</v>
      </c>
      <c r="H6" s="7">
        <v>34</v>
      </c>
      <c r="I6" s="9">
        <f t="shared" si="5"/>
        <v>0</v>
      </c>
      <c r="J6" s="9">
        <f t="shared" si="6"/>
        <v>0</v>
      </c>
      <c r="K6" s="9">
        <f t="shared" si="7"/>
        <v>0</v>
      </c>
      <c r="L6" s="9">
        <f t="shared" si="7"/>
        <v>3</v>
      </c>
      <c r="M6" s="9">
        <f t="shared" si="7"/>
        <v>4</v>
      </c>
      <c r="N6" s="11">
        <f t="shared" si="11"/>
        <v>1200</v>
      </c>
      <c r="O6" s="11">
        <f t="shared" si="11"/>
        <v>1120</v>
      </c>
      <c r="P6" s="11">
        <f t="shared" si="8"/>
        <v>1120</v>
      </c>
      <c r="Q6" s="11">
        <f t="shared" si="8"/>
        <v>1320</v>
      </c>
      <c r="R6" s="11">
        <f t="shared" si="8"/>
        <v>1360</v>
      </c>
      <c r="S6" s="13">
        <f t="shared" si="12"/>
        <v>0</v>
      </c>
      <c r="T6" s="13">
        <f t="shared" si="13"/>
        <v>0</v>
      </c>
      <c r="U6" s="13">
        <f t="shared" si="14"/>
        <v>0</v>
      </c>
      <c r="V6" s="13">
        <f t="shared" si="15"/>
        <v>60</v>
      </c>
      <c r="W6" s="13">
        <f t="shared" si="16"/>
        <v>80</v>
      </c>
      <c r="X6" s="14">
        <f t="shared" si="17"/>
        <v>1200</v>
      </c>
      <c r="Y6" s="14">
        <f t="shared" si="10"/>
        <v>1120</v>
      </c>
      <c r="Z6" s="14">
        <f t="shared" si="10"/>
        <v>1120</v>
      </c>
      <c r="AA6" s="14">
        <f t="shared" si="10"/>
        <v>1380</v>
      </c>
      <c r="AB6" s="14">
        <f t="shared" si="10"/>
        <v>1440</v>
      </c>
      <c r="AD6" s="15">
        <f t="shared" si="18"/>
        <v>6260</v>
      </c>
    </row>
    <row r="7" spans="1:30" x14ac:dyDescent="0.25">
      <c r="A7" t="s">
        <v>26</v>
      </c>
      <c r="B7" t="s">
        <v>27</v>
      </c>
      <c r="C7" s="2">
        <v>20.8</v>
      </c>
      <c r="D7" s="7">
        <v>33</v>
      </c>
      <c r="E7" s="7">
        <v>31</v>
      </c>
      <c r="F7" s="7">
        <v>33</v>
      </c>
      <c r="G7" s="7">
        <v>35</v>
      </c>
      <c r="H7" s="7">
        <v>27</v>
      </c>
      <c r="I7" s="9">
        <f t="shared" si="5"/>
        <v>3</v>
      </c>
      <c r="J7" s="9">
        <f t="shared" si="6"/>
        <v>1</v>
      </c>
      <c r="K7" s="9">
        <f t="shared" si="7"/>
        <v>3</v>
      </c>
      <c r="L7" s="9">
        <f t="shared" si="7"/>
        <v>5</v>
      </c>
      <c r="M7" s="9">
        <f t="shared" si="7"/>
        <v>0</v>
      </c>
      <c r="N7" s="11">
        <f t="shared" si="11"/>
        <v>686.4</v>
      </c>
      <c r="O7" s="11">
        <f t="shared" si="11"/>
        <v>644.80000000000007</v>
      </c>
      <c r="P7" s="11">
        <f t="shared" si="8"/>
        <v>686.4</v>
      </c>
      <c r="Q7" s="11">
        <f t="shared" si="8"/>
        <v>728</v>
      </c>
      <c r="R7" s="11">
        <f t="shared" si="8"/>
        <v>561.6</v>
      </c>
      <c r="S7" s="13">
        <f t="shared" si="12"/>
        <v>31.200000000000003</v>
      </c>
      <c r="T7" s="13">
        <f t="shared" si="13"/>
        <v>10.4</v>
      </c>
      <c r="U7" s="13">
        <f t="shared" si="14"/>
        <v>31.200000000000003</v>
      </c>
      <c r="V7" s="13">
        <f>0.5*$C7*L7</f>
        <v>52</v>
      </c>
      <c r="W7" s="13">
        <f t="shared" si="16"/>
        <v>0</v>
      </c>
      <c r="X7" s="14">
        <f t="shared" si="17"/>
        <v>717.6</v>
      </c>
      <c r="Y7" s="14">
        <f t="shared" si="10"/>
        <v>655.20000000000005</v>
      </c>
      <c r="Z7" s="14">
        <f t="shared" si="10"/>
        <v>717.6</v>
      </c>
      <c r="AA7" s="14">
        <f t="shared" si="10"/>
        <v>780</v>
      </c>
      <c r="AB7" s="14">
        <f t="shared" si="10"/>
        <v>561.6</v>
      </c>
      <c r="AD7" s="15">
        <f t="shared" si="18"/>
        <v>3432</v>
      </c>
    </row>
    <row r="8" spans="1:30" x14ac:dyDescent="0.25">
      <c r="A8" t="s">
        <v>28</v>
      </c>
      <c r="B8" t="s">
        <v>29</v>
      </c>
      <c r="C8" s="2">
        <v>33</v>
      </c>
      <c r="D8" s="7">
        <v>34</v>
      </c>
      <c r="E8" s="7">
        <v>36</v>
      </c>
      <c r="F8" s="7">
        <v>25</v>
      </c>
      <c r="G8" s="7">
        <v>31</v>
      </c>
      <c r="H8" s="7">
        <v>32</v>
      </c>
      <c r="I8" s="9">
        <f t="shared" si="5"/>
        <v>4</v>
      </c>
      <c r="J8" s="9">
        <f t="shared" si="6"/>
        <v>6</v>
      </c>
      <c r="K8" s="9">
        <f t="shared" si="7"/>
        <v>0</v>
      </c>
      <c r="L8" s="9">
        <f t="shared" si="7"/>
        <v>1</v>
      </c>
      <c r="M8" s="9">
        <f t="shared" si="7"/>
        <v>2</v>
      </c>
      <c r="N8" s="11">
        <f t="shared" si="11"/>
        <v>1122</v>
      </c>
      <c r="O8" s="11">
        <f t="shared" si="11"/>
        <v>1188</v>
      </c>
      <c r="P8" s="11">
        <f t="shared" si="8"/>
        <v>825</v>
      </c>
      <c r="Q8" s="11">
        <f t="shared" si="8"/>
        <v>1023</v>
      </c>
      <c r="R8" s="11">
        <f t="shared" si="8"/>
        <v>1056</v>
      </c>
      <c r="S8" s="13">
        <f t="shared" si="12"/>
        <v>66</v>
      </c>
      <c r="T8" s="13">
        <f t="shared" si="13"/>
        <v>99</v>
      </c>
      <c r="U8" s="13">
        <f t="shared" si="14"/>
        <v>0</v>
      </c>
      <c r="V8" s="13">
        <f t="shared" si="15"/>
        <v>16.5</v>
      </c>
      <c r="W8" s="13">
        <f t="shared" si="16"/>
        <v>33</v>
      </c>
      <c r="X8" s="14">
        <f t="shared" si="17"/>
        <v>1188</v>
      </c>
      <c r="Y8" s="14">
        <f t="shared" si="10"/>
        <v>1287</v>
      </c>
      <c r="Z8" s="14">
        <f t="shared" si="10"/>
        <v>825</v>
      </c>
      <c r="AA8" s="14">
        <f t="shared" si="10"/>
        <v>1039.5</v>
      </c>
      <c r="AB8" s="14">
        <f t="shared" si="10"/>
        <v>1089</v>
      </c>
      <c r="AD8" s="15">
        <f t="shared" si="18"/>
        <v>5428.5</v>
      </c>
    </row>
    <row r="9" spans="1:30" x14ac:dyDescent="0.25">
      <c r="A9" t="s">
        <v>30</v>
      </c>
      <c r="B9" t="s">
        <v>31</v>
      </c>
      <c r="C9" s="2">
        <v>34</v>
      </c>
      <c r="D9" s="7">
        <v>32</v>
      </c>
      <c r="E9" s="7">
        <v>30</v>
      </c>
      <c r="F9" s="7">
        <v>34</v>
      </c>
      <c r="G9" s="7">
        <v>35</v>
      </c>
      <c r="H9" s="7">
        <v>32</v>
      </c>
      <c r="I9" s="9">
        <f t="shared" si="5"/>
        <v>2</v>
      </c>
      <c r="J9" s="9">
        <f t="shared" si="6"/>
        <v>0</v>
      </c>
      <c r="K9" s="9">
        <f t="shared" si="7"/>
        <v>4</v>
      </c>
      <c r="L9" s="9">
        <f t="shared" si="7"/>
        <v>5</v>
      </c>
      <c r="M9" s="9">
        <f t="shared" si="7"/>
        <v>2</v>
      </c>
      <c r="N9" s="11">
        <f t="shared" si="11"/>
        <v>1088</v>
      </c>
      <c r="O9" s="11">
        <f t="shared" si="11"/>
        <v>1020</v>
      </c>
      <c r="P9" s="11">
        <f t="shared" si="8"/>
        <v>1156</v>
      </c>
      <c r="Q9" s="11">
        <f t="shared" si="8"/>
        <v>1190</v>
      </c>
      <c r="R9" s="11">
        <f t="shared" si="8"/>
        <v>1088</v>
      </c>
      <c r="S9" s="13">
        <f t="shared" si="12"/>
        <v>34</v>
      </c>
      <c r="T9" s="13">
        <f t="shared" si="13"/>
        <v>0</v>
      </c>
      <c r="U9" s="13">
        <f t="shared" si="14"/>
        <v>68</v>
      </c>
      <c r="V9" s="13">
        <f t="shared" si="15"/>
        <v>85</v>
      </c>
      <c r="W9" s="13">
        <f t="shared" si="16"/>
        <v>34</v>
      </c>
      <c r="X9" s="14">
        <f t="shared" si="17"/>
        <v>1122</v>
      </c>
      <c r="Y9" s="14">
        <f t="shared" si="10"/>
        <v>1020</v>
      </c>
      <c r="Z9" s="14">
        <f t="shared" si="10"/>
        <v>1224</v>
      </c>
      <c r="AA9" s="14">
        <f t="shared" si="10"/>
        <v>1275</v>
      </c>
      <c r="AB9" s="14">
        <f t="shared" si="10"/>
        <v>1122</v>
      </c>
      <c r="AD9" s="15">
        <f t="shared" si="18"/>
        <v>5763</v>
      </c>
    </row>
    <row r="10" spans="1:30" x14ac:dyDescent="0.25">
      <c r="A10" t="s">
        <v>32</v>
      </c>
      <c r="B10" t="s">
        <v>33</v>
      </c>
      <c r="C10" s="2">
        <v>28</v>
      </c>
      <c r="D10" s="7">
        <v>35</v>
      </c>
      <c r="E10" s="7">
        <v>26</v>
      </c>
      <c r="F10" s="7">
        <v>31</v>
      </c>
      <c r="G10" s="7">
        <v>27</v>
      </c>
      <c r="H10" s="7">
        <v>34</v>
      </c>
      <c r="I10" s="9">
        <f t="shared" si="5"/>
        <v>5</v>
      </c>
      <c r="J10" s="9">
        <f t="shared" si="6"/>
        <v>0</v>
      </c>
      <c r="K10" s="9">
        <f t="shared" si="7"/>
        <v>1</v>
      </c>
      <c r="L10" s="9">
        <f t="shared" si="7"/>
        <v>0</v>
      </c>
      <c r="M10" s="9">
        <f t="shared" si="7"/>
        <v>4</v>
      </c>
      <c r="N10" s="11">
        <f t="shared" si="11"/>
        <v>980</v>
      </c>
      <c r="O10" s="11">
        <f t="shared" si="11"/>
        <v>728</v>
      </c>
      <c r="P10" s="11">
        <f t="shared" si="8"/>
        <v>868</v>
      </c>
      <c r="Q10" s="11">
        <f t="shared" si="8"/>
        <v>756</v>
      </c>
      <c r="R10" s="11">
        <f t="shared" si="8"/>
        <v>952</v>
      </c>
      <c r="S10" s="13">
        <f t="shared" si="12"/>
        <v>70</v>
      </c>
      <c r="T10" s="13">
        <f t="shared" si="13"/>
        <v>0</v>
      </c>
      <c r="U10" s="13">
        <f t="shared" si="14"/>
        <v>14</v>
      </c>
      <c r="V10" s="13">
        <f t="shared" si="15"/>
        <v>0</v>
      </c>
      <c r="W10" s="13">
        <f t="shared" si="16"/>
        <v>56</v>
      </c>
      <c r="X10" s="14">
        <f t="shared" si="17"/>
        <v>1050</v>
      </c>
      <c r="Y10" s="14">
        <f t="shared" si="10"/>
        <v>728</v>
      </c>
      <c r="Z10" s="14">
        <f t="shared" si="10"/>
        <v>882</v>
      </c>
      <c r="AA10" s="14">
        <f t="shared" si="10"/>
        <v>756</v>
      </c>
      <c r="AB10" s="14">
        <f t="shared" si="10"/>
        <v>1008</v>
      </c>
      <c r="AD10" s="15">
        <f t="shared" si="18"/>
        <v>4424</v>
      </c>
    </row>
    <row r="11" spans="1:30" x14ac:dyDescent="0.25">
      <c r="A11" t="s">
        <v>34</v>
      </c>
      <c r="B11" t="s">
        <v>35</v>
      </c>
      <c r="C11" s="2">
        <v>30.1</v>
      </c>
      <c r="D11" s="7">
        <v>28</v>
      </c>
      <c r="E11" s="7">
        <v>34</v>
      </c>
      <c r="F11" s="7">
        <v>35</v>
      </c>
      <c r="G11" s="7">
        <v>36</v>
      </c>
      <c r="H11" s="7">
        <v>28</v>
      </c>
      <c r="I11" s="9">
        <f t="shared" si="5"/>
        <v>0</v>
      </c>
      <c r="J11" s="9">
        <f t="shared" si="6"/>
        <v>4</v>
      </c>
      <c r="K11" s="9">
        <f t="shared" si="7"/>
        <v>5</v>
      </c>
      <c r="L11" s="9">
        <f t="shared" si="7"/>
        <v>6</v>
      </c>
      <c r="M11" s="9">
        <f t="shared" si="7"/>
        <v>0</v>
      </c>
      <c r="N11" s="11">
        <f t="shared" si="11"/>
        <v>842.80000000000007</v>
      </c>
      <c r="O11" s="11">
        <f t="shared" si="11"/>
        <v>1023.4000000000001</v>
      </c>
      <c r="P11" s="11">
        <f t="shared" si="8"/>
        <v>1053.5</v>
      </c>
      <c r="Q11" s="11">
        <f t="shared" si="8"/>
        <v>1083.6000000000001</v>
      </c>
      <c r="R11" s="11">
        <f t="shared" si="8"/>
        <v>842.80000000000007</v>
      </c>
      <c r="S11" s="13">
        <f t="shared" si="12"/>
        <v>0</v>
      </c>
      <c r="T11" s="13">
        <f t="shared" si="13"/>
        <v>60.2</v>
      </c>
      <c r="U11" s="13">
        <f t="shared" si="14"/>
        <v>75.25</v>
      </c>
      <c r="V11" s="13">
        <f t="shared" si="15"/>
        <v>90.300000000000011</v>
      </c>
      <c r="W11" s="13">
        <f t="shared" si="16"/>
        <v>0</v>
      </c>
      <c r="X11" s="14">
        <f t="shared" si="17"/>
        <v>842.80000000000007</v>
      </c>
      <c r="Y11" s="14">
        <f t="shared" si="10"/>
        <v>1083.6000000000001</v>
      </c>
      <c r="Z11" s="14">
        <f t="shared" si="10"/>
        <v>1128.75</v>
      </c>
      <c r="AA11" s="14">
        <f t="shared" si="10"/>
        <v>1173.9000000000001</v>
      </c>
      <c r="AB11" s="14">
        <f t="shared" si="10"/>
        <v>842.80000000000007</v>
      </c>
      <c r="AD11" s="15">
        <f t="shared" si="18"/>
        <v>5071.8500000000004</v>
      </c>
    </row>
    <row r="12" spans="1:30" x14ac:dyDescent="0.25">
      <c r="A12" t="s">
        <v>36</v>
      </c>
      <c r="B12" t="s">
        <v>37</v>
      </c>
      <c r="C12" s="2">
        <v>17</v>
      </c>
      <c r="D12" s="7">
        <v>27</v>
      </c>
      <c r="E12" s="7">
        <v>36</v>
      </c>
      <c r="F12" s="7">
        <v>33</v>
      </c>
      <c r="G12" s="7">
        <v>26</v>
      </c>
      <c r="H12" s="7">
        <v>29</v>
      </c>
      <c r="I12" s="9">
        <f t="shared" si="5"/>
        <v>0</v>
      </c>
      <c r="J12" s="9">
        <f t="shared" si="6"/>
        <v>6</v>
      </c>
      <c r="K12" s="9">
        <f t="shared" si="7"/>
        <v>3</v>
      </c>
      <c r="L12" s="9">
        <f t="shared" si="7"/>
        <v>0</v>
      </c>
      <c r="M12" s="9">
        <f t="shared" si="7"/>
        <v>0</v>
      </c>
      <c r="N12" s="11">
        <f t="shared" si="11"/>
        <v>459</v>
      </c>
      <c r="O12" s="11">
        <f t="shared" si="11"/>
        <v>612</v>
      </c>
      <c r="P12" s="11">
        <f t="shared" si="8"/>
        <v>561</v>
      </c>
      <c r="Q12" s="11">
        <f t="shared" si="8"/>
        <v>442</v>
      </c>
      <c r="R12" s="11">
        <f t="shared" si="8"/>
        <v>493</v>
      </c>
      <c r="S12" s="13">
        <f t="shared" si="12"/>
        <v>0</v>
      </c>
      <c r="T12" s="13">
        <f t="shared" si="13"/>
        <v>51</v>
      </c>
      <c r="U12" s="13">
        <f t="shared" si="14"/>
        <v>25.5</v>
      </c>
      <c r="V12" s="13">
        <f t="shared" si="15"/>
        <v>0</v>
      </c>
      <c r="W12" s="13">
        <f t="shared" si="16"/>
        <v>0</v>
      </c>
      <c r="X12" s="14">
        <f t="shared" si="17"/>
        <v>459</v>
      </c>
      <c r="Y12" s="14">
        <f t="shared" si="10"/>
        <v>663</v>
      </c>
      <c r="Z12" s="14">
        <f t="shared" si="10"/>
        <v>586.5</v>
      </c>
      <c r="AA12" s="14">
        <f t="shared" si="10"/>
        <v>442</v>
      </c>
      <c r="AB12" s="14">
        <f t="shared" si="10"/>
        <v>493</v>
      </c>
      <c r="AD12" s="15">
        <f t="shared" si="18"/>
        <v>2643.5</v>
      </c>
    </row>
    <row r="13" spans="1:30" x14ac:dyDescent="0.25">
      <c r="A13" t="s">
        <v>38</v>
      </c>
      <c r="B13" t="s">
        <v>39</v>
      </c>
      <c r="C13" s="2">
        <v>13</v>
      </c>
      <c r="D13" s="7">
        <v>26</v>
      </c>
      <c r="E13" s="7">
        <v>34</v>
      </c>
      <c r="F13" s="7">
        <v>32</v>
      </c>
      <c r="G13" s="7">
        <v>33</v>
      </c>
      <c r="H13" s="7">
        <v>30</v>
      </c>
      <c r="I13" s="9">
        <f t="shared" si="5"/>
        <v>0</v>
      </c>
      <c r="J13" s="9">
        <f t="shared" si="6"/>
        <v>4</v>
      </c>
      <c r="K13" s="9">
        <f t="shared" si="7"/>
        <v>2</v>
      </c>
      <c r="L13" s="9">
        <f t="shared" si="7"/>
        <v>3</v>
      </c>
      <c r="M13" s="9">
        <f t="shared" si="7"/>
        <v>0</v>
      </c>
      <c r="N13" s="11">
        <f t="shared" si="11"/>
        <v>338</v>
      </c>
      <c r="O13" s="11">
        <f t="shared" si="11"/>
        <v>442</v>
      </c>
      <c r="P13" s="11">
        <f t="shared" si="8"/>
        <v>416</v>
      </c>
      <c r="Q13" s="11">
        <f t="shared" si="8"/>
        <v>429</v>
      </c>
      <c r="R13" s="11">
        <f t="shared" si="8"/>
        <v>390</v>
      </c>
      <c r="S13" s="13">
        <f t="shared" si="12"/>
        <v>0</v>
      </c>
      <c r="T13" s="13">
        <f t="shared" si="13"/>
        <v>26</v>
      </c>
      <c r="U13" s="13">
        <f t="shared" si="14"/>
        <v>13</v>
      </c>
      <c r="V13" s="13">
        <f t="shared" si="15"/>
        <v>19.5</v>
      </c>
      <c r="W13" s="13">
        <f t="shared" si="16"/>
        <v>0</v>
      </c>
      <c r="X13" s="14">
        <f t="shared" si="17"/>
        <v>338</v>
      </c>
      <c r="Y13" s="14">
        <f t="shared" si="10"/>
        <v>468</v>
      </c>
      <c r="Z13" s="14">
        <f t="shared" si="10"/>
        <v>429</v>
      </c>
      <c r="AA13" s="14">
        <f t="shared" si="10"/>
        <v>448.5</v>
      </c>
      <c r="AB13" s="14">
        <f t="shared" si="10"/>
        <v>390</v>
      </c>
      <c r="AD13" s="15">
        <f t="shared" si="18"/>
        <v>2073.5</v>
      </c>
    </row>
    <row r="14" spans="1:30" x14ac:dyDescent="0.25">
      <c r="A14" t="s">
        <v>40</v>
      </c>
      <c r="B14" t="s">
        <v>41</v>
      </c>
      <c r="C14" s="2">
        <v>24</v>
      </c>
      <c r="D14" s="7">
        <v>25</v>
      </c>
      <c r="E14" s="7">
        <v>29</v>
      </c>
      <c r="F14" s="7">
        <v>28</v>
      </c>
      <c r="G14" s="7">
        <v>27</v>
      </c>
      <c r="H14" s="7">
        <v>26</v>
      </c>
      <c r="I14" s="9">
        <f t="shared" si="5"/>
        <v>0</v>
      </c>
      <c r="J14" s="9">
        <f t="shared" si="6"/>
        <v>0</v>
      </c>
      <c r="K14" s="9">
        <f t="shared" si="7"/>
        <v>0</v>
      </c>
      <c r="L14" s="9">
        <f t="shared" si="7"/>
        <v>0</v>
      </c>
      <c r="M14" s="9">
        <f t="shared" si="7"/>
        <v>0</v>
      </c>
      <c r="N14" s="11">
        <f t="shared" si="11"/>
        <v>600</v>
      </c>
      <c r="O14" s="11">
        <f t="shared" si="11"/>
        <v>696</v>
      </c>
      <c r="P14" s="11">
        <f t="shared" si="8"/>
        <v>672</v>
      </c>
      <c r="Q14" s="11">
        <f t="shared" si="8"/>
        <v>648</v>
      </c>
      <c r="R14" s="11">
        <f t="shared" si="8"/>
        <v>624</v>
      </c>
      <c r="S14" s="13">
        <f t="shared" si="12"/>
        <v>0</v>
      </c>
      <c r="T14" s="13">
        <f t="shared" si="13"/>
        <v>0</v>
      </c>
      <c r="U14" s="13">
        <f t="shared" si="14"/>
        <v>0</v>
      </c>
      <c r="V14" s="13">
        <f t="shared" si="15"/>
        <v>0</v>
      </c>
      <c r="W14" s="13">
        <f t="shared" si="16"/>
        <v>0</v>
      </c>
      <c r="X14" s="14">
        <f t="shared" si="17"/>
        <v>600</v>
      </c>
      <c r="Y14" s="14">
        <f t="shared" si="10"/>
        <v>696</v>
      </c>
      <c r="Z14" s="14">
        <f t="shared" si="10"/>
        <v>672</v>
      </c>
      <c r="AA14" s="14">
        <f t="shared" si="10"/>
        <v>648</v>
      </c>
      <c r="AB14" s="14">
        <f t="shared" si="10"/>
        <v>624</v>
      </c>
      <c r="AD14" s="15">
        <f t="shared" si="18"/>
        <v>3240</v>
      </c>
    </row>
    <row r="15" spans="1:30" x14ac:dyDescent="0.25">
      <c r="A15" t="s">
        <v>42</v>
      </c>
      <c r="B15" t="s">
        <v>43</v>
      </c>
      <c r="C15" s="2">
        <v>25</v>
      </c>
      <c r="D15" s="7">
        <v>26</v>
      </c>
      <c r="E15" s="7">
        <v>32</v>
      </c>
      <c r="F15" s="7">
        <v>31</v>
      </c>
      <c r="G15" s="7">
        <v>30</v>
      </c>
      <c r="H15" s="7">
        <v>29</v>
      </c>
      <c r="I15" s="9">
        <f t="shared" si="5"/>
        <v>0</v>
      </c>
      <c r="J15" s="9">
        <f t="shared" si="6"/>
        <v>2</v>
      </c>
      <c r="K15" s="9">
        <f t="shared" si="7"/>
        <v>1</v>
      </c>
      <c r="L15" s="9">
        <f t="shared" si="7"/>
        <v>0</v>
      </c>
      <c r="M15" s="9">
        <f t="shared" si="7"/>
        <v>0</v>
      </c>
      <c r="N15" s="11">
        <f t="shared" si="11"/>
        <v>650</v>
      </c>
      <c r="O15" s="11">
        <f t="shared" si="11"/>
        <v>800</v>
      </c>
      <c r="P15" s="11">
        <f t="shared" si="8"/>
        <v>775</v>
      </c>
      <c r="Q15" s="11">
        <f t="shared" si="8"/>
        <v>750</v>
      </c>
      <c r="R15" s="11">
        <f t="shared" si="8"/>
        <v>725</v>
      </c>
      <c r="S15" s="13">
        <f t="shared" si="12"/>
        <v>0</v>
      </c>
      <c r="T15" s="13">
        <f t="shared" si="13"/>
        <v>25</v>
      </c>
      <c r="U15" s="13">
        <f t="shared" si="14"/>
        <v>12.5</v>
      </c>
      <c r="V15" s="13">
        <f t="shared" si="15"/>
        <v>0</v>
      </c>
      <c r="W15" s="13">
        <f t="shared" si="16"/>
        <v>0</v>
      </c>
      <c r="X15" s="14">
        <f t="shared" si="17"/>
        <v>650</v>
      </c>
      <c r="Y15" s="14">
        <f t="shared" si="10"/>
        <v>825</v>
      </c>
      <c r="Z15" s="14">
        <f t="shared" si="10"/>
        <v>787.5</v>
      </c>
      <c r="AA15" s="14">
        <f t="shared" si="10"/>
        <v>750</v>
      </c>
      <c r="AB15" s="14">
        <f t="shared" si="10"/>
        <v>725</v>
      </c>
      <c r="AD15" s="15">
        <f t="shared" si="18"/>
        <v>3737.5</v>
      </c>
    </row>
    <row r="16" spans="1:30" x14ac:dyDescent="0.25">
      <c r="A16" t="s">
        <v>44</v>
      </c>
      <c r="B16" t="s">
        <v>45</v>
      </c>
      <c r="C16" s="2">
        <v>16</v>
      </c>
      <c r="D16" s="7">
        <v>27</v>
      </c>
      <c r="E16" s="7">
        <v>30</v>
      </c>
      <c r="F16" s="7">
        <v>31</v>
      </c>
      <c r="G16" s="7">
        <v>32</v>
      </c>
      <c r="H16" s="7">
        <v>33</v>
      </c>
      <c r="I16" s="9">
        <f t="shared" si="5"/>
        <v>0</v>
      </c>
      <c r="J16" s="9">
        <f t="shared" si="6"/>
        <v>0</v>
      </c>
      <c r="K16" s="9">
        <f t="shared" si="7"/>
        <v>1</v>
      </c>
      <c r="L16" s="9">
        <f t="shared" si="7"/>
        <v>2</v>
      </c>
      <c r="M16" s="9">
        <f t="shared" si="7"/>
        <v>3</v>
      </c>
      <c r="N16" s="11">
        <f t="shared" si="11"/>
        <v>432</v>
      </c>
      <c r="O16" s="11">
        <f t="shared" si="11"/>
        <v>480</v>
      </c>
      <c r="P16" s="11">
        <f t="shared" si="8"/>
        <v>496</v>
      </c>
      <c r="Q16" s="11">
        <f t="shared" si="8"/>
        <v>512</v>
      </c>
      <c r="R16" s="11">
        <f t="shared" si="8"/>
        <v>528</v>
      </c>
      <c r="S16" s="13">
        <f t="shared" si="12"/>
        <v>0</v>
      </c>
      <c r="T16" s="13">
        <f t="shared" si="13"/>
        <v>0</v>
      </c>
      <c r="U16" s="13">
        <f t="shared" si="14"/>
        <v>8</v>
      </c>
      <c r="V16" s="13">
        <f t="shared" si="15"/>
        <v>16</v>
      </c>
      <c r="W16" s="13">
        <f t="shared" si="16"/>
        <v>24</v>
      </c>
      <c r="X16" s="14">
        <f t="shared" si="17"/>
        <v>432</v>
      </c>
      <c r="Y16" s="14">
        <f t="shared" si="10"/>
        <v>480</v>
      </c>
      <c r="Z16" s="14">
        <f t="shared" si="10"/>
        <v>504</v>
      </c>
      <c r="AA16" s="14">
        <f t="shared" si="10"/>
        <v>528</v>
      </c>
      <c r="AB16" s="14">
        <f t="shared" si="10"/>
        <v>552</v>
      </c>
      <c r="AD16" s="15">
        <f t="shared" si="18"/>
        <v>2496</v>
      </c>
    </row>
    <row r="17" spans="1:30" x14ac:dyDescent="0.25">
      <c r="A17" t="s">
        <v>47</v>
      </c>
      <c r="B17" t="s">
        <v>46</v>
      </c>
      <c r="C17" s="2">
        <v>36</v>
      </c>
      <c r="D17" s="7">
        <v>29</v>
      </c>
      <c r="E17" s="7">
        <v>33</v>
      </c>
      <c r="F17" s="7">
        <v>34</v>
      </c>
      <c r="G17" s="7">
        <v>36</v>
      </c>
      <c r="H17" s="7">
        <v>37</v>
      </c>
      <c r="I17" s="9">
        <f t="shared" si="5"/>
        <v>0</v>
      </c>
      <c r="J17" s="9">
        <f t="shared" si="6"/>
        <v>3</v>
      </c>
      <c r="K17" s="9">
        <f t="shared" si="7"/>
        <v>4</v>
      </c>
      <c r="L17" s="9">
        <f t="shared" si="7"/>
        <v>6</v>
      </c>
      <c r="M17" s="9">
        <f t="shared" si="7"/>
        <v>7</v>
      </c>
      <c r="N17" s="11">
        <f t="shared" si="11"/>
        <v>1044</v>
      </c>
      <c r="O17" s="11">
        <f t="shared" si="11"/>
        <v>1188</v>
      </c>
      <c r="P17" s="11">
        <f t="shared" si="8"/>
        <v>1224</v>
      </c>
      <c r="Q17" s="11">
        <f t="shared" si="8"/>
        <v>1296</v>
      </c>
      <c r="R17" s="11">
        <f t="shared" si="8"/>
        <v>1332</v>
      </c>
      <c r="S17" s="13">
        <f t="shared" si="12"/>
        <v>0</v>
      </c>
      <c r="T17" s="13">
        <f t="shared" si="13"/>
        <v>54</v>
      </c>
      <c r="U17" s="13">
        <f t="shared" si="14"/>
        <v>72</v>
      </c>
      <c r="V17" s="13">
        <f t="shared" si="15"/>
        <v>108</v>
      </c>
      <c r="W17" s="13">
        <f t="shared" si="16"/>
        <v>126</v>
      </c>
      <c r="X17" s="14">
        <f t="shared" si="17"/>
        <v>1044</v>
      </c>
      <c r="Y17" s="14">
        <f t="shared" si="10"/>
        <v>1242</v>
      </c>
      <c r="Z17" s="14">
        <f t="shared" si="10"/>
        <v>1296</v>
      </c>
      <c r="AA17" s="14">
        <f t="shared" si="10"/>
        <v>1404</v>
      </c>
      <c r="AB17" s="14">
        <f t="shared" si="10"/>
        <v>1458</v>
      </c>
      <c r="AD17" s="15">
        <f t="shared" si="18"/>
        <v>6444</v>
      </c>
    </row>
    <row r="18" spans="1:30" x14ac:dyDescent="0.25">
      <c r="A18" t="s">
        <v>48</v>
      </c>
      <c r="B18" t="s">
        <v>49</v>
      </c>
      <c r="C18" s="2">
        <v>29</v>
      </c>
      <c r="D18" s="7">
        <v>31</v>
      </c>
      <c r="E18" s="7">
        <v>34</v>
      </c>
      <c r="F18" s="7">
        <v>30</v>
      </c>
      <c r="G18" s="7">
        <v>25</v>
      </c>
      <c r="H18" s="7">
        <v>26</v>
      </c>
      <c r="I18" s="9">
        <f t="shared" si="5"/>
        <v>1</v>
      </c>
      <c r="J18" s="9">
        <f t="shared" si="6"/>
        <v>4</v>
      </c>
      <c r="K18" s="9">
        <f t="shared" si="7"/>
        <v>0</v>
      </c>
      <c r="L18" s="9">
        <f t="shared" si="7"/>
        <v>0</v>
      </c>
      <c r="M18" s="9">
        <f t="shared" si="7"/>
        <v>0</v>
      </c>
      <c r="N18" s="11">
        <f t="shared" si="11"/>
        <v>899</v>
      </c>
      <c r="O18" s="11">
        <f t="shared" si="11"/>
        <v>986</v>
      </c>
      <c r="P18" s="11">
        <f t="shared" si="8"/>
        <v>870</v>
      </c>
      <c r="Q18" s="11">
        <f t="shared" si="8"/>
        <v>725</v>
      </c>
      <c r="R18" s="11">
        <f t="shared" si="8"/>
        <v>754</v>
      </c>
      <c r="S18" s="13">
        <f t="shared" si="12"/>
        <v>14.5</v>
      </c>
      <c r="T18" s="13">
        <f t="shared" si="13"/>
        <v>58</v>
      </c>
      <c r="U18" s="13">
        <f t="shared" si="14"/>
        <v>0</v>
      </c>
      <c r="V18" s="13">
        <f t="shared" si="15"/>
        <v>0</v>
      </c>
      <c r="W18" s="13">
        <f t="shared" si="16"/>
        <v>0</v>
      </c>
      <c r="X18" s="14">
        <f t="shared" si="17"/>
        <v>913.5</v>
      </c>
      <c r="Y18" s="14">
        <f t="shared" si="10"/>
        <v>1044</v>
      </c>
      <c r="Z18" s="14">
        <f t="shared" si="10"/>
        <v>870</v>
      </c>
      <c r="AA18" s="14">
        <f t="shared" si="10"/>
        <v>725</v>
      </c>
      <c r="AB18" s="14">
        <f t="shared" si="10"/>
        <v>754</v>
      </c>
      <c r="AD18" s="15">
        <f t="shared" si="18"/>
        <v>4306.5</v>
      </c>
    </row>
    <row r="19" spans="1:30" x14ac:dyDescent="0.25">
      <c r="A19" t="s">
        <v>50</v>
      </c>
      <c r="B19" t="s">
        <v>51</v>
      </c>
      <c r="C19" s="2">
        <v>37</v>
      </c>
      <c r="D19" s="7">
        <v>32</v>
      </c>
      <c r="E19" s="7">
        <v>28</v>
      </c>
      <c r="F19" s="7">
        <v>28</v>
      </c>
      <c r="G19" s="7">
        <v>31</v>
      </c>
      <c r="H19" s="7">
        <v>32</v>
      </c>
      <c r="I19" s="9">
        <f t="shared" si="5"/>
        <v>2</v>
      </c>
      <c r="J19" s="9">
        <f t="shared" si="6"/>
        <v>0</v>
      </c>
      <c r="K19" s="9">
        <f t="shared" si="7"/>
        <v>0</v>
      </c>
      <c r="L19" s="9">
        <f t="shared" si="7"/>
        <v>1</v>
      </c>
      <c r="M19" s="9">
        <f t="shared" si="7"/>
        <v>2</v>
      </c>
      <c r="N19" s="11">
        <f t="shared" si="11"/>
        <v>1184</v>
      </c>
      <c r="O19" s="11">
        <f t="shared" si="11"/>
        <v>1036</v>
      </c>
      <c r="P19" s="11">
        <f t="shared" si="8"/>
        <v>1036</v>
      </c>
      <c r="Q19" s="11">
        <f t="shared" si="8"/>
        <v>1147</v>
      </c>
      <c r="R19" s="11">
        <f t="shared" si="8"/>
        <v>1184</v>
      </c>
      <c r="S19" s="13">
        <f t="shared" si="12"/>
        <v>37</v>
      </c>
      <c r="T19" s="13">
        <f t="shared" si="13"/>
        <v>0</v>
      </c>
      <c r="U19" s="13">
        <f t="shared" si="14"/>
        <v>0</v>
      </c>
      <c r="V19" s="13">
        <f t="shared" si="15"/>
        <v>18.5</v>
      </c>
      <c r="W19" s="13">
        <f t="shared" si="16"/>
        <v>37</v>
      </c>
      <c r="X19" s="14">
        <f t="shared" si="17"/>
        <v>1221</v>
      </c>
      <c r="Y19" s="14">
        <f t="shared" si="10"/>
        <v>1036</v>
      </c>
      <c r="Z19" s="14">
        <f t="shared" si="10"/>
        <v>1036</v>
      </c>
      <c r="AA19" s="14">
        <f t="shared" si="10"/>
        <v>1165.5</v>
      </c>
      <c r="AB19" s="14">
        <f t="shared" si="10"/>
        <v>1221</v>
      </c>
      <c r="AD19" s="15">
        <f t="shared" si="18"/>
        <v>5679.5</v>
      </c>
    </row>
    <row r="20" spans="1:30" x14ac:dyDescent="0.25">
      <c r="A20" t="s">
        <v>52</v>
      </c>
      <c r="B20" t="s">
        <v>53</v>
      </c>
      <c r="C20" s="2">
        <v>32</v>
      </c>
      <c r="D20" s="7">
        <v>33</v>
      </c>
      <c r="E20" s="7">
        <v>29</v>
      </c>
      <c r="F20" s="7">
        <v>35</v>
      </c>
      <c r="G20" s="7">
        <v>34</v>
      </c>
      <c r="H20" s="7">
        <v>36</v>
      </c>
      <c r="I20" s="9">
        <f t="shared" si="5"/>
        <v>3</v>
      </c>
      <c r="J20" s="9">
        <f t="shared" si="6"/>
        <v>0</v>
      </c>
      <c r="K20" s="9">
        <f t="shared" ref="K20:M20" si="19">IF(F20&gt;30,F20-30,0)</f>
        <v>5</v>
      </c>
      <c r="L20" s="9">
        <f t="shared" si="19"/>
        <v>4</v>
      </c>
      <c r="M20" s="9">
        <f t="shared" si="19"/>
        <v>6</v>
      </c>
      <c r="N20" s="11">
        <f t="shared" si="11"/>
        <v>1056</v>
      </c>
      <c r="O20" s="11">
        <f t="shared" si="11"/>
        <v>928</v>
      </c>
      <c r="P20" s="11">
        <f t="shared" ref="P20" si="20">$C20*F20</f>
        <v>1120</v>
      </c>
      <c r="Q20" s="11">
        <f t="shared" ref="Q20" si="21">$C20*G20</f>
        <v>1088</v>
      </c>
      <c r="R20" s="11">
        <f t="shared" ref="R20" si="22">$C20*H20</f>
        <v>1152</v>
      </c>
      <c r="S20" s="13">
        <f t="shared" si="12"/>
        <v>48</v>
      </c>
      <c r="T20" s="13">
        <f t="shared" si="13"/>
        <v>0</v>
      </c>
      <c r="U20" s="13">
        <f t="shared" si="14"/>
        <v>80</v>
      </c>
      <c r="V20" s="13">
        <f t="shared" si="15"/>
        <v>64</v>
      </c>
      <c r="W20" s="13">
        <f t="shared" si="16"/>
        <v>96</v>
      </c>
      <c r="X20" s="14">
        <f t="shared" si="17"/>
        <v>1104</v>
      </c>
      <c r="Y20" s="14">
        <f t="shared" ref="Y20" si="23">O20+T20</f>
        <v>928</v>
      </c>
      <c r="Z20" s="14">
        <f t="shared" ref="Z20" si="24">P20+U20</f>
        <v>1200</v>
      </c>
      <c r="AA20" s="14">
        <f t="shared" ref="AA20" si="25">Q20+V20</f>
        <v>1152</v>
      </c>
      <c r="AB20" s="14">
        <f t="shared" ref="AB20" si="26">R20+W20</f>
        <v>1248</v>
      </c>
      <c r="AD20" s="15">
        <f t="shared" si="18"/>
        <v>5632</v>
      </c>
    </row>
    <row r="22" spans="1:30" x14ac:dyDescent="0.25">
      <c r="A22" t="s">
        <v>56</v>
      </c>
      <c r="C22" s="3">
        <f>MAX(C4:C20)</f>
        <v>40</v>
      </c>
      <c r="D22" s="4">
        <f>MAX(D4:D20)</f>
        <v>35</v>
      </c>
      <c r="E22" s="4"/>
      <c r="F22" s="4"/>
      <c r="G22" s="4"/>
      <c r="H22" s="4"/>
      <c r="I22" s="4"/>
      <c r="J22" s="4"/>
      <c r="K22" s="4"/>
      <c r="L22" s="4"/>
      <c r="M22" s="4"/>
      <c r="N22" s="5">
        <f>MAX(N4:N20)</f>
        <v>1200</v>
      </c>
      <c r="O22" s="5">
        <f t="shared" ref="O22:AB22" si="27">MAX(O4:O20)</f>
        <v>1188</v>
      </c>
      <c r="P22" s="5">
        <f t="shared" si="27"/>
        <v>1224</v>
      </c>
      <c r="Q22" s="5">
        <f t="shared" si="27"/>
        <v>1320</v>
      </c>
      <c r="R22" s="5">
        <f t="shared" si="27"/>
        <v>1360</v>
      </c>
      <c r="S22" s="5">
        <f t="shared" si="27"/>
        <v>70</v>
      </c>
      <c r="T22" s="5">
        <f t="shared" si="27"/>
        <v>99</v>
      </c>
      <c r="U22" s="5">
        <f t="shared" si="27"/>
        <v>80</v>
      </c>
      <c r="V22" s="5">
        <f t="shared" si="27"/>
        <v>108</v>
      </c>
      <c r="W22" s="5">
        <f t="shared" si="27"/>
        <v>126</v>
      </c>
      <c r="X22" s="5">
        <f t="shared" si="27"/>
        <v>1221</v>
      </c>
      <c r="Y22" s="5">
        <f t="shared" si="27"/>
        <v>1287</v>
      </c>
      <c r="Z22" s="5">
        <f t="shared" si="27"/>
        <v>1296</v>
      </c>
      <c r="AA22" s="5">
        <f t="shared" si="27"/>
        <v>1404</v>
      </c>
      <c r="AB22" s="5">
        <f t="shared" si="27"/>
        <v>1458</v>
      </c>
      <c r="AD22" s="5">
        <f t="shared" ref="AD22" si="28">MAX(AD4:AD20)</f>
        <v>6444</v>
      </c>
    </row>
    <row r="23" spans="1:30" x14ac:dyDescent="0.25">
      <c r="A23" t="s">
        <v>57</v>
      </c>
      <c r="C23" s="3">
        <f>MIN(C4:C20)</f>
        <v>13</v>
      </c>
      <c r="D23" s="4">
        <f>MIN(D4:D20)</f>
        <v>25</v>
      </c>
      <c r="E23" s="4"/>
      <c r="F23" s="4"/>
      <c r="G23" s="4"/>
      <c r="H23" s="4"/>
      <c r="I23" s="4"/>
      <c r="J23" s="4"/>
      <c r="K23" s="4"/>
      <c r="L23" s="4"/>
      <c r="M23" s="4"/>
      <c r="N23" s="5">
        <f>MIN(N4:N20)</f>
        <v>338</v>
      </c>
      <c r="O23" s="5">
        <f t="shared" ref="O23:AB23" si="29">MIN(O4:O20)</f>
        <v>434</v>
      </c>
      <c r="P23" s="5">
        <f t="shared" si="29"/>
        <v>416</v>
      </c>
      <c r="Q23" s="5">
        <f t="shared" si="29"/>
        <v>429</v>
      </c>
      <c r="R23" s="5">
        <f t="shared" si="29"/>
        <v>390</v>
      </c>
      <c r="S23" s="5">
        <f>MIN(S4:S20)</f>
        <v>0</v>
      </c>
      <c r="T23" s="5">
        <f t="shared" si="29"/>
        <v>0</v>
      </c>
      <c r="U23" s="5">
        <f t="shared" si="29"/>
        <v>0</v>
      </c>
      <c r="V23" s="5">
        <f t="shared" si="29"/>
        <v>0</v>
      </c>
      <c r="W23" s="5">
        <f t="shared" si="29"/>
        <v>0</v>
      </c>
      <c r="X23" s="5">
        <f t="shared" si="29"/>
        <v>338</v>
      </c>
      <c r="Y23" s="5">
        <f t="shared" si="29"/>
        <v>441</v>
      </c>
      <c r="Z23" s="5">
        <f t="shared" si="29"/>
        <v>429</v>
      </c>
      <c r="AA23" s="5">
        <f t="shared" si="29"/>
        <v>442</v>
      </c>
      <c r="AB23" s="5">
        <f t="shared" si="29"/>
        <v>390</v>
      </c>
      <c r="AD23" s="5">
        <f t="shared" ref="AD23" si="30">MIN(AD4:AD20)</f>
        <v>2073.5</v>
      </c>
    </row>
    <row r="24" spans="1:30" x14ac:dyDescent="0.25">
      <c r="A24" t="s">
        <v>58</v>
      </c>
      <c r="C24" s="3">
        <f>AVERAGE(C4:C19)</f>
        <v>26.299999999999997</v>
      </c>
      <c r="D24" s="4">
        <f>AVERAGE(D4:D19)</f>
        <v>29.625</v>
      </c>
      <c r="E24" s="4"/>
      <c r="F24" s="4"/>
      <c r="G24" s="4"/>
      <c r="H24" s="4"/>
      <c r="I24" s="4"/>
      <c r="J24" s="4"/>
      <c r="K24" s="4"/>
      <c r="L24" s="4"/>
      <c r="M24" s="4"/>
      <c r="N24" s="5">
        <f>AVERAGE(N4:N19)</f>
        <v>790.51250000000005</v>
      </c>
      <c r="O24" s="5">
        <f t="shared" ref="O24:AB24" si="31">AVERAGE(O4:O19)</f>
        <v>818.20624999999995</v>
      </c>
      <c r="P24" s="5">
        <f t="shared" si="31"/>
        <v>807.74374999999998</v>
      </c>
      <c r="Q24" s="5">
        <f t="shared" si="31"/>
        <v>828.28125</v>
      </c>
      <c r="R24" s="5">
        <f t="shared" si="31"/>
        <v>822.19374999999991</v>
      </c>
      <c r="S24" s="5">
        <f t="shared" si="31"/>
        <v>15.793749999999999</v>
      </c>
      <c r="T24" s="5">
        <f t="shared" si="31"/>
        <v>24.412500000000001</v>
      </c>
      <c r="U24" s="5">
        <f t="shared" si="31"/>
        <v>20.840624999999999</v>
      </c>
      <c r="V24" s="5">
        <f t="shared" si="31"/>
        <v>31.171875</v>
      </c>
      <c r="W24" s="5">
        <f t="shared" si="31"/>
        <v>28.365625000000001</v>
      </c>
      <c r="X24" s="5">
        <f t="shared" si="31"/>
        <v>806.30625000000009</v>
      </c>
      <c r="Y24" s="5">
        <f t="shared" si="31"/>
        <v>842.61875000000009</v>
      </c>
      <c r="Z24" s="5">
        <f t="shared" si="31"/>
        <v>828.58437500000002</v>
      </c>
      <c r="AA24" s="5">
        <f t="shared" si="31"/>
        <v>859.453125</v>
      </c>
      <c r="AB24" s="5">
        <f t="shared" si="31"/>
        <v>850.55937500000005</v>
      </c>
      <c r="AD24" s="5">
        <f t="shared" ref="AD24" si="32">AVERAGE(AD4:AD19)</f>
        <v>4187.5218750000004</v>
      </c>
    </row>
    <row r="25" spans="1:30" x14ac:dyDescent="0.25">
      <c r="A25" t="s">
        <v>59</v>
      </c>
      <c r="D25">
        <f>SUM(D4:D20)</f>
        <v>507</v>
      </c>
    </row>
  </sheetData>
  <mergeCells count="5">
    <mergeCell ref="D2:H2"/>
    <mergeCell ref="I2:M2"/>
    <mergeCell ref="N2:R2"/>
    <mergeCell ref="S2:W2"/>
    <mergeCell ref="X2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7C13-8CE5-4C05-B69D-BB621D5C3857}">
  <sheetPr>
    <tabColor rgb="FF002060"/>
  </sheetPr>
  <dimension ref="A1:M24"/>
  <sheetViews>
    <sheetView zoomScale="60" zoomScaleNormal="60" workbookViewId="0">
      <selection activeCell="AH33" sqref="AH33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4" width="5.28515625" bestFit="1" customWidth="1"/>
    <col min="5" max="5" width="6.28515625" bestFit="1" customWidth="1"/>
    <col min="6" max="6" width="4" customWidth="1"/>
  </cols>
  <sheetData>
    <row r="1" spans="1:13" ht="102" x14ac:dyDescent="0.25">
      <c r="A1" t="s">
        <v>1</v>
      </c>
      <c r="C1" s="16" t="s">
        <v>64</v>
      </c>
      <c r="D1" s="16" t="s">
        <v>65</v>
      </c>
      <c r="E1" s="16" t="s">
        <v>66</v>
      </c>
      <c r="F1" s="16" t="s">
        <v>67</v>
      </c>
      <c r="H1" s="16" t="s">
        <v>64</v>
      </c>
      <c r="I1" s="16" t="s">
        <v>65</v>
      </c>
      <c r="J1" s="16" t="s">
        <v>66</v>
      </c>
      <c r="K1" s="16" t="s">
        <v>67</v>
      </c>
      <c r="M1" s="16" t="s">
        <v>68</v>
      </c>
    </row>
    <row r="2" spans="1:13" x14ac:dyDescent="0.25">
      <c r="B2" t="s">
        <v>69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70</v>
      </c>
      <c r="B3" t="s">
        <v>17</v>
      </c>
      <c r="H3" s="17"/>
      <c r="I3" s="17"/>
      <c r="J3" s="17"/>
      <c r="K3" s="17"/>
    </row>
    <row r="4" spans="1:13" x14ac:dyDescent="0.25">
      <c r="A4" t="s">
        <v>55</v>
      </c>
      <c r="B4" t="s">
        <v>22</v>
      </c>
      <c r="C4">
        <v>9</v>
      </c>
      <c r="D4">
        <v>18</v>
      </c>
      <c r="E4">
        <v>100</v>
      </c>
      <c r="F4">
        <v>1</v>
      </c>
      <c r="H4" s="17">
        <f>C4/C$2</f>
        <v>0.9</v>
      </c>
      <c r="I4" s="17">
        <f t="shared" ref="I4:K19" si="0">D4/D$2</f>
        <v>0.9</v>
      </c>
      <c r="J4" s="17">
        <f t="shared" si="0"/>
        <v>1</v>
      </c>
      <c r="K4" s="17">
        <f t="shared" si="0"/>
        <v>1</v>
      </c>
      <c r="M4" s="17" t="b">
        <f>OR(H4&lt;0.5,I4&lt;0.5,J4&lt;0.5,K4&lt;0.5)</f>
        <v>0</v>
      </c>
    </row>
    <row r="5" spans="1:13" x14ac:dyDescent="0.25">
      <c r="A5" t="s">
        <v>23</v>
      </c>
      <c r="B5" t="s">
        <v>24</v>
      </c>
      <c r="C5">
        <v>9</v>
      </c>
      <c r="D5">
        <v>17</v>
      </c>
      <c r="E5">
        <v>90</v>
      </c>
      <c r="F5">
        <v>0</v>
      </c>
      <c r="H5" s="17">
        <f t="shared" ref="H5:K20" si="1">C5/C$2</f>
        <v>0.9</v>
      </c>
      <c r="I5" s="17">
        <f t="shared" si="0"/>
        <v>0.85</v>
      </c>
      <c r="J5" s="17">
        <f t="shared" si="0"/>
        <v>0.9</v>
      </c>
      <c r="K5" s="17">
        <f t="shared" si="0"/>
        <v>0</v>
      </c>
      <c r="M5" s="17" t="b">
        <f t="shared" ref="M5:M20" si="2">OR(H5&lt;0.5,I5&lt;0.5,J5&lt;0.5,K5&lt;0.5)</f>
        <v>1</v>
      </c>
    </row>
    <row r="6" spans="1:13" x14ac:dyDescent="0.25">
      <c r="A6" t="s">
        <v>21</v>
      </c>
      <c r="B6" t="s">
        <v>25</v>
      </c>
      <c r="C6">
        <v>10</v>
      </c>
      <c r="D6">
        <v>20</v>
      </c>
      <c r="E6">
        <v>80</v>
      </c>
      <c r="F6">
        <v>1</v>
      </c>
      <c r="H6" s="17">
        <f t="shared" si="1"/>
        <v>1</v>
      </c>
      <c r="I6" s="17">
        <f t="shared" si="0"/>
        <v>1</v>
      </c>
      <c r="J6" s="17">
        <f t="shared" si="0"/>
        <v>0.8</v>
      </c>
      <c r="K6" s="17">
        <f t="shared" si="0"/>
        <v>1</v>
      </c>
      <c r="M6" s="17" t="b">
        <f t="shared" si="2"/>
        <v>0</v>
      </c>
    </row>
    <row r="7" spans="1:13" x14ac:dyDescent="0.25">
      <c r="A7" t="s">
        <v>26</v>
      </c>
      <c r="B7" t="s">
        <v>27</v>
      </c>
      <c r="C7">
        <v>7</v>
      </c>
      <c r="D7">
        <v>20</v>
      </c>
      <c r="E7">
        <v>70</v>
      </c>
      <c r="F7">
        <v>0</v>
      </c>
      <c r="H7" s="17">
        <f t="shared" si="1"/>
        <v>0.7</v>
      </c>
      <c r="I7" s="17">
        <f t="shared" si="0"/>
        <v>1</v>
      </c>
      <c r="J7" s="17">
        <f t="shared" si="0"/>
        <v>0.7</v>
      </c>
      <c r="K7" s="17">
        <f t="shared" si="0"/>
        <v>0</v>
      </c>
      <c r="M7" s="17" t="b">
        <f t="shared" si="2"/>
        <v>1</v>
      </c>
    </row>
    <row r="8" spans="1:13" x14ac:dyDescent="0.25">
      <c r="A8" t="s">
        <v>28</v>
      </c>
      <c r="B8" t="s">
        <v>29</v>
      </c>
      <c r="C8">
        <v>9</v>
      </c>
      <c r="D8">
        <v>18</v>
      </c>
      <c r="E8">
        <v>78</v>
      </c>
      <c r="F8">
        <v>0</v>
      </c>
      <c r="H8" s="17">
        <f t="shared" si="1"/>
        <v>0.9</v>
      </c>
      <c r="I8" s="17">
        <f t="shared" si="0"/>
        <v>0.9</v>
      </c>
      <c r="J8" s="17">
        <f t="shared" si="0"/>
        <v>0.78</v>
      </c>
      <c r="K8" s="17">
        <f t="shared" si="0"/>
        <v>0</v>
      </c>
      <c r="M8" s="17" t="b">
        <f t="shared" si="2"/>
        <v>1</v>
      </c>
    </row>
    <row r="9" spans="1:13" x14ac:dyDescent="0.25">
      <c r="A9" t="s">
        <v>30</v>
      </c>
      <c r="B9" t="s">
        <v>31</v>
      </c>
      <c r="C9">
        <v>8</v>
      </c>
      <c r="D9">
        <v>19</v>
      </c>
      <c r="E9">
        <v>83</v>
      </c>
      <c r="F9">
        <v>1</v>
      </c>
      <c r="H9" s="17">
        <f t="shared" si="1"/>
        <v>0.8</v>
      </c>
      <c r="I9" s="17">
        <f t="shared" si="0"/>
        <v>0.95</v>
      </c>
      <c r="J9" s="17">
        <f t="shared" si="0"/>
        <v>0.83</v>
      </c>
      <c r="K9" s="17">
        <f t="shared" si="0"/>
        <v>1</v>
      </c>
      <c r="M9" s="17" t="b">
        <f t="shared" si="2"/>
        <v>0</v>
      </c>
    </row>
    <row r="10" spans="1:13" x14ac:dyDescent="0.25">
      <c r="A10" t="s">
        <v>32</v>
      </c>
      <c r="B10" t="s">
        <v>33</v>
      </c>
      <c r="C10">
        <v>9</v>
      </c>
      <c r="D10">
        <v>18</v>
      </c>
      <c r="E10">
        <v>92</v>
      </c>
      <c r="F10">
        <v>1</v>
      </c>
      <c r="H10" s="17">
        <f t="shared" si="1"/>
        <v>0.9</v>
      </c>
      <c r="I10" s="17">
        <f t="shared" si="0"/>
        <v>0.9</v>
      </c>
      <c r="J10" s="17">
        <f t="shared" si="0"/>
        <v>0.92</v>
      </c>
      <c r="K10" s="17">
        <f t="shared" si="0"/>
        <v>1</v>
      </c>
      <c r="M10" s="17" t="b">
        <f t="shared" si="2"/>
        <v>0</v>
      </c>
    </row>
    <row r="11" spans="1:13" x14ac:dyDescent="0.25">
      <c r="A11" t="s">
        <v>34</v>
      </c>
      <c r="B11" t="s">
        <v>35</v>
      </c>
      <c r="C11">
        <v>7</v>
      </c>
      <c r="D11">
        <v>9</v>
      </c>
      <c r="E11">
        <v>95</v>
      </c>
      <c r="F11">
        <v>1</v>
      </c>
      <c r="H11" s="17">
        <f t="shared" si="1"/>
        <v>0.7</v>
      </c>
      <c r="I11" s="17">
        <f t="shared" si="0"/>
        <v>0.45</v>
      </c>
      <c r="J11" s="17">
        <f t="shared" si="0"/>
        <v>0.95</v>
      </c>
      <c r="K11" s="17">
        <f t="shared" si="0"/>
        <v>1</v>
      </c>
      <c r="M11" s="17" t="b">
        <f t="shared" si="2"/>
        <v>1</v>
      </c>
    </row>
    <row r="12" spans="1:13" x14ac:dyDescent="0.25">
      <c r="A12" t="s">
        <v>36</v>
      </c>
      <c r="B12" t="s">
        <v>37</v>
      </c>
      <c r="C12">
        <v>8</v>
      </c>
      <c r="D12">
        <v>19</v>
      </c>
      <c r="E12">
        <v>95</v>
      </c>
      <c r="F12">
        <v>1</v>
      </c>
      <c r="H12" s="17">
        <f t="shared" si="1"/>
        <v>0.8</v>
      </c>
      <c r="I12" s="17">
        <f t="shared" si="0"/>
        <v>0.95</v>
      </c>
      <c r="J12" s="17">
        <f t="shared" si="0"/>
        <v>0.95</v>
      </c>
      <c r="K12" s="17">
        <f t="shared" si="0"/>
        <v>1</v>
      </c>
      <c r="M12" s="17" t="b">
        <f t="shared" si="2"/>
        <v>0</v>
      </c>
    </row>
    <row r="13" spans="1:13" x14ac:dyDescent="0.25">
      <c r="A13" t="s">
        <v>38</v>
      </c>
      <c r="B13" t="s">
        <v>39</v>
      </c>
      <c r="C13">
        <v>8</v>
      </c>
      <c r="D13">
        <v>20</v>
      </c>
      <c r="E13">
        <v>80</v>
      </c>
      <c r="F13">
        <v>1</v>
      </c>
      <c r="H13" s="17">
        <f t="shared" si="1"/>
        <v>0.8</v>
      </c>
      <c r="I13" s="17">
        <f t="shared" si="0"/>
        <v>1</v>
      </c>
      <c r="J13" s="17">
        <f t="shared" si="0"/>
        <v>0.8</v>
      </c>
      <c r="K13" s="17">
        <f t="shared" si="0"/>
        <v>1</v>
      </c>
      <c r="M13" s="17" t="b">
        <f t="shared" si="2"/>
        <v>0</v>
      </c>
    </row>
    <row r="14" spans="1:13" x14ac:dyDescent="0.25">
      <c r="A14" t="s">
        <v>40</v>
      </c>
      <c r="B14" t="s">
        <v>41</v>
      </c>
      <c r="C14">
        <v>9</v>
      </c>
      <c r="D14">
        <v>20</v>
      </c>
      <c r="E14">
        <v>85</v>
      </c>
      <c r="F14">
        <v>1</v>
      </c>
      <c r="H14" s="17">
        <f t="shared" si="1"/>
        <v>0.9</v>
      </c>
      <c r="I14" s="17">
        <f t="shared" si="0"/>
        <v>1</v>
      </c>
      <c r="J14" s="17">
        <f t="shared" si="0"/>
        <v>0.85</v>
      </c>
      <c r="K14" s="17">
        <f t="shared" si="0"/>
        <v>1</v>
      </c>
      <c r="M14" s="17" t="b">
        <f t="shared" si="2"/>
        <v>0</v>
      </c>
    </row>
    <row r="15" spans="1:13" x14ac:dyDescent="0.25">
      <c r="A15" t="s">
        <v>42</v>
      </c>
      <c r="B15" t="s">
        <v>43</v>
      </c>
      <c r="C15">
        <v>4</v>
      </c>
      <c r="D15">
        <v>19</v>
      </c>
      <c r="E15">
        <v>75</v>
      </c>
      <c r="F15">
        <v>1</v>
      </c>
      <c r="H15" s="17">
        <f t="shared" si="1"/>
        <v>0.4</v>
      </c>
      <c r="I15" s="17">
        <f t="shared" si="0"/>
        <v>0.95</v>
      </c>
      <c r="J15" s="17">
        <f t="shared" si="0"/>
        <v>0.75</v>
      </c>
      <c r="K15" s="17">
        <f t="shared" si="0"/>
        <v>1</v>
      </c>
      <c r="M15" s="17" t="b">
        <f t="shared" si="2"/>
        <v>1</v>
      </c>
    </row>
    <row r="16" spans="1:13" x14ac:dyDescent="0.25">
      <c r="A16" t="s">
        <v>44</v>
      </c>
      <c r="B16" t="s">
        <v>45</v>
      </c>
      <c r="C16">
        <v>7</v>
      </c>
      <c r="D16">
        <v>18</v>
      </c>
      <c r="E16">
        <v>78</v>
      </c>
      <c r="F16">
        <v>1</v>
      </c>
      <c r="H16" s="17">
        <f t="shared" si="1"/>
        <v>0.7</v>
      </c>
      <c r="I16" s="17">
        <f t="shared" si="0"/>
        <v>0.9</v>
      </c>
      <c r="J16" s="17">
        <f t="shared" si="0"/>
        <v>0.78</v>
      </c>
      <c r="K16" s="17">
        <f t="shared" si="0"/>
        <v>1</v>
      </c>
      <c r="M16" s="17" t="b">
        <f t="shared" si="2"/>
        <v>0</v>
      </c>
    </row>
    <row r="17" spans="1:13" x14ac:dyDescent="0.25">
      <c r="A17" t="s">
        <v>47</v>
      </c>
      <c r="B17" t="s">
        <v>46</v>
      </c>
      <c r="C17">
        <v>8</v>
      </c>
      <c r="D17">
        <v>17</v>
      </c>
      <c r="E17">
        <v>48</v>
      </c>
      <c r="F17">
        <v>1</v>
      </c>
      <c r="H17" s="17">
        <f t="shared" si="1"/>
        <v>0.8</v>
      </c>
      <c r="I17" s="17">
        <f t="shared" si="0"/>
        <v>0.85</v>
      </c>
      <c r="J17" s="17">
        <f t="shared" si="0"/>
        <v>0.48</v>
      </c>
      <c r="K17" s="17">
        <f t="shared" si="0"/>
        <v>1</v>
      </c>
      <c r="M17" s="17" t="b">
        <f t="shared" si="2"/>
        <v>1</v>
      </c>
    </row>
    <row r="18" spans="1:13" x14ac:dyDescent="0.25">
      <c r="A18" t="s">
        <v>48</v>
      </c>
      <c r="B18" t="s">
        <v>49</v>
      </c>
      <c r="C18">
        <v>9</v>
      </c>
      <c r="D18">
        <v>19</v>
      </c>
      <c r="E18">
        <v>90</v>
      </c>
      <c r="F18">
        <v>0</v>
      </c>
      <c r="H18" s="17">
        <f t="shared" si="1"/>
        <v>0.9</v>
      </c>
      <c r="I18" s="17">
        <f t="shared" si="0"/>
        <v>0.95</v>
      </c>
      <c r="J18" s="17">
        <f t="shared" si="0"/>
        <v>0.9</v>
      </c>
      <c r="K18" s="17">
        <f t="shared" si="0"/>
        <v>0</v>
      </c>
      <c r="M18" s="17" t="b">
        <f t="shared" si="2"/>
        <v>1</v>
      </c>
    </row>
    <row r="19" spans="1:13" x14ac:dyDescent="0.25">
      <c r="A19" t="s">
        <v>50</v>
      </c>
      <c r="B19" t="s">
        <v>51</v>
      </c>
      <c r="C19">
        <v>8</v>
      </c>
      <c r="D19">
        <v>17</v>
      </c>
      <c r="E19">
        <v>92</v>
      </c>
      <c r="F19">
        <v>0</v>
      </c>
      <c r="H19" s="17">
        <f t="shared" si="1"/>
        <v>0.8</v>
      </c>
      <c r="I19" s="17">
        <f t="shared" si="0"/>
        <v>0.85</v>
      </c>
      <c r="J19" s="17">
        <f t="shared" si="0"/>
        <v>0.92</v>
      </c>
      <c r="K19" s="17">
        <f t="shared" si="0"/>
        <v>0</v>
      </c>
      <c r="M19" s="17" t="b">
        <f t="shared" si="2"/>
        <v>1</v>
      </c>
    </row>
    <row r="20" spans="1:13" x14ac:dyDescent="0.25">
      <c r="A20" t="s">
        <v>52</v>
      </c>
      <c r="B20" t="s">
        <v>53</v>
      </c>
      <c r="C20">
        <v>9</v>
      </c>
      <c r="D20">
        <v>18</v>
      </c>
      <c r="E20">
        <v>80</v>
      </c>
      <c r="F20">
        <v>1</v>
      </c>
      <c r="H20" s="17">
        <f t="shared" si="1"/>
        <v>0.9</v>
      </c>
      <c r="I20" s="17">
        <f t="shared" si="1"/>
        <v>0.9</v>
      </c>
      <c r="J20" s="17">
        <f t="shared" si="1"/>
        <v>0.8</v>
      </c>
      <c r="K20" s="17">
        <f t="shared" si="1"/>
        <v>1</v>
      </c>
      <c r="M20" s="17" t="b">
        <f t="shared" si="2"/>
        <v>0</v>
      </c>
    </row>
    <row r="22" spans="1:13" x14ac:dyDescent="0.25">
      <c r="A22" t="s">
        <v>56</v>
      </c>
      <c r="C22">
        <f>MAX(C4:C20)</f>
        <v>10</v>
      </c>
      <c r="D22">
        <f t="shared" ref="D22:F22" si="3">MAX(D4:D20)</f>
        <v>20</v>
      </c>
      <c r="E22">
        <f t="shared" si="3"/>
        <v>100</v>
      </c>
      <c r="F22">
        <f t="shared" si="3"/>
        <v>1</v>
      </c>
      <c r="H22" s="17">
        <f>MAX(H4:H20)</f>
        <v>1</v>
      </c>
      <c r="I22" s="17">
        <f t="shared" ref="I22:K22" si="4">MAX(I4:I20)</f>
        <v>1</v>
      </c>
      <c r="J22" s="17">
        <f t="shared" si="4"/>
        <v>1</v>
      </c>
      <c r="K22" s="17">
        <f t="shared" si="4"/>
        <v>1</v>
      </c>
    </row>
    <row r="23" spans="1:13" x14ac:dyDescent="0.25">
      <c r="A23" t="s">
        <v>57</v>
      </c>
      <c r="C23">
        <f>MIN(C4:C20)</f>
        <v>4</v>
      </c>
      <c r="D23">
        <f t="shared" ref="D23:F23" si="5">MIN(D4:D20)</f>
        <v>9</v>
      </c>
      <c r="E23">
        <f t="shared" si="5"/>
        <v>48</v>
      </c>
      <c r="F23">
        <f t="shared" si="5"/>
        <v>0</v>
      </c>
      <c r="H23" s="17">
        <f>MIN(H4:H20)</f>
        <v>0.4</v>
      </c>
      <c r="I23" s="17">
        <f t="shared" ref="I23:K23" si="6">MIN(I4:I20)</f>
        <v>0.45</v>
      </c>
      <c r="J23" s="17">
        <f t="shared" si="6"/>
        <v>0.48</v>
      </c>
      <c r="K23" s="17">
        <f t="shared" si="6"/>
        <v>0</v>
      </c>
    </row>
    <row r="24" spans="1:13" x14ac:dyDescent="0.25">
      <c r="A24" t="s">
        <v>71</v>
      </c>
      <c r="C24">
        <f>AVERAGE(C4:C20)</f>
        <v>8.117647058823529</v>
      </c>
      <c r="D24">
        <f t="shared" ref="D24:F24" si="7">AVERAGE(D4:D20)</f>
        <v>18</v>
      </c>
      <c r="E24">
        <f t="shared" si="7"/>
        <v>83</v>
      </c>
      <c r="F24">
        <f t="shared" si="7"/>
        <v>0.70588235294117652</v>
      </c>
      <c r="H24" s="17">
        <f>AVERAGE(H4:H20)</f>
        <v>0.81176470588235305</v>
      </c>
      <c r="I24" s="17">
        <f t="shared" ref="I24:K24" si="8">AVERAGE(I4:I20)</f>
        <v>0.9</v>
      </c>
      <c r="J24" s="17">
        <f t="shared" si="8"/>
        <v>0.83000000000000007</v>
      </c>
      <c r="K24" s="17">
        <f t="shared" si="8"/>
        <v>0.70588235294117652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F1C0-DB12-4B80-A11D-09F560376AF3}">
  <sheetPr>
    <tabColor rgb="FF7030A0"/>
  </sheetPr>
  <dimension ref="A1:L10"/>
  <sheetViews>
    <sheetView zoomScale="90" zoomScaleNormal="90" workbookViewId="0">
      <selection activeCell="M17" sqref="M17"/>
    </sheetView>
  </sheetViews>
  <sheetFormatPr defaultRowHeight="15" x14ac:dyDescent="0.25"/>
  <cols>
    <col min="1" max="1" width="25.7109375" bestFit="1" customWidth="1"/>
    <col min="2" max="2" width="7.5703125" customWidth="1"/>
    <col min="3" max="3" width="17.42578125" bestFit="1" customWidth="1"/>
    <col min="4" max="4" width="10.28515625" customWidth="1"/>
    <col min="5" max="5" width="17.42578125" customWidth="1"/>
    <col min="6" max="6" width="10.140625" bestFit="1" customWidth="1"/>
    <col min="7" max="8" width="17.42578125" bestFit="1" customWidth="1"/>
    <col min="9" max="9" width="17.42578125" customWidth="1"/>
    <col min="10" max="10" width="9.7109375" bestFit="1" customWidth="1"/>
    <col min="11" max="12" width="17.42578125" bestFit="1" customWidth="1"/>
    <col min="13" max="13" width="17.42578125" customWidth="1"/>
  </cols>
  <sheetData>
    <row r="1" spans="1:12" x14ac:dyDescent="0.25">
      <c r="A1" t="s">
        <v>72</v>
      </c>
      <c r="C1" t="s">
        <v>142</v>
      </c>
    </row>
    <row r="4" spans="1:12" x14ac:dyDescent="0.25">
      <c r="C4" t="s">
        <v>73</v>
      </c>
      <c r="E4" t="s">
        <v>73</v>
      </c>
      <c r="G4" t="s">
        <v>73</v>
      </c>
      <c r="I4" t="s">
        <v>73</v>
      </c>
      <c r="K4" t="s">
        <v>73</v>
      </c>
    </row>
    <row r="5" spans="1:12" x14ac:dyDescent="0.25">
      <c r="A5" t="s">
        <v>74</v>
      </c>
      <c r="B5" s="18" t="s">
        <v>20</v>
      </c>
      <c r="C5" s="18">
        <v>3</v>
      </c>
      <c r="D5" s="19" t="s">
        <v>75</v>
      </c>
      <c r="E5" s="19">
        <v>5</v>
      </c>
      <c r="F5" s="20" t="s">
        <v>76</v>
      </c>
      <c r="G5" s="20">
        <v>4</v>
      </c>
      <c r="H5" s="21" t="s">
        <v>77</v>
      </c>
      <c r="I5" s="21">
        <v>3</v>
      </c>
      <c r="J5" s="22" t="s">
        <v>78</v>
      </c>
      <c r="K5" s="22">
        <v>1</v>
      </c>
      <c r="L5" t="s">
        <v>59</v>
      </c>
    </row>
    <row r="6" spans="1:12" x14ac:dyDescent="0.25">
      <c r="A6" t="s">
        <v>79</v>
      </c>
      <c r="B6" s="18">
        <v>4</v>
      </c>
      <c r="C6" s="18">
        <f>C$5*B6</f>
        <v>12</v>
      </c>
      <c r="D6" s="19">
        <v>5</v>
      </c>
      <c r="E6" s="19">
        <f>E$5*D6</f>
        <v>25</v>
      </c>
      <c r="F6" s="20">
        <v>2</v>
      </c>
      <c r="G6" s="20">
        <f>G$5*F6</f>
        <v>8</v>
      </c>
      <c r="H6" s="21">
        <v>5</v>
      </c>
      <c r="I6" s="21">
        <f>I$5*H6</f>
        <v>15</v>
      </c>
      <c r="J6" s="22">
        <v>5</v>
      </c>
      <c r="K6" s="22">
        <f>K$5*J6</f>
        <v>5</v>
      </c>
      <c r="L6">
        <f>C6+E6+G6+I6+K6</f>
        <v>65</v>
      </c>
    </row>
    <row r="7" spans="1:12" x14ac:dyDescent="0.25">
      <c r="A7" t="s">
        <v>80</v>
      </c>
      <c r="B7" s="18">
        <v>4</v>
      </c>
      <c r="C7" s="18">
        <f t="shared" ref="C7:C10" si="0">C$5*B7</f>
        <v>12</v>
      </c>
      <c r="D7" s="19">
        <v>3</v>
      </c>
      <c r="E7" s="19">
        <f t="shared" ref="E7:E10" si="1">E$5*D7</f>
        <v>15</v>
      </c>
      <c r="F7" s="20">
        <v>5</v>
      </c>
      <c r="G7" s="20">
        <f t="shared" ref="G7:G10" si="2">G$5*F7</f>
        <v>20</v>
      </c>
      <c r="H7" s="21">
        <v>5</v>
      </c>
      <c r="I7" s="21">
        <f t="shared" ref="I7:I10" si="3">I$5*H7</f>
        <v>15</v>
      </c>
      <c r="J7" s="22">
        <v>5</v>
      </c>
      <c r="K7" s="22">
        <f t="shared" ref="K7:K10" si="4">K$5*J7</f>
        <v>5</v>
      </c>
      <c r="L7">
        <f t="shared" ref="L7:L10" si="5">C7+E7+G7+I7+K7</f>
        <v>67</v>
      </c>
    </row>
    <row r="8" spans="1:12" x14ac:dyDescent="0.25">
      <c r="A8" t="s">
        <v>81</v>
      </c>
      <c r="B8" s="18">
        <v>5</v>
      </c>
      <c r="C8" s="18">
        <f t="shared" si="0"/>
        <v>15</v>
      </c>
      <c r="D8" s="19">
        <v>5</v>
      </c>
      <c r="E8" s="19">
        <f t="shared" si="1"/>
        <v>25</v>
      </c>
      <c r="F8" s="20">
        <v>5</v>
      </c>
      <c r="G8" s="20">
        <f t="shared" si="2"/>
        <v>20</v>
      </c>
      <c r="H8" s="21">
        <v>1</v>
      </c>
      <c r="I8" s="21">
        <f t="shared" si="3"/>
        <v>3</v>
      </c>
      <c r="J8" s="22">
        <v>2</v>
      </c>
      <c r="K8" s="22">
        <f t="shared" si="4"/>
        <v>2</v>
      </c>
      <c r="L8">
        <f t="shared" si="5"/>
        <v>65</v>
      </c>
    </row>
    <row r="9" spans="1:12" x14ac:dyDescent="0.25">
      <c r="A9" t="s">
        <v>82</v>
      </c>
      <c r="B9" s="18">
        <v>3</v>
      </c>
      <c r="C9" s="18">
        <f t="shared" si="0"/>
        <v>9</v>
      </c>
      <c r="D9" s="19">
        <v>4</v>
      </c>
      <c r="E9" s="19">
        <f t="shared" si="1"/>
        <v>20</v>
      </c>
      <c r="F9" s="20">
        <v>3</v>
      </c>
      <c r="G9" s="20">
        <f t="shared" si="2"/>
        <v>12</v>
      </c>
      <c r="H9" s="21">
        <v>2</v>
      </c>
      <c r="I9" s="21">
        <f t="shared" si="3"/>
        <v>6</v>
      </c>
      <c r="J9" s="22">
        <v>4</v>
      </c>
      <c r="K9" s="22">
        <f t="shared" si="4"/>
        <v>4</v>
      </c>
      <c r="L9">
        <f t="shared" si="5"/>
        <v>51</v>
      </c>
    </row>
    <row r="10" spans="1:12" x14ac:dyDescent="0.25">
      <c r="A10" t="s">
        <v>83</v>
      </c>
      <c r="B10" s="18">
        <v>5</v>
      </c>
      <c r="C10" s="18">
        <f t="shared" si="0"/>
        <v>15</v>
      </c>
      <c r="D10" s="19">
        <v>3</v>
      </c>
      <c r="E10" s="19">
        <f t="shared" si="1"/>
        <v>15</v>
      </c>
      <c r="F10" s="20">
        <v>5</v>
      </c>
      <c r="G10" s="20">
        <f t="shared" si="2"/>
        <v>20</v>
      </c>
      <c r="H10" s="21">
        <v>1</v>
      </c>
      <c r="I10" s="21">
        <f t="shared" si="3"/>
        <v>3</v>
      </c>
      <c r="J10" s="22">
        <v>1</v>
      </c>
      <c r="K10" s="22">
        <f t="shared" si="4"/>
        <v>1</v>
      </c>
      <c r="L10">
        <f t="shared" si="5"/>
        <v>54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2F5A1-3DF8-45E0-86A9-04B46271D9B7}">
  <sheetPr>
    <tabColor theme="5" tint="-0.499984740745262"/>
  </sheetPr>
  <dimension ref="A1:M176"/>
  <sheetViews>
    <sheetView workbookViewId="0">
      <selection activeCell="L19" sqref="L19"/>
    </sheetView>
  </sheetViews>
  <sheetFormatPr defaultColWidth="12.5703125" defaultRowHeight="15" x14ac:dyDescent="0.25"/>
  <cols>
    <col min="4" max="4" width="21" customWidth="1"/>
    <col min="8" max="8" width="15.85546875" customWidth="1"/>
    <col min="13" max="13" width="15.85546875" bestFit="1" customWidth="1"/>
  </cols>
  <sheetData>
    <row r="1" spans="1:13" ht="30" x14ac:dyDescent="0.25">
      <c r="A1" s="25" t="s">
        <v>91</v>
      </c>
      <c r="B1" s="25" t="s">
        <v>92</v>
      </c>
      <c r="C1" s="25" t="s">
        <v>93</v>
      </c>
      <c r="D1" s="25" t="s">
        <v>94</v>
      </c>
      <c r="E1" s="25" t="s">
        <v>95</v>
      </c>
      <c r="F1" s="25" t="s">
        <v>96</v>
      </c>
      <c r="G1" s="25" t="s">
        <v>97</v>
      </c>
      <c r="H1" s="25" t="s">
        <v>98</v>
      </c>
      <c r="I1" s="25" t="s">
        <v>17</v>
      </c>
      <c r="J1" s="25" t="s">
        <v>70</v>
      </c>
      <c r="K1" s="25" t="s">
        <v>99</v>
      </c>
    </row>
    <row r="2" spans="1:13" x14ac:dyDescent="0.25">
      <c r="A2" s="26" t="s">
        <v>100</v>
      </c>
      <c r="B2" s="27">
        <v>1001</v>
      </c>
      <c r="C2">
        <v>9822</v>
      </c>
      <c r="D2" t="s">
        <v>101</v>
      </c>
      <c r="E2">
        <v>58.3</v>
      </c>
      <c r="F2">
        <v>98.4</v>
      </c>
      <c r="G2" s="2">
        <f t="shared" ref="G2:G65" si="0">F2-E2</f>
        <v>40.100000000000009</v>
      </c>
      <c r="H2">
        <f t="shared" ref="H2:H65" si="1">IF(F2&gt;50,G2*0.2,G2*0.1)</f>
        <v>8.0200000000000014</v>
      </c>
      <c r="I2" t="s">
        <v>102</v>
      </c>
      <c r="J2" t="s">
        <v>86</v>
      </c>
      <c r="K2" t="s">
        <v>103</v>
      </c>
    </row>
    <row r="3" spans="1:13" x14ac:dyDescent="0.25">
      <c r="A3" s="26" t="s">
        <v>100</v>
      </c>
      <c r="B3" s="27">
        <v>1002</v>
      </c>
      <c r="C3">
        <v>2877</v>
      </c>
      <c r="D3" t="s">
        <v>104</v>
      </c>
      <c r="E3">
        <v>11.4</v>
      </c>
      <c r="F3">
        <v>16.3</v>
      </c>
      <c r="G3" s="2">
        <f t="shared" si="0"/>
        <v>4.9000000000000004</v>
      </c>
      <c r="H3">
        <f t="shared" si="1"/>
        <v>0.49000000000000005</v>
      </c>
      <c r="I3" t="s">
        <v>105</v>
      </c>
      <c r="J3" t="s">
        <v>87</v>
      </c>
      <c r="K3" t="s">
        <v>106</v>
      </c>
    </row>
    <row r="4" spans="1:13" x14ac:dyDescent="0.25">
      <c r="A4" s="26" t="s">
        <v>100</v>
      </c>
      <c r="B4" s="27">
        <v>1003</v>
      </c>
      <c r="C4">
        <v>2499</v>
      </c>
      <c r="D4" t="s">
        <v>107</v>
      </c>
      <c r="E4">
        <v>6.2</v>
      </c>
      <c r="F4">
        <v>9.1999999999999993</v>
      </c>
      <c r="G4" s="2">
        <f t="shared" si="0"/>
        <v>2.9999999999999991</v>
      </c>
      <c r="H4">
        <f t="shared" si="1"/>
        <v>0.29999999999999993</v>
      </c>
      <c r="I4" t="s">
        <v>108</v>
      </c>
      <c r="J4" t="s">
        <v>89</v>
      </c>
      <c r="K4" t="s">
        <v>109</v>
      </c>
      <c r="M4" t="s">
        <v>110</v>
      </c>
    </row>
    <row r="5" spans="1:13" x14ac:dyDescent="0.25">
      <c r="A5" s="26" t="s">
        <v>100</v>
      </c>
      <c r="B5" s="27">
        <v>1004</v>
      </c>
      <c r="C5">
        <v>8722</v>
      </c>
      <c r="D5" t="s">
        <v>111</v>
      </c>
      <c r="E5">
        <v>344</v>
      </c>
      <c r="F5">
        <v>502</v>
      </c>
      <c r="G5" s="2">
        <f t="shared" si="0"/>
        <v>158</v>
      </c>
      <c r="H5">
        <f t="shared" si="1"/>
        <v>31.6</v>
      </c>
      <c r="I5" t="s">
        <v>102</v>
      </c>
      <c r="J5" t="s">
        <v>86</v>
      </c>
      <c r="K5" t="s">
        <v>109</v>
      </c>
      <c r="M5" t="s">
        <v>112</v>
      </c>
    </row>
    <row r="6" spans="1:13" x14ac:dyDescent="0.25">
      <c r="A6" s="26" t="s">
        <v>100</v>
      </c>
      <c r="B6" s="27">
        <v>1005</v>
      </c>
      <c r="C6">
        <v>1109</v>
      </c>
      <c r="D6" t="s">
        <v>113</v>
      </c>
      <c r="E6">
        <v>3</v>
      </c>
      <c r="F6">
        <v>8</v>
      </c>
      <c r="G6" s="2">
        <f t="shared" si="0"/>
        <v>5</v>
      </c>
      <c r="H6">
        <f t="shared" si="1"/>
        <v>0.5</v>
      </c>
      <c r="I6" t="s">
        <v>108</v>
      </c>
      <c r="J6" t="s">
        <v>89</v>
      </c>
      <c r="K6" t="s">
        <v>109</v>
      </c>
      <c r="M6" t="s">
        <v>114</v>
      </c>
    </row>
    <row r="7" spans="1:13" x14ac:dyDescent="0.25">
      <c r="A7" s="26" t="s">
        <v>100</v>
      </c>
      <c r="B7" s="27">
        <v>1006</v>
      </c>
      <c r="C7">
        <v>9822</v>
      </c>
      <c r="D7" t="s">
        <v>101</v>
      </c>
      <c r="E7">
        <v>58.3</v>
      </c>
      <c r="F7">
        <v>98.4</v>
      </c>
      <c r="G7" s="2">
        <f t="shared" si="0"/>
        <v>40.100000000000009</v>
      </c>
      <c r="H7">
        <f t="shared" si="1"/>
        <v>8.0200000000000014</v>
      </c>
      <c r="I7" t="s">
        <v>108</v>
      </c>
      <c r="J7" t="s">
        <v>89</v>
      </c>
      <c r="K7" t="s">
        <v>109</v>
      </c>
      <c r="M7" t="s">
        <v>115</v>
      </c>
    </row>
    <row r="8" spans="1:13" x14ac:dyDescent="0.25">
      <c r="A8" s="26" t="s">
        <v>100</v>
      </c>
      <c r="B8" s="27">
        <v>1007</v>
      </c>
      <c r="C8">
        <v>1109</v>
      </c>
      <c r="D8" t="s">
        <v>113</v>
      </c>
      <c r="E8">
        <v>3</v>
      </c>
      <c r="F8">
        <v>8</v>
      </c>
      <c r="G8" s="2">
        <f t="shared" si="0"/>
        <v>5</v>
      </c>
      <c r="H8">
        <f t="shared" si="1"/>
        <v>0.5</v>
      </c>
      <c r="I8" t="s">
        <v>116</v>
      </c>
      <c r="J8" t="s">
        <v>88</v>
      </c>
      <c r="K8" t="s">
        <v>103</v>
      </c>
      <c r="M8" t="s">
        <v>117</v>
      </c>
    </row>
    <row r="9" spans="1:13" x14ac:dyDescent="0.25">
      <c r="A9" s="26" t="s">
        <v>100</v>
      </c>
      <c r="B9" s="27">
        <v>1008</v>
      </c>
      <c r="C9">
        <v>2877</v>
      </c>
      <c r="D9" t="s">
        <v>104</v>
      </c>
      <c r="E9">
        <v>11.4</v>
      </c>
      <c r="F9">
        <v>16.3</v>
      </c>
      <c r="G9" s="2">
        <f t="shared" si="0"/>
        <v>4.9000000000000004</v>
      </c>
      <c r="H9">
        <f t="shared" si="1"/>
        <v>0.49000000000000005</v>
      </c>
      <c r="I9" t="s">
        <v>108</v>
      </c>
      <c r="J9" t="s">
        <v>89</v>
      </c>
      <c r="K9" t="s">
        <v>103</v>
      </c>
      <c r="M9" t="s">
        <v>118</v>
      </c>
    </row>
    <row r="10" spans="1:13" x14ac:dyDescent="0.25">
      <c r="A10" s="26" t="s">
        <v>100</v>
      </c>
      <c r="B10" s="27">
        <v>1009</v>
      </c>
      <c r="C10">
        <v>1109</v>
      </c>
      <c r="D10" t="s">
        <v>113</v>
      </c>
      <c r="E10">
        <v>3</v>
      </c>
      <c r="F10">
        <v>8</v>
      </c>
      <c r="G10" s="2">
        <f t="shared" si="0"/>
        <v>5</v>
      </c>
      <c r="H10">
        <f t="shared" si="1"/>
        <v>0.5</v>
      </c>
      <c r="I10" t="s">
        <v>108</v>
      </c>
      <c r="J10" t="s">
        <v>89</v>
      </c>
      <c r="K10" t="s">
        <v>109</v>
      </c>
      <c r="M10" t="s">
        <v>119</v>
      </c>
    </row>
    <row r="11" spans="1:13" x14ac:dyDescent="0.25">
      <c r="A11" s="26" t="s">
        <v>100</v>
      </c>
      <c r="B11" s="27">
        <v>1010</v>
      </c>
      <c r="C11">
        <v>2877</v>
      </c>
      <c r="D11" t="s">
        <v>104</v>
      </c>
      <c r="E11">
        <v>11.4</v>
      </c>
      <c r="F11">
        <v>16.3</v>
      </c>
      <c r="G11" s="2">
        <f t="shared" si="0"/>
        <v>4.9000000000000004</v>
      </c>
      <c r="H11">
        <f t="shared" si="1"/>
        <v>0.49000000000000005</v>
      </c>
      <c r="I11" t="s">
        <v>105</v>
      </c>
      <c r="J11" t="s">
        <v>87</v>
      </c>
      <c r="K11" t="s">
        <v>120</v>
      </c>
    </row>
    <row r="12" spans="1:13" x14ac:dyDescent="0.25">
      <c r="A12" s="26" t="s">
        <v>100</v>
      </c>
      <c r="B12" s="27">
        <v>1011</v>
      </c>
      <c r="C12">
        <v>2877</v>
      </c>
      <c r="D12" t="s">
        <v>104</v>
      </c>
      <c r="E12">
        <v>11.4</v>
      </c>
      <c r="F12">
        <v>16.3</v>
      </c>
      <c r="G12" s="2">
        <f t="shared" si="0"/>
        <v>4.9000000000000004</v>
      </c>
      <c r="H12">
        <f t="shared" si="1"/>
        <v>0.49000000000000005</v>
      </c>
      <c r="I12" t="s">
        <v>105</v>
      </c>
      <c r="J12" t="s">
        <v>87</v>
      </c>
      <c r="K12" t="s">
        <v>109</v>
      </c>
    </row>
    <row r="13" spans="1:13" x14ac:dyDescent="0.25">
      <c r="A13" s="26" t="s">
        <v>100</v>
      </c>
      <c r="B13" s="27">
        <v>1012</v>
      </c>
      <c r="C13">
        <v>4421</v>
      </c>
      <c r="D13" t="s">
        <v>121</v>
      </c>
      <c r="E13">
        <v>45</v>
      </c>
      <c r="F13">
        <v>87</v>
      </c>
      <c r="G13" s="2">
        <f t="shared" si="0"/>
        <v>42</v>
      </c>
      <c r="H13">
        <f t="shared" si="1"/>
        <v>8.4</v>
      </c>
      <c r="I13" t="s">
        <v>108</v>
      </c>
      <c r="J13" t="s">
        <v>89</v>
      </c>
      <c r="K13" t="s">
        <v>103</v>
      </c>
    </row>
    <row r="14" spans="1:13" x14ac:dyDescent="0.25">
      <c r="A14" s="26" t="s">
        <v>100</v>
      </c>
      <c r="B14" s="27">
        <v>1013</v>
      </c>
      <c r="C14">
        <v>9212</v>
      </c>
      <c r="D14" t="s">
        <v>122</v>
      </c>
      <c r="E14">
        <v>4</v>
      </c>
      <c r="F14">
        <v>7</v>
      </c>
      <c r="G14" s="2">
        <f t="shared" si="0"/>
        <v>3</v>
      </c>
      <c r="H14">
        <f t="shared" si="1"/>
        <v>0.30000000000000004</v>
      </c>
      <c r="I14" t="s">
        <v>116</v>
      </c>
      <c r="J14" t="s">
        <v>88</v>
      </c>
      <c r="K14" t="s">
        <v>120</v>
      </c>
    </row>
    <row r="15" spans="1:13" x14ac:dyDescent="0.25">
      <c r="A15" s="26" t="s">
        <v>100</v>
      </c>
      <c r="B15" s="27">
        <v>1014</v>
      </c>
      <c r="C15">
        <v>8722</v>
      </c>
      <c r="D15" t="s">
        <v>111</v>
      </c>
      <c r="E15">
        <v>344</v>
      </c>
      <c r="F15">
        <v>502</v>
      </c>
      <c r="G15" s="2">
        <f t="shared" si="0"/>
        <v>158</v>
      </c>
      <c r="H15">
        <f t="shared" si="1"/>
        <v>31.6</v>
      </c>
      <c r="I15" t="s">
        <v>102</v>
      </c>
      <c r="J15" t="s">
        <v>86</v>
      </c>
      <c r="K15" t="s">
        <v>106</v>
      </c>
    </row>
    <row r="16" spans="1:13" x14ac:dyDescent="0.25">
      <c r="A16" s="26" t="s">
        <v>100</v>
      </c>
      <c r="B16" s="27">
        <v>1015</v>
      </c>
      <c r="C16">
        <v>2877</v>
      </c>
      <c r="D16" t="s">
        <v>104</v>
      </c>
      <c r="E16">
        <v>11.4</v>
      </c>
      <c r="F16">
        <v>16.3</v>
      </c>
      <c r="G16" s="2">
        <f t="shared" si="0"/>
        <v>4.9000000000000004</v>
      </c>
      <c r="H16">
        <f t="shared" si="1"/>
        <v>0.49000000000000005</v>
      </c>
      <c r="I16" t="s">
        <v>116</v>
      </c>
      <c r="J16" t="s">
        <v>88</v>
      </c>
      <c r="K16" t="s">
        <v>109</v>
      </c>
    </row>
    <row r="17" spans="1:11" x14ac:dyDescent="0.25">
      <c r="A17" s="26" t="s">
        <v>100</v>
      </c>
      <c r="B17" s="27">
        <v>1016</v>
      </c>
      <c r="C17">
        <v>2499</v>
      </c>
      <c r="D17" t="s">
        <v>107</v>
      </c>
      <c r="E17">
        <v>6.2</v>
      </c>
      <c r="F17">
        <v>9.1999999999999993</v>
      </c>
      <c r="G17" s="2">
        <f t="shared" si="0"/>
        <v>2.9999999999999991</v>
      </c>
      <c r="H17">
        <f t="shared" si="1"/>
        <v>0.29999999999999993</v>
      </c>
      <c r="I17" t="s">
        <v>108</v>
      </c>
      <c r="J17" t="s">
        <v>89</v>
      </c>
      <c r="K17" t="s">
        <v>106</v>
      </c>
    </row>
    <row r="18" spans="1:11" x14ac:dyDescent="0.25">
      <c r="A18" s="26" t="s">
        <v>123</v>
      </c>
      <c r="B18" s="27">
        <v>1017</v>
      </c>
      <c r="C18">
        <v>2242</v>
      </c>
      <c r="D18" t="s">
        <v>124</v>
      </c>
      <c r="E18">
        <v>60</v>
      </c>
      <c r="F18">
        <v>124</v>
      </c>
      <c r="G18" s="2">
        <f t="shared" si="0"/>
        <v>64</v>
      </c>
      <c r="H18">
        <f t="shared" si="1"/>
        <v>12.8</v>
      </c>
      <c r="I18" t="s">
        <v>105</v>
      </c>
      <c r="J18" t="s">
        <v>87</v>
      </c>
      <c r="K18" t="s">
        <v>103</v>
      </c>
    </row>
    <row r="19" spans="1:11" x14ac:dyDescent="0.25">
      <c r="A19" s="26" t="s">
        <v>123</v>
      </c>
      <c r="B19" s="27">
        <v>1018</v>
      </c>
      <c r="C19">
        <v>1109</v>
      </c>
      <c r="D19" t="s">
        <v>113</v>
      </c>
      <c r="E19">
        <v>3</v>
      </c>
      <c r="F19">
        <v>8</v>
      </c>
      <c r="G19" s="2">
        <f t="shared" si="0"/>
        <v>5</v>
      </c>
      <c r="H19">
        <f t="shared" si="1"/>
        <v>0.5</v>
      </c>
      <c r="I19" t="s">
        <v>108</v>
      </c>
      <c r="J19" t="s">
        <v>89</v>
      </c>
      <c r="K19" t="s">
        <v>106</v>
      </c>
    </row>
    <row r="20" spans="1:11" x14ac:dyDescent="0.25">
      <c r="A20" s="26" t="s">
        <v>123</v>
      </c>
      <c r="B20" s="27">
        <v>1019</v>
      </c>
      <c r="C20">
        <v>2499</v>
      </c>
      <c r="D20" t="s">
        <v>107</v>
      </c>
      <c r="E20">
        <v>6.2</v>
      </c>
      <c r="F20">
        <v>9.1999999999999993</v>
      </c>
      <c r="G20" s="2">
        <f t="shared" si="0"/>
        <v>2.9999999999999991</v>
      </c>
      <c r="H20">
        <f t="shared" si="1"/>
        <v>0.29999999999999993</v>
      </c>
      <c r="I20" t="s">
        <v>108</v>
      </c>
      <c r="J20" t="s">
        <v>89</v>
      </c>
      <c r="K20" t="s">
        <v>120</v>
      </c>
    </row>
    <row r="21" spans="1:11" x14ac:dyDescent="0.25">
      <c r="A21" s="26" t="s">
        <v>123</v>
      </c>
      <c r="B21" s="27">
        <v>1020</v>
      </c>
      <c r="C21">
        <v>2499</v>
      </c>
      <c r="D21" t="s">
        <v>107</v>
      </c>
      <c r="E21">
        <v>6.2</v>
      </c>
      <c r="F21">
        <v>9.1999999999999993</v>
      </c>
      <c r="G21" s="2">
        <f t="shared" si="0"/>
        <v>2.9999999999999991</v>
      </c>
      <c r="H21">
        <f t="shared" si="1"/>
        <v>0.29999999999999993</v>
      </c>
      <c r="I21" t="s">
        <v>108</v>
      </c>
      <c r="J21" t="s">
        <v>89</v>
      </c>
      <c r="K21" t="s">
        <v>125</v>
      </c>
    </row>
    <row r="22" spans="1:11" x14ac:dyDescent="0.25">
      <c r="A22" s="26" t="s">
        <v>123</v>
      </c>
      <c r="B22" s="27">
        <v>1021</v>
      </c>
      <c r="C22">
        <v>1109</v>
      </c>
      <c r="D22" t="s">
        <v>113</v>
      </c>
      <c r="E22">
        <v>3</v>
      </c>
      <c r="F22">
        <v>8</v>
      </c>
      <c r="G22" s="2">
        <f t="shared" si="0"/>
        <v>5</v>
      </c>
      <c r="H22">
        <f t="shared" si="1"/>
        <v>0.5</v>
      </c>
      <c r="I22" t="s">
        <v>105</v>
      </c>
      <c r="J22" t="s">
        <v>87</v>
      </c>
      <c r="K22" t="s">
        <v>120</v>
      </c>
    </row>
    <row r="23" spans="1:11" x14ac:dyDescent="0.25">
      <c r="A23" s="26" t="s">
        <v>123</v>
      </c>
      <c r="B23" s="27">
        <v>1022</v>
      </c>
      <c r="C23">
        <v>2877</v>
      </c>
      <c r="D23" t="s">
        <v>104</v>
      </c>
      <c r="E23">
        <v>11.4</v>
      </c>
      <c r="F23">
        <v>16.3</v>
      </c>
      <c r="G23" s="2">
        <f t="shared" si="0"/>
        <v>4.9000000000000004</v>
      </c>
      <c r="H23">
        <f t="shared" si="1"/>
        <v>0.49000000000000005</v>
      </c>
      <c r="I23" t="s">
        <v>108</v>
      </c>
      <c r="J23" t="s">
        <v>89</v>
      </c>
      <c r="K23" t="s">
        <v>126</v>
      </c>
    </row>
    <row r="24" spans="1:11" x14ac:dyDescent="0.25">
      <c r="A24" s="26" t="s">
        <v>123</v>
      </c>
      <c r="B24" s="27">
        <v>1023</v>
      </c>
      <c r="C24">
        <v>1109</v>
      </c>
      <c r="D24" t="s">
        <v>113</v>
      </c>
      <c r="E24">
        <v>3</v>
      </c>
      <c r="F24">
        <v>8</v>
      </c>
      <c r="G24" s="2">
        <f t="shared" si="0"/>
        <v>5</v>
      </c>
      <c r="H24">
        <f t="shared" si="1"/>
        <v>0.5</v>
      </c>
      <c r="I24" t="s">
        <v>116</v>
      </c>
      <c r="J24" t="s">
        <v>88</v>
      </c>
      <c r="K24" t="s">
        <v>103</v>
      </c>
    </row>
    <row r="25" spans="1:11" x14ac:dyDescent="0.25">
      <c r="A25" s="26" t="s">
        <v>123</v>
      </c>
      <c r="B25" s="27">
        <v>1024</v>
      </c>
      <c r="C25">
        <v>9212</v>
      </c>
      <c r="D25" t="s">
        <v>122</v>
      </c>
      <c r="E25">
        <v>4</v>
      </c>
      <c r="F25">
        <v>7</v>
      </c>
      <c r="G25" s="2">
        <f t="shared" si="0"/>
        <v>3</v>
      </c>
      <c r="H25">
        <f t="shared" si="1"/>
        <v>0.30000000000000004</v>
      </c>
      <c r="I25" t="s">
        <v>105</v>
      </c>
      <c r="J25" t="s">
        <v>87</v>
      </c>
      <c r="K25" t="s">
        <v>126</v>
      </c>
    </row>
    <row r="26" spans="1:11" x14ac:dyDescent="0.25">
      <c r="A26" s="26" t="s">
        <v>123</v>
      </c>
      <c r="B26" s="27">
        <v>1025</v>
      </c>
      <c r="C26">
        <v>2877</v>
      </c>
      <c r="D26" t="s">
        <v>104</v>
      </c>
      <c r="E26">
        <v>11.4</v>
      </c>
      <c r="F26">
        <v>16.3</v>
      </c>
      <c r="G26" s="2">
        <f t="shared" si="0"/>
        <v>4.9000000000000004</v>
      </c>
      <c r="H26">
        <f t="shared" si="1"/>
        <v>0.49000000000000005</v>
      </c>
      <c r="I26" t="s">
        <v>116</v>
      </c>
      <c r="J26" t="s">
        <v>88</v>
      </c>
      <c r="K26" t="s">
        <v>125</v>
      </c>
    </row>
    <row r="27" spans="1:11" x14ac:dyDescent="0.25">
      <c r="A27" s="26" t="s">
        <v>123</v>
      </c>
      <c r="B27" s="27">
        <v>1026</v>
      </c>
      <c r="C27">
        <v>6119</v>
      </c>
      <c r="D27" t="s">
        <v>127</v>
      </c>
      <c r="E27">
        <v>9</v>
      </c>
      <c r="F27">
        <v>14</v>
      </c>
      <c r="G27" s="2">
        <f t="shared" si="0"/>
        <v>5</v>
      </c>
      <c r="H27">
        <f t="shared" si="1"/>
        <v>0.5</v>
      </c>
      <c r="I27" t="s">
        <v>116</v>
      </c>
      <c r="J27" t="s">
        <v>88</v>
      </c>
      <c r="K27" t="s">
        <v>103</v>
      </c>
    </row>
    <row r="28" spans="1:11" x14ac:dyDescent="0.25">
      <c r="A28" s="26" t="s">
        <v>123</v>
      </c>
      <c r="B28" s="27">
        <v>1027</v>
      </c>
      <c r="C28">
        <v>6119</v>
      </c>
      <c r="D28" t="s">
        <v>127</v>
      </c>
      <c r="E28">
        <v>9</v>
      </c>
      <c r="F28">
        <v>14</v>
      </c>
      <c r="G28" s="2">
        <f t="shared" si="0"/>
        <v>5</v>
      </c>
      <c r="H28">
        <f t="shared" si="1"/>
        <v>0.5</v>
      </c>
      <c r="I28" t="s">
        <v>102</v>
      </c>
      <c r="J28" t="s">
        <v>86</v>
      </c>
      <c r="K28" t="s">
        <v>125</v>
      </c>
    </row>
    <row r="29" spans="1:11" x14ac:dyDescent="0.25">
      <c r="A29" s="26" t="s">
        <v>123</v>
      </c>
      <c r="B29" s="27">
        <v>1028</v>
      </c>
      <c r="C29">
        <v>8722</v>
      </c>
      <c r="D29" t="s">
        <v>111</v>
      </c>
      <c r="E29">
        <v>344</v>
      </c>
      <c r="F29">
        <v>502</v>
      </c>
      <c r="G29" s="2">
        <f t="shared" si="0"/>
        <v>158</v>
      </c>
      <c r="H29">
        <f t="shared" si="1"/>
        <v>31.6</v>
      </c>
      <c r="I29" t="s">
        <v>102</v>
      </c>
      <c r="J29" t="s">
        <v>86</v>
      </c>
      <c r="K29" t="s">
        <v>109</v>
      </c>
    </row>
    <row r="30" spans="1:11" x14ac:dyDescent="0.25">
      <c r="A30" s="26" t="s">
        <v>123</v>
      </c>
      <c r="B30" s="27">
        <v>1029</v>
      </c>
      <c r="C30">
        <v>2499</v>
      </c>
      <c r="D30" t="s">
        <v>107</v>
      </c>
      <c r="E30">
        <v>6.2</v>
      </c>
      <c r="F30">
        <v>9.1999999999999993</v>
      </c>
      <c r="G30" s="2">
        <f t="shared" si="0"/>
        <v>2.9999999999999991</v>
      </c>
      <c r="H30">
        <f t="shared" si="1"/>
        <v>0.29999999999999993</v>
      </c>
      <c r="I30" t="s">
        <v>105</v>
      </c>
      <c r="J30" t="s">
        <v>87</v>
      </c>
      <c r="K30" t="s">
        <v>109</v>
      </c>
    </row>
    <row r="31" spans="1:11" x14ac:dyDescent="0.25">
      <c r="A31" s="26" t="s">
        <v>123</v>
      </c>
      <c r="B31" s="27">
        <v>1030</v>
      </c>
      <c r="C31">
        <v>4421</v>
      </c>
      <c r="D31" t="s">
        <v>121</v>
      </c>
      <c r="E31">
        <v>45</v>
      </c>
      <c r="F31">
        <v>87</v>
      </c>
      <c r="G31" s="2">
        <f t="shared" si="0"/>
        <v>42</v>
      </c>
      <c r="H31">
        <f t="shared" si="1"/>
        <v>8.4</v>
      </c>
      <c r="I31" t="s">
        <v>105</v>
      </c>
      <c r="J31" t="s">
        <v>87</v>
      </c>
      <c r="K31" t="s">
        <v>125</v>
      </c>
    </row>
    <row r="32" spans="1:11" x14ac:dyDescent="0.25">
      <c r="A32" s="26" t="s">
        <v>123</v>
      </c>
      <c r="B32" s="27">
        <v>1031</v>
      </c>
      <c r="C32">
        <v>1109</v>
      </c>
      <c r="D32" t="s">
        <v>113</v>
      </c>
      <c r="E32">
        <v>3</v>
      </c>
      <c r="F32">
        <v>8</v>
      </c>
      <c r="G32" s="2">
        <f t="shared" si="0"/>
        <v>5</v>
      </c>
      <c r="H32">
        <f t="shared" si="1"/>
        <v>0.5</v>
      </c>
      <c r="I32" t="s">
        <v>105</v>
      </c>
      <c r="J32" t="s">
        <v>87</v>
      </c>
      <c r="K32" t="s">
        <v>106</v>
      </c>
    </row>
    <row r="33" spans="1:11" x14ac:dyDescent="0.25">
      <c r="A33" s="26" t="s">
        <v>123</v>
      </c>
      <c r="B33" s="27">
        <v>1032</v>
      </c>
      <c r="C33">
        <v>2877</v>
      </c>
      <c r="D33" t="s">
        <v>104</v>
      </c>
      <c r="E33">
        <v>11.4</v>
      </c>
      <c r="F33">
        <v>16.3</v>
      </c>
      <c r="G33" s="2">
        <f t="shared" si="0"/>
        <v>4.9000000000000004</v>
      </c>
      <c r="H33">
        <f t="shared" si="1"/>
        <v>0.49000000000000005</v>
      </c>
      <c r="I33" t="s">
        <v>102</v>
      </c>
      <c r="J33" t="s">
        <v>86</v>
      </c>
      <c r="K33" t="s">
        <v>109</v>
      </c>
    </row>
    <row r="34" spans="1:11" x14ac:dyDescent="0.25">
      <c r="A34" s="26" t="s">
        <v>123</v>
      </c>
      <c r="B34" s="27">
        <v>1033</v>
      </c>
      <c r="C34">
        <v>9822</v>
      </c>
      <c r="D34" t="s">
        <v>101</v>
      </c>
      <c r="E34">
        <v>58.3</v>
      </c>
      <c r="F34">
        <v>98.4</v>
      </c>
      <c r="G34" s="2">
        <f t="shared" si="0"/>
        <v>40.100000000000009</v>
      </c>
      <c r="H34">
        <f t="shared" si="1"/>
        <v>8.0200000000000014</v>
      </c>
      <c r="I34" t="s">
        <v>105</v>
      </c>
      <c r="J34" t="s">
        <v>87</v>
      </c>
      <c r="K34" t="s">
        <v>106</v>
      </c>
    </row>
    <row r="35" spans="1:11" x14ac:dyDescent="0.25">
      <c r="A35" s="26" t="s">
        <v>123</v>
      </c>
      <c r="B35" s="27">
        <v>1034</v>
      </c>
      <c r="C35">
        <v>2877</v>
      </c>
      <c r="D35" t="s">
        <v>104</v>
      </c>
      <c r="E35">
        <v>11.4</v>
      </c>
      <c r="F35">
        <v>16.3</v>
      </c>
      <c r="G35" s="2">
        <f t="shared" si="0"/>
        <v>4.9000000000000004</v>
      </c>
      <c r="H35">
        <f t="shared" si="1"/>
        <v>0.49000000000000005</v>
      </c>
      <c r="I35" t="s">
        <v>105</v>
      </c>
      <c r="J35" t="s">
        <v>87</v>
      </c>
      <c r="K35" t="s">
        <v>120</v>
      </c>
    </row>
    <row r="36" spans="1:11" x14ac:dyDescent="0.25">
      <c r="A36" s="26" t="s">
        <v>128</v>
      </c>
      <c r="B36" s="27">
        <v>1035</v>
      </c>
      <c r="C36">
        <v>2499</v>
      </c>
      <c r="D36" t="s">
        <v>107</v>
      </c>
      <c r="E36">
        <v>6.2</v>
      </c>
      <c r="F36">
        <v>9.1999999999999993</v>
      </c>
      <c r="G36" s="2">
        <f t="shared" si="0"/>
        <v>2.9999999999999991</v>
      </c>
      <c r="H36">
        <f t="shared" si="1"/>
        <v>0.29999999999999993</v>
      </c>
      <c r="I36" t="s">
        <v>116</v>
      </c>
      <c r="J36" t="s">
        <v>88</v>
      </c>
      <c r="K36" t="s">
        <v>106</v>
      </c>
    </row>
    <row r="37" spans="1:11" x14ac:dyDescent="0.25">
      <c r="A37" s="26" t="s">
        <v>128</v>
      </c>
      <c r="B37" s="27">
        <v>1036</v>
      </c>
      <c r="C37">
        <v>2499</v>
      </c>
      <c r="D37" t="s">
        <v>107</v>
      </c>
      <c r="E37">
        <v>6.2</v>
      </c>
      <c r="F37">
        <v>9.1999999999999993</v>
      </c>
      <c r="G37" s="2">
        <f t="shared" si="0"/>
        <v>2.9999999999999991</v>
      </c>
      <c r="H37">
        <f t="shared" si="1"/>
        <v>0.29999999999999993</v>
      </c>
      <c r="I37" t="s">
        <v>105</v>
      </c>
      <c r="J37" t="s">
        <v>87</v>
      </c>
      <c r="K37" t="s">
        <v>125</v>
      </c>
    </row>
    <row r="38" spans="1:11" x14ac:dyDescent="0.25">
      <c r="A38" s="26" t="s">
        <v>128</v>
      </c>
      <c r="B38" s="27">
        <v>1037</v>
      </c>
      <c r="C38">
        <v>6622</v>
      </c>
      <c r="D38" t="s">
        <v>129</v>
      </c>
      <c r="E38">
        <v>42</v>
      </c>
      <c r="F38">
        <v>77</v>
      </c>
      <c r="G38" s="2">
        <f t="shared" si="0"/>
        <v>35</v>
      </c>
      <c r="H38">
        <f t="shared" si="1"/>
        <v>7</v>
      </c>
      <c r="I38" t="s">
        <v>105</v>
      </c>
      <c r="J38" t="s">
        <v>87</v>
      </c>
      <c r="K38" t="s">
        <v>125</v>
      </c>
    </row>
    <row r="39" spans="1:11" x14ac:dyDescent="0.25">
      <c r="A39" s="26" t="s">
        <v>128</v>
      </c>
      <c r="B39" s="27">
        <v>1038</v>
      </c>
      <c r="C39">
        <v>2499</v>
      </c>
      <c r="D39" t="s">
        <v>107</v>
      </c>
      <c r="E39">
        <v>6.2</v>
      </c>
      <c r="F39">
        <v>9.1999999999999993</v>
      </c>
      <c r="G39" s="2">
        <f t="shared" si="0"/>
        <v>2.9999999999999991</v>
      </c>
      <c r="H39">
        <f t="shared" si="1"/>
        <v>0.29999999999999993</v>
      </c>
      <c r="I39" t="s">
        <v>105</v>
      </c>
      <c r="J39" t="s">
        <v>87</v>
      </c>
      <c r="K39" t="s">
        <v>125</v>
      </c>
    </row>
    <row r="40" spans="1:11" x14ac:dyDescent="0.25">
      <c r="A40" s="26" t="s">
        <v>128</v>
      </c>
      <c r="B40" s="27">
        <v>1039</v>
      </c>
      <c r="C40">
        <v>2877</v>
      </c>
      <c r="D40" t="s">
        <v>104</v>
      </c>
      <c r="E40">
        <v>11.4</v>
      </c>
      <c r="F40">
        <v>16.3</v>
      </c>
      <c r="G40" s="2">
        <f t="shared" si="0"/>
        <v>4.9000000000000004</v>
      </c>
      <c r="H40">
        <f t="shared" si="1"/>
        <v>0.49000000000000005</v>
      </c>
      <c r="I40" t="s">
        <v>105</v>
      </c>
      <c r="J40" t="s">
        <v>87</v>
      </c>
      <c r="K40" t="s">
        <v>106</v>
      </c>
    </row>
    <row r="41" spans="1:11" x14ac:dyDescent="0.25">
      <c r="A41" s="26" t="s">
        <v>128</v>
      </c>
      <c r="B41" s="27">
        <v>1040</v>
      </c>
      <c r="C41">
        <v>1109</v>
      </c>
      <c r="D41" t="s">
        <v>113</v>
      </c>
      <c r="E41">
        <v>3</v>
      </c>
      <c r="F41">
        <v>8</v>
      </c>
      <c r="G41" s="2">
        <f t="shared" si="0"/>
        <v>5</v>
      </c>
      <c r="H41">
        <f t="shared" si="1"/>
        <v>0.5</v>
      </c>
      <c r="I41" t="s">
        <v>105</v>
      </c>
      <c r="J41" t="s">
        <v>87</v>
      </c>
      <c r="K41" t="s">
        <v>109</v>
      </c>
    </row>
    <row r="42" spans="1:11" x14ac:dyDescent="0.25">
      <c r="A42" s="26" t="s">
        <v>128</v>
      </c>
      <c r="B42" s="27">
        <v>1041</v>
      </c>
      <c r="C42">
        <v>2499</v>
      </c>
      <c r="D42" t="s">
        <v>107</v>
      </c>
      <c r="E42">
        <v>6.2</v>
      </c>
      <c r="F42">
        <v>9.1999999999999993</v>
      </c>
      <c r="G42" s="2">
        <f t="shared" si="0"/>
        <v>2.9999999999999991</v>
      </c>
      <c r="H42">
        <f t="shared" si="1"/>
        <v>0.29999999999999993</v>
      </c>
      <c r="I42" t="s">
        <v>102</v>
      </c>
      <c r="J42" t="s">
        <v>86</v>
      </c>
      <c r="K42" t="s">
        <v>103</v>
      </c>
    </row>
    <row r="43" spans="1:11" x14ac:dyDescent="0.25">
      <c r="A43" s="26" t="s">
        <v>128</v>
      </c>
      <c r="B43" s="27">
        <v>1042</v>
      </c>
      <c r="C43">
        <v>8722</v>
      </c>
      <c r="D43" t="s">
        <v>111</v>
      </c>
      <c r="E43">
        <v>344</v>
      </c>
      <c r="F43">
        <v>502</v>
      </c>
      <c r="G43" s="2">
        <f t="shared" si="0"/>
        <v>158</v>
      </c>
      <c r="H43">
        <f t="shared" si="1"/>
        <v>31.6</v>
      </c>
      <c r="I43" t="s">
        <v>108</v>
      </c>
      <c r="J43" t="s">
        <v>89</v>
      </c>
      <c r="K43" t="s">
        <v>103</v>
      </c>
    </row>
    <row r="44" spans="1:11" x14ac:dyDescent="0.25">
      <c r="A44" s="26" t="s">
        <v>128</v>
      </c>
      <c r="B44" s="27">
        <v>1043</v>
      </c>
      <c r="C44">
        <v>2242</v>
      </c>
      <c r="D44" t="s">
        <v>124</v>
      </c>
      <c r="E44">
        <v>60</v>
      </c>
      <c r="F44">
        <v>124</v>
      </c>
      <c r="G44" s="2">
        <f t="shared" si="0"/>
        <v>64</v>
      </c>
      <c r="H44">
        <f t="shared" si="1"/>
        <v>12.8</v>
      </c>
      <c r="I44" t="s">
        <v>108</v>
      </c>
      <c r="J44" t="s">
        <v>89</v>
      </c>
      <c r="K44" t="s">
        <v>106</v>
      </c>
    </row>
    <row r="45" spans="1:11" x14ac:dyDescent="0.25">
      <c r="A45" s="26" t="s">
        <v>128</v>
      </c>
      <c r="B45" s="27">
        <v>1044</v>
      </c>
      <c r="C45">
        <v>2877</v>
      </c>
      <c r="D45" t="s">
        <v>104</v>
      </c>
      <c r="E45">
        <v>11.4</v>
      </c>
      <c r="F45">
        <v>16.3</v>
      </c>
      <c r="G45" s="2">
        <f t="shared" si="0"/>
        <v>4.9000000000000004</v>
      </c>
      <c r="H45">
        <f t="shared" si="1"/>
        <v>0.49000000000000005</v>
      </c>
      <c r="I45" t="s">
        <v>108</v>
      </c>
      <c r="J45" t="s">
        <v>89</v>
      </c>
      <c r="K45" t="s">
        <v>106</v>
      </c>
    </row>
    <row r="46" spans="1:11" x14ac:dyDescent="0.25">
      <c r="A46" s="26" t="s">
        <v>128</v>
      </c>
      <c r="B46" s="27">
        <v>1045</v>
      </c>
      <c r="C46">
        <v>8722</v>
      </c>
      <c r="D46" t="s">
        <v>111</v>
      </c>
      <c r="E46">
        <v>344</v>
      </c>
      <c r="F46">
        <v>502</v>
      </c>
      <c r="G46" s="2">
        <f t="shared" si="0"/>
        <v>158</v>
      </c>
      <c r="H46">
        <f t="shared" si="1"/>
        <v>31.6</v>
      </c>
      <c r="I46" t="s">
        <v>116</v>
      </c>
      <c r="J46" t="s">
        <v>88</v>
      </c>
      <c r="K46" t="s">
        <v>109</v>
      </c>
    </row>
    <row r="47" spans="1:11" x14ac:dyDescent="0.25">
      <c r="A47" s="26" t="s">
        <v>128</v>
      </c>
      <c r="B47" s="27">
        <v>1046</v>
      </c>
      <c r="C47">
        <v>6119</v>
      </c>
      <c r="D47" t="s">
        <v>127</v>
      </c>
      <c r="E47">
        <v>9</v>
      </c>
      <c r="F47">
        <v>14</v>
      </c>
      <c r="G47" s="2">
        <f t="shared" si="0"/>
        <v>5</v>
      </c>
      <c r="H47">
        <f t="shared" si="1"/>
        <v>0.5</v>
      </c>
      <c r="I47" t="s">
        <v>105</v>
      </c>
      <c r="J47" t="s">
        <v>87</v>
      </c>
      <c r="K47" t="s">
        <v>126</v>
      </c>
    </row>
    <row r="48" spans="1:11" x14ac:dyDescent="0.25">
      <c r="A48" s="26" t="s">
        <v>128</v>
      </c>
      <c r="B48" s="27">
        <v>1047</v>
      </c>
      <c r="C48">
        <v>6622</v>
      </c>
      <c r="D48" t="s">
        <v>129</v>
      </c>
      <c r="E48">
        <v>42</v>
      </c>
      <c r="F48">
        <v>77</v>
      </c>
      <c r="G48" s="2">
        <f t="shared" si="0"/>
        <v>35</v>
      </c>
      <c r="H48">
        <f t="shared" si="1"/>
        <v>7</v>
      </c>
      <c r="I48" t="s">
        <v>116</v>
      </c>
      <c r="J48" t="s">
        <v>88</v>
      </c>
      <c r="K48" t="s">
        <v>109</v>
      </c>
    </row>
    <row r="49" spans="1:11" x14ac:dyDescent="0.25">
      <c r="A49" s="26" t="s">
        <v>128</v>
      </c>
      <c r="B49" s="27">
        <v>1048</v>
      </c>
      <c r="C49">
        <v>8722</v>
      </c>
      <c r="D49" t="s">
        <v>111</v>
      </c>
      <c r="E49">
        <v>344</v>
      </c>
      <c r="F49">
        <v>502</v>
      </c>
      <c r="G49" s="2">
        <f t="shared" si="0"/>
        <v>158</v>
      </c>
      <c r="H49">
        <f t="shared" si="1"/>
        <v>31.6</v>
      </c>
      <c r="I49" t="s">
        <v>102</v>
      </c>
      <c r="J49" t="s">
        <v>86</v>
      </c>
      <c r="K49" t="s">
        <v>109</v>
      </c>
    </row>
    <row r="50" spans="1:11" x14ac:dyDescent="0.25">
      <c r="A50" s="26" t="s">
        <v>130</v>
      </c>
      <c r="B50" s="27">
        <v>1049</v>
      </c>
      <c r="C50">
        <v>2499</v>
      </c>
      <c r="D50" t="s">
        <v>107</v>
      </c>
      <c r="E50">
        <v>6.2</v>
      </c>
      <c r="F50">
        <v>9.1999999999999993</v>
      </c>
      <c r="G50" s="2">
        <f t="shared" si="0"/>
        <v>2.9999999999999991</v>
      </c>
      <c r="H50">
        <f t="shared" si="1"/>
        <v>0.29999999999999993</v>
      </c>
      <c r="I50" t="s">
        <v>102</v>
      </c>
      <c r="J50" t="s">
        <v>86</v>
      </c>
      <c r="K50" t="s">
        <v>120</v>
      </c>
    </row>
    <row r="51" spans="1:11" x14ac:dyDescent="0.25">
      <c r="A51" s="26" t="s">
        <v>130</v>
      </c>
      <c r="B51" s="27">
        <v>1050</v>
      </c>
      <c r="C51">
        <v>2877</v>
      </c>
      <c r="D51" t="s">
        <v>104</v>
      </c>
      <c r="E51">
        <v>11.4</v>
      </c>
      <c r="F51">
        <v>16.3</v>
      </c>
      <c r="G51" s="2">
        <f t="shared" si="0"/>
        <v>4.9000000000000004</v>
      </c>
      <c r="H51">
        <f t="shared" si="1"/>
        <v>0.49000000000000005</v>
      </c>
      <c r="I51" t="s">
        <v>102</v>
      </c>
      <c r="J51" t="s">
        <v>86</v>
      </c>
      <c r="K51" t="s">
        <v>109</v>
      </c>
    </row>
    <row r="52" spans="1:11" x14ac:dyDescent="0.25">
      <c r="A52" s="26" t="s">
        <v>130</v>
      </c>
      <c r="B52" s="27">
        <v>1051</v>
      </c>
      <c r="C52">
        <v>6119</v>
      </c>
      <c r="D52" t="s">
        <v>127</v>
      </c>
      <c r="E52">
        <v>9</v>
      </c>
      <c r="F52">
        <v>14</v>
      </c>
      <c r="G52" s="2">
        <f t="shared" si="0"/>
        <v>5</v>
      </c>
      <c r="H52">
        <f t="shared" si="1"/>
        <v>0.5</v>
      </c>
      <c r="I52" t="s">
        <v>108</v>
      </c>
      <c r="J52" t="s">
        <v>89</v>
      </c>
      <c r="K52" t="s">
        <v>126</v>
      </c>
    </row>
    <row r="53" spans="1:11" x14ac:dyDescent="0.25">
      <c r="A53" s="26" t="s">
        <v>130</v>
      </c>
      <c r="B53" s="27">
        <v>1052</v>
      </c>
      <c r="C53">
        <v>6622</v>
      </c>
      <c r="D53" t="s">
        <v>129</v>
      </c>
      <c r="E53">
        <v>42</v>
      </c>
      <c r="F53">
        <v>77</v>
      </c>
      <c r="G53" s="2">
        <f t="shared" si="0"/>
        <v>35</v>
      </c>
      <c r="H53">
        <f t="shared" si="1"/>
        <v>7</v>
      </c>
      <c r="I53" t="s">
        <v>108</v>
      </c>
      <c r="J53" t="s">
        <v>89</v>
      </c>
      <c r="K53" t="s">
        <v>109</v>
      </c>
    </row>
    <row r="54" spans="1:11" x14ac:dyDescent="0.25">
      <c r="A54" s="26" t="s">
        <v>130</v>
      </c>
      <c r="B54" s="27">
        <v>1053</v>
      </c>
      <c r="C54">
        <v>2242</v>
      </c>
      <c r="D54" t="s">
        <v>124</v>
      </c>
      <c r="E54">
        <v>60</v>
      </c>
      <c r="F54">
        <v>124</v>
      </c>
      <c r="G54" s="2">
        <f t="shared" si="0"/>
        <v>64</v>
      </c>
      <c r="H54">
        <f t="shared" si="1"/>
        <v>12.8</v>
      </c>
      <c r="I54" t="s">
        <v>102</v>
      </c>
      <c r="J54" t="s">
        <v>86</v>
      </c>
      <c r="K54" t="s">
        <v>106</v>
      </c>
    </row>
    <row r="55" spans="1:11" x14ac:dyDescent="0.25">
      <c r="A55" s="26" t="s">
        <v>130</v>
      </c>
      <c r="B55" s="27">
        <v>1054</v>
      </c>
      <c r="C55">
        <v>4421</v>
      </c>
      <c r="D55" t="s">
        <v>121</v>
      </c>
      <c r="E55">
        <v>45</v>
      </c>
      <c r="F55">
        <v>87</v>
      </c>
      <c r="G55" s="2">
        <f t="shared" si="0"/>
        <v>42</v>
      </c>
      <c r="H55">
        <f t="shared" si="1"/>
        <v>8.4</v>
      </c>
      <c r="I55" t="s">
        <v>108</v>
      </c>
      <c r="J55" t="s">
        <v>89</v>
      </c>
      <c r="K55" t="s">
        <v>125</v>
      </c>
    </row>
    <row r="56" spans="1:11" x14ac:dyDescent="0.25">
      <c r="A56" s="26" t="s">
        <v>130</v>
      </c>
      <c r="B56" s="27">
        <v>1055</v>
      </c>
      <c r="C56">
        <v>6119</v>
      </c>
      <c r="D56" t="s">
        <v>127</v>
      </c>
      <c r="E56">
        <v>9</v>
      </c>
      <c r="F56">
        <v>14</v>
      </c>
      <c r="G56" s="2">
        <f t="shared" si="0"/>
        <v>5</v>
      </c>
      <c r="H56">
        <f t="shared" si="1"/>
        <v>0.5</v>
      </c>
      <c r="I56" t="s">
        <v>105</v>
      </c>
      <c r="J56" t="s">
        <v>87</v>
      </c>
      <c r="K56" t="s">
        <v>125</v>
      </c>
    </row>
    <row r="57" spans="1:11" x14ac:dyDescent="0.25">
      <c r="A57" s="26" t="s">
        <v>130</v>
      </c>
      <c r="B57" s="27">
        <v>1056</v>
      </c>
      <c r="C57">
        <v>1109</v>
      </c>
      <c r="D57" t="s">
        <v>113</v>
      </c>
      <c r="E57">
        <v>3</v>
      </c>
      <c r="F57">
        <v>8</v>
      </c>
      <c r="G57" s="2">
        <f t="shared" si="0"/>
        <v>5</v>
      </c>
      <c r="H57">
        <f t="shared" si="1"/>
        <v>0.5</v>
      </c>
      <c r="I57" t="s">
        <v>108</v>
      </c>
      <c r="J57" t="s">
        <v>89</v>
      </c>
      <c r="K57" t="s">
        <v>106</v>
      </c>
    </row>
    <row r="58" spans="1:11" x14ac:dyDescent="0.25">
      <c r="A58" s="26" t="s">
        <v>130</v>
      </c>
      <c r="B58" s="27">
        <v>1057</v>
      </c>
      <c r="C58">
        <v>2499</v>
      </c>
      <c r="D58" t="s">
        <v>107</v>
      </c>
      <c r="E58">
        <v>6.2</v>
      </c>
      <c r="F58">
        <v>9.1999999999999993</v>
      </c>
      <c r="G58" s="2">
        <f t="shared" si="0"/>
        <v>2.9999999999999991</v>
      </c>
      <c r="H58">
        <f t="shared" si="1"/>
        <v>0.29999999999999993</v>
      </c>
      <c r="I58" t="s">
        <v>105</v>
      </c>
      <c r="J58" t="s">
        <v>87</v>
      </c>
      <c r="K58" t="s">
        <v>106</v>
      </c>
    </row>
    <row r="59" spans="1:11" x14ac:dyDescent="0.25">
      <c r="A59" s="26" t="s">
        <v>130</v>
      </c>
      <c r="B59" s="27">
        <v>1058</v>
      </c>
      <c r="C59">
        <v>6119</v>
      </c>
      <c r="D59" t="s">
        <v>127</v>
      </c>
      <c r="E59">
        <v>9</v>
      </c>
      <c r="F59">
        <v>14</v>
      </c>
      <c r="G59" s="2">
        <f t="shared" si="0"/>
        <v>5</v>
      </c>
      <c r="H59">
        <f t="shared" si="1"/>
        <v>0.5</v>
      </c>
      <c r="I59" t="s">
        <v>116</v>
      </c>
      <c r="J59" t="s">
        <v>88</v>
      </c>
      <c r="K59" t="s">
        <v>109</v>
      </c>
    </row>
    <row r="60" spans="1:11" x14ac:dyDescent="0.25">
      <c r="A60" s="26" t="s">
        <v>130</v>
      </c>
      <c r="B60" s="27">
        <v>1059</v>
      </c>
      <c r="C60">
        <v>2242</v>
      </c>
      <c r="D60" t="s">
        <v>124</v>
      </c>
      <c r="E60">
        <v>60</v>
      </c>
      <c r="F60">
        <v>124</v>
      </c>
      <c r="G60" s="2">
        <f t="shared" si="0"/>
        <v>64</v>
      </c>
      <c r="H60">
        <f t="shared" si="1"/>
        <v>12.8</v>
      </c>
      <c r="I60" t="s">
        <v>108</v>
      </c>
      <c r="J60" t="s">
        <v>89</v>
      </c>
      <c r="K60" t="s">
        <v>109</v>
      </c>
    </row>
    <row r="61" spans="1:11" x14ac:dyDescent="0.25">
      <c r="A61" s="26" t="s">
        <v>130</v>
      </c>
      <c r="B61" s="27">
        <v>1060</v>
      </c>
      <c r="C61">
        <v>6119</v>
      </c>
      <c r="D61" t="s">
        <v>127</v>
      </c>
      <c r="E61">
        <v>9</v>
      </c>
      <c r="F61">
        <v>14</v>
      </c>
      <c r="G61" s="2">
        <f t="shared" si="0"/>
        <v>5</v>
      </c>
      <c r="H61">
        <f t="shared" si="1"/>
        <v>0.5</v>
      </c>
      <c r="I61" t="s">
        <v>108</v>
      </c>
      <c r="J61" t="s">
        <v>89</v>
      </c>
      <c r="K61" t="s">
        <v>125</v>
      </c>
    </row>
    <row r="62" spans="1:11" x14ac:dyDescent="0.25">
      <c r="A62" s="26" t="s">
        <v>131</v>
      </c>
      <c r="B62" s="27">
        <v>1061</v>
      </c>
      <c r="C62">
        <v>1109</v>
      </c>
      <c r="D62" t="s">
        <v>113</v>
      </c>
      <c r="E62">
        <v>3</v>
      </c>
      <c r="F62">
        <v>8</v>
      </c>
      <c r="G62" s="2">
        <f t="shared" si="0"/>
        <v>5</v>
      </c>
      <c r="H62">
        <f t="shared" si="1"/>
        <v>0.5</v>
      </c>
      <c r="I62" t="s">
        <v>108</v>
      </c>
      <c r="J62" t="s">
        <v>89</v>
      </c>
      <c r="K62" t="s">
        <v>125</v>
      </c>
    </row>
    <row r="63" spans="1:11" x14ac:dyDescent="0.25">
      <c r="A63" s="26" t="s">
        <v>131</v>
      </c>
      <c r="B63" s="27">
        <v>1062</v>
      </c>
      <c r="C63">
        <v>2499</v>
      </c>
      <c r="D63" t="s">
        <v>107</v>
      </c>
      <c r="E63">
        <v>6.2</v>
      </c>
      <c r="F63">
        <v>9.1999999999999993</v>
      </c>
      <c r="G63" s="2">
        <f t="shared" si="0"/>
        <v>2.9999999999999991</v>
      </c>
      <c r="H63">
        <f t="shared" si="1"/>
        <v>0.29999999999999993</v>
      </c>
      <c r="I63" t="s">
        <v>102</v>
      </c>
      <c r="J63" t="s">
        <v>86</v>
      </c>
      <c r="K63" t="s">
        <v>109</v>
      </c>
    </row>
    <row r="64" spans="1:11" x14ac:dyDescent="0.25">
      <c r="A64" s="26" t="s">
        <v>131</v>
      </c>
      <c r="B64" s="27">
        <v>1063</v>
      </c>
      <c r="C64">
        <v>1109</v>
      </c>
      <c r="D64" t="s">
        <v>113</v>
      </c>
      <c r="E64">
        <v>3</v>
      </c>
      <c r="F64">
        <v>8</v>
      </c>
      <c r="G64" s="2">
        <f t="shared" si="0"/>
        <v>5</v>
      </c>
      <c r="H64">
        <f t="shared" si="1"/>
        <v>0.5</v>
      </c>
      <c r="I64" t="s">
        <v>108</v>
      </c>
      <c r="J64" t="s">
        <v>89</v>
      </c>
      <c r="K64" t="s">
        <v>106</v>
      </c>
    </row>
    <row r="65" spans="1:11" x14ac:dyDescent="0.25">
      <c r="A65" s="26" t="s">
        <v>131</v>
      </c>
      <c r="B65" s="27">
        <v>1064</v>
      </c>
      <c r="C65">
        <v>2499</v>
      </c>
      <c r="D65" t="s">
        <v>107</v>
      </c>
      <c r="E65">
        <v>6.2</v>
      </c>
      <c r="F65">
        <v>9.1999999999999993</v>
      </c>
      <c r="G65" s="2">
        <f t="shared" si="0"/>
        <v>2.9999999999999991</v>
      </c>
      <c r="H65">
        <f t="shared" si="1"/>
        <v>0.29999999999999993</v>
      </c>
      <c r="I65" t="s">
        <v>116</v>
      </c>
      <c r="J65" t="s">
        <v>88</v>
      </c>
      <c r="K65" t="s">
        <v>109</v>
      </c>
    </row>
    <row r="66" spans="1:11" x14ac:dyDescent="0.25">
      <c r="A66" s="26" t="s">
        <v>131</v>
      </c>
      <c r="B66" s="27">
        <v>1065</v>
      </c>
      <c r="C66">
        <v>2499</v>
      </c>
      <c r="D66" t="s">
        <v>107</v>
      </c>
      <c r="E66">
        <v>6.2</v>
      </c>
      <c r="F66">
        <v>9.1999999999999993</v>
      </c>
      <c r="G66" s="2">
        <f t="shared" ref="G66:G129" si="2">F66-E66</f>
        <v>2.9999999999999991</v>
      </c>
      <c r="H66">
        <f t="shared" ref="H66:H129" si="3">IF(F66&gt;50,G66*0.2,G66*0.1)</f>
        <v>0.29999999999999993</v>
      </c>
      <c r="I66" t="s">
        <v>108</v>
      </c>
      <c r="J66" t="s">
        <v>89</v>
      </c>
      <c r="K66" t="s">
        <v>103</v>
      </c>
    </row>
    <row r="67" spans="1:11" x14ac:dyDescent="0.25">
      <c r="A67" s="26" t="s">
        <v>131</v>
      </c>
      <c r="B67" s="27">
        <v>1066</v>
      </c>
      <c r="C67">
        <v>2877</v>
      </c>
      <c r="D67" t="s">
        <v>104</v>
      </c>
      <c r="E67">
        <v>11.4</v>
      </c>
      <c r="F67">
        <v>16.3</v>
      </c>
      <c r="G67" s="2">
        <f t="shared" si="2"/>
        <v>4.9000000000000004</v>
      </c>
      <c r="H67">
        <f t="shared" si="3"/>
        <v>0.49000000000000005</v>
      </c>
      <c r="I67" t="s">
        <v>108</v>
      </c>
      <c r="J67" t="s">
        <v>89</v>
      </c>
      <c r="K67" t="s">
        <v>125</v>
      </c>
    </row>
    <row r="68" spans="1:11" x14ac:dyDescent="0.25">
      <c r="A68" s="26" t="s">
        <v>131</v>
      </c>
      <c r="B68" s="27">
        <v>1067</v>
      </c>
      <c r="C68">
        <v>2877</v>
      </c>
      <c r="D68" t="s">
        <v>104</v>
      </c>
      <c r="E68">
        <v>11.4</v>
      </c>
      <c r="F68">
        <v>16.3</v>
      </c>
      <c r="G68" s="2">
        <f t="shared" si="2"/>
        <v>4.9000000000000004</v>
      </c>
      <c r="H68">
        <f t="shared" si="3"/>
        <v>0.49000000000000005</v>
      </c>
      <c r="I68" t="s">
        <v>108</v>
      </c>
      <c r="J68" t="s">
        <v>89</v>
      </c>
      <c r="K68" t="s">
        <v>126</v>
      </c>
    </row>
    <row r="69" spans="1:11" x14ac:dyDescent="0.25">
      <c r="A69" s="26" t="s">
        <v>131</v>
      </c>
      <c r="B69" s="27">
        <v>1068</v>
      </c>
      <c r="C69">
        <v>6119</v>
      </c>
      <c r="D69" t="s">
        <v>127</v>
      </c>
      <c r="E69">
        <v>9</v>
      </c>
      <c r="F69">
        <v>14</v>
      </c>
      <c r="G69" s="2">
        <f t="shared" si="2"/>
        <v>5</v>
      </c>
      <c r="H69">
        <f t="shared" si="3"/>
        <v>0.5</v>
      </c>
      <c r="I69" t="s">
        <v>105</v>
      </c>
      <c r="J69" t="s">
        <v>87</v>
      </c>
      <c r="K69" t="s">
        <v>106</v>
      </c>
    </row>
    <row r="70" spans="1:11" x14ac:dyDescent="0.25">
      <c r="A70" s="26" t="s">
        <v>131</v>
      </c>
      <c r="B70" s="27">
        <v>1069</v>
      </c>
      <c r="C70">
        <v>1109</v>
      </c>
      <c r="D70" t="s">
        <v>113</v>
      </c>
      <c r="E70">
        <v>3</v>
      </c>
      <c r="F70">
        <v>8</v>
      </c>
      <c r="G70" s="2">
        <f t="shared" si="2"/>
        <v>5</v>
      </c>
      <c r="H70">
        <f t="shared" si="3"/>
        <v>0.5</v>
      </c>
      <c r="I70" t="s">
        <v>108</v>
      </c>
      <c r="J70" t="s">
        <v>89</v>
      </c>
      <c r="K70" t="s">
        <v>109</v>
      </c>
    </row>
    <row r="71" spans="1:11" x14ac:dyDescent="0.25">
      <c r="A71" s="26" t="s">
        <v>131</v>
      </c>
      <c r="B71" s="27">
        <v>1070</v>
      </c>
      <c r="C71">
        <v>2499</v>
      </c>
      <c r="D71" t="s">
        <v>107</v>
      </c>
      <c r="E71">
        <v>6.2</v>
      </c>
      <c r="F71">
        <v>9.1999999999999993</v>
      </c>
      <c r="G71" s="2">
        <f t="shared" si="2"/>
        <v>2.9999999999999991</v>
      </c>
      <c r="H71">
        <f t="shared" si="3"/>
        <v>0.29999999999999993</v>
      </c>
      <c r="I71" t="s">
        <v>116</v>
      </c>
      <c r="J71" t="s">
        <v>88</v>
      </c>
      <c r="K71" t="s">
        <v>109</v>
      </c>
    </row>
    <row r="72" spans="1:11" x14ac:dyDescent="0.25">
      <c r="A72" s="26" t="s">
        <v>131</v>
      </c>
      <c r="B72" s="27">
        <v>1071</v>
      </c>
      <c r="C72">
        <v>1109</v>
      </c>
      <c r="D72" t="s">
        <v>113</v>
      </c>
      <c r="E72">
        <v>3</v>
      </c>
      <c r="F72">
        <v>8</v>
      </c>
      <c r="G72" s="2">
        <f t="shared" si="2"/>
        <v>5</v>
      </c>
      <c r="H72">
        <f t="shared" si="3"/>
        <v>0.5</v>
      </c>
      <c r="I72" t="s">
        <v>102</v>
      </c>
      <c r="J72" t="s">
        <v>86</v>
      </c>
      <c r="K72" t="s">
        <v>109</v>
      </c>
    </row>
    <row r="73" spans="1:11" x14ac:dyDescent="0.25">
      <c r="A73" s="26" t="s">
        <v>131</v>
      </c>
      <c r="B73" s="27">
        <v>1072</v>
      </c>
      <c r="C73">
        <v>1109</v>
      </c>
      <c r="D73" t="s">
        <v>113</v>
      </c>
      <c r="E73">
        <v>3</v>
      </c>
      <c r="F73">
        <v>8</v>
      </c>
      <c r="G73" s="2">
        <f t="shared" si="2"/>
        <v>5</v>
      </c>
      <c r="H73">
        <f t="shared" si="3"/>
        <v>0.5</v>
      </c>
      <c r="I73" t="s">
        <v>108</v>
      </c>
      <c r="J73" t="s">
        <v>89</v>
      </c>
      <c r="K73" t="s">
        <v>125</v>
      </c>
    </row>
    <row r="74" spans="1:11" x14ac:dyDescent="0.25">
      <c r="A74" s="26" t="s">
        <v>131</v>
      </c>
      <c r="B74" s="27">
        <v>1073</v>
      </c>
      <c r="C74">
        <v>6622</v>
      </c>
      <c r="D74" t="s">
        <v>129</v>
      </c>
      <c r="E74">
        <v>42</v>
      </c>
      <c r="F74">
        <v>77</v>
      </c>
      <c r="G74" s="2">
        <f t="shared" si="2"/>
        <v>35</v>
      </c>
      <c r="H74">
        <f t="shared" si="3"/>
        <v>7</v>
      </c>
      <c r="I74" t="s">
        <v>108</v>
      </c>
      <c r="J74" t="s">
        <v>89</v>
      </c>
      <c r="K74" t="s">
        <v>106</v>
      </c>
    </row>
    <row r="75" spans="1:11" x14ac:dyDescent="0.25">
      <c r="A75" s="26" t="s">
        <v>131</v>
      </c>
      <c r="B75" s="27">
        <v>1074</v>
      </c>
      <c r="C75">
        <v>2877</v>
      </c>
      <c r="D75" t="s">
        <v>104</v>
      </c>
      <c r="E75">
        <v>11.4</v>
      </c>
      <c r="F75">
        <v>16.3</v>
      </c>
      <c r="G75" s="2">
        <f t="shared" si="2"/>
        <v>4.9000000000000004</v>
      </c>
      <c r="H75">
        <f t="shared" si="3"/>
        <v>0.49000000000000005</v>
      </c>
      <c r="I75" t="s">
        <v>108</v>
      </c>
      <c r="J75" t="s">
        <v>89</v>
      </c>
      <c r="K75" t="s">
        <v>109</v>
      </c>
    </row>
    <row r="76" spans="1:11" x14ac:dyDescent="0.25">
      <c r="A76" s="26" t="s">
        <v>131</v>
      </c>
      <c r="B76" s="27">
        <v>1075</v>
      </c>
      <c r="C76">
        <v>1109</v>
      </c>
      <c r="D76" t="s">
        <v>113</v>
      </c>
      <c r="E76">
        <v>3</v>
      </c>
      <c r="F76">
        <v>8</v>
      </c>
      <c r="G76" s="2">
        <f t="shared" si="2"/>
        <v>5</v>
      </c>
      <c r="H76">
        <f t="shared" si="3"/>
        <v>0.5</v>
      </c>
      <c r="I76" t="s">
        <v>116</v>
      </c>
      <c r="J76" t="s">
        <v>88</v>
      </c>
      <c r="K76" t="s">
        <v>106</v>
      </c>
    </row>
    <row r="77" spans="1:11" x14ac:dyDescent="0.25">
      <c r="A77" s="26" t="s">
        <v>131</v>
      </c>
      <c r="B77" s="27">
        <v>1076</v>
      </c>
      <c r="C77">
        <v>1109</v>
      </c>
      <c r="D77" t="s">
        <v>113</v>
      </c>
      <c r="E77">
        <v>3</v>
      </c>
      <c r="F77">
        <v>8</v>
      </c>
      <c r="G77" s="2">
        <f t="shared" si="2"/>
        <v>5</v>
      </c>
      <c r="H77">
        <f t="shared" si="3"/>
        <v>0.5</v>
      </c>
      <c r="I77" t="s">
        <v>105</v>
      </c>
      <c r="J77" t="s">
        <v>87</v>
      </c>
      <c r="K77" t="s">
        <v>109</v>
      </c>
    </row>
    <row r="78" spans="1:11" x14ac:dyDescent="0.25">
      <c r="A78" s="26" t="s">
        <v>131</v>
      </c>
      <c r="B78" s="27">
        <v>1077</v>
      </c>
      <c r="C78">
        <v>9822</v>
      </c>
      <c r="D78" t="s">
        <v>101</v>
      </c>
      <c r="E78">
        <v>58.3</v>
      </c>
      <c r="F78">
        <v>98.4</v>
      </c>
      <c r="G78" s="2">
        <f t="shared" si="2"/>
        <v>40.100000000000009</v>
      </c>
      <c r="H78">
        <f t="shared" si="3"/>
        <v>8.0200000000000014</v>
      </c>
      <c r="I78" t="s">
        <v>116</v>
      </c>
      <c r="J78" t="s">
        <v>88</v>
      </c>
      <c r="K78" t="s">
        <v>109</v>
      </c>
    </row>
    <row r="79" spans="1:11" x14ac:dyDescent="0.25">
      <c r="A79" s="26" t="s">
        <v>131</v>
      </c>
      <c r="B79" s="27">
        <v>1078</v>
      </c>
      <c r="C79">
        <v>2877</v>
      </c>
      <c r="D79" t="s">
        <v>104</v>
      </c>
      <c r="E79">
        <v>11.4</v>
      </c>
      <c r="F79">
        <v>16.3</v>
      </c>
      <c r="G79" s="2">
        <f t="shared" si="2"/>
        <v>4.9000000000000004</v>
      </c>
      <c r="H79">
        <f t="shared" si="3"/>
        <v>0.49000000000000005</v>
      </c>
      <c r="I79" t="s">
        <v>105</v>
      </c>
      <c r="J79" t="s">
        <v>87</v>
      </c>
      <c r="K79" t="s">
        <v>125</v>
      </c>
    </row>
    <row r="80" spans="1:11" x14ac:dyDescent="0.25">
      <c r="A80" s="26" t="s">
        <v>132</v>
      </c>
      <c r="B80" s="27">
        <v>1079</v>
      </c>
      <c r="C80">
        <v>2877</v>
      </c>
      <c r="D80" t="s">
        <v>104</v>
      </c>
      <c r="E80">
        <v>11.4</v>
      </c>
      <c r="F80">
        <v>16.3</v>
      </c>
      <c r="G80" s="2">
        <f t="shared" si="2"/>
        <v>4.9000000000000004</v>
      </c>
      <c r="H80">
        <f t="shared" si="3"/>
        <v>0.49000000000000005</v>
      </c>
      <c r="I80" t="s">
        <v>105</v>
      </c>
      <c r="J80" t="s">
        <v>87</v>
      </c>
      <c r="K80" t="s">
        <v>103</v>
      </c>
    </row>
    <row r="81" spans="1:11" x14ac:dyDescent="0.25">
      <c r="A81" s="26" t="s">
        <v>132</v>
      </c>
      <c r="B81" s="27">
        <v>1080</v>
      </c>
      <c r="C81">
        <v>4421</v>
      </c>
      <c r="D81" t="s">
        <v>121</v>
      </c>
      <c r="E81">
        <v>45</v>
      </c>
      <c r="F81">
        <v>87</v>
      </c>
      <c r="G81" s="2">
        <f t="shared" si="2"/>
        <v>42</v>
      </c>
      <c r="H81">
        <f t="shared" si="3"/>
        <v>8.4</v>
      </c>
      <c r="I81" t="s">
        <v>108</v>
      </c>
      <c r="J81" t="s">
        <v>89</v>
      </c>
      <c r="K81" t="s">
        <v>106</v>
      </c>
    </row>
    <row r="82" spans="1:11" x14ac:dyDescent="0.25">
      <c r="A82" s="26" t="s">
        <v>132</v>
      </c>
      <c r="B82" s="27">
        <v>1081</v>
      </c>
      <c r="C82">
        <v>6119</v>
      </c>
      <c r="D82" t="s">
        <v>127</v>
      </c>
      <c r="E82">
        <v>9</v>
      </c>
      <c r="F82">
        <v>14</v>
      </c>
      <c r="G82" s="2">
        <f t="shared" si="2"/>
        <v>5</v>
      </c>
      <c r="H82">
        <f t="shared" si="3"/>
        <v>0.5</v>
      </c>
      <c r="I82" t="s">
        <v>108</v>
      </c>
      <c r="J82" t="s">
        <v>89</v>
      </c>
      <c r="K82" t="s">
        <v>126</v>
      </c>
    </row>
    <row r="83" spans="1:11" x14ac:dyDescent="0.25">
      <c r="A83" s="26" t="s">
        <v>132</v>
      </c>
      <c r="B83" s="27">
        <v>1082</v>
      </c>
      <c r="C83">
        <v>1109</v>
      </c>
      <c r="D83" t="s">
        <v>113</v>
      </c>
      <c r="E83">
        <v>3</v>
      </c>
      <c r="F83">
        <v>8</v>
      </c>
      <c r="G83" s="2">
        <f t="shared" si="2"/>
        <v>5</v>
      </c>
      <c r="H83">
        <f t="shared" si="3"/>
        <v>0.5</v>
      </c>
      <c r="I83" t="s">
        <v>102</v>
      </c>
      <c r="J83" t="s">
        <v>86</v>
      </c>
      <c r="K83" t="s">
        <v>106</v>
      </c>
    </row>
    <row r="84" spans="1:11" x14ac:dyDescent="0.25">
      <c r="A84" s="26" t="s">
        <v>132</v>
      </c>
      <c r="B84" s="27">
        <v>1083</v>
      </c>
      <c r="C84">
        <v>1109</v>
      </c>
      <c r="D84" t="s">
        <v>113</v>
      </c>
      <c r="E84">
        <v>3</v>
      </c>
      <c r="F84">
        <v>8</v>
      </c>
      <c r="G84" s="2">
        <f t="shared" si="2"/>
        <v>5</v>
      </c>
      <c r="H84">
        <f t="shared" si="3"/>
        <v>0.5</v>
      </c>
      <c r="I84" t="s">
        <v>102</v>
      </c>
      <c r="J84" t="s">
        <v>86</v>
      </c>
      <c r="K84" t="s">
        <v>125</v>
      </c>
    </row>
    <row r="85" spans="1:11" x14ac:dyDescent="0.25">
      <c r="A85" s="26" t="s">
        <v>132</v>
      </c>
      <c r="B85" s="27">
        <v>1084</v>
      </c>
      <c r="C85">
        <v>6119</v>
      </c>
      <c r="D85" t="s">
        <v>127</v>
      </c>
      <c r="E85">
        <v>9</v>
      </c>
      <c r="F85">
        <v>14</v>
      </c>
      <c r="G85" s="2">
        <f t="shared" si="2"/>
        <v>5</v>
      </c>
      <c r="H85">
        <f t="shared" si="3"/>
        <v>0.5</v>
      </c>
      <c r="I85" t="s">
        <v>102</v>
      </c>
      <c r="J85" t="s">
        <v>86</v>
      </c>
      <c r="K85" t="s">
        <v>109</v>
      </c>
    </row>
    <row r="86" spans="1:11" x14ac:dyDescent="0.25">
      <c r="A86" s="26" t="s">
        <v>132</v>
      </c>
      <c r="B86" s="27">
        <v>1085</v>
      </c>
      <c r="C86">
        <v>9822</v>
      </c>
      <c r="D86" t="s">
        <v>101</v>
      </c>
      <c r="E86">
        <v>58.3</v>
      </c>
      <c r="F86">
        <v>98.4</v>
      </c>
      <c r="G86" s="2">
        <f t="shared" si="2"/>
        <v>40.100000000000009</v>
      </c>
      <c r="H86">
        <f t="shared" si="3"/>
        <v>8.0200000000000014</v>
      </c>
      <c r="I86" t="s">
        <v>108</v>
      </c>
      <c r="J86" t="s">
        <v>89</v>
      </c>
      <c r="K86" t="s">
        <v>125</v>
      </c>
    </row>
    <row r="87" spans="1:11" x14ac:dyDescent="0.25">
      <c r="A87" s="26" t="s">
        <v>132</v>
      </c>
      <c r="B87" s="27">
        <v>1086</v>
      </c>
      <c r="C87">
        <v>1109</v>
      </c>
      <c r="D87" t="s">
        <v>113</v>
      </c>
      <c r="E87">
        <v>3</v>
      </c>
      <c r="F87">
        <v>8</v>
      </c>
      <c r="G87" s="2">
        <f t="shared" si="2"/>
        <v>5</v>
      </c>
      <c r="H87">
        <f t="shared" si="3"/>
        <v>0.5</v>
      </c>
      <c r="I87" t="s">
        <v>116</v>
      </c>
      <c r="J87" t="s">
        <v>88</v>
      </c>
      <c r="K87" t="s">
        <v>109</v>
      </c>
    </row>
    <row r="88" spans="1:11" x14ac:dyDescent="0.25">
      <c r="A88" s="26" t="s">
        <v>132</v>
      </c>
      <c r="B88" s="27">
        <v>1087</v>
      </c>
      <c r="C88">
        <v>2499</v>
      </c>
      <c r="D88" t="s">
        <v>107</v>
      </c>
      <c r="E88">
        <v>6.2</v>
      </c>
      <c r="F88">
        <v>9.1999999999999993</v>
      </c>
      <c r="G88" s="2">
        <f t="shared" si="2"/>
        <v>2.9999999999999991</v>
      </c>
      <c r="H88">
        <f t="shared" si="3"/>
        <v>0.29999999999999993</v>
      </c>
      <c r="I88" t="s">
        <v>102</v>
      </c>
      <c r="J88" t="s">
        <v>86</v>
      </c>
      <c r="K88" t="s">
        <v>106</v>
      </c>
    </row>
    <row r="89" spans="1:11" x14ac:dyDescent="0.25">
      <c r="A89" s="26" t="s">
        <v>132</v>
      </c>
      <c r="B89" s="27">
        <v>1088</v>
      </c>
      <c r="C89">
        <v>2499</v>
      </c>
      <c r="D89" t="s">
        <v>107</v>
      </c>
      <c r="E89">
        <v>6.2</v>
      </c>
      <c r="F89">
        <v>9.1999999999999993</v>
      </c>
      <c r="G89" s="2">
        <f t="shared" si="2"/>
        <v>2.9999999999999991</v>
      </c>
      <c r="H89">
        <f t="shared" si="3"/>
        <v>0.29999999999999993</v>
      </c>
      <c r="I89" t="s">
        <v>102</v>
      </c>
      <c r="J89" t="s">
        <v>86</v>
      </c>
      <c r="K89" t="s">
        <v>103</v>
      </c>
    </row>
    <row r="90" spans="1:11" x14ac:dyDescent="0.25">
      <c r="A90" s="26" t="s">
        <v>132</v>
      </c>
      <c r="B90" s="27">
        <v>1089</v>
      </c>
      <c r="C90">
        <v>6119</v>
      </c>
      <c r="D90" t="s">
        <v>127</v>
      </c>
      <c r="E90">
        <v>9</v>
      </c>
      <c r="F90">
        <v>14</v>
      </c>
      <c r="G90" s="2">
        <f t="shared" si="2"/>
        <v>5</v>
      </c>
      <c r="H90">
        <f t="shared" si="3"/>
        <v>0.5</v>
      </c>
      <c r="I90" t="s">
        <v>108</v>
      </c>
      <c r="J90" t="s">
        <v>89</v>
      </c>
      <c r="K90" t="s">
        <v>125</v>
      </c>
    </row>
    <row r="91" spans="1:11" x14ac:dyDescent="0.25">
      <c r="A91" s="26" t="s">
        <v>132</v>
      </c>
      <c r="B91" s="27">
        <v>1090</v>
      </c>
      <c r="C91">
        <v>2877</v>
      </c>
      <c r="D91" t="s">
        <v>104</v>
      </c>
      <c r="E91">
        <v>11.4</v>
      </c>
      <c r="F91">
        <v>16.3</v>
      </c>
      <c r="G91" s="2">
        <f t="shared" si="2"/>
        <v>4.9000000000000004</v>
      </c>
      <c r="H91">
        <f t="shared" si="3"/>
        <v>0.49000000000000005</v>
      </c>
      <c r="I91" t="s">
        <v>102</v>
      </c>
      <c r="J91" t="s">
        <v>86</v>
      </c>
      <c r="K91" t="s">
        <v>106</v>
      </c>
    </row>
    <row r="92" spans="1:11" x14ac:dyDescent="0.25">
      <c r="A92" s="26" t="s">
        <v>132</v>
      </c>
      <c r="B92" s="27">
        <v>1091</v>
      </c>
      <c r="C92">
        <v>2877</v>
      </c>
      <c r="D92" t="s">
        <v>104</v>
      </c>
      <c r="E92">
        <v>11.4</v>
      </c>
      <c r="F92">
        <v>16.3</v>
      </c>
      <c r="G92" s="2">
        <f t="shared" si="2"/>
        <v>4.9000000000000004</v>
      </c>
      <c r="H92">
        <f t="shared" si="3"/>
        <v>0.49000000000000005</v>
      </c>
      <c r="I92" t="s">
        <v>116</v>
      </c>
      <c r="J92" t="s">
        <v>88</v>
      </c>
      <c r="K92" t="s">
        <v>125</v>
      </c>
    </row>
    <row r="93" spans="1:11" x14ac:dyDescent="0.25">
      <c r="A93" s="26" t="s">
        <v>132</v>
      </c>
      <c r="B93" s="27">
        <v>1092</v>
      </c>
      <c r="C93">
        <v>2877</v>
      </c>
      <c r="D93" t="s">
        <v>104</v>
      </c>
      <c r="E93">
        <v>11.4</v>
      </c>
      <c r="F93">
        <v>16.3</v>
      </c>
      <c r="G93" s="2">
        <f t="shared" si="2"/>
        <v>4.9000000000000004</v>
      </c>
      <c r="H93">
        <f t="shared" si="3"/>
        <v>0.49000000000000005</v>
      </c>
      <c r="I93" t="s">
        <v>108</v>
      </c>
      <c r="J93" t="s">
        <v>89</v>
      </c>
      <c r="K93" t="s">
        <v>106</v>
      </c>
    </row>
    <row r="94" spans="1:11" x14ac:dyDescent="0.25">
      <c r="A94" s="26" t="s">
        <v>132</v>
      </c>
      <c r="B94" s="27">
        <v>1093</v>
      </c>
      <c r="C94">
        <v>6119</v>
      </c>
      <c r="D94" t="s">
        <v>127</v>
      </c>
      <c r="E94">
        <v>9</v>
      </c>
      <c r="F94">
        <v>14</v>
      </c>
      <c r="G94" s="2">
        <f t="shared" si="2"/>
        <v>5</v>
      </c>
      <c r="H94">
        <f t="shared" si="3"/>
        <v>0.5</v>
      </c>
      <c r="I94" t="s">
        <v>105</v>
      </c>
      <c r="J94" t="s">
        <v>87</v>
      </c>
      <c r="K94" t="s">
        <v>109</v>
      </c>
    </row>
    <row r="95" spans="1:11" x14ac:dyDescent="0.25">
      <c r="A95" s="26" t="s">
        <v>132</v>
      </c>
      <c r="B95" s="27">
        <v>1094</v>
      </c>
      <c r="C95">
        <v>6119</v>
      </c>
      <c r="D95" t="s">
        <v>127</v>
      </c>
      <c r="E95">
        <v>9</v>
      </c>
      <c r="F95">
        <v>14</v>
      </c>
      <c r="G95" s="2">
        <f t="shared" si="2"/>
        <v>5</v>
      </c>
      <c r="H95">
        <f t="shared" si="3"/>
        <v>0.5</v>
      </c>
      <c r="I95" t="s">
        <v>108</v>
      </c>
      <c r="J95" t="s">
        <v>89</v>
      </c>
      <c r="K95" t="s">
        <v>106</v>
      </c>
    </row>
    <row r="96" spans="1:11" x14ac:dyDescent="0.25">
      <c r="A96" s="26" t="s">
        <v>132</v>
      </c>
      <c r="B96" s="27">
        <v>1095</v>
      </c>
      <c r="C96">
        <v>2499</v>
      </c>
      <c r="D96" t="s">
        <v>107</v>
      </c>
      <c r="E96">
        <v>6.2</v>
      </c>
      <c r="F96">
        <v>9.1999999999999993</v>
      </c>
      <c r="G96" s="2">
        <f t="shared" si="2"/>
        <v>2.9999999999999991</v>
      </c>
      <c r="H96">
        <f t="shared" si="3"/>
        <v>0.29999999999999993</v>
      </c>
      <c r="I96" t="s">
        <v>116</v>
      </c>
      <c r="J96" t="s">
        <v>88</v>
      </c>
      <c r="K96" t="s">
        <v>109</v>
      </c>
    </row>
    <row r="97" spans="1:11" x14ac:dyDescent="0.25">
      <c r="A97" s="26" t="s">
        <v>132</v>
      </c>
      <c r="B97" s="27">
        <v>1096</v>
      </c>
      <c r="C97">
        <v>6119</v>
      </c>
      <c r="D97" t="s">
        <v>127</v>
      </c>
      <c r="E97">
        <v>9</v>
      </c>
      <c r="F97">
        <v>14</v>
      </c>
      <c r="G97" s="2">
        <f t="shared" si="2"/>
        <v>5</v>
      </c>
      <c r="H97">
        <f t="shared" si="3"/>
        <v>0.5</v>
      </c>
      <c r="I97" t="s">
        <v>108</v>
      </c>
      <c r="J97" t="s">
        <v>89</v>
      </c>
      <c r="K97" t="s">
        <v>109</v>
      </c>
    </row>
    <row r="98" spans="1:11" x14ac:dyDescent="0.25">
      <c r="A98" s="26" t="s">
        <v>132</v>
      </c>
      <c r="B98" s="27">
        <v>1097</v>
      </c>
      <c r="C98">
        <v>9212</v>
      </c>
      <c r="D98" t="s">
        <v>122</v>
      </c>
      <c r="E98">
        <v>4</v>
      </c>
      <c r="F98">
        <v>7</v>
      </c>
      <c r="G98" s="2">
        <f t="shared" si="2"/>
        <v>3</v>
      </c>
      <c r="H98">
        <f t="shared" si="3"/>
        <v>0.30000000000000004</v>
      </c>
      <c r="I98" t="s">
        <v>116</v>
      </c>
      <c r="J98" t="s">
        <v>88</v>
      </c>
      <c r="K98" t="s">
        <v>125</v>
      </c>
    </row>
    <row r="99" spans="1:11" x14ac:dyDescent="0.25">
      <c r="A99" s="26" t="s">
        <v>132</v>
      </c>
      <c r="B99" s="27">
        <v>1098</v>
      </c>
      <c r="C99">
        <v>2877</v>
      </c>
      <c r="D99" t="s">
        <v>104</v>
      </c>
      <c r="E99">
        <v>11.4</v>
      </c>
      <c r="F99">
        <v>16.3</v>
      </c>
      <c r="G99" s="2">
        <f t="shared" si="2"/>
        <v>4.9000000000000004</v>
      </c>
      <c r="H99">
        <f t="shared" si="3"/>
        <v>0.49000000000000005</v>
      </c>
      <c r="I99" t="s">
        <v>105</v>
      </c>
      <c r="J99" t="s">
        <v>87</v>
      </c>
      <c r="K99" t="s">
        <v>103</v>
      </c>
    </row>
    <row r="100" spans="1:11" x14ac:dyDescent="0.25">
      <c r="A100" s="26" t="s">
        <v>133</v>
      </c>
      <c r="B100" s="27">
        <v>1099</v>
      </c>
      <c r="C100">
        <v>2877</v>
      </c>
      <c r="D100" t="s">
        <v>104</v>
      </c>
      <c r="E100">
        <v>11.4</v>
      </c>
      <c r="F100">
        <v>16.3</v>
      </c>
      <c r="G100" s="2">
        <f t="shared" si="2"/>
        <v>4.9000000000000004</v>
      </c>
      <c r="H100">
        <f t="shared" si="3"/>
        <v>0.49000000000000005</v>
      </c>
      <c r="I100" t="s">
        <v>108</v>
      </c>
      <c r="J100" t="s">
        <v>89</v>
      </c>
      <c r="K100" t="s">
        <v>106</v>
      </c>
    </row>
    <row r="101" spans="1:11" x14ac:dyDescent="0.25">
      <c r="A101" s="26" t="s">
        <v>133</v>
      </c>
      <c r="B101" s="27">
        <v>1100</v>
      </c>
      <c r="C101">
        <v>6119</v>
      </c>
      <c r="D101" t="s">
        <v>127</v>
      </c>
      <c r="E101">
        <v>9</v>
      </c>
      <c r="F101">
        <v>14</v>
      </c>
      <c r="G101" s="2">
        <f t="shared" si="2"/>
        <v>5</v>
      </c>
      <c r="H101">
        <f t="shared" si="3"/>
        <v>0.5</v>
      </c>
      <c r="I101" t="s">
        <v>102</v>
      </c>
      <c r="J101" t="s">
        <v>86</v>
      </c>
      <c r="K101" t="s">
        <v>126</v>
      </c>
    </row>
    <row r="102" spans="1:11" x14ac:dyDescent="0.25">
      <c r="A102" s="26" t="s">
        <v>133</v>
      </c>
      <c r="B102" s="27">
        <v>1101</v>
      </c>
      <c r="C102">
        <v>2499</v>
      </c>
      <c r="D102" t="s">
        <v>107</v>
      </c>
      <c r="E102">
        <v>6.2</v>
      </c>
      <c r="F102">
        <v>9.1999999999999993</v>
      </c>
      <c r="G102" s="2">
        <f t="shared" si="2"/>
        <v>2.9999999999999991</v>
      </c>
      <c r="H102">
        <f t="shared" si="3"/>
        <v>0.29999999999999993</v>
      </c>
      <c r="I102" t="s">
        <v>108</v>
      </c>
      <c r="J102" t="s">
        <v>89</v>
      </c>
      <c r="K102" t="s">
        <v>106</v>
      </c>
    </row>
    <row r="103" spans="1:11" x14ac:dyDescent="0.25">
      <c r="A103" s="26" t="s">
        <v>133</v>
      </c>
      <c r="B103" s="27">
        <v>1102</v>
      </c>
      <c r="C103">
        <v>2242</v>
      </c>
      <c r="D103" t="s">
        <v>124</v>
      </c>
      <c r="E103">
        <v>60</v>
      </c>
      <c r="F103">
        <v>124</v>
      </c>
      <c r="G103" s="2">
        <f t="shared" si="2"/>
        <v>64</v>
      </c>
      <c r="H103">
        <f t="shared" si="3"/>
        <v>12.8</v>
      </c>
      <c r="I103" t="s">
        <v>105</v>
      </c>
      <c r="J103" t="s">
        <v>87</v>
      </c>
      <c r="K103" t="s">
        <v>125</v>
      </c>
    </row>
    <row r="104" spans="1:11" x14ac:dyDescent="0.25">
      <c r="A104" s="26" t="s">
        <v>133</v>
      </c>
      <c r="B104" s="27">
        <v>1103</v>
      </c>
      <c r="C104">
        <v>2877</v>
      </c>
      <c r="D104" t="s">
        <v>104</v>
      </c>
      <c r="E104">
        <v>11.4</v>
      </c>
      <c r="F104">
        <v>16.3</v>
      </c>
      <c r="G104" s="2">
        <f t="shared" si="2"/>
        <v>4.9000000000000004</v>
      </c>
      <c r="H104">
        <f t="shared" si="3"/>
        <v>0.49000000000000005</v>
      </c>
      <c r="I104" t="s">
        <v>105</v>
      </c>
      <c r="J104" t="s">
        <v>87</v>
      </c>
      <c r="K104" t="s">
        <v>109</v>
      </c>
    </row>
    <row r="105" spans="1:11" x14ac:dyDescent="0.25">
      <c r="A105" s="26" t="s">
        <v>133</v>
      </c>
      <c r="B105" s="27">
        <v>1104</v>
      </c>
      <c r="C105">
        <v>2877</v>
      </c>
      <c r="D105" t="s">
        <v>104</v>
      </c>
      <c r="E105">
        <v>11.4</v>
      </c>
      <c r="F105">
        <v>16.3</v>
      </c>
      <c r="G105" s="2">
        <f t="shared" si="2"/>
        <v>4.9000000000000004</v>
      </c>
      <c r="H105">
        <f t="shared" si="3"/>
        <v>0.49000000000000005</v>
      </c>
      <c r="I105" t="s">
        <v>108</v>
      </c>
      <c r="J105" t="s">
        <v>89</v>
      </c>
      <c r="K105" t="s">
        <v>125</v>
      </c>
    </row>
    <row r="106" spans="1:11" x14ac:dyDescent="0.25">
      <c r="A106" s="26" t="s">
        <v>133</v>
      </c>
      <c r="B106" s="27">
        <v>1105</v>
      </c>
      <c r="C106">
        <v>2499</v>
      </c>
      <c r="D106" t="s">
        <v>107</v>
      </c>
      <c r="E106">
        <v>6.2</v>
      </c>
      <c r="F106">
        <v>9.1999999999999993</v>
      </c>
      <c r="G106" s="2">
        <f t="shared" si="2"/>
        <v>2.9999999999999991</v>
      </c>
      <c r="H106">
        <f t="shared" si="3"/>
        <v>0.29999999999999993</v>
      </c>
      <c r="I106" t="s">
        <v>105</v>
      </c>
      <c r="J106" t="s">
        <v>87</v>
      </c>
      <c r="K106" t="s">
        <v>109</v>
      </c>
    </row>
    <row r="107" spans="1:11" x14ac:dyDescent="0.25">
      <c r="A107" s="26" t="s">
        <v>133</v>
      </c>
      <c r="B107" s="27">
        <v>1106</v>
      </c>
      <c r="C107">
        <v>9822</v>
      </c>
      <c r="D107" t="s">
        <v>101</v>
      </c>
      <c r="E107">
        <v>58.3</v>
      </c>
      <c r="F107">
        <v>98.4</v>
      </c>
      <c r="G107" s="2">
        <f t="shared" si="2"/>
        <v>40.100000000000009</v>
      </c>
      <c r="H107">
        <f t="shared" si="3"/>
        <v>8.0200000000000014</v>
      </c>
      <c r="I107" t="s">
        <v>105</v>
      </c>
      <c r="J107" t="s">
        <v>87</v>
      </c>
      <c r="K107" t="s">
        <v>106</v>
      </c>
    </row>
    <row r="108" spans="1:11" x14ac:dyDescent="0.25">
      <c r="A108" s="26" t="s">
        <v>133</v>
      </c>
      <c r="B108" s="27">
        <v>1107</v>
      </c>
      <c r="C108">
        <v>1109</v>
      </c>
      <c r="D108" t="s">
        <v>113</v>
      </c>
      <c r="E108">
        <v>3</v>
      </c>
      <c r="F108">
        <v>8</v>
      </c>
      <c r="G108" s="2">
        <f t="shared" si="2"/>
        <v>5</v>
      </c>
      <c r="H108">
        <f t="shared" si="3"/>
        <v>0.5</v>
      </c>
      <c r="I108" t="s">
        <v>116</v>
      </c>
      <c r="J108" t="s">
        <v>88</v>
      </c>
      <c r="K108" t="s">
        <v>103</v>
      </c>
    </row>
    <row r="109" spans="1:11" x14ac:dyDescent="0.25">
      <c r="A109" s="26" t="s">
        <v>133</v>
      </c>
      <c r="B109" s="27">
        <v>1108</v>
      </c>
      <c r="C109">
        <v>9822</v>
      </c>
      <c r="D109" t="s">
        <v>101</v>
      </c>
      <c r="E109">
        <v>58.3</v>
      </c>
      <c r="F109">
        <v>98.4</v>
      </c>
      <c r="G109" s="2">
        <f t="shared" si="2"/>
        <v>40.100000000000009</v>
      </c>
      <c r="H109">
        <f t="shared" si="3"/>
        <v>8.0200000000000014</v>
      </c>
      <c r="I109" t="s">
        <v>108</v>
      </c>
      <c r="J109" t="s">
        <v>89</v>
      </c>
      <c r="K109" t="s">
        <v>125</v>
      </c>
    </row>
    <row r="110" spans="1:11" x14ac:dyDescent="0.25">
      <c r="A110" s="26" t="s">
        <v>133</v>
      </c>
      <c r="B110" s="27">
        <v>1109</v>
      </c>
      <c r="C110">
        <v>8722</v>
      </c>
      <c r="D110" t="s">
        <v>111</v>
      </c>
      <c r="E110">
        <v>344</v>
      </c>
      <c r="F110">
        <v>502</v>
      </c>
      <c r="G110" s="2">
        <f t="shared" si="2"/>
        <v>158</v>
      </c>
      <c r="H110">
        <f t="shared" si="3"/>
        <v>31.6</v>
      </c>
      <c r="I110" t="s">
        <v>105</v>
      </c>
      <c r="J110" t="s">
        <v>87</v>
      </c>
      <c r="K110" t="s">
        <v>106</v>
      </c>
    </row>
    <row r="111" spans="1:11" x14ac:dyDescent="0.25">
      <c r="A111" s="26" t="s">
        <v>133</v>
      </c>
      <c r="B111" s="27">
        <v>1110</v>
      </c>
      <c r="C111">
        <v>8722</v>
      </c>
      <c r="D111" t="s">
        <v>111</v>
      </c>
      <c r="E111">
        <v>344</v>
      </c>
      <c r="F111">
        <v>502</v>
      </c>
      <c r="G111" s="2">
        <f t="shared" si="2"/>
        <v>158</v>
      </c>
      <c r="H111">
        <f t="shared" si="3"/>
        <v>31.6</v>
      </c>
      <c r="I111" t="s">
        <v>116</v>
      </c>
      <c r="J111" t="s">
        <v>88</v>
      </c>
      <c r="K111" t="s">
        <v>125</v>
      </c>
    </row>
    <row r="112" spans="1:11" x14ac:dyDescent="0.25">
      <c r="A112" s="26" t="s">
        <v>133</v>
      </c>
      <c r="B112" s="27">
        <v>1111</v>
      </c>
      <c r="C112">
        <v>6622</v>
      </c>
      <c r="D112" t="s">
        <v>129</v>
      </c>
      <c r="E112">
        <v>42</v>
      </c>
      <c r="F112">
        <v>77</v>
      </c>
      <c r="G112" s="2">
        <f t="shared" si="2"/>
        <v>35</v>
      </c>
      <c r="H112">
        <f t="shared" si="3"/>
        <v>7</v>
      </c>
      <c r="I112" t="s">
        <v>116</v>
      </c>
      <c r="J112" t="s">
        <v>88</v>
      </c>
      <c r="K112" t="s">
        <v>106</v>
      </c>
    </row>
    <row r="113" spans="1:11" x14ac:dyDescent="0.25">
      <c r="A113" s="26" t="s">
        <v>133</v>
      </c>
      <c r="B113" s="27">
        <v>1112</v>
      </c>
      <c r="C113">
        <v>6622</v>
      </c>
      <c r="D113" t="s">
        <v>129</v>
      </c>
      <c r="E113">
        <v>42</v>
      </c>
      <c r="F113">
        <v>77</v>
      </c>
      <c r="G113" s="2">
        <f t="shared" si="2"/>
        <v>35</v>
      </c>
      <c r="H113">
        <f t="shared" si="3"/>
        <v>7</v>
      </c>
      <c r="I113" t="s">
        <v>108</v>
      </c>
      <c r="J113" t="s">
        <v>89</v>
      </c>
      <c r="K113" t="s">
        <v>109</v>
      </c>
    </row>
    <row r="114" spans="1:11" x14ac:dyDescent="0.25">
      <c r="A114" s="26" t="s">
        <v>133</v>
      </c>
      <c r="B114" s="27">
        <v>1113</v>
      </c>
      <c r="C114">
        <v>9822</v>
      </c>
      <c r="D114" t="s">
        <v>101</v>
      </c>
      <c r="E114">
        <v>58.3</v>
      </c>
      <c r="F114">
        <v>98.4</v>
      </c>
      <c r="G114" s="2">
        <f t="shared" si="2"/>
        <v>40.100000000000009</v>
      </c>
      <c r="H114">
        <f t="shared" si="3"/>
        <v>8.0200000000000014</v>
      </c>
      <c r="I114" t="s">
        <v>102</v>
      </c>
      <c r="J114" t="s">
        <v>86</v>
      </c>
      <c r="K114" t="s">
        <v>106</v>
      </c>
    </row>
    <row r="115" spans="1:11" x14ac:dyDescent="0.25">
      <c r="A115" s="26" t="s">
        <v>133</v>
      </c>
      <c r="B115" s="27">
        <v>1114</v>
      </c>
      <c r="C115">
        <v>2242</v>
      </c>
      <c r="D115" t="s">
        <v>124</v>
      </c>
      <c r="E115">
        <v>60</v>
      </c>
      <c r="F115">
        <v>124</v>
      </c>
      <c r="G115" s="2">
        <f t="shared" si="2"/>
        <v>64</v>
      </c>
      <c r="H115">
        <f t="shared" si="3"/>
        <v>12.8</v>
      </c>
      <c r="I115" t="s">
        <v>105</v>
      </c>
      <c r="J115" t="s">
        <v>87</v>
      </c>
      <c r="K115" t="s">
        <v>109</v>
      </c>
    </row>
    <row r="116" spans="1:11" x14ac:dyDescent="0.25">
      <c r="A116" s="26" t="s">
        <v>133</v>
      </c>
      <c r="B116" s="27">
        <v>1115</v>
      </c>
      <c r="C116">
        <v>8722</v>
      </c>
      <c r="D116" t="s">
        <v>111</v>
      </c>
      <c r="E116">
        <v>344</v>
      </c>
      <c r="F116">
        <v>502</v>
      </c>
      <c r="G116" s="2">
        <f t="shared" si="2"/>
        <v>158</v>
      </c>
      <c r="H116">
        <f t="shared" si="3"/>
        <v>31.6</v>
      </c>
      <c r="I116" t="s">
        <v>102</v>
      </c>
      <c r="J116" t="s">
        <v>86</v>
      </c>
      <c r="K116" t="s">
        <v>109</v>
      </c>
    </row>
    <row r="117" spans="1:11" x14ac:dyDescent="0.25">
      <c r="A117" s="26" t="s">
        <v>133</v>
      </c>
      <c r="B117" s="27">
        <v>1116</v>
      </c>
      <c r="C117">
        <v>6622</v>
      </c>
      <c r="D117" t="s">
        <v>129</v>
      </c>
      <c r="E117">
        <v>42</v>
      </c>
      <c r="F117">
        <v>77</v>
      </c>
      <c r="G117" s="2">
        <f t="shared" si="2"/>
        <v>35</v>
      </c>
      <c r="H117">
        <f t="shared" si="3"/>
        <v>7</v>
      </c>
      <c r="I117" t="s">
        <v>108</v>
      </c>
      <c r="J117" t="s">
        <v>89</v>
      </c>
      <c r="K117" t="s">
        <v>125</v>
      </c>
    </row>
    <row r="118" spans="1:11" x14ac:dyDescent="0.25">
      <c r="A118" s="26" t="s">
        <v>133</v>
      </c>
      <c r="B118" s="27">
        <v>1117</v>
      </c>
      <c r="C118">
        <v>8722</v>
      </c>
      <c r="D118" t="s">
        <v>111</v>
      </c>
      <c r="E118">
        <v>344</v>
      </c>
      <c r="F118">
        <v>502</v>
      </c>
      <c r="G118" s="2">
        <f t="shared" si="2"/>
        <v>158</v>
      </c>
      <c r="H118">
        <f t="shared" si="3"/>
        <v>31.6</v>
      </c>
      <c r="I118" t="s">
        <v>116</v>
      </c>
      <c r="J118" t="s">
        <v>88</v>
      </c>
      <c r="K118" t="s">
        <v>103</v>
      </c>
    </row>
    <row r="119" spans="1:11" x14ac:dyDescent="0.25">
      <c r="A119" s="26" t="s">
        <v>133</v>
      </c>
      <c r="B119" s="27">
        <v>1118</v>
      </c>
      <c r="C119">
        <v>9822</v>
      </c>
      <c r="D119" t="s">
        <v>101</v>
      </c>
      <c r="E119">
        <v>58.3</v>
      </c>
      <c r="F119">
        <v>98.4</v>
      </c>
      <c r="G119" s="2">
        <f t="shared" si="2"/>
        <v>40.100000000000009</v>
      </c>
      <c r="H119">
        <f t="shared" si="3"/>
        <v>8.0200000000000014</v>
      </c>
      <c r="I119" t="s">
        <v>105</v>
      </c>
      <c r="J119" t="s">
        <v>87</v>
      </c>
      <c r="K119" t="s">
        <v>106</v>
      </c>
    </row>
    <row r="120" spans="1:11" x14ac:dyDescent="0.25">
      <c r="A120" s="26" t="s">
        <v>133</v>
      </c>
      <c r="B120" s="27">
        <v>1119</v>
      </c>
      <c r="C120">
        <v>2242</v>
      </c>
      <c r="D120" t="s">
        <v>124</v>
      </c>
      <c r="E120">
        <v>60</v>
      </c>
      <c r="F120">
        <v>124</v>
      </c>
      <c r="G120" s="2">
        <f t="shared" si="2"/>
        <v>64</v>
      </c>
      <c r="H120">
        <f t="shared" si="3"/>
        <v>12.8</v>
      </c>
      <c r="I120" t="s">
        <v>102</v>
      </c>
      <c r="J120" t="s">
        <v>86</v>
      </c>
      <c r="K120" t="s">
        <v>126</v>
      </c>
    </row>
    <row r="121" spans="1:11" x14ac:dyDescent="0.25">
      <c r="A121" s="26" t="s">
        <v>133</v>
      </c>
      <c r="B121" s="27">
        <v>1120</v>
      </c>
      <c r="C121">
        <v>2242</v>
      </c>
      <c r="D121" t="s">
        <v>124</v>
      </c>
      <c r="E121">
        <v>60</v>
      </c>
      <c r="F121">
        <v>124</v>
      </c>
      <c r="G121" s="2">
        <f t="shared" si="2"/>
        <v>64</v>
      </c>
      <c r="H121">
        <f t="shared" si="3"/>
        <v>12.8</v>
      </c>
      <c r="I121" t="s">
        <v>108</v>
      </c>
      <c r="J121" t="s">
        <v>89</v>
      </c>
      <c r="K121" t="s">
        <v>106</v>
      </c>
    </row>
    <row r="122" spans="1:11" x14ac:dyDescent="0.25">
      <c r="A122" s="26" t="s">
        <v>133</v>
      </c>
      <c r="B122" s="27">
        <v>1121</v>
      </c>
      <c r="C122">
        <v>4421</v>
      </c>
      <c r="D122" t="s">
        <v>121</v>
      </c>
      <c r="E122">
        <v>45</v>
      </c>
      <c r="F122">
        <v>87</v>
      </c>
      <c r="G122" s="2">
        <f t="shared" si="2"/>
        <v>42</v>
      </c>
      <c r="H122">
        <f t="shared" si="3"/>
        <v>8.4</v>
      </c>
      <c r="I122" t="s">
        <v>108</v>
      </c>
      <c r="J122" t="s">
        <v>89</v>
      </c>
      <c r="K122" t="s">
        <v>125</v>
      </c>
    </row>
    <row r="123" spans="1:11" x14ac:dyDescent="0.25">
      <c r="A123" s="26" t="s">
        <v>133</v>
      </c>
      <c r="B123" s="27">
        <v>1122</v>
      </c>
      <c r="C123">
        <v>8722</v>
      </c>
      <c r="D123" t="s">
        <v>111</v>
      </c>
      <c r="E123">
        <v>344</v>
      </c>
      <c r="F123">
        <v>502</v>
      </c>
      <c r="G123" s="2">
        <f t="shared" si="2"/>
        <v>158</v>
      </c>
      <c r="H123">
        <f t="shared" si="3"/>
        <v>31.6</v>
      </c>
      <c r="I123" t="s">
        <v>108</v>
      </c>
      <c r="J123" t="s">
        <v>89</v>
      </c>
      <c r="K123" t="s">
        <v>109</v>
      </c>
    </row>
    <row r="124" spans="1:11" x14ac:dyDescent="0.25">
      <c r="A124" s="26" t="s">
        <v>133</v>
      </c>
      <c r="B124" s="27">
        <v>1123</v>
      </c>
      <c r="C124">
        <v>9822</v>
      </c>
      <c r="D124" t="s">
        <v>101</v>
      </c>
      <c r="E124">
        <v>58.3</v>
      </c>
      <c r="F124">
        <v>98.4</v>
      </c>
      <c r="G124" s="2">
        <f t="shared" si="2"/>
        <v>40.100000000000009</v>
      </c>
      <c r="H124">
        <f t="shared" si="3"/>
        <v>8.0200000000000014</v>
      </c>
      <c r="I124" t="s">
        <v>108</v>
      </c>
      <c r="J124" t="s">
        <v>89</v>
      </c>
      <c r="K124" t="s">
        <v>125</v>
      </c>
    </row>
    <row r="125" spans="1:11" x14ac:dyDescent="0.25">
      <c r="A125" s="26" t="s">
        <v>133</v>
      </c>
      <c r="B125" s="27">
        <v>1124</v>
      </c>
      <c r="C125">
        <v>4421</v>
      </c>
      <c r="D125" t="s">
        <v>121</v>
      </c>
      <c r="E125">
        <v>45</v>
      </c>
      <c r="F125">
        <v>87</v>
      </c>
      <c r="G125" s="2">
        <f t="shared" si="2"/>
        <v>42</v>
      </c>
      <c r="H125">
        <f t="shared" si="3"/>
        <v>8.4</v>
      </c>
      <c r="I125" t="s">
        <v>108</v>
      </c>
      <c r="J125" t="s">
        <v>89</v>
      </c>
      <c r="K125" t="s">
        <v>109</v>
      </c>
    </row>
    <row r="126" spans="1:11" x14ac:dyDescent="0.25">
      <c r="A126" s="26" t="s">
        <v>134</v>
      </c>
      <c r="B126" s="27">
        <v>1125</v>
      </c>
      <c r="C126">
        <v>2242</v>
      </c>
      <c r="D126" t="s">
        <v>124</v>
      </c>
      <c r="E126">
        <v>60</v>
      </c>
      <c r="F126">
        <v>124</v>
      </c>
      <c r="G126" s="2">
        <f t="shared" si="2"/>
        <v>64</v>
      </c>
      <c r="H126">
        <f t="shared" si="3"/>
        <v>12.8</v>
      </c>
      <c r="I126" t="s">
        <v>108</v>
      </c>
      <c r="J126" t="s">
        <v>89</v>
      </c>
      <c r="K126" t="s">
        <v>106</v>
      </c>
    </row>
    <row r="127" spans="1:11" x14ac:dyDescent="0.25">
      <c r="A127" s="26" t="s">
        <v>134</v>
      </c>
      <c r="B127" s="27">
        <v>1126</v>
      </c>
      <c r="C127">
        <v>9212</v>
      </c>
      <c r="D127" t="s">
        <v>122</v>
      </c>
      <c r="E127">
        <v>4</v>
      </c>
      <c r="F127">
        <v>7</v>
      </c>
      <c r="G127" s="2">
        <f t="shared" si="2"/>
        <v>3</v>
      </c>
      <c r="H127">
        <f t="shared" si="3"/>
        <v>0.30000000000000004</v>
      </c>
      <c r="I127" t="s">
        <v>108</v>
      </c>
      <c r="J127" t="s">
        <v>89</v>
      </c>
      <c r="K127" t="s">
        <v>103</v>
      </c>
    </row>
    <row r="128" spans="1:11" x14ac:dyDescent="0.25">
      <c r="A128" s="26" t="s">
        <v>134</v>
      </c>
      <c r="B128" s="27">
        <v>1127</v>
      </c>
      <c r="C128">
        <v>8722</v>
      </c>
      <c r="D128" t="s">
        <v>111</v>
      </c>
      <c r="E128">
        <v>344</v>
      </c>
      <c r="F128">
        <v>502</v>
      </c>
      <c r="G128" s="2">
        <f t="shared" si="2"/>
        <v>158</v>
      </c>
      <c r="H128">
        <f t="shared" si="3"/>
        <v>31.6</v>
      </c>
      <c r="I128" t="s">
        <v>102</v>
      </c>
      <c r="J128" t="s">
        <v>86</v>
      </c>
      <c r="K128" t="s">
        <v>125</v>
      </c>
    </row>
    <row r="129" spans="1:11" x14ac:dyDescent="0.25">
      <c r="A129" s="26" t="s">
        <v>134</v>
      </c>
      <c r="B129" s="27">
        <v>1128</v>
      </c>
      <c r="C129">
        <v>6622</v>
      </c>
      <c r="D129" t="s">
        <v>129</v>
      </c>
      <c r="E129">
        <v>42</v>
      </c>
      <c r="F129">
        <v>77</v>
      </c>
      <c r="G129" s="2">
        <f t="shared" si="2"/>
        <v>35</v>
      </c>
      <c r="H129">
        <f t="shared" si="3"/>
        <v>7</v>
      </c>
      <c r="I129" t="s">
        <v>105</v>
      </c>
      <c r="J129" t="s">
        <v>87</v>
      </c>
      <c r="K129" t="s">
        <v>106</v>
      </c>
    </row>
    <row r="130" spans="1:11" x14ac:dyDescent="0.25">
      <c r="A130" s="26" t="s">
        <v>134</v>
      </c>
      <c r="B130" s="27">
        <v>1129</v>
      </c>
      <c r="C130">
        <v>9822</v>
      </c>
      <c r="D130" t="s">
        <v>101</v>
      </c>
      <c r="E130">
        <v>58.3</v>
      </c>
      <c r="F130">
        <v>98.4</v>
      </c>
      <c r="G130" s="2">
        <f t="shared" ref="G130:G172" si="4">F130-E130</f>
        <v>40.100000000000009</v>
      </c>
      <c r="H130">
        <f t="shared" ref="H130:H172" si="5">IF(F130&gt;50,G130*0.2,G130*0.1)</f>
        <v>8.0200000000000014</v>
      </c>
      <c r="I130" t="s">
        <v>116</v>
      </c>
      <c r="J130" t="s">
        <v>88</v>
      </c>
      <c r="K130" t="s">
        <v>125</v>
      </c>
    </row>
    <row r="131" spans="1:11" x14ac:dyDescent="0.25">
      <c r="A131" s="26" t="s">
        <v>134</v>
      </c>
      <c r="B131" s="27">
        <v>1130</v>
      </c>
      <c r="C131">
        <v>4421</v>
      </c>
      <c r="D131" t="s">
        <v>121</v>
      </c>
      <c r="E131">
        <v>45</v>
      </c>
      <c r="F131">
        <v>87</v>
      </c>
      <c r="G131" s="2">
        <f t="shared" si="4"/>
        <v>42</v>
      </c>
      <c r="H131">
        <f t="shared" si="5"/>
        <v>8.4</v>
      </c>
      <c r="I131" t="s">
        <v>116</v>
      </c>
      <c r="J131" t="s">
        <v>88</v>
      </c>
      <c r="K131" t="s">
        <v>106</v>
      </c>
    </row>
    <row r="132" spans="1:11" x14ac:dyDescent="0.25">
      <c r="A132" s="26" t="s">
        <v>134</v>
      </c>
      <c r="B132" s="27">
        <v>1131</v>
      </c>
      <c r="C132">
        <v>9212</v>
      </c>
      <c r="D132" t="s">
        <v>122</v>
      </c>
      <c r="E132">
        <v>4</v>
      </c>
      <c r="F132">
        <v>7</v>
      </c>
      <c r="G132" s="2">
        <f t="shared" si="4"/>
        <v>3</v>
      </c>
      <c r="H132">
        <f t="shared" si="5"/>
        <v>0.30000000000000004</v>
      </c>
      <c r="I132" t="s">
        <v>116</v>
      </c>
      <c r="J132" t="s">
        <v>88</v>
      </c>
      <c r="K132" t="s">
        <v>109</v>
      </c>
    </row>
    <row r="133" spans="1:11" x14ac:dyDescent="0.25">
      <c r="A133" s="26" t="s">
        <v>134</v>
      </c>
      <c r="B133" s="27">
        <v>1132</v>
      </c>
      <c r="C133">
        <v>9212</v>
      </c>
      <c r="D133" t="s">
        <v>122</v>
      </c>
      <c r="E133">
        <v>4</v>
      </c>
      <c r="F133">
        <v>7</v>
      </c>
      <c r="G133" s="2">
        <f t="shared" si="4"/>
        <v>3</v>
      </c>
      <c r="H133">
        <f t="shared" si="5"/>
        <v>0.30000000000000004</v>
      </c>
      <c r="I133" t="s">
        <v>116</v>
      </c>
      <c r="J133" t="s">
        <v>88</v>
      </c>
      <c r="K133" t="s">
        <v>106</v>
      </c>
    </row>
    <row r="134" spans="1:11" x14ac:dyDescent="0.25">
      <c r="A134" s="26" t="s">
        <v>134</v>
      </c>
      <c r="B134" s="27">
        <v>1133</v>
      </c>
      <c r="C134">
        <v>9822</v>
      </c>
      <c r="D134" t="s">
        <v>101</v>
      </c>
      <c r="E134">
        <v>58.3</v>
      </c>
      <c r="F134">
        <v>98.4</v>
      </c>
      <c r="G134" s="2">
        <f t="shared" si="4"/>
        <v>40.100000000000009</v>
      </c>
      <c r="H134">
        <f t="shared" si="5"/>
        <v>8.0200000000000014</v>
      </c>
      <c r="I134" t="s">
        <v>102</v>
      </c>
      <c r="J134" t="s">
        <v>86</v>
      </c>
      <c r="K134" t="s">
        <v>109</v>
      </c>
    </row>
    <row r="135" spans="1:11" x14ac:dyDescent="0.25">
      <c r="A135" s="26" t="s">
        <v>134</v>
      </c>
      <c r="B135" s="27">
        <v>1134</v>
      </c>
      <c r="C135">
        <v>9822</v>
      </c>
      <c r="D135" t="s">
        <v>101</v>
      </c>
      <c r="E135">
        <v>58.3</v>
      </c>
      <c r="F135">
        <v>98.4</v>
      </c>
      <c r="G135" s="2">
        <f t="shared" si="4"/>
        <v>40.100000000000009</v>
      </c>
      <c r="H135">
        <f t="shared" si="5"/>
        <v>8.0200000000000014</v>
      </c>
      <c r="I135" t="s">
        <v>108</v>
      </c>
      <c r="J135" t="s">
        <v>89</v>
      </c>
      <c r="K135" t="s">
        <v>109</v>
      </c>
    </row>
    <row r="136" spans="1:11" x14ac:dyDescent="0.25">
      <c r="A136" s="26" t="s">
        <v>134</v>
      </c>
      <c r="B136" s="27">
        <v>1135</v>
      </c>
      <c r="C136">
        <v>8722</v>
      </c>
      <c r="D136" t="s">
        <v>111</v>
      </c>
      <c r="E136">
        <v>344</v>
      </c>
      <c r="F136">
        <v>502</v>
      </c>
      <c r="G136" s="2">
        <f t="shared" si="4"/>
        <v>158</v>
      </c>
      <c r="H136">
        <f t="shared" si="5"/>
        <v>31.6</v>
      </c>
      <c r="I136" t="s">
        <v>102</v>
      </c>
      <c r="J136" t="s">
        <v>86</v>
      </c>
      <c r="K136" t="s">
        <v>125</v>
      </c>
    </row>
    <row r="137" spans="1:11" x14ac:dyDescent="0.25">
      <c r="A137" s="26" t="s">
        <v>134</v>
      </c>
      <c r="B137" s="27">
        <v>1136</v>
      </c>
      <c r="C137">
        <v>2242</v>
      </c>
      <c r="D137" t="s">
        <v>124</v>
      </c>
      <c r="E137">
        <v>60</v>
      </c>
      <c r="F137">
        <v>124</v>
      </c>
      <c r="G137" s="2">
        <f t="shared" si="4"/>
        <v>64</v>
      </c>
      <c r="H137">
        <f t="shared" si="5"/>
        <v>12.8</v>
      </c>
      <c r="I137" t="s">
        <v>108</v>
      </c>
      <c r="J137" t="s">
        <v>89</v>
      </c>
      <c r="K137" t="s">
        <v>103</v>
      </c>
    </row>
    <row r="138" spans="1:11" x14ac:dyDescent="0.25">
      <c r="A138" s="26" t="s">
        <v>134</v>
      </c>
      <c r="B138" s="27">
        <v>1137</v>
      </c>
      <c r="C138">
        <v>9822</v>
      </c>
      <c r="D138" t="s">
        <v>101</v>
      </c>
      <c r="E138">
        <v>58.3</v>
      </c>
      <c r="F138">
        <v>98.4</v>
      </c>
      <c r="G138" s="2">
        <f t="shared" si="4"/>
        <v>40.100000000000009</v>
      </c>
      <c r="H138">
        <f t="shared" si="5"/>
        <v>8.0200000000000014</v>
      </c>
      <c r="I138" t="s">
        <v>105</v>
      </c>
      <c r="J138" t="s">
        <v>87</v>
      </c>
      <c r="K138" t="s">
        <v>106</v>
      </c>
    </row>
    <row r="139" spans="1:11" x14ac:dyDescent="0.25">
      <c r="A139" s="26" t="s">
        <v>134</v>
      </c>
      <c r="B139" s="27">
        <v>1138</v>
      </c>
      <c r="C139">
        <v>8722</v>
      </c>
      <c r="D139" t="s">
        <v>111</v>
      </c>
      <c r="E139">
        <v>344</v>
      </c>
      <c r="F139">
        <v>502</v>
      </c>
      <c r="G139" s="2">
        <f t="shared" si="4"/>
        <v>158</v>
      </c>
      <c r="H139">
        <f t="shared" si="5"/>
        <v>31.6</v>
      </c>
      <c r="I139" t="s">
        <v>102</v>
      </c>
      <c r="J139" t="s">
        <v>86</v>
      </c>
      <c r="K139" t="s">
        <v>126</v>
      </c>
    </row>
    <row r="140" spans="1:11" x14ac:dyDescent="0.25">
      <c r="A140" s="26" t="s">
        <v>134</v>
      </c>
      <c r="B140" s="27">
        <v>1139</v>
      </c>
      <c r="C140">
        <v>4421</v>
      </c>
      <c r="D140" t="s">
        <v>121</v>
      </c>
      <c r="E140">
        <v>45</v>
      </c>
      <c r="F140">
        <v>87</v>
      </c>
      <c r="G140" s="2">
        <f t="shared" si="4"/>
        <v>42</v>
      </c>
      <c r="H140">
        <f t="shared" si="5"/>
        <v>8.4</v>
      </c>
      <c r="I140" t="s">
        <v>108</v>
      </c>
      <c r="J140" t="s">
        <v>89</v>
      </c>
      <c r="K140" t="s">
        <v>106</v>
      </c>
    </row>
    <row r="141" spans="1:11" x14ac:dyDescent="0.25">
      <c r="A141" s="26" t="s">
        <v>134</v>
      </c>
      <c r="B141" s="27">
        <v>1140</v>
      </c>
      <c r="C141">
        <v>4421</v>
      </c>
      <c r="D141" t="s">
        <v>121</v>
      </c>
      <c r="E141">
        <v>45</v>
      </c>
      <c r="F141">
        <v>87</v>
      </c>
      <c r="G141" s="2">
        <f t="shared" si="4"/>
        <v>42</v>
      </c>
      <c r="H141">
        <f t="shared" si="5"/>
        <v>8.4</v>
      </c>
      <c r="I141" t="s">
        <v>105</v>
      </c>
      <c r="J141" t="s">
        <v>87</v>
      </c>
      <c r="K141" t="s">
        <v>125</v>
      </c>
    </row>
    <row r="142" spans="1:11" x14ac:dyDescent="0.25">
      <c r="A142" s="26" t="s">
        <v>134</v>
      </c>
      <c r="B142" s="27">
        <v>1141</v>
      </c>
      <c r="C142">
        <v>9212</v>
      </c>
      <c r="D142" t="s">
        <v>122</v>
      </c>
      <c r="E142">
        <v>4</v>
      </c>
      <c r="F142">
        <v>7</v>
      </c>
      <c r="G142" s="2">
        <f t="shared" si="4"/>
        <v>3</v>
      </c>
      <c r="H142">
        <f t="shared" si="5"/>
        <v>0.30000000000000004</v>
      </c>
      <c r="I142" t="s">
        <v>105</v>
      </c>
      <c r="J142" t="s">
        <v>87</v>
      </c>
      <c r="K142" t="s">
        <v>109</v>
      </c>
    </row>
    <row r="143" spans="1:11" x14ac:dyDescent="0.25">
      <c r="A143" s="26" t="s">
        <v>135</v>
      </c>
      <c r="B143" s="27">
        <v>1142</v>
      </c>
      <c r="C143">
        <v>2242</v>
      </c>
      <c r="D143" t="s">
        <v>124</v>
      </c>
      <c r="E143">
        <v>60</v>
      </c>
      <c r="F143">
        <v>124</v>
      </c>
      <c r="G143" s="2">
        <f t="shared" si="4"/>
        <v>64</v>
      </c>
      <c r="H143">
        <f t="shared" si="5"/>
        <v>12.8</v>
      </c>
      <c r="I143" t="s">
        <v>105</v>
      </c>
      <c r="J143" t="s">
        <v>87</v>
      </c>
      <c r="K143" t="s">
        <v>125</v>
      </c>
    </row>
    <row r="144" spans="1:11" x14ac:dyDescent="0.25">
      <c r="A144" s="26" t="s">
        <v>135</v>
      </c>
      <c r="B144" s="27">
        <v>1143</v>
      </c>
      <c r="C144">
        <v>9822</v>
      </c>
      <c r="D144" t="s">
        <v>101</v>
      </c>
      <c r="E144">
        <v>58.3</v>
      </c>
      <c r="F144">
        <v>98.4</v>
      </c>
      <c r="G144" s="2">
        <f t="shared" si="4"/>
        <v>40.100000000000009</v>
      </c>
      <c r="H144">
        <f t="shared" si="5"/>
        <v>8.0200000000000014</v>
      </c>
      <c r="I144" t="s">
        <v>116</v>
      </c>
      <c r="J144" t="s">
        <v>88</v>
      </c>
      <c r="K144" t="s">
        <v>109</v>
      </c>
    </row>
    <row r="145" spans="1:11" x14ac:dyDescent="0.25">
      <c r="A145" s="26" t="s">
        <v>135</v>
      </c>
      <c r="B145" s="27">
        <v>1144</v>
      </c>
      <c r="C145">
        <v>2242</v>
      </c>
      <c r="D145" t="s">
        <v>124</v>
      </c>
      <c r="E145">
        <v>60</v>
      </c>
      <c r="F145">
        <v>124</v>
      </c>
      <c r="G145" s="2">
        <f t="shared" si="4"/>
        <v>64</v>
      </c>
      <c r="H145">
        <f t="shared" si="5"/>
        <v>12.8</v>
      </c>
      <c r="I145" t="s">
        <v>116</v>
      </c>
      <c r="J145" t="s">
        <v>88</v>
      </c>
      <c r="K145" t="s">
        <v>106</v>
      </c>
    </row>
    <row r="146" spans="1:11" x14ac:dyDescent="0.25">
      <c r="A146" s="26" t="s">
        <v>135</v>
      </c>
      <c r="B146" s="27">
        <v>1145</v>
      </c>
      <c r="C146">
        <v>4421</v>
      </c>
      <c r="D146" t="s">
        <v>121</v>
      </c>
      <c r="E146">
        <v>45</v>
      </c>
      <c r="F146">
        <v>87</v>
      </c>
      <c r="G146" s="2">
        <f t="shared" si="4"/>
        <v>42</v>
      </c>
      <c r="H146">
        <f t="shared" si="5"/>
        <v>8.4</v>
      </c>
      <c r="I146" t="s">
        <v>116</v>
      </c>
      <c r="J146" t="s">
        <v>88</v>
      </c>
      <c r="K146" t="s">
        <v>103</v>
      </c>
    </row>
    <row r="147" spans="1:11" x14ac:dyDescent="0.25">
      <c r="A147" s="26" t="s">
        <v>135</v>
      </c>
      <c r="B147" s="27">
        <v>1146</v>
      </c>
      <c r="C147">
        <v>8722</v>
      </c>
      <c r="D147" t="s">
        <v>111</v>
      </c>
      <c r="E147">
        <v>344</v>
      </c>
      <c r="F147">
        <v>502</v>
      </c>
      <c r="G147" s="2">
        <f t="shared" si="4"/>
        <v>158</v>
      </c>
      <c r="H147">
        <f t="shared" si="5"/>
        <v>31.6</v>
      </c>
      <c r="I147" t="s">
        <v>116</v>
      </c>
      <c r="J147" t="s">
        <v>88</v>
      </c>
      <c r="K147" t="s">
        <v>125</v>
      </c>
    </row>
    <row r="148" spans="1:11" x14ac:dyDescent="0.25">
      <c r="A148" s="26" t="s">
        <v>135</v>
      </c>
      <c r="B148" s="27">
        <v>1147</v>
      </c>
      <c r="C148">
        <v>9822</v>
      </c>
      <c r="D148" t="s">
        <v>101</v>
      </c>
      <c r="E148">
        <v>58.3</v>
      </c>
      <c r="F148">
        <v>98.4</v>
      </c>
      <c r="G148" s="2">
        <f t="shared" si="4"/>
        <v>40.100000000000009</v>
      </c>
      <c r="H148">
        <f t="shared" si="5"/>
        <v>8.0200000000000014</v>
      </c>
      <c r="I148" t="s">
        <v>102</v>
      </c>
      <c r="J148" t="s">
        <v>86</v>
      </c>
      <c r="K148" t="s">
        <v>106</v>
      </c>
    </row>
    <row r="149" spans="1:11" x14ac:dyDescent="0.25">
      <c r="A149" s="26" t="s">
        <v>135</v>
      </c>
      <c r="B149" s="27">
        <v>1148</v>
      </c>
      <c r="C149">
        <v>9212</v>
      </c>
      <c r="D149" t="s">
        <v>122</v>
      </c>
      <c r="E149">
        <v>4</v>
      </c>
      <c r="F149">
        <v>7</v>
      </c>
      <c r="G149" s="2">
        <f t="shared" si="4"/>
        <v>3</v>
      </c>
      <c r="H149">
        <f t="shared" si="5"/>
        <v>0.30000000000000004</v>
      </c>
      <c r="I149" t="s">
        <v>108</v>
      </c>
      <c r="J149" t="s">
        <v>89</v>
      </c>
      <c r="K149" t="s">
        <v>109</v>
      </c>
    </row>
    <row r="150" spans="1:11" x14ac:dyDescent="0.25">
      <c r="A150" s="26" t="s">
        <v>135</v>
      </c>
      <c r="B150" s="27">
        <v>1149</v>
      </c>
      <c r="C150">
        <v>8722</v>
      </c>
      <c r="D150" t="s">
        <v>111</v>
      </c>
      <c r="E150">
        <v>344</v>
      </c>
      <c r="F150">
        <v>502</v>
      </c>
      <c r="G150" s="2">
        <f t="shared" si="4"/>
        <v>158</v>
      </c>
      <c r="H150">
        <f t="shared" si="5"/>
        <v>31.6</v>
      </c>
      <c r="I150" t="s">
        <v>102</v>
      </c>
      <c r="J150" t="s">
        <v>86</v>
      </c>
      <c r="K150" t="s">
        <v>109</v>
      </c>
    </row>
    <row r="151" spans="1:11" x14ac:dyDescent="0.25">
      <c r="A151" s="26" t="s">
        <v>136</v>
      </c>
      <c r="B151" s="27">
        <v>1150</v>
      </c>
      <c r="C151">
        <v>2242</v>
      </c>
      <c r="D151" t="s">
        <v>124</v>
      </c>
      <c r="E151">
        <v>60</v>
      </c>
      <c r="F151">
        <v>124</v>
      </c>
      <c r="G151" s="2">
        <f t="shared" si="4"/>
        <v>64</v>
      </c>
      <c r="H151">
        <f t="shared" si="5"/>
        <v>12.8</v>
      </c>
      <c r="I151" t="s">
        <v>108</v>
      </c>
      <c r="J151" t="s">
        <v>89</v>
      </c>
      <c r="K151" t="s">
        <v>126</v>
      </c>
    </row>
    <row r="152" spans="1:11" x14ac:dyDescent="0.25">
      <c r="A152" s="26" t="s">
        <v>136</v>
      </c>
      <c r="B152" s="27">
        <v>1151</v>
      </c>
      <c r="C152">
        <v>2242</v>
      </c>
      <c r="D152" t="s">
        <v>124</v>
      </c>
      <c r="E152">
        <v>60</v>
      </c>
      <c r="F152">
        <v>124</v>
      </c>
      <c r="G152" s="2">
        <f t="shared" si="4"/>
        <v>64</v>
      </c>
      <c r="H152">
        <f t="shared" si="5"/>
        <v>12.8</v>
      </c>
      <c r="I152" t="s">
        <v>105</v>
      </c>
      <c r="J152" t="s">
        <v>87</v>
      </c>
      <c r="K152" t="s">
        <v>106</v>
      </c>
    </row>
    <row r="153" spans="1:11" x14ac:dyDescent="0.25">
      <c r="A153" s="26" t="s">
        <v>136</v>
      </c>
      <c r="B153" s="27">
        <v>1152</v>
      </c>
      <c r="C153">
        <v>4421</v>
      </c>
      <c r="D153" t="s">
        <v>121</v>
      </c>
      <c r="E153">
        <v>45</v>
      </c>
      <c r="F153">
        <v>87</v>
      </c>
      <c r="G153" s="2">
        <f t="shared" si="4"/>
        <v>42</v>
      </c>
      <c r="H153">
        <f t="shared" si="5"/>
        <v>8.4</v>
      </c>
      <c r="I153" t="s">
        <v>102</v>
      </c>
      <c r="J153" t="s">
        <v>86</v>
      </c>
      <c r="K153" t="s">
        <v>125</v>
      </c>
    </row>
    <row r="154" spans="1:11" x14ac:dyDescent="0.25">
      <c r="A154" s="26" t="s">
        <v>136</v>
      </c>
      <c r="B154" s="27">
        <v>1153</v>
      </c>
      <c r="C154">
        <v>8722</v>
      </c>
      <c r="D154" t="s">
        <v>111</v>
      </c>
      <c r="E154">
        <v>344</v>
      </c>
      <c r="F154">
        <v>502</v>
      </c>
      <c r="G154" s="2">
        <f t="shared" si="4"/>
        <v>158</v>
      </c>
      <c r="H154">
        <f t="shared" si="5"/>
        <v>31.6</v>
      </c>
      <c r="I154" t="s">
        <v>108</v>
      </c>
      <c r="J154" t="s">
        <v>89</v>
      </c>
      <c r="K154" t="s">
        <v>109</v>
      </c>
    </row>
    <row r="155" spans="1:11" x14ac:dyDescent="0.25">
      <c r="A155" s="26" t="s">
        <v>136</v>
      </c>
      <c r="B155" s="27">
        <v>1154</v>
      </c>
      <c r="C155">
        <v>9822</v>
      </c>
      <c r="D155" t="s">
        <v>101</v>
      </c>
      <c r="E155">
        <v>58.3</v>
      </c>
      <c r="F155">
        <v>98.4</v>
      </c>
      <c r="G155" s="2">
        <f t="shared" si="4"/>
        <v>40.100000000000009</v>
      </c>
      <c r="H155">
        <f t="shared" si="5"/>
        <v>8.0200000000000014</v>
      </c>
      <c r="I155" t="s">
        <v>105</v>
      </c>
      <c r="J155" t="s">
        <v>87</v>
      </c>
      <c r="K155" t="s">
        <v>125</v>
      </c>
    </row>
    <row r="156" spans="1:11" x14ac:dyDescent="0.25">
      <c r="A156" s="26" t="s">
        <v>136</v>
      </c>
      <c r="B156" s="27">
        <v>1155</v>
      </c>
      <c r="C156">
        <v>4421</v>
      </c>
      <c r="D156" t="s">
        <v>121</v>
      </c>
      <c r="E156">
        <v>45</v>
      </c>
      <c r="F156">
        <v>87</v>
      </c>
      <c r="G156" s="2">
        <f t="shared" si="4"/>
        <v>42</v>
      </c>
      <c r="H156">
        <f t="shared" si="5"/>
        <v>8.4</v>
      </c>
      <c r="I156" t="s">
        <v>108</v>
      </c>
      <c r="J156" t="s">
        <v>89</v>
      </c>
      <c r="K156" t="s">
        <v>109</v>
      </c>
    </row>
    <row r="157" spans="1:11" x14ac:dyDescent="0.25">
      <c r="A157" s="26" t="s">
        <v>136</v>
      </c>
      <c r="B157" s="27">
        <v>1156</v>
      </c>
      <c r="C157">
        <v>2242</v>
      </c>
      <c r="D157" t="s">
        <v>124</v>
      </c>
      <c r="E157">
        <v>60</v>
      </c>
      <c r="F157">
        <v>124</v>
      </c>
      <c r="G157" s="2">
        <f t="shared" si="4"/>
        <v>64</v>
      </c>
      <c r="H157">
        <f t="shared" si="5"/>
        <v>12.8</v>
      </c>
      <c r="I157" t="s">
        <v>108</v>
      </c>
      <c r="J157" t="s">
        <v>89</v>
      </c>
      <c r="K157" t="s">
        <v>106</v>
      </c>
    </row>
    <row r="158" spans="1:11" x14ac:dyDescent="0.25">
      <c r="A158" s="26" t="s">
        <v>136</v>
      </c>
      <c r="B158" s="27">
        <v>1157</v>
      </c>
      <c r="C158">
        <v>9212</v>
      </c>
      <c r="D158" t="s">
        <v>122</v>
      </c>
      <c r="E158">
        <v>4</v>
      </c>
      <c r="F158">
        <v>7</v>
      </c>
      <c r="G158" s="2">
        <f t="shared" si="4"/>
        <v>3</v>
      </c>
      <c r="H158">
        <f t="shared" si="5"/>
        <v>0.30000000000000004</v>
      </c>
      <c r="I158" t="s">
        <v>108</v>
      </c>
      <c r="J158" t="s">
        <v>89</v>
      </c>
      <c r="K158" t="s">
        <v>103</v>
      </c>
    </row>
    <row r="159" spans="1:11" x14ac:dyDescent="0.25">
      <c r="A159" s="26" t="s">
        <v>137</v>
      </c>
      <c r="B159" s="27">
        <v>1158</v>
      </c>
      <c r="C159">
        <v>8722</v>
      </c>
      <c r="D159" t="s">
        <v>111</v>
      </c>
      <c r="E159">
        <v>344</v>
      </c>
      <c r="F159">
        <v>502</v>
      </c>
      <c r="G159" s="2">
        <f t="shared" si="4"/>
        <v>158</v>
      </c>
      <c r="H159">
        <f t="shared" si="5"/>
        <v>31.6</v>
      </c>
      <c r="I159" t="s">
        <v>102</v>
      </c>
      <c r="J159" t="s">
        <v>86</v>
      </c>
      <c r="K159" t="s">
        <v>125</v>
      </c>
    </row>
    <row r="160" spans="1:11" x14ac:dyDescent="0.25">
      <c r="A160" s="26" t="s">
        <v>137</v>
      </c>
      <c r="B160" s="27">
        <v>1159</v>
      </c>
      <c r="C160">
        <v>6622</v>
      </c>
      <c r="D160" t="s">
        <v>129</v>
      </c>
      <c r="E160">
        <v>42</v>
      </c>
      <c r="F160">
        <v>77</v>
      </c>
      <c r="G160" s="2">
        <f t="shared" si="4"/>
        <v>35</v>
      </c>
      <c r="H160">
        <f t="shared" si="5"/>
        <v>7</v>
      </c>
      <c r="I160" t="s">
        <v>108</v>
      </c>
      <c r="J160" t="s">
        <v>89</v>
      </c>
      <c r="K160" t="s">
        <v>106</v>
      </c>
    </row>
    <row r="161" spans="1:11" x14ac:dyDescent="0.25">
      <c r="A161" s="26" t="s">
        <v>137</v>
      </c>
      <c r="B161" s="27">
        <v>1160</v>
      </c>
      <c r="C161">
        <v>9822</v>
      </c>
      <c r="D161" t="s">
        <v>101</v>
      </c>
      <c r="E161">
        <v>58.3</v>
      </c>
      <c r="F161">
        <v>98.4</v>
      </c>
      <c r="G161" s="2">
        <f t="shared" si="4"/>
        <v>40.100000000000009</v>
      </c>
      <c r="H161">
        <f t="shared" si="5"/>
        <v>8.0200000000000014</v>
      </c>
      <c r="I161" t="s">
        <v>116</v>
      </c>
      <c r="J161" t="s">
        <v>88</v>
      </c>
      <c r="K161" t="s">
        <v>125</v>
      </c>
    </row>
    <row r="162" spans="1:11" x14ac:dyDescent="0.25">
      <c r="A162" s="26" t="s">
        <v>137</v>
      </c>
      <c r="B162" s="27">
        <v>1161</v>
      </c>
      <c r="C162">
        <v>4421</v>
      </c>
      <c r="D162" t="s">
        <v>121</v>
      </c>
      <c r="E162">
        <v>45</v>
      </c>
      <c r="F162">
        <v>87</v>
      </c>
      <c r="G162" s="2">
        <f t="shared" si="4"/>
        <v>42</v>
      </c>
      <c r="H162">
        <f t="shared" si="5"/>
        <v>8.4</v>
      </c>
      <c r="I162" t="s">
        <v>105</v>
      </c>
      <c r="J162" t="s">
        <v>87</v>
      </c>
      <c r="K162" t="s">
        <v>106</v>
      </c>
    </row>
    <row r="163" spans="1:11" x14ac:dyDescent="0.25">
      <c r="A163" s="26" t="s">
        <v>137</v>
      </c>
      <c r="B163" s="27">
        <v>1162</v>
      </c>
      <c r="C163">
        <v>9212</v>
      </c>
      <c r="D163" t="s">
        <v>122</v>
      </c>
      <c r="E163">
        <v>4</v>
      </c>
      <c r="F163">
        <v>7</v>
      </c>
      <c r="G163" s="2">
        <f t="shared" si="4"/>
        <v>3</v>
      </c>
      <c r="H163">
        <f t="shared" si="5"/>
        <v>0.30000000000000004</v>
      </c>
      <c r="I163" t="s">
        <v>102</v>
      </c>
      <c r="J163" t="s">
        <v>86</v>
      </c>
      <c r="K163" t="s">
        <v>109</v>
      </c>
    </row>
    <row r="164" spans="1:11" x14ac:dyDescent="0.25">
      <c r="A164" s="26" t="s">
        <v>137</v>
      </c>
      <c r="B164" s="27">
        <v>1163</v>
      </c>
      <c r="C164">
        <v>9212</v>
      </c>
      <c r="D164" t="s">
        <v>122</v>
      </c>
      <c r="E164">
        <v>4</v>
      </c>
      <c r="F164">
        <v>7</v>
      </c>
      <c r="G164" s="2">
        <f t="shared" si="4"/>
        <v>3</v>
      </c>
      <c r="H164">
        <f t="shared" si="5"/>
        <v>0.30000000000000004</v>
      </c>
      <c r="I164" t="s">
        <v>108</v>
      </c>
      <c r="J164" t="s">
        <v>89</v>
      </c>
      <c r="K164" t="s">
        <v>106</v>
      </c>
    </row>
    <row r="165" spans="1:11" x14ac:dyDescent="0.25">
      <c r="A165" s="26" t="s">
        <v>137</v>
      </c>
      <c r="B165" s="27">
        <v>1164</v>
      </c>
      <c r="C165">
        <v>9822</v>
      </c>
      <c r="D165" t="s">
        <v>101</v>
      </c>
      <c r="E165">
        <v>58.3</v>
      </c>
      <c r="F165">
        <v>98.4</v>
      </c>
      <c r="G165" s="2">
        <f t="shared" si="4"/>
        <v>40.100000000000009</v>
      </c>
      <c r="H165">
        <f t="shared" si="5"/>
        <v>8.0200000000000014</v>
      </c>
      <c r="I165" t="s">
        <v>108</v>
      </c>
      <c r="J165" t="s">
        <v>89</v>
      </c>
      <c r="K165" t="s">
        <v>109</v>
      </c>
    </row>
    <row r="166" spans="1:11" x14ac:dyDescent="0.25">
      <c r="A166" s="26" t="s">
        <v>137</v>
      </c>
      <c r="B166" s="27">
        <v>1165</v>
      </c>
      <c r="C166">
        <v>9822</v>
      </c>
      <c r="D166" t="s">
        <v>101</v>
      </c>
      <c r="E166">
        <v>58.3</v>
      </c>
      <c r="F166">
        <v>98.4</v>
      </c>
      <c r="G166" s="2">
        <f t="shared" si="4"/>
        <v>40.100000000000009</v>
      </c>
      <c r="H166">
        <f t="shared" si="5"/>
        <v>8.0200000000000014</v>
      </c>
      <c r="I166" t="s">
        <v>108</v>
      </c>
      <c r="J166" t="s">
        <v>89</v>
      </c>
      <c r="K166" t="s">
        <v>109</v>
      </c>
    </row>
    <row r="167" spans="1:11" x14ac:dyDescent="0.25">
      <c r="A167" s="26" t="s">
        <v>137</v>
      </c>
      <c r="B167" s="27">
        <v>1166</v>
      </c>
      <c r="C167">
        <v>8722</v>
      </c>
      <c r="D167" t="s">
        <v>111</v>
      </c>
      <c r="E167">
        <v>344</v>
      </c>
      <c r="F167">
        <v>502</v>
      </c>
      <c r="G167" s="2">
        <f t="shared" si="4"/>
        <v>158</v>
      </c>
      <c r="H167">
        <f t="shared" si="5"/>
        <v>31.6</v>
      </c>
      <c r="I167" t="s">
        <v>108</v>
      </c>
      <c r="J167" t="s">
        <v>89</v>
      </c>
      <c r="K167" t="s">
        <v>125</v>
      </c>
    </row>
    <row r="168" spans="1:11" x14ac:dyDescent="0.25">
      <c r="A168" s="26" t="s">
        <v>138</v>
      </c>
      <c r="B168" s="27">
        <v>1167</v>
      </c>
      <c r="C168">
        <v>2242</v>
      </c>
      <c r="D168" t="s">
        <v>124</v>
      </c>
      <c r="E168">
        <v>60</v>
      </c>
      <c r="F168">
        <v>124</v>
      </c>
      <c r="G168" s="2">
        <f t="shared" si="4"/>
        <v>64</v>
      </c>
      <c r="H168">
        <f t="shared" si="5"/>
        <v>12.8</v>
      </c>
      <c r="I168" t="s">
        <v>108</v>
      </c>
      <c r="J168" t="s">
        <v>89</v>
      </c>
      <c r="K168" t="s">
        <v>103</v>
      </c>
    </row>
    <row r="169" spans="1:11" x14ac:dyDescent="0.25">
      <c r="A169" s="26" t="s">
        <v>138</v>
      </c>
      <c r="B169" s="27">
        <v>1168</v>
      </c>
      <c r="C169">
        <v>9822</v>
      </c>
      <c r="D169" t="s">
        <v>101</v>
      </c>
      <c r="E169">
        <v>58.3</v>
      </c>
      <c r="F169">
        <v>98.4</v>
      </c>
      <c r="G169" s="2">
        <f t="shared" si="4"/>
        <v>40.100000000000009</v>
      </c>
      <c r="H169">
        <f t="shared" si="5"/>
        <v>8.0200000000000014</v>
      </c>
      <c r="I169" t="s">
        <v>108</v>
      </c>
      <c r="J169" t="s">
        <v>89</v>
      </c>
      <c r="K169" t="s">
        <v>106</v>
      </c>
    </row>
    <row r="170" spans="1:11" x14ac:dyDescent="0.25">
      <c r="A170" s="26" t="s">
        <v>138</v>
      </c>
      <c r="B170" s="27">
        <v>1169</v>
      </c>
      <c r="C170">
        <v>8722</v>
      </c>
      <c r="D170" t="s">
        <v>111</v>
      </c>
      <c r="E170">
        <v>344</v>
      </c>
      <c r="F170">
        <v>502</v>
      </c>
      <c r="G170" s="2">
        <f t="shared" si="4"/>
        <v>158</v>
      </c>
      <c r="H170">
        <f t="shared" si="5"/>
        <v>31.6</v>
      </c>
      <c r="I170" t="s">
        <v>108</v>
      </c>
      <c r="J170" t="s">
        <v>89</v>
      </c>
      <c r="K170" t="s">
        <v>126</v>
      </c>
    </row>
    <row r="171" spans="1:11" x14ac:dyDescent="0.25">
      <c r="A171" s="26" t="s">
        <v>138</v>
      </c>
      <c r="B171" s="27">
        <v>1170</v>
      </c>
      <c r="C171">
        <v>4421</v>
      </c>
      <c r="D171" t="s">
        <v>121</v>
      </c>
      <c r="E171">
        <v>45</v>
      </c>
      <c r="F171">
        <v>87</v>
      </c>
      <c r="G171" s="2">
        <f t="shared" si="4"/>
        <v>42</v>
      </c>
      <c r="H171">
        <f t="shared" si="5"/>
        <v>8.4</v>
      </c>
      <c r="I171" t="s">
        <v>102</v>
      </c>
      <c r="J171" t="s">
        <v>86</v>
      </c>
      <c r="K171" t="s">
        <v>106</v>
      </c>
    </row>
    <row r="172" spans="1:11" x14ac:dyDescent="0.25">
      <c r="A172" s="26" t="s">
        <v>138</v>
      </c>
      <c r="B172" s="27">
        <v>1171</v>
      </c>
      <c r="C172">
        <v>4421</v>
      </c>
      <c r="D172" t="s">
        <v>121</v>
      </c>
      <c r="E172">
        <v>45</v>
      </c>
      <c r="F172">
        <v>87</v>
      </c>
      <c r="G172" s="2">
        <f t="shared" si="4"/>
        <v>42</v>
      </c>
      <c r="H172">
        <f t="shared" si="5"/>
        <v>8.4</v>
      </c>
      <c r="I172" t="s">
        <v>105</v>
      </c>
      <c r="J172" t="s">
        <v>87</v>
      </c>
      <c r="K172" t="s">
        <v>125</v>
      </c>
    </row>
    <row r="174" spans="1:11" x14ac:dyDescent="0.25">
      <c r="A174" s="26" t="s">
        <v>139</v>
      </c>
      <c r="F174">
        <f>SUM(F2:F172)</f>
        <v>17110.599999999995</v>
      </c>
    </row>
    <row r="175" spans="1:11" x14ac:dyDescent="0.25">
      <c r="A175" s="26" t="s">
        <v>140</v>
      </c>
      <c r="F175">
        <f>SUMIF(F2:F172,"&gt;50")</f>
        <v>16088.399999999994</v>
      </c>
    </row>
    <row r="176" spans="1:11" x14ac:dyDescent="0.25">
      <c r="A176" s="26" t="s">
        <v>141</v>
      </c>
      <c r="F176">
        <f>SUMIF(F2:F172,"&lt;=50")</f>
        <v>1022.1999999999997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59C0-C3A9-43EE-9BCF-C3ED8EFD5229}">
  <sheetPr>
    <tabColor theme="5" tint="-0.499984740745262"/>
  </sheetPr>
  <dimension ref="A1:B8"/>
  <sheetViews>
    <sheetView tabSelected="1" topLeftCell="A2" zoomScale="110" zoomScaleNormal="110" workbookViewId="0">
      <selection activeCell="L8" sqref="L8"/>
    </sheetView>
  </sheetViews>
  <sheetFormatPr defaultRowHeight="15" x14ac:dyDescent="0.25"/>
  <cols>
    <col min="1" max="1" width="13.85546875" bestFit="1" customWidth="1"/>
    <col min="2" max="2" width="17" bestFit="1" customWidth="1"/>
  </cols>
  <sheetData>
    <row r="1" spans="1:2" x14ac:dyDescent="0.25">
      <c r="A1" t="s">
        <v>142</v>
      </c>
    </row>
    <row r="3" spans="1:2" x14ac:dyDescent="0.25">
      <c r="A3" s="24" t="s">
        <v>84</v>
      </c>
      <c r="B3" t="s">
        <v>85</v>
      </c>
    </row>
    <row r="4" spans="1:2" x14ac:dyDescent="0.25">
      <c r="A4" s="23" t="s">
        <v>86</v>
      </c>
      <c r="B4">
        <v>6003.5</v>
      </c>
    </row>
    <row r="5" spans="1:2" x14ac:dyDescent="0.25">
      <c r="A5" s="23" t="s">
        <v>87</v>
      </c>
      <c r="B5">
        <v>2410.7000000000003</v>
      </c>
    </row>
    <row r="6" spans="1:2" x14ac:dyDescent="0.25">
      <c r="A6" s="23" t="s">
        <v>88</v>
      </c>
      <c r="B6">
        <v>3035.3</v>
      </c>
    </row>
    <row r="7" spans="1:2" x14ac:dyDescent="0.25">
      <c r="A7" s="23" t="s">
        <v>89</v>
      </c>
      <c r="B7">
        <v>5661.0999999999985</v>
      </c>
    </row>
    <row r="8" spans="1:2" x14ac:dyDescent="0.25">
      <c r="A8" s="23" t="s">
        <v>90</v>
      </c>
      <c r="B8">
        <v>17110.599999999999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072C-0DE3-4315-813C-CA70DB0851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Projects</vt:lpstr>
      <vt:lpstr>Learning Objectives</vt:lpstr>
      <vt:lpstr>Project 1-Payroll</vt:lpstr>
      <vt:lpstr>Project 2 - Gradebook</vt:lpstr>
      <vt:lpstr>Project 3 - Decision factors</vt:lpstr>
      <vt:lpstr>project 4a-sales data</vt:lpstr>
      <vt:lpstr>Project 4b - 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Shadrack Kipruto</dc:creator>
  <cp:lastModifiedBy>Shadrack Kipruto</cp:lastModifiedBy>
  <dcterms:created xsi:type="dcterms:W3CDTF">2024-10-30T16:44:09Z</dcterms:created>
  <dcterms:modified xsi:type="dcterms:W3CDTF">2025-02-09T19:01:12Z</dcterms:modified>
</cp:coreProperties>
</file>