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WORLD\OneDrive\Desktop\"/>
    </mc:Choice>
  </mc:AlternateContent>
  <xr:revisionPtr revIDLastSave="0" documentId="8_{42AB6593-D1FB-4F5B-890C-EEFCBE15B7F4}" xr6:coauthVersionLast="47" xr6:coauthVersionMax="47" xr10:uidLastSave="{00000000-0000-0000-0000-000000000000}"/>
  <bookViews>
    <workbookView xWindow="-120" yWindow="-120" windowWidth="20730" windowHeight="11160" xr2:uid="{4378064E-023C-422B-895B-435DD420024D}"/>
  </bookViews>
  <sheets>
    <sheet name="one page profile " sheetId="2" r:id="rId1"/>
    <sheet name="Sheet1" sheetId="1" r:id="rId2"/>
  </sheets>
  <externalReferences>
    <externalReference r:id="rId3"/>
  </externalReferences>
  <definedNames>
    <definedName name="_xlnm.Print_Area" localSheetId="0">'one page profile '!$A$1:$M$60</definedName>
    <definedName name="UPDATE">'[1]Data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5" i="2" l="1"/>
  <c r="M44" i="2"/>
  <c r="M42" i="2"/>
  <c r="M43" i="2" s="1"/>
  <c r="M48" i="2" s="1"/>
  <c r="M41" i="2"/>
  <c r="G38" i="2"/>
  <c r="F38" i="2"/>
  <c r="D38" i="2"/>
  <c r="G37" i="2"/>
  <c r="F37" i="2"/>
  <c r="D37" i="2"/>
  <c r="G36" i="2"/>
  <c r="F36" i="2"/>
  <c r="D36" i="2"/>
  <c r="G35" i="2"/>
  <c r="F35" i="2"/>
  <c r="D35" i="2"/>
  <c r="G34" i="2"/>
  <c r="F34" i="2"/>
  <c r="D34" i="2"/>
  <c r="G33" i="2"/>
  <c r="F33" i="2"/>
  <c r="D33" i="2"/>
  <c r="G32" i="2"/>
  <c r="F32" i="2"/>
  <c r="D32" i="2"/>
  <c r="G31" i="2"/>
  <c r="F31" i="2"/>
  <c r="D31" i="2"/>
  <c r="G30" i="2"/>
  <c r="F30" i="2"/>
  <c r="D30" i="2"/>
  <c r="G29" i="2"/>
  <c r="F29" i="2"/>
  <c r="D29" i="2"/>
  <c r="G28" i="2"/>
  <c r="F28" i="2"/>
  <c r="D28" i="2"/>
  <c r="H26" i="2"/>
  <c r="G26" i="2"/>
  <c r="F26" i="2"/>
  <c r="E26" i="2"/>
  <c r="D26" i="2"/>
  <c r="H25" i="2"/>
  <c r="G25" i="2"/>
  <c r="F25" i="2"/>
  <c r="E25" i="2"/>
  <c r="D25" i="2"/>
  <c r="H24" i="2"/>
  <c r="G24" i="2"/>
  <c r="F24" i="2"/>
  <c r="E24" i="2"/>
  <c r="D24" i="2"/>
  <c r="H23" i="2"/>
  <c r="G23" i="2"/>
  <c r="F23" i="2"/>
  <c r="E23" i="2"/>
  <c r="D23" i="2"/>
  <c r="H22" i="2"/>
  <c r="G22" i="2"/>
  <c r="F22" i="2"/>
  <c r="E22" i="2"/>
  <c r="D22" i="2"/>
  <c r="H21" i="2"/>
  <c r="G21" i="2"/>
  <c r="F21" i="2"/>
  <c r="E21" i="2"/>
  <c r="D21" i="2"/>
  <c r="I19" i="2"/>
  <c r="H17" i="2"/>
  <c r="G17" i="2"/>
  <c r="F17" i="2"/>
  <c r="E17" i="2"/>
  <c r="D17" i="2"/>
  <c r="H16" i="2"/>
  <c r="G16" i="2"/>
  <c r="F16" i="2"/>
  <c r="E16" i="2"/>
  <c r="D16" i="2"/>
  <c r="H15" i="2"/>
  <c r="G15" i="2"/>
  <c r="F15" i="2"/>
  <c r="E15" i="2"/>
  <c r="D15" i="2"/>
  <c r="H14" i="2"/>
  <c r="G14" i="2"/>
  <c r="F14" i="2"/>
  <c r="E14" i="2"/>
  <c r="D14" i="2"/>
  <c r="H13" i="2"/>
  <c r="G13" i="2"/>
  <c r="F13" i="2"/>
  <c r="E13" i="2"/>
  <c r="D13" i="2"/>
  <c r="H12" i="2"/>
  <c r="G12" i="2"/>
  <c r="F12" i="2"/>
  <c r="E12" i="2"/>
  <c r="D12" i="2"/>
  <c r="H11" i="2"/>
  <c r="G11" i="2"/>
  <c r="F11" i="2"/>
  <c r="E11" i="2"/>
  <c r="D11" i="2"/>
  <c r="H10" i="2"/>
  <c r="G10" i="2"/>
  <c r="F10" i="2"/>
  <c r="E10" i="2"/>
  <c r="D10" i="2"/>
  <c r="H9" i="2"/>
  <c r="G9" i="2"/>
  <c r="F9" i="2"/>
  <c r="E9" i="2"/>
  <c r="D9" i="2"/>
  <c r="H8" i="2"/>
  <c r="G8" i="2"/>
  <c r="F8" i="2"/>
  <c r="E8" i="2"/>
  <c r="D8" i="2"/>
  <c r="H6" i="2"/>
  <c r="G6" i="2"/>
  <c r="F6" i="2"/>
  <c r="E6" i="2"/>
  <c r="D6" i="2"/>
  <c r="B2" i="2"/>
</calcChain>
</file>

<file path=xl/sharedStrings.xml><?xml version="1.0" encoding="utf-8"?>
<sst xmlns="http://schemas.openxmlformats.org/spreadsheetml/2006/main" count="70" uniqueCount="70">
  <si>
    <t>INR (Crores)</t>
  </si>
  <si>
    <t>key Financial Matrices</t>
  </si>
  <si>
    <t>Share Price-5 years</t>
  </si>
  <si>
    <t>control shift 3</t>
  </si>
  <si>
    <t>Total Sales</t>
  </si>
  <si>
    <t>Sales Growth (y-o-y)</t>
  </si>
  <si>
    <t>Gross Profit Margins(%)</t>
  </si>
  <si>
    <t>EBIDTA Margins(%)</t>
  </si>
  <si>
    <t>EBIT Margins(%)</t>
  </si>
  <si>
    <t>Net Profit Mrgins(%)</t>
  </si>
  <si>
    <t>Earning Per Shares(in rupees)</t>
  </si>
  <si>
    <t>Earning Growth (y-o-y)</t>
  </si>
  <si>
    <t>Divident Per Share</t>
  </si>
  <si>
    <t>Dividend Growth (y-o-y)</t>
  </si>
  <si>
    <t>key Financial Ratios</t>
  </si>
  <si>
    <t>Volume Chart</t>
  </si>
  <si>
    <t xml:space="preserve">Price to Earning </t>
  </si>
  <si>
    <t>Ev/EBITDA</t>
  </si>
  <si>
    <t>EV/Sales</t>
  </si>
  <si>
    <t>Price to BV</t>
  </si>
  <si>
    <t>Return of Equity(%)</t>
  </si>
  <si>
    <t>Return to Capital Employed</t>
  </si>
  <si>
    <t>Top Ten Shareholders</t>
  </si>
  <si>
    <t>Shareholder Pattern</t>
  </si>
  <si>
    <t>Tobacco Manufacturers (India) Limited</t>
  </si>
  <si>
    <t>Life Insurance Corporation of India</t>
  </si>
  <si>
    <t>Specified Undertaking of the Unit Trust of India</t>
  </si>
  <si>
    <t>Myddleton Investment Company Limited</t>
  </si>
  <si>
    <t>GQG Partners Emerging Markets Equity Fund</t>
  </si>
  <si>
    <t>General Insurance Corporation of India</t>
  </si>
  <si>
    <t>The New India Assurance Company Limited</t>
  </si>
  <si>
    <t>SBI Nifty 50 ETF</t>
  </si>
  <si>
    <t>Rothmans International Enterprises Limited</t>
  </si>
  <si>
    <t xml:space="preserve">Goldman Sachs Trust II </t>
  </si>
  <si>
    <t>Managerial Remunerations</t>
  </si>
  <si>
    <t>Designation</t>
  </si>
  <si>
    <t>Remuneration</t>
  </si>
  <si>
    <t>X of Median Salary</t>
  </si>
  <si>
    <t>Capital Structure</t>
  </si>
  <si>
    <t>Share Price as on xxx</t>
  </si>
  <si>
    <t>S Puri</t>
  </si>
  <si>
    <t>CMD</t>
  </si>
  <si>
    <t>326:1</t>
  </si>
  <si>
    <t>No. of Shares Outstanding</t>
  </si>
  <si>
    <t>O/S</t>
  </si>
  <si>
    <t>N. Anand</t>
  </si>
  <si>
    <t>Exe.Director</t>
  </si>
  <si>
    <t>144:1</t>
  </si>
  <si>
    <t>Market Capitalization</t>
  </si>
  <si>
    <t>S.Dutta</t>
  </si>
  <si>
    <t>ED &amp;CFO</t>
  </si>
  <si>
    <t>88:1</t>
  </si>
  <si>
    <t>Less: Cash &amp; equivalent</t>
  </si>
  <si>
    <t>B.sunant</t>
  </si>
  <si>
    <t>ED</t>
  </si>
  <si>
    <t>152:1</t>
  </si>
  <si>
    <t>Add:Debt</t>
  </si>
  <si>
    <t>Add:Preference Share Capital</t>
  </si>
  <si>
    <t>Add:Minority Interest</t>
  </si>
  <si>
    <t>Enterprise Value</t>
  </si>
  <si>
    <t xml:space="preserve"> </t>
  </si>
  <si>
    <t>Recent Updates</t>
  </si>
  <si>
    <t>ITC-Owned Yoga Bar enters babyfood segment under the brand named yoga baby</t>
  </si>
  <si>
    <t>ITC has built D2C capabilities for its premium brand like Dermafigue,Engagemnd Figma to meet the demands of new age digital savvy customer.</t>
  </si>
  <si>
    <t>ITC has invested in Mother Sparsh a premiun ayuvedic and natural personal care satartup and mylo a content community commerce plateform for</t>
  </si>
  <si>
    <t>mother and babycare.</t>
  </si>
  <si>
    <t>ITC's brands have also been leading the way in incorporating recycled materials in their packages to tackle the challenge of plastic waste.</t>
  </si>
  <si>
    <t>Sources</t>
  </si>
  <si>
    <t>Screener, Mastersequity ,Yahoofinance, Director's report,Annual report 2024</t>
  </si>
  <si>
    <r>
      <t>Prepared by</t>
    </r>
    <r>
      <rPr>
        <sz val="11"/>
        <color theme="1"/>
        <rFont val="Calibri"/>
        <charset val="134"/>
      </rPr>
      <t>: Shafaq Munawar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</si>
</sst>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&quot;x&quot;"/>
    <numFmt numFmtId="165" formatCode="#,##0.0"/>
    <numFmt numFmtId="166" formatCode="0\x"/>
    <numFmt numFmtId="167" formatCode="#,##0;\(#,##0\)"/>
  </numFmts>
  <fonts count="9">
    <font>
      <sz val="11"/>
      <color theme="1"/>
      <name val="calibri"/>
      <family val="2"/>
    </font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1" fillId="3" borderId="0" xfId="1" applyFill="1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3" xfId="1" applyFont="1" applyBorder="1"/>
    <xf numFmtId="0" fontId="1" fillId="4" borderId="3" xfId="1" applyFill="1" applyBorder="1"/>
    <xf numFmtId="0" fontId="1" fillId="0" borderId="3" xfId="1" applyBorder="1"/>
    <xf numFmtId="0" fontId="1" fillId="3" borderId="3" xfId="1" applyFill="1" applyBorder="1"/>
    <xf numFmtId="0" fontId="4" fillId="0" borderId="0" xfId="1" applyFont="1"/>
    <xf numFmtId="0" fontId="5" fillId="2" borderId="0" xfId="1" applyFont="1" applyFill="1"/>
    <xf numFmtId="17" fontId="5" fillId="2" borderId="0" xfId="1" applyNumberFormat="1" applyFont="1" applyFill="1"/>
    <xf numFmtId="15" fontId="5" fillId="2" borderId="0" xfId="1" applyNumberFormat="1" applyFont="1" applyFill="1"/>
    <xf numFmtId="0" fontId="5" fillId="2" borderId="0" xfId="1" applyFont="1" applyFill="1" applyAlignment="1">
      <alignment horizontal="center"/>
    </xf>
    <xf numFmtId="0" fontId="6" fillId="3" borderId="0" xfId="1" applyFont="1" applyFill="1"/>
    <xf numFmtId="0" fontId="3" fillId="0" borderId="0" xfId="1" applyFont="1"/>
    <xf numFmtId="1" fontId="1" fillId="0" borderId="0" xfId="1" applyNumberFormat="1"/>
    <xf numFmtId="10" fontId="0" fillId="0" borderId="0" xfId="2" applyNumberFormat="1" applyFont="1"/>
    <xf numFmtId="10" fontId="1" fillId="0" borderId="0" xfId="1" applyNumberFormat="1"/>
    <xf numFmtId="0" fontId="1" fillId="4" borderId="0" xfId="1" applyFill="1"/>
    <xf numFmtId="164" fontId="1" fillId="0" borderId="0" xfId="1" applyNumberFormat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3" fontId="1" fillId="0" borderId="0" xfId="1" applyNumberFormat="1" applyAlignment="1">
      <alignment horizontal="right"/>
    </xf>
    <xf numFmtId="165" fontId="1" fillId="0" borderId="0" xfId="1" applyNumberFormat="1" applyAlignment="1">
      <alignment vertical="top"/>
    </xf>
    <xf numFmtId="10" fontId="0" fillId="0" borderId="0" xfId="2" applyNumberFormat="1" applyFont="1" applyAlignment="1">
      <alignment horizontal="right"/>
    </xf>
    <xf numFmtId="1" fontId="1" fillId="0" borderId="0" xfId="1" applyNumberFormat="1" applyAlignment="1">
      <alignment horizontal="right"/>
    </xf>
    <xf numFmtId="3" fontId="1" fillId="0" borderId="0" xfId="1" applyNumberFormat="1"/>
    <xf numFmtId="0" fontId="1" fillId="0" borderId="4" xfId="1" applyBorder="1"/>
    <xf numFmtId="0" fontId="1" fillId="0" borderId="4" xfId="1" quotePrefix="1" applyBorder="1" applyAlignment="1">
      <alignment horizontal="center"/>
    </xf>
    <xf numFmtId="0" fontId="1" fillId="0" borderId="4" xfId="1" applyBorder="1" applyAlignment="1">
      <alignment horizontal="center"/>
    </xf>
    <xf numFmtId="166" fontId="1" fillId="0" borderId="4" xfId="1" applyNumberFormat="1" applyBorder="1"/>
    <xf numFmtId="0" fontId="7" fillId="0" borderId="5" xfId="1" applyFont="1" applyBorder="1"/>
    <xf numFmtId="0" fontId="1" fillId="0" borderId="0" xfId="1" applyAlignment="1">
      <alignment horizontal="left" indent="1"/>
    </xf>
    <xf numFmtId="167" fontId="1" fillId="0" borderId="0" xfId="1" applyNumberFormat="1"/>
    <xf numFmtId="0" fontId="1" fillId="0" borderId="5" xfId="1" applyBorder="1"/>
    <xf numFmtId="0" fontId="5" fillId="4" borderId="0" xfId="1" applyFont="1" applyFill="1"/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7" fillId="0" borderId="0" xfId="1" applyFont="1"/>
  </cellXfs>
  <cellStyles count="3">
    <cellStyle name="Normal" xfId="0" builtinId="0"/>
    <cellStyle name="Normal 2" xfId="1" xr:uid="{49775790-474B-4715-BB5C-E80348B16246}"/>
    <cellStyle name="Percent 2" xfId="2" xr:uid="{3B577D88-9BCB-49F7-97E4-F18A26981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58420</xdr:rowOff>
    </xdr:from>
    <xdr:to>
      <xdr:col>1</xdr:col>
      <xdr:colOff>1532890</xdr:colOff>
      <xdr:row>2</xdr:row>
      <xdr:rowOff>923290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653C2-7E5A-4964-B0E4-250E4E6D4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87045"/>
          <a:ext cx="1304290" cy="864870"/>
        </a:xfrm>
        <a:prstGeom prst="rect">
          <a:avLst/>
        </a:prstGeom>
      </xdr:spPr>
    </xdr:pic>
    <xdr:clientData/>
  </xdr:twoCellAnchor>
  <xdr:twoCellAnchor>
    <xdr:from>
      <xdr:col>1</xdr:col>
      <xdr:colOff>1876425</xdr:colOff>
      <xdr:row>2</xdr:row>
      <xdr:rowOff>76835</xdr:rowOff>
    </xdr:from>
    <xdr:to>
      <xdr:col>12</xdr:col>
      <xdr:colOff>561340</xdr:colOff>
      <xdr:row>3</xdr:row>
      <xdr:rowOff>8890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4915ED-EFCE-4B83-ACA7-DA34EC96387F}"/>
            </a:ext>
          </a:extLst>
        </xdr:cNvPr>
        <xdr:cNvSpPr txBox="1"/>
      </xdr:nvSpPr>
      <xdr:spPr>
        <a:xfrm>
          <a:off x="2028825" y="505460"/>
          <a:ext cx="6828790" cy="94170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ITC Limited is a diversified Indian conglomerate based in Kolkata, with a presence across six major business segments: FMCG, Hotels, Agribusiness, IT, Paper Products, and Packaging. The company generates significant revenue from tobacco products while expanding into high-growth sectors like premium FMCG, hospitality, and sustainable packaging solutions. ITC is also committed to environmental responsibility and community development.</a:t>
          </a:r>
        </a:p>
      </xdr:txBody>
    </xdr:sp>
    <xdr:clientData/>
  </xdr:twoCellAnchor>
  <xdr:twoCellAnchor editAs="oneCell">
    <xdr:from>
      <xdr:col>9</xdr:col>
      <xdr:colOff>7331</xdr:colOff>
      <xdr:row>7</xdr:row>
      <xdr:rowOff>47625</xdr:rowOff>
    </xdr:from>
    <xdr:to>
      <xdr:col>12</xdr:col>
      <xdr:colOff>567345</xdr:colOff>
      <xdr:row>15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899B84-8F26-4A23-862F-4642C084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7681" y="2038350"/>
          <a:ext cx="2245939" cy="14763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</xdr:row>
      <xdr:rowOff>163829</xdr:rowOff>
    </xdr:from>
    <xdr:to>
      <xdr:col>12</xdr:col>
      <xdr:colOff>581026</xdr:colOff>
      <xdr:row>26</xdr:row>
      <xdr:rowOff>95969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FE33CE-6290-4114-AA74-4529A967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00" y="4335779"/>
          <a:ext cx="2286001" cy="126564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28</xdr:row>
      <xdr:rowOff>95250</xdr:rowOff>
    </xdr:from>
    <xdr:to>
      <xdr:col>12</xdr:col>
      <xdr:colOff>533399</xdr:colOff>
      <xdr:row>36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9FA265-50AB-48B3-86B8-F5F0636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6550" y="5915025"/>
          <a:ext cx="2143124" cy="1428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%20WORLD\OneDrive\Desktop\ITC.xlsx" TargetMode="External"/><Relationship Id="rId1" Type="http://schemas.openxmlformats.org/officeDocument/2006/relationships/externalLinkPath" Target="I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sheet"/>
      <sheetName val="one page profile "/>
      <sheetName val="Share price"/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/>
      <sheetData sheetId="1"/>
      <sheetData sheetId="2">
        <row r="21">
          <cell r="E21" t="str">
            <v>Total Shares Held</v>
          </cell>
          <cell r="F21" t="str">
            <v>Holding(%)</v>
          </cell>
          <cell r="G21" t="str">
            <v>Market value</v>
          </cell>
        </row>
        <row r="22">
          <cell r="E22">
            <v>254.14958630000001</v>
          </cell>
          <cell r="F22">
            <v>0.20369999999999999</v>
          </cell>
          <cell r="G22">
            <v>120848.12828565</v>
          </cell>
        </row>
        <row r="23">
          <cell r="E23">
            <v>189.6861285</v>
          </cell>
          <cell r="F23">
            <v>0.152</v>
          </cell>
          <cell r="G23">
            <v>90195.754101750004</v>
          </cell>
        </row>
        <row r="24">
          <cell r="E24">
            <v>97.453142700000001</v>
          </cell>
          <cell r="F24">
            <v>7.8100000000000003E-2</v>
          </cell>
          <cell r="G24">
            <v>46338.96935385</v>
          </cell>
        </row>
        <row r="25">
          <cell r="E25">
            <v>48.631194000000001</v>
          </cell>
          <cell r="F25">
            <v>3.9E-2</v>
          </cell>
          <cell r="G25">
            <v>23124.132747</v>
          </cell>
        </row>
        <row r="26">
          <cell r="E26">
            <v>22.263640599999999</v>
          </cell>
          <cell r="F26">
            <v>1.78E-2</v>
          </cell>
          <cell r="G26">
            <v>10586.3611053</v>
          </cell>
        </row>
        <row r="27">
          <cell r="E27">
            <v>21.699550800000001</v>
          </cell>
          <cell r="F27">
            <v>1.7399999999999999E-2</v>
          </cell>
          <cell r="G27">
            <v>10318.136405400001</v>
          </cell>
        </row>
        <row r="28">
          <cell r="E28">
            <v>18.404744999999998</v>
          </cell>
          <cell r="F28">
            <v>1.47E-2</v>
          </cell>
          <cell r="G28">
            <v>8751.4562475000002</v>
          </cell>
        </row>
        <row r="29">
          <cell r="E29">
            <v>16.787589499999999</v>
          </cell>
          <cell r="F29">
            <v>1.35E-2</v>
          </cell>
          <cell r="G29">
            <v>7982.49880725</v>
          </cell>
        </row>
        <row r="30">
          <cell r="E30">
            <v>15.495488999999999</v>
          </cell>
          <cell r="F30">
            <v>1.24E-2</v>
          </cell>
          <cell r="G30">
            <v>7368.1050194999998</v>
          </cell>
        </row>
        <row r="31">
          <cell r="E31">
            <v>14.132257900000001</v>
          </cell>
          <cell r="F31">
            <v>1.1299999999999999E-2</v>
          </cell>
          <cell r="G31">
            <v>6719.8886314499996</v>
          </cell>
        </row>
      </sheetData>
      <sheetData sheetId="3">
        <row r="3">
          <cell r="G3">
            <v>43921</v>
          </cell>
          <cell r="H3">
            <v>44286</v>
          </cell>
          <cell r="I3">
            <v>44651</v>
          </cell>
          <cell r="J3">
            <v>45016</v>
          </cell>
          <cell r="K3">
            <v>45382</v>
          </cell>
        </row>
        <row r="4">
          <cell r="G4">
            <v>49387.7</v>
          </cell>
          <cell r="H4">
            <v>49257.45</v>
          </cell>
          <cell r="I4">
            <v>60644.54</v>
          </cell>
          <cell r="J4">
            <v>70919.03</v>
          </cell>
          <cell r="K4">
            <v>70866.22</v>
          </cell>
        </row>
        <row r="6">
          <cell r="G6">
            <v>19343.54</v>
          </cell>
          <cell r="H6">
            <v>17064.78</v>
          </cell>
          <cell r="I6">
            <v>20623.150000000001</v>
          </cell>
          <cell r="J6">
            <v>25704.26</v>
          </cell>
          <cell r="K6">
            <v>26232.560000000001</v>
          </cell>
        </row>
        <row r="13">
          <cell r="B13">
            <v>8.0370364209493204</v>
          </cell>
          <cell r="C13">
            <v>7.7413675978394103</v>
          </cell>
          <cell r="D13">
            <v>8.4704875117309104</v>
          </cell>
          <cell r="E13">
            <v>9.2354334128135207</v>
          </cell>
          <cell r="F13">
            <v>10.2722415283964</v>
          </cell>
          <cell r="G13">
            <v>12.451985812141</v>
          </cell>
          <cell r="H13">
            <v>10.692504549590501</v>
          </cell>
          <cell r="I13">
            <v>12.3689758425097</v>
          </cell>
          <cell r="J13">
            <v>15.4422755069199</v>
          </cell>
          <cell r="K13">
            <v>16.387081788108599</v>
          </cell>
        </row>
        <row r="14">
          <cell r="G14">
            <v>13.788965277537301</v>
          </cell>
          <cell r="H14">
            <v>20.434875569762301</v>
          </cell>
          <cell r="I14">
            <v>20.264410181687399</v>
          </cell>
          <cell r="J14">
            <v>24.834422869100401</v>
          </cell>
          <cell r="K14">
            <v>26.139492408638201</v>
          </cell>
        </row>
        <row r="18">
          <cell r="G18">
            <v>0.81513083234735095</v>
          </cell>
          <cell r="H18">
            <v>1.00537717334071</v>
          </cell>
          <cell r="I18">
            <v>0.92974585800641096</v>
          </cell>
          <cell r="J18">
            <v>1.00373808206273</v>
          </cell>
          <cell r="K18">
            <v>0.83907544829163805</v>
          </cell>
        </row>
        <row r="27">
          <cell r="G27">
            <v>2.1682439110972701E-2</v>
          </cell>
          <cell r="H27">
            <v>-2.63729633086784E-3</v>
          </cell>
          <cell r="I27">
            <v>0.23117497962237199</v>
          </cell>
          <cell r="J27">
            <v>0.16942151758427099</v>
          </cell>
          <cell r="K27">
            <v>-7.4465203486284704E-4</v>
          </cell>
        </row>
        <row r="29">
          <cell r="G29">
            <v>0.565866197454022</v>
          </cell>
          <cell r="H29">
            <v>0.518677479244256</v>
          </cell>
          <cell r="I29">
            <v>0.496500262018642</v>
          </cell>
          <cell r="J29">
            <v>0.53068887152009803</v>
          </cell>
          <cell r="K29">
            <v>0.54761930296268102</v>
          </cell>
        </row>
        <row r="32">
          <cell r="G32">
            <v>0.358361089907001</v>
          </cell>
          <cell r="H32">
            <v>0.31303264785326901</v>
          </cell>
          <cell r="I32">
            <v>0.31149943589315698</v>
          </cell>
          <cell r="J32">
            <v>0.33693706752616298</v>
          </cell>
          <cell r="K32">
            <v>0.34453890725369601</v>
          </cell>
        </row>
        <row r="33">
          <cell r="G33">
            <v>0.30991987883622801</v>
          </cell>
          <cell r="H33">
            <v>0.267191866408026</v>
          </cell>
          <cell r="I33">
            <v>0.25134430898478199</v>
          </cell>
          <cell r="J33">
            <v>0.270613684366523</v>
          </cell>
          <cell r="K33">
            <v>0.28869579892930602</v>
          </cell>
        </row>
        <row r="34">
          <cell r="G34">
            <v>0.21219753037533201</v>
          </cell>
          <cell r="H34">
            <v>-0.14130125821657699</v>
          </cell>
          <cell r="I34">
            <v>0.156789392526691</v>
          </cell>
          <cell r="J34">
            <v>0.24846840219768401</v>
          </cell>
          <cell r="K34">
            <v>6.11830996516936E-2</v>
          </cell>
        </row>
        <row r="36">
          <cell r="G36">
            <v>0.76521571469921001</v>
          </cell>
          <cell r="H36">
            <v>5.9113555156941701E-2</v>
          </cell>
          <cell r="I36">
            <v>6.9767819288815605E-2</v>
          </cell>
          <cell r="J36">
            <v>0.347825611425507</v>
          </cell>
          <cell r="K36">
            <v>-0.112903354996839</v>
          </cell>
        </row>
        <row r="42">
          <cell r="G42">
            <v>10.549112727039599</v>
          </cell>
          <cell r="H42">
            <v>15.503223012544</v>
          </cell>
          <cell r="I42">
            <v>14.7639198909963</v>
          </cell>
          <cell r="J42">
            <v>18.3642575199597</v>
          </cell>
          <cell r="K42">
            <v>20.122621448307001</v>
          </cell>
        </row>
        <row r="43">
          <cell r="G43">
            <v>4.1317409800415899</v>
          </cell>
          <cell r="H43">
            <v>5.3709457148106496</v>
          </cell>
          <cell r="I43">
            <v>5.0207081214566101</v>
          </cell>
          <cell r="J43">
            <v>6.6560364686318998</v>
          </cell>
          <cell r="K43">
            <v>7.4487940022763999</v>
          </cell>
        </row>
        <row r="47">
          <cell r="G47">
            <v>3.2334385321033401</v>
          </cell>
          <cell r="H47">
            <v>4.4566550903486402</v>
          </cell>
          <cell r="I47">
            <v>4.9456519970916899</v>
          </cell>
          <cell r="J47">
            <v>6.8919385163182101</v>
          </cell>
          <cell r="K47">
            <v>7.1776091441072696</v>
          </cell>
        </row>
      </sheetData>
      <sheetData sheetId="4"/>
      <sheetData sheetId="5">
        <row r="23">
          <cell r="G23">
            <v>0.23449464604648201</v>
          </cell>
          <cell r="H23">
            <v>0.21809063995198499</v>
          </cell>
          <cell r="I23">
            <v>0.244056054568071</v>
          </cell>
          <cell r="J23">
            <v>0.27751554979331999</v>
          </cell>
          <cell r="K23">
            <v>0.27458869636409999</v>
          </cell>
        </row>
        <row r="24">
          <cell r="G24">
            <v>0.32261652337652502</v>
          </cell>
          <cell r="H24">
            <v>0.285270662622986</v>
          </cell>
          <cell r="I24">
            <v>0.33733252742914999</v>
          </cell>
          <cell r="J24">
            <v>0.39333609298769101</v>
          </cell>
          <cell r="K24">
            <v>0.37734267136049499</v>
          </cell>
        </row>
      </sheetData>
      <sheetData sheetId="6"/>
      <sheetData sheetId="7"/>
      <sheetData sheetId="8">
        <row r="1">
          <cell r="B1" t="str">
            <v>ITC LTD</v>
          </cell>
          <cell r="E1" t="str">
            <v/>
          </cell>
        </row>
        <row r="6">
          <cell r="B6">
            <v>1250.6644684939799</v>
          </cell>
        </row>
        <row r="8">
          <cell r="B8">
            <v>494.35</v>
          </cell>
        </row>
        <row r="59">
          <cell r="K59">
            <v>303.43</v>
          </cell>
        </row>
        <row r="69">
          <cell r="K69">
            <v>7217.68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C788-4171-4D32-BC24-9DFB571C97B2}">
  <sheetPr>
    <pageSetUpPr fitToPage="1"/>
  </sheetPr>
  <dimension ref="B2:S60"/>
  <sheetViews>
    <sheetView showGridLines="0" tabSelected="1" topLeftCell="A41" workbookViewId="0">
      <selection activeCell="O3" sqref="O3"/>
    </sheetView>
  </sheetViews>
  <sheetFormatPr defaultColWidth="9" defaultRowHeight="15"/>
  <cols>
    <col min="1" max="1" width="2.28515625" style="4" customWidth="1"/>
    <col min="2" max="2" width="28.42578125" style="4" customWidth="1"/>
    <col min="3" max="3" width="13.28515625" style="4" customWidth="1"/>
    <col min="4" max="4" width="10.140625" style="4" customWidth="1"/>
    <col min="5" max="5" width="10.28515625" style="4" customWidth="1"/>
    <col min="6" max="6" width="13.85546875" style="4" customWidth="1"/>
    <col min="7" max="8" width="10" style="4" customWidth="1"/>
    <col min="9" max="9" width="0.85546875" style="4" customWidth="1"/>
    <col min="10" max="10" width="12.28515625" style="4" customWidth="1"/>
    <col min="11" max="11" width="11.42578125" style="4" customWidth="1"/>
    <col min="12" max="12" width="1.5703125" style="4" customWidth="1"/>
    <col min="13" max="13" width="9.140625" style="4" customWidth="1"/>
    <col min="14" max="19" width="9" style="3"/>
    <col min="20" max="16384" width="9" style="4"/>
  </cols>
  <sheetData>
    <row r="2" spans="2:19" ht="18.75">
      <c r="B2" s="1" t="str">
        <f>'[1]Data Sheet'!B1&amp;" - one page profile"</f>
        <v>ITC LTD - one page profile</v>
      </c>
      <c r="C2" s="1"/>
      <c r="D2" s="1"/>
      <c r="E2" s="1"/>
      <c r="F2" s="1"/>
      <c r="G2" s="1"/>
      <c r="H2" s="1"/>
      <c r="I2" s="1"/>
      <c r="J2" s="1"/>
      <c r="K2" s="1"/>
      <c r="L2" s="2"/>
      <c r="M2" s="2"/>
    </row>
    <row r="3" spans="2:19" ht="79.5" customHeight="1">
      <c r="C3" s="5"/>
      <c r="D3" s="5"/>
      <c r="E3" s="5"/>
      <c r="F3" s="5"/>
      <c r="G3" s="5"/>
      <c r="H3" s="5"/>
      <c r="I3" s="5"/>
      <c r="J3" s="5"/>
      <c r="K3" s="6"/>
    </row>
    <row r="4" spans="2:19" s="9" customFormat="1" ht="3.75" customHeight="1">
      <c r="B4" s="7"/>
      <c r="C4" s="8"/>
      <c r="N4" s="10"/>
      <c r="O4" s="10"/>
      <c r="P4" s="10"/>
      <c r="Q4" s="10"/>
      <c r="R4" s="10"/>
      <c r="S4" s="10"/>
    </row>
    <row r="5" spans="2:19" ht="9.75" customHeight="1">
      <c r="B5" s="11" t="s">
        <v>0</v>
      </c>
    </row>
    <row r="6" spans="2:19">
      <c r="B6" s="12" t="s">
        <v>1</v>
      </c>
      <c r="C6" s="12"/>
      <c r="D6" s="13">
        <f>'[1]Profit &amp; Loss'!G3</f>
        <v>43921</v>
      </c>
      <c r="E6" s="14">
        <f>'[1]Profit &amp; Loss'!H3</f>
        <v>44286</v>
      </c>
      <c r="F6" s="14">
        <f>'[1]Profit &amp; Loss'!I3</f>
        <v>44651</v>
      </c>
      <c r="G6" s="14">
        <f>'[1]Profit &amp; Loss'!J3</f>
        <v>45016</v>
      </c>
      <c r="H6" s="14">
        <f>'[1]Profit &amp; Loss'!K3</f>
        <v>45382</v>
      </c>
      <c r="J6" s="15" t="s">
        <v>2</v>
      </c>
      <c r="K6" s="15"/>
      <c r="L6" s="15"/>
      <c r="M6" s="15"/>
      <c r="O6" s="16" t="s">
        <v>3</v>
      </c>
      <c r="P6" s="16"/>
    </row>
    <row r="7" spans="2:19">
      <c r="C7" s="17"/>
    </row>
    <row r="8" spans="2:19">
      <c r="B8" s="4" t="s">
        <v>4</v>
      </c>
      <c r="D8" s="18">
        <f>'[1]Profit &amp; Loss'!G4</f>
        <v>49387.7</v>
      </c>
      <c r="E8" s="18">
        <f>'[1]Profit &amp; Loss'!H4</f>
        <v>49257.45</v>
      </c>
      <c r="F8" s="18">
        <f>'[1]Profit &amp; Loss'!I4</f>
        <v>60644.54</v>
      </c>
      <c r="G8" s="18">
        <f>'[1]Profit &amp; Loss'!J4</f>
        <v>70919.03</v>
      </c>
      <c r="H8" s="18">
        <f>'[1]Profit &amp; Loss'!K4</f>
        <v>70866.22</v>
      </c>
    </row>
    <row r="9" spans="2:19">
      <c r="B9" s="4" t="s">
        <v>5</v>
      </c>
      <c r="D9" s="19">
        <f>'[1]Profit &amp; Loss'!G27</f>
        <v>2.1682439110972701E-2</v>
      </c>
      <c r="E9" s="19">
        <f>'[1]Profit &amp; Loss'!H27</f>
        <v>-2.63729633086784E-3</v>
      </c>
      <c r="F9" s="19">
        <f>'[1]Profit &amp; Loss'!I27</f>
        <v>0.23117497962237199</v>
      </c>
      <c r="G9" s="19">
        <f>'[1]Profit &amp; Loss'!J27</f>
        <v>0.16942151758427099</v>
      </c>
      <c r="H9" s="19">
        <f>'[1]Profit &amp; Loss'!K27</f>
        <v>-7.4465203486284704E-4</v>
      </c>
    </row>
    <row r="10" spans="2:19">
      <c r="B10" s="4" t="s">
        <v>6</v>
      </c>
      <c r="D10" s="19">
        <f>'[1]Profit &amp; Loss'!G29</f>
        <v>0.565866197454022</v>
      </c>
      <c r="E10" s="19">
        <f>'[1]Profit &amp; Loss'!H29</f>
        <v>0.518677479244256</v>
      </c>
      <c r="F10" s="19">
        <f>'[1]Profit &amp; Loss'!I29</f>
        <v>0.496500262018642</v>
      </c>
      <c r="G10" s="19">
        <f>'[1]Profit &amp; Loss'!J29</f>
        <v>0.53068887152009803</v>
      </c>
      <c r="H10" s="19">
        <f>'[1]Profit &amp; Loss'!K29</f>
        <v>0.54761930296268102</v>
      </c>
    </row>
    <row r="11" spans="2:19">
      <c r="B11" s="4" t="s">
        <v>7</v>
      </c>
      <c r="D11" s="19">
        <f>'[1]Profit &amp; Loss'!G6/'[1]Profit &amp; Loss'!G4</f>
        <v>0.39166715599228152</v>
      </c>
      <c r="E11" s="19">
        <f>'[1]Profit &amp; Loss'!H6/'[1]Profit &amp; Loss'!H4</f>
        <v>0.3464405891900616</v>
      </c>
      <c r="F11" s="19">
        <f>'[1]Profit &amp; Loss'!I6/'[1]Profit &amp; Loss'!I4</f>
        <v>0.3400660636555245</v>
      </c>
      <c r="G11" s="19">
        <f>'[1]Profit &amp; Loss'!J6/'[1]Profit &amp; Loss'!J4</f>
        <v>0.36244517162741791</v>
      </c>
      <c r="H11" s="19">
        <f>'[1]Profit &amp; Loss'!K6/'[1]Profit &amp; Loss'!K4</f>
        <v>0.37017016005651215</v>
      </c>
    </row>
    <row r="12" spans="2:19">
      <c r="B12" s="4" t="s">
        <v>8</v>
      </c>
      <c r="D12" s="20">
        <f>'[1]Profit &amp; Loss'!G32</f>
        <v>0.358361089907001</v>
      </c>
      <c r="E12" s="20">
        <f>'[1]Profit &amp; Loss'!H32</f>
        <v>0.31303264785326901</v>
      </c>
      <c r="F12" s="20">
        <f>'[1]Profit &amp; Loss'!I32</f>
        <v>0.31149943589315698</v>
      </c>
      <c r="G12" s="20">
        <f>'[1]Profit &amp; Loss'!J32</f>
        <v>0.33693706752616298</v>
      </c>
      <c r="H12" s="20">
        <f>'[1]Profit &amp; Loss'!K32</f>
        <v>0.34453890725369601</v>
      </c>
      <c r="M12" s="17"/>
    </row>
    <row r="13" spans="2:19">
      <c r="B13" s="4" t="s">
        <v>9</v>
      </c>
      <c r="D13" s="20">
        <f>'[1]Profit &amp; Loss'!G33</f>
        <v>0.30991987883622801</v>
      </c>
      <c r="E13" s="20">
        <f>'[1]Profit &amp; Loss'!H33</f>
        <v>0.267191866408026</v>
      </c>
      <c r="F13" s="20">
        <f>'[1]Profit &amp; Loss'!I33</f>
        <v>0.25134430898478199</v>
      </c>
      <c r="G13" s="20">
        <f>'[1]Profit &amp; Loss'!J33</f>
        <v>0.270613684366523</v>
      </c>
      <c r="H13" s="20">
        <f>'[1]Profit &amp; Loss'!K33</f>
        <v>0.28869579892930602</v>
      </c>
    </row>
    <row r="14" spans="2:19">
      <c r="B14" s="4" t="s">
        <v>10</v>
      </c>
      <c r="D14" s="4">
        <f>'[1]Profit &amp; Loss'!B13</f>
        <v>8.0370364209493204</v>
      </c>
      <c r="E14" s="4">
        <f>'[1]Profit &amp; Loss'!C13</f>
        <v>7.7413675978394103</v>
      </c>
      <c r="F14" s="4">
        <f>'[1]Profit &amp; Loss'!D13</f>
        <v>8.4704875117309104</v>
      </c>
      <c r="G14" s="4">
        <f>'[1]Profit &amp; Loss'!E13</f>
        <v>9.2354334128135207</v>
      </c>
      <c r="H14" s="4">
        <f>'[1]Profit &amp; Loss'!F13</f>
        <v>10.2722415283964</v>
      </c>
      <c r="J14" s="21"/>
    </row>
    <row r="15" spans="2:19">
      <c r="B15" s="4" t="s">
        <v>11</v>
      </c>
      <c r="D15" s="20">
        <f>'[1]Profit &amp; Loss'!G34</f>
        <v>0.21219753037533201</v>
      </c>
      <c r="E15" s="20">
        <f>'[1]Profit &amp; Loss'!H34</f>
        <v>-0.14130125821657699</v>
      </c>
      <c r="F15" s="20">
        <f>'[1]Profit &amp; Loss'!I34</f>
        <v>0.156789392526691</v>
      </c>
      <c r="G15" s="20">
        <f>'[1]Profit &amp; Loss'!J34</f>
        <v>0.24846840219768401</v>
      </c>
      <c r="H15" s="20">
        <f>'[1]Profit &amp; Loss'!K34</f>
        <v>6.11830996516936E-2</v>
      </c>
    </row>
    <row r="16" spans="2:19">
      <c r="B16" s="4" t="s">
        <v>12</v>
      </c>
      <c r="D16" s="4">
        <f>'[1]Profit &amp; Loss'!G13*'[1]Profit &amp; Loss'!G18</f>
        <v>10.149997559427899</v>
      </c>
      <c r="E16" s="4">
        <f>'[1]Profit &amp; Loss'!H13*'[1]Profit &amp; Loss'!H18</f>
        <v>10.749999999999979</v>
      </c>
      <c r="F16" s="4">
        <f>'[1]Profit &amp; Loss'!I13*'[1]Profit &amp; Loss'!I18</f>
        <v>11.500004057354751</v>
      </c>
      <c r="G16" s="4">
        <f>'[1]Profit &amp; Loss'!J13*'[1]Profit &amp; Loss'!J18</f>
        <v>15.500000000000052</v>
      </c>
      <c r="H16" s="4">
        <f>'[1]Profit &amp; Loss'!K13*'[1]Profit &amp; Loss'!K18</f>
        <v>13.749997997548961</v>
      </c>
    </row>
    <row r="17" spans="2:13">
      <c r="B17" s="4" t="s">
        <v>13</v>
      </c>
      <c r="D17" s="20">
        <f>'[1]Profit &amp; Loss'!G36</f>
        <v>0.76521571469921001</v>
      </c>
      <c r="E17" s="20">
        <f>'[1]Profit &amp; Loss'!H36</f>
        <v>5.9113555156941701E-2</v>
      </c>
      <c r="F17" s="20">
        <f>'[1]Profit &amp; Loss'!I36</f>
        <v>6.9767819288815605E-2</v>
      </c>
      <c r="G17" s="20">
        <f>'[1]Profit &amp; Loss'!J36</f>
        <v>0.347825611425507</v>
      </c>
      <c r="H17" s="20">
        <f>'[1]Profit &amp; Loss'!K36</f>
        <v>-0.112903354996839</v>
      </c>
    </row>
    <row r="18" spans="2:13" ht="6.75" customHeight="1"/>
    <row r="19" spans="2:13">
      <c r="B19" s="12" t="s">
        <v>14</v>
      </c>
      <c r="C19" s="12"/>
      <c r="D19" s="13">
        <v>43921</v>
      </c>
      <c r="E19" s="13">
        <v>44286</v>
      </c>
      <c r="F19" s="14">
        <v>44651</v>
      </c>
      <c r="G19" s="14">
        <v>45016</v>
      </c>
      <c r="H19" s="14">
        <v>45382</v>
      </c>
      <c r="I19" s="14">
        <f>'[1]Profit &amp; Loss'!L16</f>
        <v>0</v>
      </c>
      <c r="J19" s="15" t="s">
        <v>15</v>
      </c>
      <c r="K19" s="15"/>
      <c r="L19" s="15"/>
      <c r="M19" s="15"/>
    </row>
    <row r="21" spans="2:13">
      <c r="B21" s="4" t="s">
        <v>16</v>
      </c>
      <c r="D21" s="22">
        <f>'[1]Profit &amp; Loss'!G14</f>
        <v>13.788965277537301</v>
      </c>
      <c r="E21" s="22">
        <f>'[1]Profit &amp; Loss'!H14</f>
        <v>20.434875569762301</v>
      </c>
      <c r="F21" s="22">
        <f>'[1]Profit &amp; Loss'!I14</f>
        <v>20.264410181687399</v>
      </c>
      <c r="G21" s="22">
        <f>'[1]Profit &amp; Loss'!J14</f>
        <v>24.834422869100401</v>
      </c>
      <c r="H21" s="22">
        <f>'[1]Profit &amp; Loss'!K14</f>
        <v>26.139492408638201</v>
      </c>
    </row>
    <row r="22" spans="2:13">
      <c r="B22" s="4" t="s">
        <v>17</v>
      </c>
      <c r="D22" s="22">
        <f>'[1]Profit &amp; Loss'!G42</f>
        <v>10.549112727039599</v>
      </c>
      <c r="E22" s="22">
        <f>'[1]Profit &amp; Loss'!H42</f>
        <v>15.503223012544</v>
      </c>
      <c r="F22" s="22">
        <f>'[1]Profit &amp; Loss'!I42</f>
        <v>14.7639198909963</v>
      </c>
      <c r="G22" s="22">
        <f>'[1]Profit &amp; Loss'!J42</f>
        <v>18.3642575199597</v>
      </c>
      <c r="H22" s="22">
        <f>'[1]Profit &amp; Loss'!K42</f>
        <v>20.122621448307001</v>
      </c>
    </row>
    <row r="23" spans="2:13">
      <c r="B23" s="4" t="s">
        <v>18</v>
      </c>
      <c r="D23" s="22">
        <f>'[1]Profit &amp; Loss'!G43</f>
        <v>4.1317409800415899</v>
      </c>
      <c r="E23" s="22">
        <f>'[1]Profit &amp; Loss'!H43</f>
        <v>5.3709457148106496</v>
      </c>
      <c r="F23" s="22">
        <f>'[1]Profit &amp; Loss'!I43</f>
        <v>5.0207081214566101</v>
      </c>
      <c r="G23" s="22">
        <f>'[1]Profit &amp; Loss'!J43</f>
        <v>6.6560364686318998</v>
      </c>
      <c r="H23" s="22">
        <f>'[1]Profit &amp; Loss'!K43</f>
        <v>7.4487940022763999</v>
      </c>
    </row>
    <row r="24" spans="2:13">
      <c r="B24" s="4" t="s">
        <v>19</v>
      </c>
      <c r="D24" s="22">
        <f>'[1]Profit &amp; Loss'!G47</f>
        <v>3.2334385321033401</v>
      </c>
      <c r="E24" s="22">
        <f>'[1]Profit &amp; Loss'!H47</f>
        <v>4.4566550903486402</v>
      </c>
      <c r="F24" s="22">
        <f>'[1]Profit &amp; Loss'!I47</f>
        <v>4.9456519970916899</v>
      </c>
      <c r="G24" s="22">
        <f>'[1]Profit &amp; Loss'!J47</f>
        <v>6.8919385163182101</v>
      </c>
      <c r="H24" s="22">
        <f>'[1]Profit &amp; Loss'!K47</f>
        <v>7.1776091441072696</v>
      </c>
    </row>
    <row r="25" spans="2:13">
      <c r="B25" s="4" t="s">
        <v>20</v>
      </c>
      <c r="D25" s="20">
        <f>'[1]Balance Sheet'!G23</f>
        <v>0.23449464604648201</v>
      </c>
      <c r="E25" s="20">
        <f>'[1]Balance Sheet'!H23</f>
        <v>0.21809063995198499</v>
      </c>
      <c r="F25" s="20">
        <f>'[1]Balance Sheet'!I23</f>
        <v>0.244056054568071</v>
      </c>
      <c r="G25" s="20">
        <f>'[1]Balance Sheet'!J23</f>
        <v>0.27751554979331999</v>
      </c>
      <c r="H25" s="20">
        <f>'[1]Balance Sheet'!K23</f>
        <v>0.27458869636409999</v>
      </c>
    </row>
    <row r="26" spans="2:13">
      <c r="B26" s="4" t="s">
        <v>21</v>
      </c>
      <c r="D26" s="20">
        <f>'[1]Balance Sheet'!G24</f>
        <v>0.32261652337652502</v>
      </c>
      <c r="E26" s="20">
        <f>'[1]Balance Sheet'!H24</f>
        <v>0.285270662622986</v>
      </c>
      <c r="F26" s="20">
        <f>'[1]Balance Sheet'!I24</f>
        <v>0.33733252742914999</v>
      </c>
      <c r="G26" s="20">
        <f>'[1]Balance Sheet'!J24</f>
        <v>0.39333609298769101</v>
      </c>
      <c r="H26" s="20">
        <f>'[1]Balance Sheet'!K24</f>
        <v>0.37734267136049499</v>
      </c>
    </row>
    <row r="27" spans="2:13" ht="9.75" customHeight="1"/>
    <row r="28" spans="2:13">
      <c r="B28" s="12" t="s">
        <v>22</v>
      </c>
      <c r="C28" s="2"/>
      <c r="D28" s="23" t="str">
        <f>'[1]Share price'!E21</f>
        <v>Total Shares Held</v>
      </c>
      <c r="E28" s="23"/>
      <c r="F28" s="23" t="str">
        <f>'[1]Share price'!F21</f>
        <v>Holding(%)</v>
      </c>
      <c r="G28" s="24" t="str">
        <f>'[1]Share price'!G21</f>
        <v>Market value</v>
      </c>
      <c r="H28" s="24"/>
      <c r="J28" s="24" t="s">
        <v>23</v>
      </c>
      <c r="K28" s="24"/>
      <c r="L28" s="24"/>
      <c r="M28" s="24"/>
    </row>
    <row r="29" spans="2:13">
      <c r="B29" s="4" t="s">
        <v>24</v>
      </c>
      <c r="D29" s="25">
        <f>'[1]Share price'!E22</f>
        <v>254.14958630000001</v>
      </c>
      <c r="E29" s="26"/>
      <c r="F29" s="27">
        <f>'[1]Share price'!F22</f>
        <v>0.20369999999999999</v>
      </c>
      <c r="G29" s="28">
        <f>'[1]Share price'!G22</f>
        <v>120848.12828565</v>
      </c>
      <c r="H29" s="28"/>
    </row>
    <row r="30" spans="2:13">
      <c r="B30" s="4" t="s">
        <v>25</v>
      </c>
      <c r="D30" s="29">
        <f>'[1]Share price'!E23</f>
        <v>189.6861285</v>
      </c>
      <c r="E30" s="26"/>
      <c r="F30" s="19">
        <f>'[1]Share price'!F23</f>
        <v>0.152</v>
      </c>
      <c r="G30" s="28">
        <f>'[1]Share price'!G23</f>
        <v>90195.754101750004</v>
      </c>
      <c r="H30" s="28"/>
    </row>
    <row r="31" spans="2:13">
      <c r="B31" s="4" t="s">
        <v>26</v>
      </c>
      <c r="D31" s="29">
        <f>'[1]Share price'!E24</f>
        <v>97.453142700000001</v>
      </c>
      <c r="E31" s="26"/>
      <c r="F31" s="19">
        <f>'[1]Share price'!F24</f>
        <v>7.8100000000000003E-2</v>
      </c>
      <c r="G31" s="28">
        <f>'[1]Share price'!G24</f>
        <v>46338.96935385</v>
      </c>
      <c r="H31" s="28"/>
    </row>
    <row r="32" spans="2:13">
      <c r="B32" s="4" t="s">
        <v>27</v>
      </c>
      <c r="D32" s="29">
        <f>'[1]Share price'!E25</f>
        <v>48.631194000000001</v>
      </c>
      <c r="E32" s="26"/>
      <c r="F32" s="19">
        <f>'[1]Share price'!F25</f>
        <v>3.9E-2</v>
      </c>
      <c r="G32" s="28">
        <f>'[1]Share price'!G25</f>
        <v>23124.132747</v>
      </c>
      <c r="H32" s="28"/>
    </row>
    <row r="33" spans="2:15">
      <c r="B33" s="4" t="s">
        <v>28</v>
      </c>
      <c r="D33" s="29">
        <f>'[1]Share price'!E26</f>
        <v>22.263640599999999</v>
      </c>
      <c r="E33" s="26"/>
      <c r="F33" s="19">
        <f>'[1]Share price'!F26</f>
        <v>1.78E-2</v>
      </c>
      <c r="G33" s="28">
        <f>'[1]Share price'!G26</f>
        <v>10586.3611053</v>
      </c>
      <c r="H33" s="28"/>
    </row>
    <row r="34" spans="2:15">
      <c r="B34" s="4" t="s">
        <v>29</v>
      </c>
      <c r="D34" s="29">
        <f>'[1]Share price'!E27</f>
        <v>21.699550800000001</v>
      </c>
      <c r="E34" s="26"/>
      <c r="F34" s="19">
        <f>'[1]Share price'!F27</f>
        <v>1.7399999999999999E-2</v>
      </c>
      <c r="G34" s="28">
        <f>'[1]Share price'!G27</f>
        <v>10318.136405400001</v>
      </c>
      <c r="H34" s="28"/>
    </row>
    <row r="35" spans="2:15">
      <c r="B35" s="4" t="s">
        <v>30</v>
      </c>
      <c r="D35" s="29">
        <f>'[1]Share price'!E28</f>
        <v>18.404744999999998</v>
      </c>
      <c r="E35" s="26"/>
      <c r="F35" s="19">
        <f>'[1]Share price'!F28</f>
        <v>1.47E-2</v>
      </c>
      <c r="G35" s="28">
        <f>'[1]Share price'!G28</f>
        <v>8751.4562475000002</v>
      </c>
      <c r="H35" s="28"/>
    </row>
    <row r="36" spans="2:15">
      <c r="B36" s="4" t="s">
        <v>31</v>
      </c>
      <c r="D36" s="29">
        <f>'[1]Share price'!E29</f>
        <v>16.787589499999999</v>
      </c>
      <c r="E36" s="26"/>
      <c r="F36" s="19">
        <f>'[1]Share price'!F29</f>
        <v>1.35E-2</v>
      </c>
      <c r="G36" s="28">
        <f>'[1]Share price'!G29</f>
        <v>7982.49880725</v>
      </c>
      <c r="H36" s="28"/>
    </row>
    <row r="37" spans="2:15">
      <c r="B37" s="4" t="s">
        <v>32</v>
      </c>
      <c r="D37" s="29">
        <f>'[1]Share price'!E30</f>
        <v>15.495488999999999</v>
      </c>
      <c r="E37" s="26"/>
      <c r="F37" s="19">
        <f>'[1]Share price'!F30</f>
        <v>1.24E-2</v>
      </c>
      <c r="G37" s="28">
        <f>'[1]Share price'!G30</f>
        <v>7368.1050194999998</v>
      </c>
      <c r="H37" s="28"/>
    </row>
    <row r="38" spans="2:15">
      <c r="B38" s="4" t="s">
        <v>33</v>
      </c>
      <c r="D38" s="29">
        <f>'[1]Share price'!E31</f>
        <v>14.132257900000001</v>
      </c>
      <c r="E38" s="26"/>
      <c r="F38" s="19">
        <f>'[1]Share price'!F31</f>
        <v>1.1299999999999999E-2</v>
      </c>
      <c r="G38" s="28">
        <f>'[1]Share price'!G31</f>
        <v>6719.8886314499996</v>
      </c>
      <c r="H38" s="28"/>
    </row>
    <row r="39" spans="2:15" ht="3.75" customHeight="1"/>
    <row r="40" spans="2:15">
      <c r="B40" s="12" t="s">
        <v>34</v>
      </c>
      <c r="C40" s="23" t="s">
        <v>35</v>
      </c>
      <c r="D40" s="24" t="s">
        <v>36</v>
      </c>
      <c r="E40" s="24"/>
      <c r="F40" s="23" t="s">
        <v>37</v>
      </c>
      <c r="G40" s="23"/>
      <c r="H40" s="23"/>
      <c r="J40" s="24" t="s">
        <v>38</v>
      </c>
      <c r="K40" s="24"/>
      <c r="L40" s="24"/>
      <c r="M40" s="24"/>
    </row>
    <row r="41" spans="2:15">
      <c r="J41" s="4" t="s">
        <v>39</v>
      </c>
      <c r="M41" s="4">
        <f>'[1]Data Sheet'!B8</f>
        <v>494.35</v>
      </c>
    </row>
    <row r="42" spans="2:15">
      <c r="B42" s="30" t="s">
        <v>40</v>
      </c>
      <c r="C42" s="30" t="s">
        <v>41</v>
      </c>
      <c r="D42" s="31" t="s">
        <v>42</v>
      </c>
      <c r="E42" s="32"/>
      <c r="F42" s="33">
        <v>326</v>
      </c>
      <c r="G42" s="33"/>
      <c r="H42" s="30"/>
      <c r="J42" s="4" t="s">
        <v>43</v>
      </c>
      <c r="K42" s="4" t="s">
        <v>44</v>
      </c>
      <c r="M42" s="4">
        <f>'[1]Data Sheet'!B6</f>
        <v>1250.6644684939799</v>
      </c>
    </row>
    <row r="43" spans="2:15" ht="15.75" thickBot="1">
      <c r="B43" s="30" t="s">
        <v>45</v>
      </c>
      <c r="C43" s="30" t="s">
        <v>46</v>
      </c>
      <c r="D43" s="31" t="s">
        <v>47</v>
      </c>
      <c r="E43" s="32"/>
      <c r="F43" s="33">
        <v>144</v>
      </c>
      <c r="G43" s="33"/>
      <c r="H43" s="30"/>
      <c r="J43" s="34" t="s">
        <v>48</v>
      </c>
      <c r="K43" s="34"/>
      <c r="L43" s="34"/>
      <c r="M43" s="34">
        <f>M42*M41</f>
        <v>618265.97999999905</v>
      </c>
    </row>
    <row r="44" spans="2:15">
      <c r="B44" s="30" t="s">
        <v>49</v>
      </c>
      <c r="C44" s="30" t="s">
        <v>50</v>
      </c>
      <c r="D44" s="31" t="s">
        <v>51</v>
      </c>
      <c r="E44" s="32"/>
      <c r="F44" s="33">
        <v>188</v>
      </c>
      <c r="G44" s="33"/>
      <c r="H44" s="30"/>
      <c r="J44" s="35" t="s">
        <v>52</v>
      </c>
      <c r="K44" s="35"/>
      <c r="M44" s="36">
        <f>'[1]Data Sheet'!K69*-1</f>
        <v>-7217.68</v>
      </c>
    </row>
    <row r="45" spans="2:15">
      <c r="B45" s="30" t="s">
        <v>53</v>
      </c>
      <c r="C45" s="30" t="s">
        <v>54</v>
      </c>
      <c r="D45" s="31" t="s">
        <v>55</v>
      </c>
      <c r="E45" s="32"/>
      <c r="F45" s="33">
        <v>152</v>
      </c>
      <c r="G45" s="33"/>
      <c r="H45" s="30"/>
      <c r="J45" s="35" t="s">
        <v>56</v>
      </c>
      <c r="M45" s="4">
        <f>'[1]Data Sheet'!K59</f>
        <v>303.43</v>
      </c>
    </row>
    <row r="46" spans="2:15">
      <c r="J46" s="35" t="s">
        <v>57</v>
      </c>
    </row>
    <row r="47" spans="2:15">
      <c r="J47" s="35" t="s">
        <v>58</v>
      </c>
      <c r="M47" s="18">
        <v>384.5</v>
      </c>
    </row>
    <row r="48" spans="2:15" ht="15.75" thickBot="1">
      <c r="J48" s="34" t="s">
        <v>59</v>
      </c>
      <c r="K48" s="37"/>
      <c r="L48" s="37"/>
      <c r="M48" s="34">
        <f>SUM(M41:M47)</f>
        <v>613481.24446849304</v>
      </c>
      <c r="O48" s="3" t="s">
        <v>60</v>
      </c>
    </row>
    <row r="49" spans="2:13" ht="8.25" customHeight="1">
      <c r="B49" s="38"/>
      <c r="C49" s="39"/>
      <c r="D49" s="40"/>
      <c r="E49" s="40"/>
      <c r="F49" s="39"/>
      <c r="G49" s="39"/>
      <c r="H49" s="39"/>
    </row>
    <row r="50" spans="2:13">
      <c r="B50" s="12" t="s">
        <v>61</v>
      </c>
      <c r="C50" s="23"/>
      <c r="D50" s="24"/>
      <c r="E50" s="24"/>
      <c r="F50" s="23"/>
      <c r="G50" s="23"/>
      <c r="H50" s="23"/>
      <c r="I50" s="2"/>
      <c r="J50" s="2"/>
      <c r="K50" s="2"/>
      <c r="L50" s="2"/>
      <c r="M50" s="2"/>
    </row>
    <row r="51" spans="2:13" ht="6" customHeight="1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2:13">
      <c r="B52" s="42" t="s">
        <v>62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2:13">
      <c r="B53" s="43" t="s">
        <v>63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2:13">
      <c r="B54" s="43" t="s">
        <v>64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2:13">
      <c r="B55" s="43" t="s">
        <v>65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</row>
    <row r="56" spans="2:13">
      <c r="B56" s="43" t="s">
        <v>66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</row>
    <row r="58" spans="2:13">
      <c r="B58" s="23" t="s">
        <v>67</v>
      </c>
      <c r="C58" s="23"/>
      <c r="D58" s="23"/>
      <c r="E58" s="23"/>
      <c r="F58" s="23"/>
      <c r="G58" s="23"/>
      <c r="H58" s="23"/>
      <c r="I58" s="23"/>
      <c r="J58" s="23"/>
      <c r="K58" s="23"/>
      <c r="L58" s="2"/>
      <c r="M58" s="2"/>
    </row>
    <row r="59" spans="2:13">
      <c r="B59" s="4" t="s">
        <v>68</v>
      </c>
    </row>
    <row r="60" spans="2:13">
      <c r="B60" s="44" t="s">
        <v>69</v>
      </c>
    </row>
  </sheetData>
  <mergeCells count="30">
    <mergeCell ref="B51:M51"/>
    <mergeCell ref="B52:M52"/>
    <mergeCell ref="B53:M53"/>
    <mergeCell ref="B54:M54"/>
    <mergeCell ref="B55:M55"/>
    <mergeCell ref="B56:M56"/>
    <mergeCell ref="D42:E42"/>
    <mergeCell ref="D43:E43"/>
    <mergeCell ref="D44:E44"/>
    <mergeCell ref="D45:E45"/>
    <mergeCell ref="D49:E49"/>
    <mergeCell ref="D50:E50"/>
    <mergeCell ref="G35:H35"/>
    <mergeCell ref="G36:H36"/>
    <mergeCell ref="G37:H37"/>
    <mergeCell ref="G38:H38"/>
    <mergeCell ref="D40:E40"/>
    <mergeCell ref="J40:M40"/>
    <mergeCell ref="G29:H29"/>
    <mergeCell ref="G30:H30"/>
    <mergeCell ref="G31:H31"/>
    <mergeCell ref="G32:H32"/>
    <mergeCell ref="G33:H33"/>
    <mergeCell ref="G34:H34"/>
    <mergeCell ref="B2:K2"/>
    <mergeCell ref="C3:K3"/>
    <mergeCell ref="J6:M6"/>
    <mergeCell ref="J19:M19"/>
    <mergeCell ref="G28:H28"/>
    <mergeCell ref="J28:M28"/>
  </mergeCells>
  <printOptions horizontalCentered="1"/>
  <pageMargins left="0.7" right="0.7" top="0.75" bottom="0.75" header="0.3" footer="0.3"/>
  <pageSetup scale="6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5050-0FDE-40C7-B8E0-C0398B0843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one page profile </vt:lpstr>
      <vt:lpstr>Sheet1</vt:lpstr>
      <vt:lpstr>'one page profile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amed</dc:creator>
  <cp:lastModifiedBy>waqas amed</cp:lastModifiedBy>
  <dcterms:created xsi:type="dcterms:W3CDTF">2025-01-07T09:54:01Z</dcterms:created>
  <dcterms:modified xsi:type="dcterms:W3CDTF">2025-01-07T09:55:16Z</dcterms:modified>
</cp:coreProperties>
</file>