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 WORLD\OneDrive\Desktop\"/>
    </mc:Choice>
  </mc:AlternateContent>
  <xr:revisionPtr revIDLastSave="0" documentId="8_{5FCC76E8-2036-47A3-AEAA-0A0C273C7A15}" xr6:coauthVersionLast="47" xr6:coauthVersionMax="47" xr10:uidLastSave="{00000000-0000-0000-0000-000000000000}"/>
  <bookViews>
    <workbookView xWindow="30" yWindow="0" windowWidth="20460" windowHeight="10920" activeTab="3" xr2:uid="{85D2B803-655B-453C-88FF-F59414E56D6C}"/>
  </bookViews>
  <sheets>
    <sheet name="Act Vs Budget" sheetId="6" r:id="rId1"/>
    <sheet name="Budget " sheetId="8" r:id="rId2"/>
    <sheet name="Actual" sheetId="3" r:id="rId3"/>
    <sheet name="Key" sheetId="7" r:id="rId4"/>
  </sheets>
  <definedNames>
    <definedName name="_xlnm.Print_Area" localSheetId="0">'Act Vs Budget'!$B$2:$O$19</definedName>
    <definedName name="_xlnm.Print_Area" localSheetId="2">Actual!$B$1:$AA$17</definedName>
    <definedName name="_xlnm.Print_Area" localSheetId="1">'Budget '!$B$2:$AD$19</definedName>
    <definedName name="_xlnm.Print_Area" localSheetId="3">Key!$B$3:$C$15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8" l="1"/>
  <c r="P4" i="3"/>
  <c r="Q4" i="3"/>
  <c r="R4" i="3"/>
  <c r="L8" i="6" s="1"/>
  <c r="S4" i="3"/>
  <c r="L9" i="6" s="1"/>
  <c r="T4" i="3"/>
  <c r="U4" i="3"/>
  <c r="L11" i="6" s="1"/>
  <c r="V4" i="3"/>
  <c r="W4" i="3"/>
  <c r="X4" i="3"/>
  <c r="Y4" i="3"/>
  <c r="Z4" i="3"/>
  <c r="AA4" i="3"/>
  <c r="C4" i="3"/>
  <c r="D4" i="3"/>
  <c r="E4" i="3"/>
  <c r="F4" i="3"/>
  <c r="G4" i="3"/>
  <c r="H4" i="3"/>
  <c r="I4" i="3"/>
  <c r="J4" i="3"/>
  <c r="K4" i="3"/>
  <c r="L4" i="3"/>
  <c r="M4" i="3"/>
  <c r="N4" i="3"/>
  <c r="Q5" i="8"/>
  <c r="R5" i="8"/>
  <c r="S5" i="8"/>
  <c r="J11" i="6" s="1"/>
  <c r="T5" i="8"/>
  <c r="J8" i="6" s="1"/>
  <c r="U5" i="8"/>
  <c r="V5" i="8"/>
  <c r="J10" i="6" s="1"/>
  <c r="W5" i="8"/>
  <c r="X5" i="8"/>
  <c r="Y5" i="8"/>
  <c r="Z5" i="8"/>
  <c r="AA5" i="8"/>
  <c r="AB5" i="8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L10" i="6"/>
  <c r="L14" i="6"/>
  <c r="L18" i="6"/>
  <c r="AC5" i="3"/>
  <c r="AC6" i="3" s="1"/>
  <c r="J9" i="6"/>
  <c r="J13" i="6"/>
  <c r="J17" i="6"/>
  <c r="K17" i="6" s="1"/>
  <c r="AD6" i="8"/>
  <c r="AD7" i="8"/>
  <c r="AD8" i="8"/>
  <c r="AD9" i="8"/>
  <c r="AD10" i="8" s="1"/>
  <c r="AD11" i="8" s="1"/>
  <c r="AD12" i="8" s="1"/>
  <c r="AD13" i="8" s="1"/>
  <c r="AD14" i="8" s="1"/>
  <c r="AD15" i="8" s="1"/>
  <c r="AD16" i="8" s="1"/>
  <c r="AD17" i="8" s="1"/>
  <c r="Q5" i="3"/>
  <c r="R5" i="3"/>
  <c r="S5" i="3"/>
  <c r="T5" i="3"/>
  <c r="U5" i="3"/>
  <c r="V5" i="3"/>
  <c r="W5" i="3"/>
  <c r="X5" i="3"/>
  <c r="Y5" i="3"/>
  <c r="Z5" i="3"/>
  <c r="AA5" i="3"/>
  <c r="Q6" i="3"/>
  <c r="R6" i="3"/>
  <c r="S6" i="3"/>
  <c r="T6" i="3"/>
  <c r="U6" i="3"/>
  <c r="V6" i="3"/>
  <c r="W6" i="3"/>
  <c r="X6" i="3"/>
  <c r="Y6" i="3"/>
  <c r="Z6" i="3"/>
  <c r="AA6" i="3"/>
  <c r="Q7" i="3"/>
  <c r="R7" i="3"/>
  <c r="S7" i="3"/>
  <c r="T7" i="3"/>
  <c r="U7" i="3"/>
  <c r="V7" i="3"/>
  <c r="W7" i="3"/>
  <c r="X7" i="3"/>
  <c r="Y7" i="3"/>
  <c r="Z7" i="3"/>
  <c r="AA7" i="3"/>
  <c r="Q8" i="3"/>
  <c r="R8" i="3"/>
  <c r="S8" i="3"/>
  <c r="T8" i="3"/>
  <c r="U8" i="3"/>
  <c r="V8" i="3"/>
  <c r="W8" i="3"/>
  <c r="X8" i="3"/>
  <c r="Y8" i="3"/>
  <c r="Z8" i="3"/>
  <c r="AA8" i="3"/>
  <c r="Q9" i="3"/>
  <c r="R9" i="3"/>
  <c r="S9" i="3"/>
  <c r="T9" i="3"/>
  <c r="U9" i="3"/>
  <c r="V9" i="3"/>
  <c r="W9" i="3"/>
  <c r="X9" i="3"/>
  <c r="Y9" i="3"/>
  <c r="Z9" i="3"/>
  <c r="AA9" i="3"/>
  <c r="Q10" i="3"/>
  <c r="R10" i="3"/>
  <c r="S10" i="3"/>
  <c r="T10" i="3"/>
  <c r="U10" i="3"/>
  <c r="V10" i="3"/>
  <c r="W10" i="3"/>
  <c r="X10" i="3"/>
  <c r="Y10" i="3"/>
  <c r="Z10" i="3"/>
  <c r="AA10" i="3"/>
  <c r="Q11" i="3"/>
  <c r="R11" i="3"/>
  <c r="S11" i="3"/>
  <c r="T11" i="3"/>
  <c r="U11" i="3"/>
  <c r="V11" i="3"/>
  <c r="W11" i="3"/>
  <c r="X11" i="3"/>
  <c r="Y11" i="3"/>
  <c r="Z11" i="3"/>
  <c r="AA11" i="3"/>
  <c r="Q12" i="3"/>
  <c r="R12" i="3"/>
  <c r="S12" i="3"/>
  <c r="T12" i="3"/>
  <c r="U12" i="3"/>
  <c r="V12" i="3"/>
  <c r="W12" i="3"/>
  <c r="X12" i="3"/>
  <c r="Y12" i="3"/>
  <c r="Z12" i="3"/>
  <c r="AA12" i="3"/>
  <c r="Q13" i="3"/>
  <c r="R13" i="3"/>
  <c r="S13" i="3"/>
  <c r="T13" i="3"/>
  <c r="U13" i="3"/>
  <c r="V13" i="3"/>
  <c r="W13" i="3"/>
  <c r="X13" i="3"/>
  <c r="Y13" i="3"/>
  <c r="Z13" i="3"/>
  <c r="AA13" i="3"/>
  <c r="Q14" i="3"/>
  <c r="R14" i="3"/>
  <c r="S14" i="3"/>
  <c r="T14" i="3"/>
  <c r="U14" i="3"/>
  <c r="V14" i="3"/>
  <c r="W14" i="3"/>
  <c r="X14" i="3"/>
  <c r="Y14" i="3"/>
  <c r="Z14" i="3"/>
  <c r="AA14" i="3"/>
  <c r="Q15" i="3"/>
  <c r="R15" i="3"/>
  <c r="S15" i="3"/>
  <c r="T15" i="3"/>
  <c r="U15" i="3"/>
  <c r="V15" i="3"/>
  <c r="W15" i="3"/>
  <c r="X15" i="3"/>
  <c r="Y15" i="3"/>
  <c r="Z15" i="3"/>
  <c r="AA15" i="3"/>
  <c r="Q16" i="3"/>
  <c r="R16" i="3"/>
  <c r="S16" i="3"/>
  <c r="T16" i="3"/>
  <c r="U16" i="3"/>
  <c r="V16" i="3"/>
  <c r="W16" i="3"/>
  <c r="X16" i="3"/>
  <c r="Y16" i="3"/>
  <c r="Z16" i="3"/>
  <c r="AA16" i="3"/>
  <c r="P6" i="3"/>
  <c r="P7" i="3"/>
  <c r="P8" i="3"/>
  <c r="P9" i="3"/>
  <c r="P10" i="3"/>
  <c r="P11" i="3"/>
  <c r="P12" i="3"/>
  <c r="P13" i="3"/>
  <c r="P14" i="3"/>
  <c r="P15" i="3"/>
  <c r="P16" i="3"/>
  <c r="P5" i="3"/>
  <c r="D5" i="8"/>
  <c r="E5" i="8" s="1"/>
  <c r="F5" i="8" s="1"/>
  <c r="G5" i="8" s="1"/>
  <c r="H5" i="8" s="1"/>
  <c r="D17" i="8"/>
  <c r="E17" i="8"/>
  <c r="F17" i="8"/>
  <c r="G17" i="8"/>
  <c r="U17" i="8" s="1"/>
  <c r="H17" i="8"/>
  <c r="I17" i="8"/>
  <c r="J17" i="8"/>
  <c r="K17" i="8"/>
  <c r="L17" i="8"/>
  <c r="M17" i="8"/>
  <c r="N17" i="8"/>
  <c r="C17" i="8"/>
  <c r="D14" i="8"/>
  <c r="E14" i="8"/>
  <c r="F14" i="8"/>
  <c r="V14" i="8" s="1"/>
  <c r="G14" i="8"/>
  <c r="X14" i="8" s="1"/>
  <c r="H14" i="8"/>
  <c r="I14" i="8"/>
  <c r="J14" i="8"/>
  <c r="K14" i="8"/>
  <c r="L14" i="8"/>
  <c r="M14" i="8"/>
  <c r="N14" i="8"/>
  <c r="C14" i="8"/>
  <c r="D13" i="8"/>
  <c r="E13" i="8"/>
  <c r="F13" i="8"/>
  <c r="G13" i="8"/>
  <c r="W13" i="8" s="1"/>
  <c r="H13" i="8"/>
  <c r="I13" i="8"/>
  <c r="J13" i="8"/>
  <c r="K13" i="8"/>
  <c r="L13" i="8"/>
  <c r="M13" i="8"/>
  <c r="N13" i="8"/>
  <c r="C13" i="8"/>
  <c r="D9" i="8"/>
  <c r="E9" i="8"/>
  <c r="F9" i="8"/>
  <c r="G9" i="8"/>
  <c r="U9" i="8" s="1"/>
  <c r="H9" i="8"/>
  <c r="I9" i="8"/>
  <c r="J9" i="8"/>
  <c r="K9" i="8"/>
  <c r="L9" i="8"/>
  <c r="M9" i="8"/>
  <c r="N9" i="8"/>
  <c r="C9" i="8"/>
  <c r="T9" i="8" s="1"/>
  <c r="D8" i="8"/>
  <c r="E8" i="8"/>
  <c r="F8" i="8"/>
  <c r="G8" i="8"/>
  <c r="U8" i="8" s="1"/>
  <c r="H8" i="8"/>
  <c r="I8" i="8"/>
  <c r="J8" i="8"/>
  <c r="K8" i="8"/>
  <c r="L8" i="8"/>
  <c r="M8" i="8"/>
  <c r="N8" i="8"/>
  <c r="C8" i="8"/>
  <c r="T8" i="8" s="1"/>
  <c r="R6" i="8"/>
  <c r="S6" i="8"/>
  <c r="T6" i="8"/>
  <c r="U6" i="8"/>
  <c r="V6" i="8"/>
  <c r="W6" i="8"/>
  <c r="X6" i="8"/>
  <c r="Y6" i="8"/>
  <c r="Z6" i="8"/>
  <c r="AA6" i="8"/>
  <c r="AB6" i="8"/>
  <c r="R7" i="8"/>
  <c r="S7" i="8"/>
  <c r="T7" i="8"/>
  <c r="U7" i="8"/>
  <c r="V7" i="8"/>
  <c r="W7" i="8"/>
  <c r="X7" i="8"/>
  <c r="Y7" i="8"/>
  <c r="Z7" i="8"/>
  <c r="AA7" i="8"/>
  <c r="AB7" i="8"/>
  <c r="R8" i="8"/>
  <c r="S8" i="8"/>
  <c r="X8" i="8"/>
  <c r="AB8" i="8"/>
  <c r="R9" i="8"/>
  <c r="S9" i="8"/>
  <c r="X9" i="8"/>
  <c r="AB9" i="8"/>
  <c r="R10" i="8"/>
  <c r="S10" i="8"/>
  <c r="T10" i="8"/>
  <c r="U10" i="8"/>
  <c r="V10" i="8"/>
  <c r="W10" i="8"/>
  <c r="X10" i="8"/>
  <c r="Y10" i="8"/>
  <c r="Z10" i="8"/>
  <c r="AA10" i="8"/>
  <c r="AB10" i="8"/>
  <c r="R11" i="8"/>
  <c r="S11" i="8"/>
  <c r="T11" i="8"/>
  <c r="U11" i="8"/>
  <c r="V11" i="8"/>
  <c r="W11" i="8"/>
  <c r="X11" i="8"/>
  <c r="Y11" i="8"/>
  <c r="Z11" i="8"/>
  <c r="AA11" i="8"/>
  <c r="AB11" i="8"/>
  <c r="R12" i="8"/>
  <c r="S12" i="8"/>
  <c r="T12" i="8"/>
  <c r="U12" i="8"/>
  <c r="V12" i="8"/>
  <c r="W12" i="8"/>
  <c r="X12" i="8"/>
  <c r="Y12" i="8"/>
  <c r="Z12" i="8"/>
  <c r="AA12" i="8"/>
  <c r="AB12" i="8"/>
  <c r="R13" i="8"/>
  <c r="S13" i="8"/>
  <c r="T13" i="8"/>
  <c r="V13" i="8"/>
  <c r="Z13" i="8"/>
  <c r="R14" i="8"/>
  <c r="S14" i="8"/>
  <c r="T14" i="8"/>
  <c r="R15" i="8"/>
  <c r="S15" i="8"/>
  <c r="T15" i="8"/>
  <c r="U15" i="8"/>
  <c r="V15" i="8"/>
  <c r="W15" i="8"/>
  <c r="X15" i="8"/>
  <c r="Y15" i="8"/>
  <c r="Z15" i="8"/>
  <c r="AA15" i="8"/>
  <c r="AB15" i="8"/>
  <c r="R16" i="8"/>
  <c r="S16" i="8"/>
  <c r="T16" i="8"/>
  <c r="U16" i="8"/>
  <c r="V16" i="8"/>
  <c r="W16" i="8"/>
  <c r="X16" i="8"/>
  <c r="Y16" i="8"/>
  <c r="Z16" i="8"/>
  <c r="AA16" i="8"/>
  <c r="AB16" i="8"/>
  <c r="R17" i="8"/>
  <c r="S17" i="8"/>
  <c r="T17" i="8"/>
  <c r="X17" i="8"/>
  <c r="AB17" i="8"/>
  <c r="Q7" i="8"/>
  <c r="Q9" i="8"/>
  <c r="Q10" i="8"/>
  <c r="Q11" i="8"/>
  <c r="Q12" i="8"/>
  <c r="Q13" i="8"/>
  <c r="Q14" i="8"/>
  <c r="Q15" i="8"/>
  <c r="Q16" i="8"/>
  <c r="Q17" i="8"/>
  <c r="Q6" i="8"/>
  <c r="O9" i="6" l="1"/>
  <c r="K13" i="6"/>
  <c r="N9" i="6"/>
  <c r="L17" i="6"/>
  <c r="N17" i="6" s="1"/>
  <c r="L13" i="6"/>
  <c r="L16" i="6"/>
  <c r="M16" i="6" s="1"/>
  <c r="L12" i="6"/>
  <c r="L7" i="6"/>
  <c r="L15" i="6"/>
  <c r="J16" i="6"/>
  <c r="K16" i="6" s="1"/>
  <c r="O16" i="6" s="1"/>
  <c r="J12" i="6"/>
  <c r="J7" i="6"/>
  <c r="K8" i="6" s="1"/>
  <c r="J15" i="6"/>
  <c r="K15" i="6" s="1"/>
  <c r="J18" i="6"/>
  <c r="N18" i="6" s="1"/>
  <c r="O18" i="6" s="1"/>
  <c r="J14" i="6"/>
  <c r="K12" i="6"/>
  <c r="K11" i="6"/>
  <c r="M12" i="6"/>
  <c r="M8" i="6"/>
  <c r="K14" i="6"/>
  <c r="K10" i="6"/>
  <c r="M15" i="6"/>
  <c r="M11" i="6"/>
  <c r="M14" i="6"/>
  <c r="I5" i="8"/>
  <c r="J5" i="8" s="1"/>
  <c r="K5" i="8" s="1"/>
  <c r="L5" i="8" s="1"/>
  <c r="M5" i="8" s="1"/>
  <c r="N5" i="8" s="1"/>
  <c r="C10" i="6"/>
  <c r="C14" i="6"/>
  <c r="C18" i="6"/>
  <c r="C11" i="6"/>
  <c r="C15" i="6"/>
  <c r="C17" i="6"/>
  <c r="C12" i="6"/>
  <c r="C16" i="6"/>
  <c r="C13" i="6"/>
  <c r="N11" i="6"/>
  <c r="N8" i="6"/>
  <c r="N12" i="6"/>
  <c r="M10" i="6"/>
  <c r="N13" i="6"/>
  <c r="M13" i="6"/>
  <c r="M18" i="6"/>
  <c r="N10" i="6"/>
  <c r="N14" i="6"/>
  <c r="O14" i="6" s="1"/>
  <c r="E8" i="6"/>
  <c r="AC7" i="3"/>
  <c r="E7" i="6"/>
  <c r="AA17" i="8"/>
  <c r="W17" i="8"/>
  <c r="Z17" i="8"/>
  <c r="V17" i="8"/>
  <c r="Y17" i="8"/>
  <c r="Y14" i="8"/>
  <c r="U14" i="8"/>
  <c r="AB14" i="8"/>
  <c r="AA14" i="8"/>
  <c r="W14" i="8"/>
  <c r="Z14" i="8"/>
  <c r="Y13" i="8"/>
  <c r="U13" i="8"/>
  <c r="AB13" i="8"/>
  <c r="X13" i="8"/>
  <c r="AA13" i="8"/>
  <c r="AA9" i="8"/>
  <c r="W9" i="8"/>
  <c r="Z9" i="8"/>
  <c r="V9" i="8"/>
  <c r="Y9" i="8"/>
  <c r="AA8" i="8"/>
  <c r="W8" i="8"/>
  <c r="Z8" i="8"/>
  <c r="V8" i="8"/>
  <c r="Y8" i="8"/>
  <c r="O12" i="6" l="1"/>
  <c r="N7" i="6"/>
  <c r="O7" i="6" s="1"/>
  <c r="O8" i="6"/>
  <c r="M17" i="6"/>
  <c r="O17" i="6" s="1"/>
  <c r="O10" i="6"/>
  <c r="O11" i="6"/>
  <c r="O13" i="6"/>
  <c r="O15" i="6"/>
  <c r="K18" i="6"/>
  <c r="N16" i="6"/>
  <c r="N15" i="6"/>
  <c r="C8" i="6"/>
  <c r="C9" i="6"/>
  <c r="D16" i="6" s="1"/>
  <c r="C7" i="6"/>
  <c r="G7" i="6" s="1"/>
  <c r="H7" i="6" s="1"/>
  <c r="F8" i="6"/>
  <c r="AC8" i="3"/>
  <c r="E9" i="6"/>
  <c r="D17" i="6" l="1"/>
  <c r="D18" i="6"/>
  <c r="D10" i="6"/>
  <c r="D11" i="6"/>
  <c r="D15" i="6"/>
  <c r="D13" i="6"/>
  <c r="D14" i="6"/>
  <c r="D8" i="6"/>
  <c r="H8" i="6" s="1"/>
  <c r="G8" i="6"/>
  <c r="D12" i="6"/>
  <c r="H9" i="6"/>
  <c r="G9" i="6"/>
  <c r="AC9" i="3"/>
  <c r="E10" i="6"/>
  <c r="G10" i="6" s="1"/>
  <c r="F10" i="6" l="1"/>
  <c r="H10" i="6" s="1"/>
  <c r="AC10" i="3"/>
  <c r="E11" i="6"/>
  <c r="G11" i="6" s="1"/>
  <c r="F11" i="6" l="1"/>
  <c r="H11" i="6" s="1"/>
  <c r="AC11" i="3"/>
  <c r="E12" i="6"/>
  <c r="G12" i="6" s="1"/>
  <c r="F12" i="6" l="1"/>
  <c r="H12" i="6" s="1"/>
  <c r="AC12" i="3"/>
  <c r="E13" i="6"/>
  <c r="G13" i="6" s="1"/>
  <c r="F13" i="6" l="1"/>
  <c r="H13" i="6" s="1"/>
  <c r="AC13" i="3"/>
  <c r="E14" i="6"/>
  <c r="G14" i="6" s="1"/>
  <c r="H14" i="6" s="1"/>
  <c r="F14" i="6" l="1"/>
  <c r="AC14" i="3"/>
  <c r="E15" i="6"/>
  <c r="G15" i="6" s="1"/>
  <c r="F15" i="6" l="1"/>
  <c r="H15" i="6" s="1"/>
  <c r="AC15" i="3"/>
  <c r="E16" i="6"/>
  <c r="G16" i="6" s="1"/>
  <c r="F16" i="6" l="1"/>
  <c r="H16" i="6" s="1"/>
  <c r="AC16" i="3"/>
  <c r="E18" i="6" s="1"/>
  <c r="G18" i="6" s="1"/>
  <c r="H18" i="6" s="1"/>
  <c r="E17" i="6"/>
  <c r="G17" i="6" s="1"/>
  <c r="F18" i="6" l="1"/>
  <c r="F17" i="6"/>
  <c r="H17" i="6" s="1"/>
</calcChain>
</file>

<file path=xl/sharedStrings.xml><?xml version="1.0" encoding="utf-8"?>
<sst xmlns="http://schemas.openxmlformats.org/spreadsheetml/2006/main" count="80" uniqueCount="25">
  <si>
    <t>Particulars</t>
  </si>
  <si>
    <t>Gross Sales</t>
  </si>
  <si>
    <t>Net Sales</t>
  </si>
  <si>
    <t>Administrative Overheads</t>
  </si>
  <si>
    <t>Selling and Distribution Overheads</t>
  </si>
  <si>
    <t>Net Profit</t>
  </si>
  <si>
    <t>Actuals</t>
  </si>
  <si>
    <t>Variance</t>
  </si>
  <si>
    <t>Year to Date (YTD)</t>
  </si>
  <si>
    <t>Budget</t>
  </si>
  <si>
    <r>
      <t>Less</t>
    </r>
    <r>
      <rPr>
        <sz val="11"/>
        <color rgb="FF000000"/>
        <rFont val="Calibri"/>
        <family val="2"/>
      </rPr>
      <t xml:space="preserve">: Discounts </t>
    </r>
  </si>
  <si>
    <t>Less: Cost of Goods Sold</t>
  </si>
  <si>
    <t>Raw Material / Packing Material Cost</t>
  </si>
  <si>
    <t>Labour Costs</t>
  </si>
  <si>
    <t>Other Manufacturing Cost</t>
  </si>
  <si>
    <t>Gross Profit</t>
  </si>
  <si>
    <t>Less: Overheads</t>
  </si>
  <si>
    <t>Month (MTH)</t>
  </si>
  <si>
    <t>Rs. Cr.</t>
  </si>
  <si>
    <t>% Sales</t>
  </si>
  <si>
    <t>Months</t>
  </si>
  <si>
    <t>Budget YTD</t>
  </si>
  <si>
    <t>Reference</t>
  </si>
  <si>
    <t>Actuals YTD</t>
  </si>
  <si>
    <t>alt hvf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</si>
</sst>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3F3F76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rgb="FF3F3F76"/>
      <name val="Calibri"/>
      <family val="2"/>
    </font>
    <font>
      <i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1E4E7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ck">
        <color rgb="FF000000"/>
      </left>
      <right style="medium">
        <color rgb="FF7F7F7F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7F7F7F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7F7F7F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7F7F7F"/>
      </bottom>
      <diagonal/>
    </border>
    <border>
      <left style="thick">
        <color rgb="FF000000"/>
      </left>
      <right style="medium">
        <color rgb="FF7F7F7F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10" xfId="0" applyBorder="1" applyAlignment="1">
      <alignment wrapText="1"/>
    </xf>
    <xf numFmtId="16" fontId="3" fillId="0" borderId="10" xfId="0" applyNumberFormat="1" applyFont="1" applyBorder="1" applyAlignment="1">
      <alignment horizontal="center" wrapText="1"/>
    </xf>
    <xf numFmtId="16" fontId="3" fillId="0" borderId="11" xfId="0" applyNumberFormat="1" applyFont="1" applyBorder="1" applyAlignment="1">
      <alignment horizontal="center" wrapText="1"/>
    </xf>
    <xf numFmtId="0" fontId="0" fillId="0" borderId="10" xfId="0" applyBorder="1"/>
    <xf numFmtId="16" fontId="3" fillId="0" borderId="10" xfId="0" applyNumberFormat="1" applyFont="1" applyBorder="1" applyAlignment="1">
      <alignment horizontal="center"/>
    </xf>
    <xf numFmtId="16" fontId="3" fillId="0" borderId="11" xfId="0" applyNumberFormat="1" applyFont="1" applyBorder="1" applyAlignment="1">
      <alignment horizontal="center"/>
    </xf>
    <xf numFmtId="0" fontId="3" fillId="0" borderId="16" xfId="0" applyFont="1" applyBorder="1"/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7" fillId="0" borderId="16" xfId="0" applyFont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9" fillId="0" borderId="16" xfId="0" applyFont="1" applyBorder="1"/>
    <xf numFmtId="0" fontId="6" fillId="0" borderId="8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3" fillId="3" borderId="18" xfId="0" applyFont="1" applyFill="1" applyBorder="1"/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6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0" borderId="14" xfId="0" applyFont="1" applyBorder="1"/>
    <xf numFmtId="0" fontId="0" fillId="9" borderId="24" xfId="0" applyFill="1" applyBorder="1"/>
    <xf numFmtId="0" fontId="7" fillId="0" borderId="14" xfId="0" applyFont="1" applyBorder="1"/>
    <xf numFmtId="0" fontId="9" fillId="0" borderId="14" xfId="0" applyFont="1" applyBorder="1"/>
    <xf numFmtId="0" fontId="0" fillId="0" borderId="14" xfId="0" applyBorder="1"/>
    <xf numFmtId="0" fontId="0" fillId="0" borderId="5" xfId="0" applyBorder="1" applyAlignment="1">
      <alignment wrapText="1"/>
    </xf>
    <xf numFmtId="16" fontId="3" fillId="0" borderId="9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0" fontId="0" fillId="0" borderId="5" xfId="0" applyBorder="1"/>
    <xf numFmtId="0" fontId="4" fillId="11" borderId="0" xfId="0" applyFont="1" applyFill="1"/>
    <xf numFmtId="0" fontId="4" fillId="11" borderId="0" xfId="0" applyFont="1" applyFill="1" applyAlignment="1">
      <alignment horizontal="right"/>
    </xf>
    <xf numFmtId="0" fontId="3" fillId="0" borderId="16" xfId="0" applyFont="1" applyBorder="1" applyAlignment="1">
      <alignment wrapText="1"/>
    </xf>
    <xf numFmtId="0" fontId="5" fillId="2" borderId="2" xfId="0" applyFont="1" applyFill="1" applyBorder="1" applyAlignment="1">
      <alignment horizontal="right" wrapText="1"/>
    </xf>
    <xf numFmtId="0" fontId="7" fillId="0" borderId="16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5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11" borderId="22" xfId="0" applyFont="1" applyFill="1" applyBorder="1" applyAlignment="1">
      <alignment wrapText="1"/>
    </xf>
    <xf numFmtId="17" fontId="3" fillId="0" borderId="9" xfId="0" applyNumberFormat="1" applyFont="1" applyBorder="1" applyAlignment="1">
      <alignment horizontal="center"/>
    </xf>
    <xf numFmtId="0" fontId="5" fillId="2" borderId="29" xfId="0" applyFont="1" applyFill="1" applyBorder="1" applyAlignment="1">
      <alignment horizontal="right" wrapText="1"/>
    </xf>
    <xf numFmtId="0" fontId="5" fillId="11" borderId="1" xfId="0" applyFont="1" applyFill="1" applyBorder="1" applyAlignment="1">
      <alignment horizontal="right" wrapText="1"/>
    </xf>
    <xf numFmtId="0" fontId="5" fillId="11" borderId="29" xfId="0" applyFont="1" applyFill="1" applyBorder="1" applyAlignment="1">
      <alignment horizontal="right" wrapText="1"/>
    </xf>
    <xf numFmtId="0" fontId="5" fillId="11" borderId="30" xfId="0" applyFont="1" applyFill="1" applyBorder="1" applyAlignment="1">
      <alignment horizontal="right" wrapText="1"/>
    </xf>
    <xf numFmtId="0" fontId="5" fillId="11" borderId="18" xfId="0" applyFont="1" applyFill="1" applyBorder="1" applyAlignment="1">
      <alignment horizontal="right" wrapText="1"/>
    </xf>
    <xf numFmtId="9" fontId="0" fillId="0" borderId="5" xfId="1" applyFont="1" applyBorder="1" applyAlignment="1">
      <alignment wrapText="1"/>
    </xf>
    <xf numFmtId="0" fontId="0" fillId="0" borderId="9" xfId="0" applyBorder="1" applyAlignment="1">
      <alignment wrapText="1"/>
    </xf>
    <xf numFmtId="17" fontId="3" fillId="0" borderId="18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right" wrapText="1"/>
    </xf>
    <xf numFmtId="0" fontId="0" fillId="12" borderId="23" xfId="0" applyFill="1" applyBorder="1"/>
    <xf numFmtId="0" fontId="3" fillId="12" borderId="12" xfId="0" applyFont="1" applyFill="1" applyBorder="1"/>
    <xf numFmtId="0" fontId="0" fillId="12" borderId="20" xfId="0" applyFill="1" applyBorder="1"/>
    <xf numFmtId="9" fontId="0" fillId="0" borderId="0" xfId="1" applyFont="1" applyAlignment="1"/>
    <xf numFmtId="17" fontId="0" fillId="0" borderId="5" xfId="0" applyNumberFormat="1" applyBorder="1" applyAlignment="1">
      <alignment horizontal="right" wrapText="1"/>
    </xf>
    <xf numFmtId="9" fontId="0" fillId="0" borderId="24" xfId="1" applyFont="1" applyBorder="1" applyAlignment="1"/>
    <xf numFmtId="9" fontId="0" fillId="0" borderId="24" xfId="0" applyNumberFormat="1" applyBorder="1"/>
    <xf numFmtId="9" fontId="3" fillId="12" borderId="21" xfId="1" applyFont="1" applyFill="1" applyBorder="1" applyAlignment="1">
      <alignment horizontal="right"/>
    </xf>
    <xf numFmtId="0" fontId="0" fillId="12" borderId="19" xfId="0" applyFill="1" applyBorder="1"/>
    <xf numFmtId="9" fontId="0" fillId="12" borderId="20" xfId="1" applyFont="1" applyFill="1" applyBorder="1" applyAlignment="1"/>
    <xf numFmtId="0" fontId="0" fillId="0" borderId="25" xfId="0" applyBorder="1"/>
    <xf numFmtId="0" fontId="0" fillId="9" borderId="26" xfId="0" applyFill="1" applyBorder="1"/>
    <xf numFmtId="0" fontId="0" fillId="0" borderId="31" xfId="0" applyBorder="1"/>
    <xf numFmtId="0" fontId="0" fillId="0" borderId="27" xfId="0" applyBorder="1"/>
    <xf numFmtId="9" fontId="0" fillId="0" borderId="23" xfId="1" applyFont="1" applyBorder="1" applyAlignment="1"/>
    <xf numFmtId="0" fontId="0" fillId="9" borderId="0" xfId="0" applyFill="1"/>
    <xf numFmtId="164" fontId="0" fillId="10" borderId="12" xfId="0" applyNumberFormat="1" applyFill="1" applyBorder="1"/>
    <xf numFmtId="0" fontId="3" fillId="11" borderId="1" xfId="0" applyFont="1" applyFill="1" applyBorder="1" applyAlignment="1">
      <alignment horizontal="right" wrapText="1"/>
    </xf>
    <xf numFmtId="0" fontId="3" fillId="11" borderId="2" xfId="0" applyFont="1" applyFill="1" applyBorder="1" applyAlignment="1">
      <alignment horizontal="right" wrapText="1"/>
    </xf>
    <xf numFmtId="0" fontId="3" fillId="11" borderId="3" xfId="0" applyFont="1" applyFill="1" applyBorder="1" applyAlignment="1">
      <alignment horizontal="right" wrapText="1"/>
    </xf>
    <xf numFmtId="0" fontId="3" fillId="11" borderId="30" xfId="0" applyFont="1" applyFill="1" applyBorder="1" applyAlignment="1">
      <alignment horizontal="right" wrapText="1"/>
    </xf>
    <xf numFmtId="0" fontId="3" fillId="11" borderId="28" xfId="0" applyFont="1" applyFill="1" applyBorder="1" applyAlignment="1">
      <alignment horizontal="right" wrapText="1"/>
    </xf>
    <xf numFmtId="0" fontId="3" fillId="11" borderId="11" xfId="0" applyFont="1" applyFill="1" applyBorder="1" applyAlignment="1">
      <alignment horizontal="right" wrapText="1"/>
    </xf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wrapText="1"/>
    </xf>
    <xf numFmtId="0" fontId="3" fillId="4" borderId="20" xfId="0" applyFont="1" applyFill="1" applyBorder="1" applyAlignment="1">
      <alignment horizontal="center" wrapText="1"/>
    </xf>
    <xf numFmtId="0" fontId="3" fillId="4" borderId="21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8135-5C84-4FDC-B646-F7C550853DB8}">
  <sheetPr>
    <pageSetUpPr fitToPage="1"/>
  </sheetPr>
  <dimension ref="B2:R19"/>
  <sheetViews>
    <sheetView workbookViewId="0">
      <selection activeCell="B2" sqref="B2:O19"/>
    </sheetView>
  </sheetViews>
  <sheetFormatPr defaultRowHeight="15" x14ac:dyDescent="0.25"/>
  <cols>
    <col min="2" max="2" width="34" bestFit="1" customWidth="1"/>
    <col min="9" max="9" width="2.28515625" customWidth="1"/>
  </cols>
  <sheetData>
    <row r="2" spans="2:18" ht="15.75" thickBot="1" x14ac:dyDescent="0.3">
      <c r="C2" s="23"/>
      <c r="D2" s="23"/>
      <c r="E2" s="23"/>
      <c r="F2" s="23"/>
      <c r="G2" s="23"/>
      <c r="H2" s="23"/>
      <c r="J2" s="23"/>
      <c r="K2" s="23"/>
      <c r="L2" s="23"/>
      <c r="M2" s="23"/>
      <c r="N2" s="23"/>
      <c r="O2" s="23"/>
    </row>
    <row r="3" spans="2:18" ht="16.5" thickTop="1" thickBot="1" x14ac:dyDescent="0.3">
      <c r="B3" s="83">
        <v>44530</v>
      </c>
      <c r="C3" s="90" t="s">
        <v>17</v>
      </c>
      <c r="D3" s="91"/>
      <c r="E3" s="91"/>
      <c r="F3" s="91"/>
      <c r="G3" s="91"/>
      <c r="H3" s="92"/>
      <c r="I3" s="24"/>
      <c r="J3" s="90" t="s">
        <v>8</v>
      </c>
      <c r="K3" s="91"/>
      <c r="L3" s="91"/>
      <c r="M3" s="91"/>
      <c r="N3" s="91"/>
      <c r="O3" s="92"/>
    </row>
    <row r="4" spans="2:18" ht="15.75" thickTop="1" x14ac:dyDescent="0.25">
      <c r="B4" s="93" t="s">
        <v>0</v>
      </c>
      <c r="C4" s="96" t="s">
        <v>9</v>
      </c>
      <c r="D4" s="97"/>
      <c r="E4" s="100" t="s">
        <v>6</v>
      </c>
      <c r="F4" s="101"/>
      <c r="G4" s="104" t="s">
        <v>7</v>
      </c>
      <c r="H4" s="105"/>
      <c r="I4" s="25"/>
      <c r="J4" s="96" t="s">
        <v>9</v>
      </c>
      <c r="K4" s="97"/>
      <c r="L4" s="100" t="s">
        <v>6</v>
      </c>
      <c r="M4" s="101"/>
      <c r="N4" s="104" t="s">
        <v>7</v>
      </c>
      <c r="O4" s="105"/>
    </row>
    <row r="5" spans="2:18" ht="15.75" thickBot="1" x14ac:dyDescent="0.3">
      <c r="B5" s="94"/>
      <c r="C5" s="98"/>
      <c r="D5" s="99"/>
      <c r="E5" s="102"/>
      <c r="F5" s="103"/>
      <c r="G5" s="106"/>
      <c r="H5" s="107"/>
      <c r="I5" s="25"/>
      <c r="J5" s="98"/>
      <c r="K5" s="99"/>
      <c r="L5" s="102"/>
      <c r="M5" s="103"/>
      <c r="N5" s="106"/>
      <c r="O5" s="107"/>
    </row>
    <row r="6" spans="2:18" ht="16.5" thickTop="1" thickBot="1" x14ac:dyDescent="0.3">
      <c r="B6" s="95"/>
      <c r="C6" s="26" t="s">
        <v>18</v>
      </c>
      <c r="D6" s="27" t="s">
        <v>19</v>
      </c>
      <c r="E6" s="28" t="s">
        <v>18</v>
      </c>
      <c r="F6" s="29" t="s">
        <v>19</v>
      </c>
      <c r="G6" s="30" t="s">
        <v>18</v>
      </c>
      <c r="H6" s="31" t="s">
        <v>19</v>
      </c>
      <c r="I6" s="24"/>
      <c r="J6" s="26" t="s">
        <v>18</v>
      </c>
      <c r="K6" s="27" t="s">
        <v>19</v>
      </c>
      <c r="L6" s="28" t="s">
        <v>18</v>
      </c>
      <c r="M6" s="29" t="s">
        <v>19</v>
      </c>
      <c r="N6" s="30" t="s">
        <v>18</v>
      </c>
      <c r="O6" s="31" t="s">
        <v>19</v>
      </c>
    </row>
    <row r="7" spans="2:18" ht="15.75" thickTop="1" x14ac:dyDescent="0.25">
      <c r="B7" s="32" t="s">
        <v>1</v>
      </c>
      <c r="C7">
        <f>HLOOKUP($B$3,'Budget '!$C$5:$N$17,'Budget '!AD6)</f>
        <v>118</v>
      </c>
      <c r="E7" s="77">
        <f>HLOOKUP($B$3,Actual!$C$4:$N$16,Actual!AC5)</f>
        <v>112</v>
      </c>
      <c r="F7" s="78"/>
      <c r="G7">
        <f>E7-C7</f>
        <v>-6</v>
      </c>
      <c r="H7" s="72">
        <f>G7/C7</f>
        <v>-5.0847457627118647E-2</v>
      </c>
      <c r="I7" s="25"/>
      <c r="J7">
        <f>HLOOKUP($B$3,'Budget '!$Q$5:$AB$17,'Budget '!AD6)</f>
        <v>925</v>
      </c>
      <c r="K7" s="82"/>
      <c r="L7" s="77">
        <f>HLOOKUP($B$3,Actual!$P$4:$AA$16,Actual!AC5)</f>
        <v>927</v>
      </c>
      <c r="M7" s="78"/>
      <c r="N7">
        <f>L7-J7</f>
        <v>2</v>
      </c>
      <c r="O7" s="72">
        <f>N7/J7</f>
        <v>2.1621621621621622E-3</v>
      </c>
      <c r="R7" t="s">
        <v>24</v>
      </c>
    </row>
    <row r="8" spans="2:18" x14ac:dyDescent="0.25">
      <c r="B8" s="34" t="s">
        <v>10</v>
      </c>
      <c r="C8">
        <f>HLOOKUP($B$3,'Budget '!$C$5:$N$17,'Budget '!AD7)</f>
        <v>15</v>
      </c>
      <c r="D8" s="70">
        <f>C8/C7</f>
        <v>0.1271186440677966</v>
      </c>
      <c r="E8" s="79">
        <f>HLOOKUP($B$3,Actual!$C$4:$N$16,Actual!AC6)</f>
        <v>14</v>
      </c>
      <c r="F8" s="72">
        <f>E8/E7</f>
        <v>0.125</v>
      </c>
      <c r="G8">
        <f t="shared" ref="G8:G13" si="0">C8-E8</f>
        <v>1</v>
      </c>
      <c r="H8" s="73">
        <f>F8-D8</f>
        <v>-2.1186440677966045E-3</v>
      </c>
      <c r="I8" s="25"/>
      <c r="J8">
        <f>HLOOKUP($B$3,'Budget '!$Q$5:$AB$17,'Budget '!AD7)</f>
        <v>95</v>
      </c>
      <c r="K8" s="70">
        <f>J8/J7</f>
        <v>0.10270270270270271</v>
      </c>
      <c r="L8" s="79">
        <f>HLOOKUP($B$3,Actual!$P$4:$AA$16,Actual!AC6)</f>
        <v>107</v>
      </c>
      <c r="M8" s="72">
        <f>L8/L7</f>
        <v>0.11542610571736785</v>
      </c>
      <c r="N8">
        <f t="shared" ref="N8:N13" si="1">J8-L8</f>
        <v>-12</v>
      </c>
      <c r="O8" s="73">
        <f>M8-K8</f>
        <v>1.2723403014665138E-2</v>
      </c>
    </row>
    <row r="9" spans="2:18" x14ac:dyDescent="0.25">
      <c r="B9" s="32" t="s">
        <v>2</v>
      </c>
      <c r="C9">
        <f>HLOOKUP($B$3,'Budget '!$C$5:$N$17,'Budget '!AD8)</f>
        <v>103</v>
      </c>
      <c r="E9" s="79">
        <f>HLOOKUP($B$3,Actual!$C$4:$N$16,Actual!AC7)</f>
        <v>98</v>
      </c>
      <c r="F9" s="33"/>
      <c r="G9">
        <f t="shared" si="0"/>
        <v>5</v>
      </c>
      <c r="H9" s="25">
        <f>E9-C9/C9</f>
        <v>97</v>
      </c>
      <c r="I9" s="25"/>
      <c r="J9">
        <f>HLOOKUP($B$3,'Budget '!$Q$5:$AB$17,'Budget '!AD8)</f>
        <v>830</v>
      </c>
      <c r="K9" s="70"/>
      <c r="L9" s="79">
        <f>HLOOKUP($B$3,Actual!$P$4:$AA$16,Actual!AC7)</f>
        <v>820</v>
      </c>
      <c r="M9" s="33"/>
      <c r="N9">
        <f t="shared" si="1"/>
        <v>10</v>
      </c>
      <c r="O9" s="25">
        <f>L9-J9/J9</f>
        <v>819</v>
      </c>
    </row>
    <row r="10" spans="2:18" x14ac:dyDescent="0.25">
      <c r="B10" s="35" t="s">
        <v>11</v>
      </c>
      <c r="C10">
        <f>HLOOKUP($B$3,'Budget '!$C$5:$N$17,'Budget '!AD9)</f>
        <v>44</v>
      </c>
      <c r="D10" s="70">
        <f>C10/$C$9</f>
        <v>0.42718446601941745</v>
      </c>
      <c r="E10" s="79">
        <f>HLOOKUP($B$3,Actual!$C$4:$N$16,Actual!AC8)</f>
        <v>46</v>
      </c>
      <c r="F10" s="72">
        <f>E10/$C$9</f>
        <v>0.44660194174757284</v>
      </c>
      <c r="G10">
        <f t="shared" si="0"/>
        <v>-2</v>
      </c>
      <c r="H10" s="73">
        <f>D10-F10</f>
        <v>-1.9417475728155387E-2</v>
      </c>
      <c r="I10" s="25"/>
      <c r="J10">
        <f>HLOOKUP($B$3,'Budget '!$Q$5:$AB$17,'Budget '!AD9)</f>
        <v>374</v>
      </c>
      <c r="K10" s="70">
        <f>J10/$J$9</f>
        <v>0.45060240963855419</v>
      </c>
      <c r="L10" s="79">
        <f>HLOOKUP($B$3,Actual!$P$4:$AA$16,Actual!AC8)</f>
        <v>375</v>
      </c>
      <c r="M10" s="72">
        <f t="shared" ref="M10:M18" si="2">L10/$J$9</f>
        <v>0.45180722891566266</v>
      </c>
      <c r="N10">
        <f t="shared" si="1"/>
        <v>-1</v>
      </c>
      <c r="O10" s="73">
        <f>K10-M10</f>
        <v>-1.2048192771084709E-3</v>
      </c>
    </row>
    <row r="11" spans="2:18" x14ac:dyDescent="0.25">
      <c r="B11" s="36" t="s">
        <v>12</v>
      </c>
      <c r="C11">
        <f>HLOOKUP($B$3,'Budget '!$C$5:$N$17,'Budget '!AD10)</f>
        <v>36</v>
      </c>
      <c r="D11" s="70">
        <f t="shared" ref="D11:D18" si="3">C11/$C$9</f>
        <v>0.34951456310679613</v>
      </c>
      <c r="E11" s="79">
        <f>HLOOKUP($B$3,Actual!$C$4:$N$16,Actual!AC9)</f>
        <v>36</v>
      </c>
      <c r="F11" s="72">
        <f>E11/$C$9</f>
        <v>0.34951456310679613</v>
      </c>
      <c r="G11">
        <f t="shared" si="0"/>
        <v>0</v>
      </c>
      <c r="H11" s="73">
        <f>D11-F11</f>
        <v>0</v>
      </c>
      <c r="I11" s="25"/>
      <c r="J11">
        <f>HLOOKUP($B$3,'Budget '!$Q$5:$AB$17,'Budget '!AD10)</f>
        <v>293</v>
      </c>
      <c r="K11" s="70">
        <f t="shared" ref="K11:K18" si="4">J11/$J$9</f>
        <v>0.3530120481927711</v>
      </c>
      <c r="L11" s="79">
        <f>HLOOKUP($B$3,Actual!$P$4:$AA$16,Actual!AC9)</f>
        <v>300</v>
      </c>
      <c r="M11" s="72">
        <f>L11/$J$9</f>
        <v>0.36144578313253012</v>
      </c>
      <c r="N11">
        <f t="shared" si="1"/>
        <v>-7</v>
      </c>
      <c r="O11" s="73">
        <f>K11-M11</f>
        <v>-8.4337349397590189E-3</v>
      </c>
    </row>
    <row r="12" spans="2:18" x14ac:dyDescent="0.25">
      <c r="B12" s="36" t="s">
        <v>13</v>
      </c>
      <c r="C12">
        <f>HLOOKUP($B$3,'Budget '!$C$5:$N$17,'Budget '!AD11)</f>
        <v>7</v>
      </c>
      <c r="D12" s="70">
        <f t="shared" si="3"/>
        <v>6.7961165048543687E-2</v>
      </c>
      <c r="E12" s="79">
        <f>HLOOKUP($B$3,Actual!$C$4:$N$16,Actual!AC10)</f>
        <v>7</v>
      </c>
      <c r="F12" s="72">
        <f t="shared" ref="F12:F18" si="5">E12/$C$9</f>
        <v>6.7961165048543687E-2</v>
      </c>
      <c r="G12">
        <f t="shared" si="0"/>
        <v>0</v>
      </c>
      <c r="H12" s="73">
        <f>D12-F12</f>
        <v>0</v>
      </c>
      <c r="I12" s="25"/>
      <c r="J12">
        <f>HLOOKUP($B$3,'Budget '!$Q$5:$AB$17,'Budget '!AD11)</f>
        <v>64</v>
      </c>
      <c r="K12" s="70">
        <f t="shared" si="4"/>
        <v>7.7108433734939766E-2</v>
      </c>
      <c r="L12" s="79">
        <f>HLOOKUP($B$3,Actual!$P$4:$AA$16,Actual!AC10)</f>
        <v>61</v>
      </c>
      <c r="M12" s="72">
        <f>L12/$J$9</f>
        <v>7.3493975903614464E-2</v>
      </c>
      <c r="N12">
        <f t="shared" si="1"/>
        <v>3</v>
      </c>
      <c r="O12" s="73">
        <f>K12-M12</f>
        <v>3.6144578313253017E-3</v>
      </c>
    </row>
    <row r="13" spans="2:18" x14ac:dyDescent="0.25">
      <c r="B13" s="36" t="s">
        <v>14</v>
      </c>
      <c r="C13">
        <f>HLOOKUP($B$3,'Budget '!$C$5:$N$17,'Budget '!AD12)</f>
        <v>1</v>
      </c>
      <c r="D13" s="70">
        <f t="shared" si="3"/>
        <v>9.7087378640776691E-3</v>
      </c>
      <c r="E13" s="79">
        <f>HLOOKUP($B$3,Actual!$C$4:$N$16,Actual!AC11)</f>
        <v>3</v>
      </c>
      <c r="F13" s="72">
        <f t="shared" si="5"/>
        <v>2.9126213592233011E-2</v>
      </c>
      <c r="G13">
        <f t="shared" si="0"/>
        <v>-2</v>
      </c>
      <c r="H13" s="73">
        <f>D13-F13</f>
        <v>-1.9417475728155342E-2</v>
      </c>
      <c r="I13" s="25"/>
      <c r="J13">
        <f>HLOOKUP($B$3,'Budget '!$Q$5:$AB$17,'Budget '!AD12)</f>
        <v>17</v>
      </c>
      <c r="K13" s="70">
        <f t="shared" si="4"/>
        <v>2.0481927710843374E-2</v>
      </c>
      <c r="L13" s="79">
        <f>HLOOKUP($B$3,Actual!$P$4:$AA$16,Actual!AC11)</f>
        <v>14</v>
      </c>
      <c r="M13" s="72">
        <f t="shared" si="2"/>
        <v>1.6867469879518072E-2</v>
      </c>
      <c r="N13">
        <f t="shared" si="1"/>
        <v>3</v>
      </c>
      <c r="O13" s="73">
        <f>K13-M13</f>
        <v>3.6144578313253017E-3</v>
      </c>
    </row>
    <row r="14" spans="2:18" x14ac:dyDescent="0.25">
      <c r="B14" s="32" t="s">
        <v>15</v>
      </c>
      <c r="C14">
        <f>HLOOKUP($B$3,'Budget '!$C$5:$N$17,'Budget '!AD13)</f>
        <v>59</v>
      </c>
      <c r="D14" s="70">
        <f t="shared" si="3"/>
        <v>0.57281553398058249</v>
      </c>
      <c r="E14" s="79">
        <f>HLOOKUP($B$3,Actual!$C$4:$N$16,Actual!AC12)</f>
        <v>52</v>
      </c>
      <c r="F14" s="72">
        <f t="shared" si="5"/>
        <v>0.50485436893203883</v>
      </c>
      <c r="G14">
        <f t="shared" ref="G14" si="6">C14-E14</f>
        <v>7</v>
      </c>
      <c r="H14" s="72">
        <f>G14/C14</f>
        <v>0.11864406779661017</v>
      </c>
      <c r="I14" s="25"/>
      <c r="J14">
        <f>HLOOKUP($B$3,'Budget '!$Q$5:$AB$17,'Budget '!AD13)</f>
        <v>456</v>
      </c>
      <c r="K14" s="70">
        <f t="shared" si="4"/>
        <v>0.54939759036144575</v>
      </c>
      <c r="L14" s="79">
        <f>HLOOKUP($B$3,Actual!$P$4:$AA$16,Actual!AC12)</f>
        <v>445</v>
      </c>
      <c r="M14" s="72">
        <f t="shared" si="2"/>
        <v>0.53614457831325302</v>
      </c>
      <c r="N14">
        <f t="shared" ref="N14" si="7">J14-L14</f>
        <v>11</v>
      </c>
      <c r="O14" s="72">
        <f>N14/J14</f>
        <v>2.4122807017543858E-2</v>
      </c>
    </row>
    <row r="15" spans="2:18" x14ac:dyDescent="0.25">
      <c r="B15" s="35" t="s">
        <v>16</v>
      </c>
      <c r="C15">
        <f>HLOOKUP($B$3,'Budget '!$C$5:$N$17,'Budget '!AD14)</f>
        <v>7</v>
      </c>
      <c r="D15" s="70">
        <f t="shared" si="3"/>
        <v>6.7961165048543687E-2</v>
      </c>
      <c r="E15" s="79">
        <f>HLOOKUP($B$3,Actual!$C$4:$N$16,Actual!AC13)</f>
        <v>7</v>
      </c>
      <c r="F15" s="72">
        <f t="shared" si="5"/>
        <v>6.7961165048543687E-2</v>
      </c>
      <c r="G15">
        <f>C15-E15</f>
        <v>0</v>
      </c>
      <c r="H15" s="73">
        <f>D15-F15</f>
        <v>0</v>
      </c>
      <c r="I15" s="25"/>
      <c r="J15">
        <f>HLOOKUP($B$3,'Budget '!$Q$5:$AB$17,'Budget '!AD14)</f>
        <v>72</v>
      </c>
      <c r="K15" s="70">
        <f t="shared" si="4"/>
        <v>8.6746987951807228E-2</v>
      </c>
      <c r="L15" s="79">
        <f>HLOOKUP($B$3,Actual!$P$4:$AA$16,Actual!AC13)</f>
        <v>69</v>
      </c>
      <c r="M15" s="72">
        <f t="shared" si="2"/>
        <v>8.3132530120481926E-2</v>
      </c>
      <c r="N15">
        <f>J15-L15</f>
        <v>3</v>
      </c>
      <c r="O15" s="73">
        <f>K15-M15</f>
        <v>3.6144578313253017E-3</v>
      </c>
    </row>
    <row r="16" spans="2:18" x14ac:dyDescent="0.25">
      <c r="B16" s="36" t="s">
        <v>3</v>
      </c>
      <c r="C16">
        <f>HLOOKUP($B$3,'Budget '!$C$5:$N$17,'Budget '!AD15)</f>
        <v>2</v>
      </c>
      <c r="D16" s="70">
        <f t="shared" si="3"/>
        <v>1.9417475728155338E-2</v>
      </c>
      <c r="E16" s="79">
        <f>HLOOKUP($B$3,Actual!$C$4:$N$16,Actual!AC14)</f>
        <v>2</v>
      </c>
      <c r="F16" s="72">
        <f t="shared" si="5"/>
        <v>1.9417475728155338E-2</v>
      </c>
      <c r="G16">
        <f>C16-E16</f>
        <v>0</v>
      </c>
      <c r="H16" s="73">
        <f>D16-F16</f>
        <v>0</v>
      </c>
      <c r="I16" s="25"/>
      <c r="J16">
        <f>HLOOKUP($B$3,'Budget '!$Q$5:$AB$17,'Budget '!AD15)</f>
        <v>24</v>
      </c>
      <c r="K16" s="70">
        <f t="shared" si="4"/>
        <v>2.891566265060241E-2</v>
      </c>
      <c r="L16" s="79">
        <f>HLOOKUP($B$3,Actual!$P$4:$AA$16,Actual!AC14)</f>
        <v>21</v>
      </c>
      <c r="M16" s="72">
        <f t="shared" si="2"/>
        <v>2.5301204819277109E-2</v>
      </c>
      <c r="N16">
        <f>J16-L16</f>
        <v>3</v>
      </c>
      <c r="O16" s="73">
        <f>K16-M16</f>
        <v>3.6144578313253017E-3</v>
      </c>
    </row>
    <row r="17" spans="2:15" ht="15.75" thickBot="1" x14ac:dyDescent="0.3">
      <c r="B17" s="36" t="s">
        <v>4</v>
      </c>
      <c r="C17">
        <f>HLOOKUP($B$3,'Budget '!$C$5:$N$17,'Budget '!AD16)</f>
        <v>5</v>
      </c>
      <c r="D17" s="70">
        <f t="shared" si="3"/>
        <v>4.8543689320388349E-2</v>
      </c>
      <c r="E17" s="80">
        <f>HLOOKUP($B$3,Actual!$C$4:$N$16,Actual!AC15)</f>
        <v>5</v>
      </c>
      <c r="F17" s="81">
        <f t="shared" si="5"/>
        <v>4.8543689320388349E-2</v>
      </c>
      <c r="G17">
        <f>E17-C17</f>
        <v>0</v>
      </c>
      <c r="H17" s="73">
        <f>D17-F17</f>
        <v>0</v>
      </c>
      <c r="I17" s="25"/>
      <c r="J17">
        <f>HLOOKUP($B$3,'Budget '!$Q$5:$AB$17,'Budget '!AD16)</f>
        <v>48</v>
      </c>
      <c r="K17" s="70">
        <f t="shared" si="4"/>
        <v>5.7831325301204821E-2</v>
      </c>
      <c r="L17" s="80">
        <f>HLOOKUP($B$3,Actual!$P$4:$AA$16,Actual!AC15)</f>
        <v>48</v>
      </c>
      <c r="M17" s="81">
        <f t="shared" si="2"/>
        <v>5.7831325301204821E-2</v>
      </c>
      <c r="N17">
        <f>L17-J17</f>
        <v>0</v>
      </c>
      <c r="O17" s="73">
        <f>K17-M17</f>
        <v>0</v>
      </c>
    </row>
    <row r="18" spans="2:15" ht="16.5" thickTop="1" thickBot="1" x14ac:dyDescent="0.3">
      <c r="B18" s="68" t="s">
        <v>5</v>
      </c>
      <c r="C18" s="75">
        <f>HLOOKUP($B$3,'Budget '!$C$5:$N$17,'Budget '!AD17)</f>
        <v>52</v>
      </c>
      <c r="D18" s="76">
        <f t="shared" si="3"/>
        <v>0.50485436893203883</v>
      </c>
      <c r="E18" s="69">
        <f>HLOOKUP($B$3,Actual!$C$4:$N$16,Actual!AC16)</f>
        <v>45</v>
      </c>
      <c r="F18" s="76">
        <f t="shared" si="5"/>
        <v>0.43689320388349512</v>
      </c>
      <c r="G18" s="69">
        <f>E18-C18</f>
        <v>-7</v>
      </c>
      <c r="H18" s="74">
        <f>-G18/C18</f>
        <v>0.13461538461538461</v>
      </c>
      <c r="I18" s="67"/>
      <c r="J18" s="75">
        <f>HLOOKUP($B$3,'Budget '!$Q$5:$AB$17,'Budget '!AD17)</f>
        <v>384</v>
      </c>
      <c r="K18" s="76">
        <f t="shared" si="4"/>
        <v>0.46265060240963857</v>
      </c>
      <c r="L18" s="69">
        <f>HLOOKUP($B$3,Actual!$P$4:$AA$16,Actual!AC16)</f>
        <v>376</v>
      </c>
      <c r="M18" s="76">
        <f t="shared" si="2"/>
        <v>0.45301204819277108</v>
      </c>
      <c r="N18" s="69">
        <f>L18-J18</f>
        <v>-8</v>
      </c>
      <c r="O18" s="74">
        <f>-N18/J18</f>
        <v>2.0833333333333332E-2</v>
      </c>
    </row>
    <row r="19" spans="2:15" ht="15.75" thickTop="1" x14ac:dyDescent="0.25"/>
  </sheetData>
  <mergeCells count="9">
    <mergeCell ref="C3:H3"/>
    <mergeCell ref="J3:O3"/>
    <mergeCell ref="B4:B6"/>
    <mergeCell ref="C4:D5"/>
    <mergeCell ref="E4:F5"/>
    <mergeCell ref="G4:H5"/>
    <mergeCell ref="J4:K5"/>
    <mergeCell ref="L4:M5"/>
    <mergeCell ref="N4:O5"/>
  </mergeCells>
  <printOptions horizontalCentered="1"/>
  <pageMargins left="0.7" right="0.7" top="0.75" bottom="0.75" header="0.3" footer="0.3"/>
  <pageSetup scale="61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1A2-CBF1-4BED-9F97-5611964EA242}">
          <x14:formula1>
            <xm:f>Key!$B$4:$B$15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B259-8F24-4063-9ECC-41B12060873F}">
  <sheetPr>
    <pageSetUpPr fitToPage="1"/>
  </sheetPr>
  <dimension ref="B1:AD18"/>
  <sheetViews>
    <sheetView topLeftCell="A2" workbookViewId="0">
      <selection activeCell="B2" sqref="B2:AD19"/>
    </sheetView>
  </sheetViews>
  <sheetFormatPr defaultRowHeight="15" x14ac:dyDescent="0.25"/>
  <cols>
    <col min="2" max="2" width="34" bestFit="1" customWidth="1"/>
    <col min="3" max="3" width="9.5703125" bestFit="1" customWidth="1"/>
    <col min="4" max="4" width="10.28515625" bestFit="1" customWidth="1"/>
    <col min="5" max="5" width="9.42578125" bestFit="1" customWidth="1"/>
    <col min="6" max="6" width="8.85546875" bestFit="1" customWidth="1"/>
    <col min="7" max="7" width="9.85546875" bestFit="1" customWidth="1"/>
    <col min="8" max="8" width="9.7109375" bestFit="1" customWidth="1"/>
    <col min="9" max="9" width="9.42578125" bestFit="1" customWidth="1"/>
    <col min="10" max="10" width="10" bestFit="1" customWidth="1"/>
    <col min="11" max="11" width="9.7109375" bestFit="1" customWidth="1"/>
    <col min="12" max="12" width="9.28515625" bestFit="1" customWidth="1"/>
    <col min="13" max="13" width="9.7109375" bestFit="1" customWidth="1"/>
    <col min="14" max="14" width="10" bestFit="1" customWidth="1"/>
    <col min="15" max="15" width="2.28515625" customWidth="1"/>
    <col min="16" max="16" width="34" bestFit="1" customWidth="1"/>
    <col min="17" max="17" width="9.5703125" bestFit="1" customWidth="1"/>
    <col min="18" max="18" width="10.28515625" bestFit="1" customWidth="1"/>
    <col min="19" max="19" width="9.42578125" bestFit="1" customWidth="1"/>
    <col min="20" max="20" width="8.85546875" bestFit="1" customWidth="1"/>
    <col min="21" max="21" width="9.85546875" bestFit="1" customWidth="1"/>
    <col min="22" max="22" width="9.7109375" bestFit="1" customWidth="1"/>
    <col min="23" max="23" width="9.42578125" bestFit="1" customWidth="1"/>
    <col min="24" max="24" width="10" bestFit="1" customWidth="1"/>
    <col min="25" max="25" width="9.7109375" bestFit="1" customWidth="1"/>
    <col min="26" max="26" width="9.28515625" bestFit="1" customWidth="1"/>
    <col min="27" max="27" width="9.7109375" bestFit="1" customWidth="1"/>
    <col min="28" max="28" width="10" bestFit="1" customWidth="1"/>
    <col min="30" max="30" width="9" bestFit="1" customWidth="1"/>
  </cols>
  <sheetData>
    <row r="1" spans="2:30" ht="15.75" thickBot="1" x14ac:dyDescent="0.3"/>
    <row r="2" spans="2:30" ht="15.75" thickBot="1" x14ac:dyDescent="0.3">
      <c r="B2" s="4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P2" s="1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2:30" ht="16.5" thickTop="1" thickBot="1" x14ac:dyDescent="0.3">
      <c r="B3" s="9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P3" s="111" t="s">
        <v>0</v>
      </c>
      <c r="Q3" s="64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D3" s="37"/>
    </row>
    <row r="4" spans="2:30" ht="16.5" thickTop="1" thickBot="1" x14ac:dyDescent="0.3">
      <c r="B4" s="94"/>
      <c r="C4" s="108" t="s">
        <v>9</v>
      </c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10"/>
      <c r="P4" s="112"/>
      <c r="Q4" s="114" t="s">
        <v>21</v>
      </c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6"/>
      <c r="AD4" s="37"/>
    </row>
    <row r="5" spans="2:30" ht="16.5" thickTop="1" thickBot="1" x14ac:dyDescent="0.3">
      <c r="B5" s="95"/>
      <c r="C5" s="57">
        <v>44307</v>
      </c>
      <c r="D5" s="57">
        <f>EOMONTH(C5,1)</f>
        <v>44347</v>
      </c>
      <c r="E5" s="57">
        <f t="shared" ref="E5:N5" si="0">EOMONTH(D5,1)</f>
        <v>44377</v>
      </c>
      <c r="F5" s="57">
        <f t="shared" si="0"/>
        <v>44408</v>
      </c>
      <c r="G5" s="57">
        <f t="shared" si="0"/>
        <v>44439</v>
      </c>
      <c r="H5" s="57">
        <f t="shared" si="0"/>
        <v>44469</v>
      </c>
      <c r="I5" s="57">
        <f t="shared" si="0"/>
        <v>44500</v>
      </c>
      <c r="J5" s="57">
        <f t="shared" si="0"/>
        <v>44530</v>
      </c>
      <c r="K5" s="57">
        <f t="shared" si="0"/>
        <v>44561</v>
      </c>
      <c r="L5" s="57">
        <f t="shared" si="0"/>
        <v>44592</v>
      </c>
      <c r="M5" s="57">
        <f t="shared" si="0"/>
        <v>44620</v>
      </c>
      <c r="N5" s="57">
        <f t="shared" si="0"/>
        <v>44651</v>
      </c>
      <c r="P5" s="113"/>
      <c r="Q5" s="57">
        <f t="shared" ref="Q5:AB5" si="1">C5</f>
        <v>44307</v>
      </c>
      <c r="R5" s="57">
        <f t="shared" si="1"/>
        <v>44347</v>
      </c>
      <c r="S5" s="57">
        <f t="shared" si="1"/>
        <v>44377</v>
      </c>
      <c r="T5" s="57">
        <f t="shared" si="1"/>
        <v>44408</v>
      </c>
      <c r="U5" s="57">
        <f t="shared" si="1"/>
        <v>44439</v>
      </c>
      <c r="V5" s="57">
        <f t="shared" si="1"/>
        <v>44469</v>
      </c>
      <c r="W5" s="57">
        <f t="shared" si="1"/>
        <v>44500</v>
      </c>
      <c r="X5" s="57">
        <f t="shared" si="1"/>
        <v>44530</v>
      </c>
      <c r="Y5" s="57">
        <f t="shared" si="1"/>
        <v>44561</v>
      </c>
      <c r="Z5" s="57">
        <f t="shared" si="1"/>
        <v>44592</v>
      </c>
      <c r="AA5" s="57">
        <f t="shared" si="1"/>
        <v>44620</v>
      </c>
      <c r="AB5" s="65">
        <f t="shared" si="1"/>
        <v>44651</v>
      </c>
      <c r="AD5" s="37">
        <v>1</v>
      </c>
    </row>
    <row r="6" spans="2:30" ht="16.5" thickTop="1" thickBot="1" x14ac:dyDescent="0.3">
      <c r="B6" s="7" t="s">
        <v>1</v>
      </c>
      <c r="C6" s="51">
        <v>115</v>
      </c>
      <c r="D6" s="8">
        <v>117</v>
      </c>
      <c r="E6" s="8">
        <v>119</v>
      </c>
      <c r="F6" s="8">
        <v>119</v>
      </c>
      <c r="G6" s="8">
        <v>114</v>
      </c>
      <c r="H6" s="8">
        <v>112</v>
      </c>
      <c r="I6" s="8">
        <v>111</v>
      </c>
      <c r="J6" s="8">
        <v>118</v>
      </c>
      <c r="K6" s="8">
        <v>110</v>
      </c>
      <c r="L6" s="8">
        <v>116</v>
      </c>
      <c r="M6" s="8">
        <v>114</v>
      </c>
      <c r="N6" s="9">
        <v>110</v>
      </c>
      <c r="P6" s="44" t="s">
        <v>1</v>
      </c>
      <c r="Q6" s="39">
        <f>SUM($C6:C6)</f>
        <v>115</v>
      </c>
      <c r="R6" s="45">
        <f>SUM($C6:D6)</f>
        <v>232</v>
      </c>
      <c r="S6" s="45">
        <f>SUM($C6:E6)</f>
        <v>351</v>
      </c>
      <c r="T6" s="45">
        <f>SUM($C6:F6)</f>
        <v>470</v>
      </c>
      <c r="U6" s="45">
        <f>SUM($C6:G6)</f>
        <v>584</v>
      </c>
      <c r="V6" s="45">
        <f>SUM($C6:H6)</f>
        <v>696</v>
      </c>
      <c r="W6" s="45">
        <f>SUM($C6:I6)</f>
        <v>807</v>
      </c>
      <c r="X6" s="45">
        <f>SUM($C6:J6)</f>
        <v>925</v>
      </c>
      <c r="Y6" s="45">
        <f>SUM($C6:K6)</f>
        <v>1035</v>
      </c>
      <c r="Z6" s="45">
        <f>SUM($C6:L6)</f>
        <v>1151</v>
      </c>
      <c r="AA6" s="45">
        <f>SUM($C6:M6)</f>
        <v>1265</v>
      </c>
      <c r="AB6" s="66">
        <f>SUM($C6:N6)</f>
        <v>1375</v>
      </c>
      <c r="AD6" s="37">
        <f>AD5+1</f>
        <v>2</v>
      </c>
    </row>
    <row r="7" spans="2:30" ht="15.75" thickBot="1" x14ac:dyDescent="0.3">
      <c r="B7" s="10" t="s">
        <v>10</v>
      </c>
      <c r="C7" s="52">
        <v>10</v>
      </c>
      <c r="D7" s="11">
        <v>15</v>
      </c>
      <c r="E7" s="11">
        <v>10</v>
      </c>
      <c r="F7" s="11">
        <v>11</v>
      </c>
      <c r="G7" s="11">
        <v>11</v>
      </c>
      <c r="H7" s="11">
        <v>13</v>
      </c>
      <c r="I7" s="11">
        <v>10</v>
      </c>
      <c r="J7" s="11">
        <v>15</v>
      </c>
      <c r="K7" s="11">
        <v>10</v>
      </c>
      <c r="L7" s="11">
        <v>13</v>
      </c>
      <c r="M7" s="11">
        <v>13</v>
      </c>
      <c r="N7" s="12">
        <v>12</v>
      </c>
      <c r="P7" s="46" t="s">
        <v>10</v>
      </c>
      <c r="Q7" s="39">
        <f>SUM($C7:C7)</f>
        <v>10</v>
      </c>
      <c r="R7" s="45">
        <f>SUM($C7:D7)</f>
        <v>25</v>
      </c>
      <c r="S7" s="45">
        <f>SUM($C7:E7)</f>
        <v>35</v>
      </c>
      <c r="T7" s="45">
        <f>SUM($C7:F7)</f>
        <v>46</v>
      </c>
      <c r="U7" s="45">
        <f>SUM($C7:G7)</f>
        <v>57</v>
      </c>
      <c r="V7" s="45">
        <f>SUM($C7:H7)</f>
        <v>70</v>
      </c>
      <c r="W7" s="45">
        <f>SUM($C7:I7)</f>
        <v>80</v>
      </c>
      <c r="X7" s="45">
        <f>SUM($C7:J7)</f>
        <v>95</v>
      </c>
      <c r="Y7" s="45">
        <f>SUM($C7:K7)</f>
        <v>105</v>
      </c>
      <c r="Z7" s="45">
        <f>SUM($C7:L7)</f>
        <v>118</v>
      </c>
      <c r="AA7" s="45">
        <f>SUM($C7:M7)</f>
        <v>131</v>
      </c>
      <c r="AB7" s="66">
        <f>SUM($C7:N7)</f>
        <v>143</v>
      </c>
      <c r="AD7" s="37">
        <f>AD6+1</f>
        <v>3</v>
      </c>
    </row>
    <row r="8" spans="2:30" ht="15.75" thickBot="1" x14ac:dyDescent="0.3">
      <c r="B8" s="7" t="s">
        <v>2</v>
      </c>
      <c r="C8" s="53">
        <f>C6-C7</f>
        <v>105</v>
      </c>
      <c r="D8" s="13">
        <f t="shared" ref="D8:N8" si="2">D6-D7</f>
        <v>102</v>
      </c>
      <c r="E8" s="13">
        <f t="shared" si="2"/>
        <v>109</v>
      </c>
      <c r="F8" s="13">
        <f t="shared" si="2"/>
        <v>108</v>
      </c>
      <c r="G8" s="13">
        <f t="shared" si="2"/>
        <v>103</v>
      </c>
      <c r="H8" s="13">
        <f t="shared" si="2"/>
        <v>99</v>
      </c>
      <c r="I8" s="13">
        <f t="shared" si="2"/>
        <v>101</v>
      </c>
      <c r="J8" s="13">
        <f t="shared" si="2"/>
        <v>103</v>
      </c>
      <c r="K8" s="13">
        <f t="shared" si="2"/>
        <v>100</v>
      </c>
      <c r="L8" s="13">
        <f t="shared" si="2"/>
        <v>103</v>
      </c>
      <c r="M8" s="13">
        <f t="shared" si="2"/>
        <v>101</v>
      </c>
      <c r="N8" s="14">
        <f t="shared" si="2"/>
        <v>98</v>
      </c>
      <c r="P8" s="44" t="s">
        <v>2</v>
      </c>
      <c r="Q8" s="84">
        <f>SUM($C8:C8)</f>
        <v>105</v>
      </c>
      <c r="R8" s="85">
        <f>SUM($C8:D8)</f>
        <v>207</v>
      </c>
      <c r="S8" s="85">
        <f>SUM($C8:E8)</f>
        <v>316</v>
      </c>
      <c r="T8" s="85">
        <f>SUM($C8:F8)</f>
        <v>424</v>
      </c>
      <c r="U8" s="85">
        <f>SUM($C8:G8)</f>
        <v>527</v>
      </c>
      <c r="V8" s="85">
        <f>SUM($C8:H8)</f>
        <v>626</v>
      </c>
      <c r="W8" s="85">
        <f>SUM($C8:I8)</f>
        <v>727</v>
      </c>
      <c r="X8" s="85">
        <f>SUM($C8:J8)</f>
        <v>830</v>
      </c>
      <c r="Y8" s="85">
        <f>SUM($C8:K8)</f>
        <v>930</v>
      </c>
      <c r="Z8" s="85">
        <f>SUM($C8:L8)</f>
        <v>1033</v>
      </c>
      <c r="AA8" s="85">
        <f>SUM($C8:M8)</f>
        <v>1134</v>
      </c>
      <c r="AB8" s="86">
        <f>SUM($C8:N8)</f>
        <v>1232</v>
      </c>
      <c r="AD8" s="37">
        <f t="shared" ref="AD8:AD17" si="3">AD7+1</f>
        <v>4</v>
      </c>
    </row>
    <row r="9" spans="2:30" ht="15.75" thickBot="1" x14ac:dyDescent="0.3">
      <c r="B9" s="15" t="s">
        <v>11</v>
      </c>
      <c r="C9" s="54">
        <f>SUM(C10:C12)</f>
        <v>45</v>
      </c>
      <c r="D9" s="16">
        <f t="shared" ref="D9:N9" si="4">SUM(D10:D12)</f>
        <v>49</v>
      </c>
      <c r="E9" s="16">
        <f t="shared" si="4"/>
        <v>51</v>
      </c>
      <c r="F9" s="16">
        <f t="shared" si="4"/>
        <v>49</v>
      </c>
      <c r="G9" s="16">
        <f t="shared" si="4"/>
        <v>48</v>
      </c>
      <c r="H9" s="16">
        <f t="shared" si="4"/>
        <v>43</v>
      </c>
      <c r="I9" s="16">
        <f t="shared" si="4"/>
        <v>45</v>
      </c>
      <c r="J9" s="16">
        <f t="shared" si="4"/>
        <v>44</v>
      </c>
      <c r="K9" s="16">
        <f t="shared" si="4"/>
        <v>49</v>
      </c>
      <c r="L9" s="16">
        <f t="shared" si="4"/>
        <v>45</v>
      </c>
      <c r="M9" s="16">
        <f t="shared" si="4"/>
        <v>48</v>
      </c>
      <c r="N9" s="17">
        <f t="shared" si="4"/>
        <v>45</v>
      </c>
      <c r="P9" s="47" t="s">
        <v>11</v>
      </c>
      <c r="Q9" s="84">
        <f>SUM($C9:C9)</f>
        <v>45</v>
      </c>
      <c r="R9" s="85">
        <f>SUM($C9:D9)</f>
        <v>94</v>
      </c>
      <c r="S9" s="85">
        <f>SUM($C9:E9)</f>
        <v>145</v>
      </c>
      <c r="T9" s="85">
        <f>SUM($C9:F9)</f>
        <v>194</v>
      </c>
      <c r="U9" s="85">
        <f>SUM($C9:G9)</f>
        <v>242</v>
      </c>
      <c r="V9" s="85">
        <f>SUM($C9:H9)</f>
        <v>285</v>
      </c>
      <c r="W9" s="85">
        <f>SUM($C9:I9)</f>
        <v>330</v>
      </c>
      <c r="X9" s="85">
        <f>SUM($C9:J9)</f>
        <v>374</v>
      </c>
      <c r="Y9" s="85">
        <f>SUM($C9:K9)</f>
        <v>423</v>
      </c>
      <c r="Z9" s="85">
        <f>SUM($C9:L9)</f>
        <v>468</v>
      </c>
      <c r="AA9" s="85">
        <f>SUM($C9:M9)</f>
        <v>516</v>
      </c>
      <c r="AB9" s="86">
        <f>SUM($C9:N9)</f>
        <v>561</v>
      </c>
      <c r="AD9" s="37">
        <f t="shared" si="3"/>
        <v>5</v>
      </c>
    </row>
    <row r="10" spans="2:30" ht="15.75" thickBot="1" x14ac:dyDescent="0.3">
      <c r="B10" s="18" t="s">
        <v>12</v>
      </c>
      <c r="C10" s="52">
        <v>35</v>
      </c>
      <c r="D10" s="11">
        <v>37</v>
      </c>
      <c r="E10" s="11">
        <v>40</v>
      </c>
      <c r="F10" s="11">
        <v>37</v>
      </c>
      <c r="G10" s="11">
        <v>38</v>
      </c>
      <c r="H10" s="11">
        <v>35</v>
      </c>
      <c r="I10" s="11">
        <v>35</v>
      </c>
      <c r="J10" s="11">
        <v>36</v>
      </c>
      <c r="K10" s="11">
        <v>39</v>
      </c>
      <c r="L10" s="11">
        <v>36</v>
      </c>
      <c r="M10" s="11">
        <v>39</v>
      </c>
      <c r="N10" s="12">
        <v>35</v>
      </c>
      <c r="P10" s="48" t="s">
        <v>12</v>
      </c>
      <c r="Q10" s="39">
        <f>SUM($C10:C10)</f>
        <v>35</v>
      </c>
      <c r="R10" s="45">
        <f>SUM($C10:D10)</f>
        <v>72</v>
      </c>
      <c r="S10" s="45">
        <f>SUM($C10:E10)</f>
        <v>112</v>
      </c>
      <c r="T10" s="45">
        <f>SUM($C10:F10)</f>
        <v>149</v>
      </c>
      <c r="U10" s="45">
        <f>SUM($C10:G10)</f>
        <v>187</v>
      </c>
      <c r="V10" s="45">
        <f>SUM($C10:H10)</f>
        <v>222</v>
      </c>
      <c r="W10" s="45">
        <f>SUM($C10:I10)</f>
        <v>257</v>
      </c>
      <c r="X10" s="45">
        <f>SUM($C10:J10)</f>
        <v>293</v>
      </c>
      <c r="Y10" s="45">
        <f>SUM($C10:K10)</f>
        <v>332</v>
      </c>
      <c r="Z10" s="45">
        <f>SUM($C10:L10)</f>
        <v>368</v>
      </c>
      <c r="AA10" s="45">
        <f>SUM($C10:M10)</f>
        <v>407</v>
      </c>
      <c r="AB10" s="66">
        <f>SUM($C10:N10)</f>
        <v>442</v>
      </c>
      <c r="AD10" s="37">
        <f t="shared" si="3"/>
        <v>6</v>
      </c>
    </row>
    <row r="11" spans="2:30" ht="15.75" thickBot="1" x14ac:dyDescent="0.3">
      <c r="B11" s="18" t="s">
        <v>13</v>
      </c>
      <c r="C11" s="52">
        <v>9</v>
      </c>
      <c r="D11" s="11">
        <v>9</v>
      </c>
      <c r="E11" s="11">
        <v>8</v>
      </c>
      <c r="F11" s="11">
        <v>9</v>
      </c>
      <c r="G11" s="11">
        <v>8</v>
      </c>
      <c r="H11" s="11">
        <v>7</v>
      </c>
      <c r="I11" s="11">
        <v>7</v>
      </c>
      <c r="J11" s="11">
        <v>7</v>
      </c>
      <c r="K11" s="11">
        <v>8</v>
      </c>
      <c r="L11" s="11">
        <v>7</v>
      </c>
      <c r="M11" s="11">
        <v>8</v>
      </c>
      <c r="N11" s="12">
        <v>8</v>
      </c>
      <c r="P11" s="48" t="s">
        <v>13</v>
      </c>
      <c r="Q11" s="39">
        <f>SUM($C11:C11)</f>
        <v>9</v>
      </c>
      <c r="R11" s="45">
        <f>SUM($C11:D11)</f>
        <v>18</v>
      </c>
      <c r="S11" s="45">
        <f>SUM($C11:E11)</f>
        <v>26</v>
      </c>
      <c r="T11" s="45">
        <f>SUM($C11:F11)</f>
        <v>35</v>
      </c>
      <c r="U11" s="45">
        <f>SUM($C11:G11)</f>
        <v>43</v>
      </c>
      <c r="V11" s="45">
        <f>SUM($C11:H11)</f>
        <v>50</v>
      </c>
      <c r="W11" s="45">
        <f>SUM($C11:I11)</f>
        <v>57</v>
      </c>
      <c r="X11" s="45">
        <f>SUM($C11:J11)</f>
        <v>64</v>
      </c>
      <c r="Y11" s="45">
        <f>SUM($C11:K11)</f>
        <v>72</v>
      </c>
      <c r="Z11" s="45">
        <f>SUM($C11:L11)</f>
        <v>79</v>
      </c>
      <c r="AA11" s="45">
        <f>SUM($C11:M11)</f>
        <v>87</v>
      </c>
      <c r="AB11" s="66">
        <f>SUM($C11:N11)</f>
        <v>95</v>
      </c>
      <c r="AD11" s="37">
        <f t="shared" si="3"/>
        <v>7</v>
      </c>
    </row>
    <row r="12" spans="2:30" ht="15.75" thickBot="1" x14ac:dyDescent="0.3">
      <c r="B12" s="18" t="s">
        <v>14</v>
      </c>
      <c r="C12" s="52">
        <v>1</v>
      </c>
      <c r="D12" s="11">
        <v>3</v>
      </c>
      <c r="E12" s="11">
        <v>3</v>
      </c>
      <c r="F12" s="11">
        <v>3</v>
      </c>
      <c r="G12" s="11">
        <v>2</v>
      </c>
      <c r="H12" s="11">
        <v>1</v>
      </c>
      <c r="I12" s="11">
        <v>3</v>
      </c>
      <c r="J12" s="11">
        <v>1</v>
      </c>
      <c r="K12" s="11">
        <v>2</v>
      </c>
      <c r="L12" s="11">
        <v>2</v>
      </c>
      <c r="M12" s="11">
        <v>1</v>
      </c>
      <c r="N12" s="12">
        <v>2</v>
      </c>
      <c r="P12" s="48" t="s">
        <v>14</v>
      </c>
      <c r="Q12" s="39">
        <f>SUM($C12:C12)</f>
        <v>1</v>
      </c>
      <c r="R12" s="45">
        <f>SUM($C12:D12)</f>
        <v>4</v>
      </c>
      <c r="S12" s="45">
        <f>SUM($C12:E12)</f>
        <v>7</v>
      </c>
      <c r="T12" s="45">
        <f>SUM($C12:F12)</f>
        <v>10</v>
      </c>
      <c r="U12" s="45">
        <f>SUM($C12:G12)</f>
        <v>12</v>
      </c>
      <c r="V12" s="45">
        <f>SUM($C12:H12)</f>
        <v>13</v>
      </c>
      <c r="W12" s="45">
        <f>SUM($C12:I12)</f>
        <v>16</v>
      </c>
      <c r="X12" s="45">
        <f>SUM($C12:J12)</f>
        <v>17</v>
      </c>
      <c r="Y12" s="45">
        <f>SUM($C12:K12)</f>
        <v>19</v>
      </c>
      <c r="Z12" s="45">
        <f>SUM($C12:L12)</f>
        <v>21</v>
      </c>
      <c r="AA12" s="45">
        <f>SUM($C12:M12)</f>
        <v>22</v>
      </c>
      <c r="AB12" s="66">
        <f>SUM($C12:N12)</f>
        <v>24</v>
      </c>
      <c r="AD12" s="37">
        <f t="shared" si="3"/>
        <v>8</v>
      </c>
    </row>
    <row r="13" spans="2:30" ht="15.75" thickBot="1" x14ac:dyDescent="0.3">
      <c r="B13" s="7" t="s">
        <v>15</v>
      </c>
      <c r="C13" s="53">
        <f>C8-C9</f>
        <v>60</v>
      </c>
      <c r="D13" s="13">
        <f t="shared" ref="D13:N13" si="5">D8-D9</f>
        <v>53</v>
      </c>
      <c r="E13" s="13">
        <f t="shared" si="5"/>
        <v>58</v>
      </c>
      <c r="F13" s="13">
        <f t="shared" si="5"/>
        <v>59</v>
      </c>
      <c r="G13" s="13">
        <f t="shared" si="5"/>
        <v>55</v>
      </c>
      <c r="H13" s="13">
        <f t="shared" si="5"/>
        <v>56</v>
      </c>
      <c r="I13" s="13">
        <f t="shared" si="5"/>
        <v>56</v>
      </c>
      <c r="J13" s="13">
        <f t="shared" si="5"/>
        <v>59</v>
      </c>
      <c r="K13" s="13">
        <f t="shared" si="5"/>
        <v>51</v>
      </c>
      <c r="L13" s="13">
        <f t="shared" si="5"/>
        <v>58</v>
      </c>
      <c r="M13" s="13">
        <f t="shared" si="5"/>
        <v>53</v>
      </c>
      <c r="N13" s="14">
        <f t="shared" si="5"/>
        <v>53</v>
      </c>
      <c r="P13" s="44" t="s">
        <v>15</v>
      </c>
      <c r="Q13" s="84">
        <f>SUM($C13:C13)</f>
        <v>60</v>
      </c>
      <c r="R13" s="85">
        <f>SUM($C13:D13)</f>
        <v>113</v>
      </c>
      <c r="S13" s="85">
        <f>SUM($C13:E13)</f>
        <v>171</v>
      </c>
      <c r="T13" s="85">
        <f>SUM($C13:F13)</f>
        <v>230</v>
      </c>
      <c r="U13" s="85">
        <f>SUM($C13:G13)</f>
        <v>285</v>
      </c>
      <c r="V13" s="85">
        <f>SUM($C13:H13)</f>
        <v>341</v>
      </c>
      <c r="W13" s="85">
        <f>SUM($C13:I13)</f>
        <v>397</v>
      </c>
      <c r="X13" s="85">
        <f>SUM($C13:J13)</f>
        <v>456</v>
      </c>
      <c r="Y13" s="85">
        <f>SUM($C13:K13)</f>
        <v>507</v>
      </c>
      <c r="Z13" s="85">
        <f>SUM($C13:L13)</f>
        <v>565</v>
      </c>
      <c r="AA13" s="85">
        <f>SUM($C13:M13)</f>
        <v>618</v>
      </c>
      <c r="AB13" s="86">
        <f>SUM($C13:N13)</f>
        <v>671</v>
      </c>
      <c r="AD13" s="37">
        <f t="shared" si="3"/>
        <v>9</v>
      </c>
    </row>
    <row r="14" spans="2:30" ht="15.75" thickBot="1" x14ac:dyDescent="0.3">
      <c r="B14" s="15" t="s">
        <v>16</v>
      </c>
      <c r="C14" s="54">
        <f>SUM(C15:C16)</f>
        <v>11</v>
      </c>
      <c r="D14" s="16">
        <f t="shared" ref="D14:N14" si="6">SUM(D15:D16)</f>
        <v>10</v>
      </c>
      <c r="E14" s="16">
        <f t="shared" si="6"/>
        <v>8</v>
      </c>
      <c r="F14" s="16">
        <f t="shared" si="6"/>
        <v>9</v>
      </c>
      <c r="G14" s="16">
        <f t="shared" si="6"/>
        <v>10</v>
      </c>
      <c r="H14" s="16">
        <f t="shared" si="6"/>
        <v>9</v>
      </c>
      <c r="I14" s="16">
        <f t="shared" si="6"/>
        <v>8</v>
      </c>
      <c r="J14" s="16">
        <f t="shared" si="6"/>
        <v>7</v>
      </c>
      <c r="K14" s="16">
        <f t="shared" si="6"/>
        <v>8</v>
      </c>
      <c r="L14" s="16">
        <f t="shared" si="6"/>
        <v>9</v>
      </c>
      <c r="M14" s="16">
        <f t="shared" si="6"/>
        <v>8</v>
      </c>
      <c r="N14" s="17">
        <f t="shared" si="6"/>
        <v>9</v>
      </c>
      <c r="P14" s="47" t="s">
        <v>16</v>
      </c>
      <c r="Q14" s="84">
        <f>SUM($C14:C14)</f>
        <v>11</v>
      </c>
      <c r="R14" s="85">
        <f>SUM($C14:D14)</f>
        <v>21</v>
      </c>
      <c r="S14" s="85">
        <f>SUM($C14:E14)</f>
        <v>29</v>
      </c>
      <c r="T14" s="85">
        <f>SUM($C14:F14)</f>
        <v>38</v>
      </c>
      <c r="U14" s="85">
        <f>SUM($C14:G14)</f>
        <v>48</v>
      </c>
      <c r="V14" s="85">
        <f>SUM($C14:H14)</f>
        <v>57</v>
      </c>
      <c r="W14" s="85">
        <f>SUM($C14:I14)</f>
        <v>65</v>
      </c>
      <c r="X14" s="85">
        <f>SUM($C14:J14)</f>
        <v>72</v>
      </c>
      <c r="Y14" s="85">
        <f>SUM($C14:K14)</f>
        <v>80</v>
      </c>
      <c r="Z14" s="85">
        <f>SUM($C14:L14)</f>
        <v>89</v>
      </c>
      <c r="AA14" s="85">
        <f>SUM($C14:M14)</f>
        <v>97</v>
      </c>
      <c r="AB14" s="86">
        <f>SUM($C14:N14)</f>
        <v>106</v>
      </c>
      <c r="AD14" s="37">
        <f t="shared" si="3"/>
        <v>10</v>
      </c>
    </row>
    <row r="15" spans="2:30" ht="15.75" thickBot="1" x14ac:dyDescent="0.3">
      <c r="B15" s="18" t="s">
        <v>3</v>
      </c>
      <c r="C15" s="52">
        <v>4</v>
      </c>
      <c r="D15" s="11">
        <v>3</v>
      </c>
      <c r="E15" s="11">
        <v>2</v>
      </c>
      <c r="F15" s="11">
        <v>3</v>
      </c>
      <c r="G15" s="11">
        <v>3</v>
      </c>
      <c r="H15" s="11">
        <v>4</v>
      </c>
      <c r="I15" s="11">
        <v>3</v>
      </c>
      <c r="J15" s="11">
        <v>2</v>
      </c>
      <c r="K15" s="11">
        <v>2</v>
      </c>
      <c r="L15" s="11">
        <v>4</v>
      </c>
      <c r="M15" s="11">
        <v>3</v>
      </c>
      <c r="N15" s="12">
        <v>3</v>
      </c>
      <c r="P15" s="48" t="s">
        <v>3</v>
      </c>
      <c r="Q15" s="39">
        <f>SUM($C15:C15)</f>
        <v>4</v>
      </c>
      <c r="R15" s="45">
        <f>SUM($C15:D15)</f>
        <v>7</v>
      </c>
      <c r="S15" s="45">
        <f>SUM($C15:E15)</f>
        <v>9</v>
      </c>
      <c r="T15" s="45">
        <f>SUM($C15:F15)</f>
        <v>12</v>
      </c>
      <c r="U15" s="45">
        <f>SUM($C15:G15)</f>
        <v>15</v>
      </c>
      <c r="V15" s="45">
        <f>SUM($C15:H15)</f>
        <v>19</v>
      </c>
      <c r="W15" s="45">
        <f>SUM($C15:I15)</f>
        <v>22</v>
      </c>
      <c r="X15" s="45">
        <f>SUM($C15:J15)</f>
        <v>24</v>
      </c>
      <c r="Y15" s="45">
        <f>SUM($C15:K15)</f>
        <v>26</v>
      </c>
      <c r="Z15" s="45">
        <f>SUM($C15:L15)</f>
        <v>30</v>
      </c>
      <c r="AA15" s="45">
        <f>SUM($C15:M15)</f>
        <v>33</v>
      </c>
      <c r="AB15" s="66">
        <f>SUM($C15:N15)</f>
        <v>36</v>
      </c>
      <c r="AD15" s="37">
        <f t="shared" si="3"/>
        <v>11</v>
      </c>
    </row>
    <row r="16" spans="2:30" ht="15.75" thickBot="1" x14ac:dyDescent="0.3">
      <c r="B16" s="19" t="s">
        <v>4</v>
      </c>
      <c r="C16" s="52">
        <v>7</v>
      </c>
      <c r="D16" s="11">
        <v>7</v>
      </c>
      <c r="E16" s="11">
        <v>6</v>
      </c>
      <c r="F16" s="11">
        <v>6</v>
      </c>
      <c r="G16" s="11">
        <v>7</v>
      </c>
      <c r="H16" s="11">
        <v>5</v>
      </c>
      <c r="I16" s="11">
        <v>5</v>
      </c>
      <c r="J16" s="11">
        <v>5</v>
      </c>
      <c r="K16" s="11">
        <v>6</v>
      </c>
      <c r="L16" s="11">
        <v>5</v>
      </c>
      <c r="M16" s="11">
        <v>5</v>
      </c>
      <c r="N16" s="12">
        <v>6</v>
      </c>
      <c r="P16" s="49" t="s">
        <v>4</v>
      </c>
      <c r="Q16" s="39">
        <f>SUM($C16:C16)</f>
        <v>7</v>
      </c>
      <c r="R16" s="45">
        <f>SUM($C16:D16)</f>
        <v>14</v>
      </c>
      <c r="S16" s="45">
        <f>SUM($C16:E16)</f>
        <v>20</v>
      </c>
      <c r="T16" s="45">
        <f>SUM($C16:F16)</f>
        <v>26</v>
      </c>
      <c r="U16" s="45">
        <f>SUM($C16:G16)</f>
        <v>33</v>
      </c>
      <c r="V16" s="45">
        <f>SUM($C16:H16)</f>
        <v>38</v>
      </c>
      <c r="W16" s="45">
        <f>SUM($C16:I16)</f>
        <v>43</v>
      </c>
      <c r="X16" s="45">
        <f>SUM($C16:J16)</f>
        <v>48</v>
      </c>
      <c r="Y16" s="45">
        <f>SUM($C16:K16)</f>
        <v>54</v>
      </c>
      <c r="Z16" s="45">
        <f>SUM($C16:L16)</f>
        <v>59</v>
      </c>
      <c r="AA16" s="45">
        <f>SUM($C16:M16)</f>
        <v>64</v>
      </c>
      <c r="AB16" s="66">
        <f>SUM($C16:N16)</f>
        <v>70</v>
      </c>
      <c r="AD16" s="37">
        <f t="shared" si="3"/>
        <v>12</v>
      </c>
    </row>
    <row r="17" spans="2:30" ht="15.75" thickBot="1" x14ac:dyDescent="0.3">
      <c r="B17" s="20" t="s">
        <v>5</v>
      </c>
      <c r="C17" s="55">
        <f>C13-C14</f>
        <v>49</v>
      </c>
      <c r="D17" s="21">
        <f t="shared" ref="D17:N17" si="7">D13-D14</f>
        <v>43</v>
      </c>
      <c r="E17" s="21">
        <f t="shared" si="7"/>
        <v>50</v>
      </c>
      <c r="F17" s="21">
        <f t="shared" si="7"/>
        <v>50</v>
      </c>
      <c r="G17" s="21">
        <f t="shared" si="7"/>
        <v>45</v>
      </c>
      <c r="H17" s="21">
        <f t="shared" si="7"/>
        <v>47</v>
      </c>
      <c r="I17" s="21">
        <f t="shared" si="7"/>
        <v>48</v>
      </c>
      <c r="J17" s="21">
        <f t="shared" si="7"/>
        <v>52</v>
      </c>
      <c r="K17" s="21">
        <f t="shared" si="7"/>
        <v>43</v>
      </c>
      <c r="L17" s="21">
        <f t="shared" si="7"/>
        <v>49</v>
      </c>
      <c r="M17" s="21">
        <f t="shared" si="7"/>
        <v>45</v>
      </c>
      <c r="N17" s="22">
        <f t="shared" si="7"/>
        <v>44</v>
      </c>
      <c r="P17" s="50" t="s">
        <v>5</v>
      </c>
      <c r="Q17" s="87">
        <f>SUM($C17:C17)</f>
        <v>49</v>
      </c>
      <c r="R17" s="88">
        <f>SUM($C17:D17)</f>
        <v>92</v>
      </c>
      <c r="S17" s="88">
        <f>SUM($C17:E17)</f>
        <v>142</v>
      </c>
      <c r="T17" s="88">
        <f>SUM($C17:F17)</f>
        <v>192</v>
      </c>
      <c r="U17" s="88">
        <f>SUM($C17:G17)</f>
        <v>237</v>
      </c>
      <c r="V17" s="88">
        <f>SUM($C17:H17)</f>
        <v>284</v>
      </c>
      <c r="W17" s="88">
        <f>SUM($C17:I17)</f>
        <v>332</v>
      </c>
      <c r="X17" s="88">
        <f>SUM($C17:J17)</f>
        <v>384</v>
      </c>
      <c r="Y17" s="88">
        <f>SUM($C17:K17)</f>
        <v>427</v>
      </c>
      <c r="Z17" s="88">
        <f>SUM($C17:L17)</f>
        <v>476</v>
      </c>
      <c r="AA17" s="88">
        <f>SUM($C17:M17)</f>
        <v>521</v>
      </c>
      <c r="AB17" s="89">
        <f>SUM($C17:N17)</f>
        <v>565</v>
      </c>
      <c r="AD17" s="37">
        <f t="shared" si="3"/>
        <v>13</v>
      </c>
    </row>
    <row r="18" spans="2:30" ht="15.75" thickTop="1" x14ac:dyDescent="0.25">
      <c r="P18" s="42" t="s">
        <v>5</v>
      </c>
      <c r="Q18" s="43">
        <v>49</v>
      </c>
      <c r="R18" s="43">
        <v>43</v>
      </c>
      <c r="S18" s="43">
        <v>50</v>
      </c>
      <c r="T18" s="43">
        <v>50</v>
      </c>
      <c r="U18" s="43">
        <v>45</v>
      </c>
      <c r="V18" s="43">
        <v>47</v>
      </c>
      <c r="W18" s="43">
        <v>48</v>
      </c>
      <c r="X18" s="43">
        <v>52</v>
      </c>
      <c r="Y18" s="43">
        <v>43</v>
      </c>
      <c r="Z18" s="43">
        <v>49</v>
      </c>
      <c r="AA18" s="43">
        <v>45</v>
      </c>
      <c r="AB18" s="43">
        <v>44</v>
      </c>
    </row>
  </sheetData>
  <mergeCells count="4">
    <mergeCell ref="B3:B5"/>
    <mergeCell ref="C4:N4"/>
    <mergeCell ref="P3:P5"/>
    <mergeCell ref="Q4:AB4"/>
  </mergeCells>
  <printOptions horizontalCentered="1"/>
  <pageMargins left="0.7" right="0.7" top="0.75" bottom="0.75" header="0.3" footer="0.3"/>
  <pageSetup scale="28" orientation="portrait" horizontalDpi="4294967295" verticalDpi="4294967295" r:id="rId1"/>
  <ignoredErrors>
    <ignoredError sqref="R6:S6 R7:AB7 R8:AB8 R9:AB9 R10:AB10 R11:AB11 R12:AB12 R13:AB13 R14:AB14 R15:AB15 R16:AB16 R17:AB17 T6:AB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3F0E-FDCE-4565-B3F4-B89A4FEB5C9F}">
  <sheetPr>
    <pageSetUpPr fitToPage="1"/>
  </sheetPr>
  <dimension ref="B1:AC17"/>
  <sheetViews>
    <sheetView workbookViewId="0">
      <selection activeCell="B1" sqref="B1:AA17"/>
    </sheetView>
  </sheetViews>
  <sheetFormatPr defaultRowHeight="15" x14ac:dyDescent="0.25"/>
  <cols>
    <col min="2" max="2" width="34" bestFit="1" customWidth="1"/>
    <col min="15" max="15" width="2.28515625" customWidth="1"/>
    <col min="29" max="29" width="9" bestFit="1" customWidth="1"/>
  </cols>
  <sheetData>
    <row r="1" spans="2:29" ht="16.5" customHeight="1" thickBot="1" x14ac:dyDescent="0.3"/>
    <row r="2" spans="2:29" ht="16.5" customHeight="1" thickTop="1" thickBot="1" x14ac:dyDescent="0.3">
      <c r="B2" s="9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C2" s="37"/>
    </row>
    <row r="3" spans="2:29" ht="31.5" thickTop="1" thickBot="1" x14ac:dyDescent="0.3">
      <c r="B3" s="94"/>
      <c r="C3" s="117" t="s">
        <v>6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9"/>
      <c r="P3" s="120" t="s">
        <v>23</v>
      </c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2"/>
      <c r="AC3" s="63" t="s">
        <v>22</v>
      </c>
    </row>
    <row r="4" spans="2:29" ht="16.5" customHeight="1" thickTop="1" thickBot="1" x14ac:dyDescent="0.3">
      <c r="B4" s="95"/>
      <c r="C4" s="5">
        <f>'Budget '!C5</f>
        <v>44307</v>
      </c>
      <c r="D4" s="5">
        <f>'Budget '!D5</f>
        <v>44347</v>
      </c>
      <c r="E4" s="5">
        <f>'Budget '!E5</f>
        <v>44377</v>
      </c>
      <c r="F4" s="5">
        <f>'Budget '!F5</f>
        <v>44408</v>
      </c>
      <c r="G4" s="5">
        <f>'Budget '!G5</f>
        <v>44439</v>
      </c>
      <c r="H4" s="5">
        <f>'Budget '!H5</f>
        <v>44469</v>
      </c>
      <c r="I4" s="5">
        <f>'Budget '!I5</f>
        <v>44500</v>
      </c>
      <c r="J4" s="5">
        <f>'Budget '!J5</f>
        <v>44530</v>
      </c>
      <c r="K4" s="5">
        <f>'Budget '!K5</f>
        <v>44561</v>
      </c>
      <c r="L4" s="5">
        <f>'Budget '!L5</f>
        <v>44592</v>
      </c>
      <c r="M4" s="5">
        <f>'Budget '!M5</f>
        <v>44620</v>
      </c>
      <c r="N4" s="6">
        <f>'Budget '!N5</f>
        <v>44651</v>
      </c>
      <c r="P4" s="38">
        <f>'Budget '!C5</f>
        <v>44307</v>
      </c>
      <c r="Q4" s="2">
        <f>'Budget '!D5</f>
        <v>44347</v>
      </c>
      <c r="R4" s="2">
        <f>'Budget '!E5</f>
        <v>44377</v>
      </c>
      <c r="S4" s="2">
        <f>'Budget '!F5</f>
        <v>44408</v>
      </c>
      <c r="T4" s="2">
        <f>'Budget '!G5</f>
        <v>44439</v>
      </c>
      <c r="U4" s="2">
        <f>'Budget '!H5</f>
        <v>44469</v>
      </c>
      <c r="V4" s="2">
        <f>'Budget '!I5</f>
        <v>44500</v>
      </c>
      <c r="W4" s="2">
        <f>'Budget '!J5</f>
        <v>44530</v>
      </c>
      <c r="X4" s="2">
        <f>'Budget '!K5</f>
        <v>44561</v>
      </c>
      <c r="Y4" s="2">
        <f>'Budget '!L5</f>
        <v>44592</v>
      </c>
      <c r="Z4" s="2">
        <f>'Budget '!M5</f>
        <v>44620</v>
      </c>
      <c r="AA4" s="3">
        <f>'Budget '!N5</f>
        <v>44651</v>
      </c>
      <c r="AC4" s="37">
        <v>1</v>
      </c>
    </row>
    <row r="5" spans="2:29" ht="16.5" thickTop="1" thickBot="1" x14ac:dyDescent="0.3">
      <c r="B5" s="7" t="s">
        <v>1</v>
      </c>
      <c r="C5" s="8">
        <v>115</v>
      </c>
      <c r="D5" s="8">
        <v>120</v>
      </c>
      <c r="E5" s="8">
        <v>118</v>
      </c>
      <c r="F5" s="8">
        <v>117</v>
      </c>
      <c r="G5" s="8">
        <v>111</v>
      </c>
      <c r="H5" s="8">
        <v>116</v>
      </c>
      <c r="I5" s="8">
        <v>118</v>
      </c>
      <c r="J5" s="8">
        <v>112</v>
      </c>
      <c r="K5" s="8">
        <v>119</v>
      </c>
      <c r="L5" s="8">
        <v>117</v>
      </c>
      <c r="M5" s="8">
        <v>110</v>
      </c>
      <c r="N5" s="9">
        <v>120</v>
      </c>
      <c r="P5" s="39">
        <f>SUM($C5:C5)</f>
        <v>115</v>
      </c>
      <c r="Q5" s="39">
        <f>SUM($C5:D5)</f>
        <v>235</v>
      </c>
      <c r="R5" s="39">
        <f>SUM($C5:E5)</f>
        <v>353</v>
      </c>
      <c r="S5" s="39">
        <f>SUM($C5:F5)</f>
        <v>470</v>
      </c>
      <c r="T5" s="39">
        <f>SUM($C5:G5)</f>
        <v>581</v>
      </c>
      <c r="U5" s="39">
        <f>SUM($C5:H5)</f>
        <v>697</v>
      </c>
      <c r="V5" s="39">
        <f>SUM($C5:I5)</f>
        <v>815</v>
      </c>
      <c r="W5" s="39">
        <f>SUM($C5:J5)</f>
        <v>927</v>
      </c>
      <c r="X5" s="39">
        <f>SUM($C5:K5)</f>
        <v>1046</v>
      </c>
      <c r="Y5" s="39">
        <f>SUM($C5:L5)</f>
        <v>1163</v>
      </c>
      <c r="Z5" s="39">
        <f>SUM($C5:M5)</f>
        <v>1273</v>
      </c>
      <c r="AA5" s="58">
        <f>SUM($C5:N5)</f>
        <v>1393</v>
      </c>
      <c r="AC5" s="37">
        <f>AC4+1</f>
        <v>2</v>
      </c>
    </row>
    <row r="6" spans="2:29" ht="15.75" thickBot="1" x14ac:dyDescent="0.3">
      <c r="B6" s="10" t="s">
        <v>10</v>
      </c>
      <c r="C6" s="11">
        <v>14</v>
      </c>
      <c r="D6" s="11">
        <v>11</v>
      </c>
      <c r="E6" s="11">
        <v>12</v>
      </c>
      <c r="F6" s="11">
        <v>15</v>
      </c>
      <c r="G6" s="11">
        <v>15</v>
      </c>
      <c r="H6" s="11">
        <v>14</v>
      </c>
      <c r="I6" s="11">
        <v>12</v>
      </c>
      <c r="J6" s="11">
        <v>14</v>
      </c>
      <c r="K6" s="11">
        <v>14</v>
      </c>
      <c r="L6" s="11">
        <v>11</v>
      </c>
      <c r="M6" s="11">
        <v>12</v>
      </c>
      <c r="N6" s="12">
        <v>15</v>
      </c>
      <c r="P6" s="39">
        <f>SUM($C6:C6)</f>
        <v>14</v>
      </c>
      <c r="Q6" s="39">
        <f>SUM($C6:D6)</f>
        <v>25</v>
      </c>
      <c r="R6" s="39">
        <f>SUM($C6:E6)</f>
        <v>37</v>
      </c>
      <c r="S6" s="39">
        <f>SUM($C6:F6)</f>
        <v>52</v>
      </c>
      <c r="T6" s="39">
        <f>SUM($C6:G6)</f>
        <v>67</v>
      </c>
      <c r="U6" s="39">
        <f>SUM($C6:H6)</f>
        <v>81</v>
      </c>
      <c r="V6" s="39">
        <f>SUM($C6:I6)</f>
        <v>93</v>
      </c>
      <c r="W6" s="39">
        <f>SUM($C6:J6)</f>
        <v>107</v>
      </c>
      <c r="X6" s="39">
        <f>SUM($C6:K6)</f>
        <v>121</v>
      </c>
      <c r="Y6" s="39">
        <f>SUM($C6:L6)</f>
        <v>132</v>
      </c>
      <c r="Z6" s="39">
        <f>SUM($C6:M6)</f>
        <v>144</v>
      </c>
      <c r="AA6" s="58">
        <f>SUM($C6:N6)</f>
        <v>159</v>
      </c>
      <c r="AC6" s="37">
        <f>AC5+1</f>
        <v>3</v>
      </c>
    </row>
    <row r="7" spans="2:29" ht="15.75" thickBot="1" x14ac:dyDescent="0.3">
      <c r="B7" s="7" t="s">
        <v>2</v>
      </c>
      <c r="C7" s="13">
        <v>101</v>
      </c>
      <c r="D7" s="13">
        <v>109</v>
      </c>
      <c r="E7" s="13">
        <v>106</v>
      </c>
      <c r="F7" s="13">
        <v>102</v>
      </c>
      <c r="G7" s="13">
        <v>96</v>
      </c>
      <c r="H7" s="13">
        <v>102</v>
      </c>
      <c r="I7" s="13">
        <v>106</v>
      </c>
      <c r="J7" s="13">
        <v>98</v>
      </c>
      <c r="K7" s="13">
        <v>105</v>
      </c>
      <c r="L7" s="13">
        <v>106</v>
      </c>
      <c r="M7" s="13">
        <v>98</v>
      </c>
      <c r="N7" s="14">
        <v>105</v>
      </c>
      <c r="P7" s="59">
        <f>SUM($C7:C7)</f>
        <v>101</v>
      </c>
      <c r="Q7" s="59">
        <f>SUM($C7:D7)</f>
        <v>210</v>
      </c>
      <c r="R7" s="59">
        <f>SUM($C7:E7)</f>
        <v>316</v>
      </c>
      <c r="S7" s="59">
        <f>SUM($C7:F7)</f>
        <v>418</v>
      </c>
      <c r="T7" s="59">
        <f>SUM($C7:G7)</f>
        <v>514</v>
      </c>
      <c r="U7" s="59">
        <f>SUM($C7:H7)</f>
        <v>616</v>
      </c>
      <c r="V7" s="59">
        <f>SUM($C7:I7)</f>
        <v>722</v>
      </c>
      <c r="W7" s="59">
        <f>SUM($C7:J7)</f>
        <v>820</v>
      </c>
      <c r="X7" s="59">
        <f>SUM($C7:K7)</f>
        <v>925</v>
      </c>
      <c r="Y7" s="59">
        <f>SUM($C7:L7)</f>
        <v>1031</v>
      </c>
      <c r="Z7" s="59">
        <f>SUM($C7:M7)</f>
        <v>1129</v>
      </c>
      <c r="AA7" s="60">
        <f>SUM($C7:N7)</f>
        <v>1234</v>
      </c>
      <c r="AC7" s="37">
        <f t="shared" ref="AC7:AC16" si="0">AC6+1</f>
        <v>4</v>
      </c>
    </row>
    <row r="8" spans="2:29" ht="15.75" thickBot="1" x14ac:dyDescent="0.3">
      <c r="B8" s="15" t="s">
        <v>11</v>
      </c>
      <c r="C8" s="16">
        <v>47</v>
      </c>
      <c r="D8" s="16">
        <v>45</v>
      </c>
      <c r="E8" s="16">
        <v>49</v>
      </c>
      <c r="F8" s="16">
        <v>43</v>
      </c>
      <c r="G8" s="16">
        <v>48</v>
      </c>
      <c r="H8" s="16">
        <v>50</v>
      </c>
      <c r="I8" s="16">
        <v>47</v>
      </c>
      <c r="J8" s="16">
        <v>46</v>
      </c>
      <c r="K8" s="16">
        <v>45</v>
      </c>
      <c r="L8" s="16">
        <v>48</v>
      </c>
      <c r="M8" s="16">
        <v>50</v>
      </c>
      <c r="N8" s="17">
        <v>47</v>
      </c>
      <c r="P8" s="59">
        <f>SUM($C8:C8)</f>
        <v>47</v>
      </c>
      <c r="Q8" s="59">
        <f>SUM($C8:D8)</f>
        <v>92</v>
      </c>
      <c r="R8" s="59">
        <f>SUM($C8:E8)</f>
        <v>141</v>
      </c>
      <c r="S8" s="59">
        <f>SUM($C8:F8)</f>
        <v>184</v>
      </c>
      <c r="T8" s="59">
        <f>SUM($C8:G8)</f>
        <v>232</v>
      </c>
      <c r="U8" s="59">
        <f>SUM($C8:H8)</f>
        <v>282</v>
      </c>
      <c r="V8" s="59">
        <f>SUM($C8:I8)</f>
        <v>329</v>
      </c>
      <c r="W8" s="59">
        <f>SUM($C8:J8)</f>
        <v>375</v>
      </c>
      <c r="X8" s="59">
        <f>SUM($C8:K8)</f>
        <v>420</v>
      </c>
      <c r="Y8" s="59">
        <f>SUM($C8:L8)</f>
        <v>468</v>
      </c>
      <c r="Z8" s="59">
        <f>SUM($C8:M8)</f>
        <v>518</v>
      </c>
      <c r="AA8" s="60">
        <f>SUM($C8:N8)</f>
        <v>565</v>
      </c>
      <c r="AC8" s="37">
        <f t="shared" si="0"/>
        <v>5</v>
      </c>
    </row>
    <row r="9" spans="2:29" ht="15.75" thickBot="1" x14ac:dyDescent="0.3">
      <c r="B9" s="18" t="s">
        <v>12</v>
      </c>
      <c r="C9" s="11">
        <v>39</v>
      </c>
      <c r="D9" s="11">
        <v>36</v>
      </c>
      <c r="E9" s="11">
        <v>38</v>
      </c>
      <c r="F9" s="11">
        <v>35</v>
      </c>
      <c r="G9" s="11">
        <v>40</v>
      </c>
      <c r="H9" s="11">
        <v>38</v>
      </c>
      <c r="I9" s="11">
        <v>38</v>
      </c>
      <c r="J9" s="11">
        <v>36</v>
      </c>
      <c r="K9" s="11">
        <v>35</v>
      </c>
      <c r="L9" s="11">
        <v>37</v>
      </c>
      <c r="M9" s="11">
        <v>40</v>
      </c>
      <c r="N9" s="12">
        <v>36</v>
      </c>
      <c r="P9" s="39">
        <f>SUM($C9:C9)</f>
        <v>39</v>
      </c>
      <c r="Q9" s="39">
        <f>SUM($C9:D9)</f>
        <v>75</v>
      </c>
      <c r="R9" s="39">
        <f>SUM($C9:E9)</f>
        <v>113</v>
      </c>
      <c r="S9" s="39">
        <f>SUM($C9:F9)</f>
        <v>148</v>
      </c>
      <c r="T9" s="39">
        <f>SUM($C9:G9)</f>
        <v>188</v>
      </c>
      <c r="U9" s="39">
        <f>SUM($C9:H9)</f>
        <v>226</v>
      </c>
      <c r="V9" s="39">
        <f>SUM($C9:I9)</f>
        <v>264</v>
      </c>
      <c r="W9" s="39">
        <f>SUM($C9:J9)</f>
        <v>300</v>
      </c>
      <c r="X9" s="39">
        <f>SUM($C9:K9)</f>
        <v>335</v>
      </c>
      <c r="Y9" s="39">
        <f>SUM($C9:L9)</f>
        <v>372</v>
      </c>
      <c r="Z9" s="39">
        <f>SUM($C9:M9)</f>
        <v>412</v>
      </c>
      <c r="AA9" s="58">
        <f>SUM($C9:N9)</f>
        <v>448</v>
      </c>
      <c r="AC9" s="37">
        <f t="shared" si="0"/>
        <v>6</v>
      </c>
    </row>
    <row r="10" spans="2:29" ht="15.75" thickBot="1" x14ac:dyDescent="0.3">
      <c r="B10" s="18" t="s">
        <v>13</v>
      </c>
      <c r="C10" s="11">
        <v>7</v>
      </c>
      <c r="D10" s="11">
        <v>8</v>
      </c>
      <c r="E10" s="11">
        <v>9</v>
      </c>
      <c r="F10" s="11">
        <v>7</v>
      </c>
      <c r="G10" s="11">
        <v>7</v>
      </c>
      <c r="H10" s="11">
        <v>9</v>
      </c>
      <c r="I10" s="11">
        <v>7</v>
      </c>
      <c r="J10" s="11">
        <v>7</v>
      </c>
      <c r="K10" s="11">
        <v>9</v>
      </c>
      <c r="L10" s="11">
        <v>8</v>
      </c>
      <c r="M10" s="11">
        <v>7</v>
      </c>
      <c r="N10" s="12">
        <v>8</v>
      </c>
      <c r="P10" s="39">
        <f>SUM($C10:C10)</f>
        <v>7</v>
      </c>
      <c r="Q10" s="39">
        <f>SUM($C10:D10)</f>
        <v>15</v>
      </c>
      <c r="R10" s="39">
        <f>SUM($C10:E10)</f>
        <v>24</v>
      </c>
      <c r="S10" s="39">
        <f>SUM($C10:F10)</f>
        <v>31</v>
      </c>
      <c r="T10" s="39">
        <f>SUM($C10:G10)</f>
        <v>38</v>
      </c>
      <c r="U10" s="39">
        <f>SUM($C10:H10)</f>
        <v>47</v>
      </c>
      <c r="V10" s="39">
        <f>SUM($C10:I10)</f>
        <v>54</v>
      </c>
      <c r="W10" s="39">
        <f>SUM($C10:J10)</f>
        <v>61</v>
      </c>
      <c r="X10" s="39">
        <f>SUM($C10:K10)</f>
        <v>70</v>
      </c>
      <c r="Y10" s="39">
        <f>SUM($C10:L10)</f>
        <v>78</v>
      </c>
      <c r="Z10" s="39">
        <f>SUM($C10:M10)</f>
        <v>85</v>
      </c>
      <c r="AA10" s="58">
        <f>SUM($C10:N10)</f>
        <v>93</v>
      </c>
      <c r="AC10" s="37">
        <f t="shared" si="0"/>
        <v>7</v>
      </c>
    </row>
    <row r="11" spans="2:29" ht="15.75" thickBot="1" x14ac:dyDescent="0.3">
      <c r="B11" s="18" t="s">
        <v>14</v>
      </c>
      <c r="C11" s="11">
        <v>1</v>
      </c>
      <c r="D11" s="11">
        <v>1</v>
      </c>
      <c r="E11" s="11">
        <v>2</v>
      </c>
      <c r="F11" s="11">
        <v>1</v>
      </c>
      <c r="G11" s="11">
        <v>1</v>
      </c>
      <c r="H11" s="11">
        <v>3</v>
      </c>
      <c r="I11" s="11">
        <v>2</v>
      </c>
      <c r="J11" s="11">
        <v>3</v>
      </c>
      <c r="K11" s="11">
        <v>1</v>
      </c>
      <c r="L11" s="11">
        <v>3</v>
      </c>
      <c r="M11" s="11">
        <v>3</v>
      </c>
      <c r="N11" s="12">
        <v>3</v>
      </c>
      <c r="P11" s="39">
        <f>SUM($C11:C11)</f>
        <v>1</v>
      </c>
      <c r="Q11" s="39">
        <f>SUM($C11:D11)</f>
        <v>2</v>
      </c>
      <c r="R11" s="39">
        <f>SUM($C11:E11)</f>
        <v>4</v>
      </c>
      <c r="S11" s="39">
        <f>SUM($C11:F11)</f>
        <v>5</v>
      </c>
      <c r="T11" s="39">
        <f>SUM($C11:G11)</f>
        <v>6</v>
      </c>
      <c r="U11" s="39">
        <f>SUM($C11:H11)</f>
        <v>9</v>
      </c>
      <c r="V11" s="39">
        <f>SUM($C11:I11)</f>
        <v>11</v>
      </c>
      <c r="W11" s="39">
        <f>SUM($C11:J11)</f>
        <v>14</v>
      </c>
      <c r="X11" s="39">
        <f>SUM($C11:K11)</f>
        <v>15</v>
      </c>
      <c r="Y11" s="39">
        <f>SUM($C11:L11)</f>
        <v>18</v>
      </c>
      <c r="Z11" s="39">
        <f>SUM($C11:M11)</f>
        <v>21</v>
      </c>
      <c r="AA11" s="58">
        <f>SUM($C11:N11)</f>
        <v>24</v>
      </c>
      <c r="AC11" s="37">
        <f t="shared" si="0"/>
        <v>8</v>
      </c>
    </row>
    <row r="12" spans="2:29" ht="15.75" thickBot="1" x14ac:dyDescent="0.3">
      <c r="B12" s="7" t="s">
        <v>15</v>
      </c>
      <c r="C12" s="13">
        <v>54</v>
      </c>
      <c r="D12" s="13">
        <v>64</v>
      </c>
      <c r="E12" s="13">
        <v>57</v>
      </c>
      <c r="F12" s="13">
        <v>59</v>
      </c>
      <c r="G12" s="13">
        <v>48</v>
      </c>
      <c r="H12" s="13">
        <v>52</v>
      </c>
      <c r="I12" s="13">
        <v>59</v>
      </c>
      <c r="J12" s="13">
        <v>52</v>
      </c>
      <c r="K12" s="13">
        <v>60</v>
      </c>
      <c r="L12" s="13">
        <v>58</v>
      </c>
      <c r="M12" s="13">
        <v>48</v>
      </c>
      <c r="N12" s="14">
        <v>58</v>
      </c>
      <c r="P12" s="59">
        <f>SUM($C12:C12)</f>
        <v>54</v>
      </c>
      <c r="Q12" s="59">
        <f>SUM($C12:D12)</f>
        <v>118</v>
      </c>
      <c r="R12" s="59">
        <f>SUM($C12:E12)</f>
        <v>175</v>
      </c>
      <c r="S12" s="59">
        <f>SUM($C12:F12)</f>
        <v>234</v>
      </c>
      <c r="T12" s="59">
        <f>SUM($C12:G12)</f>
        <v>282</v>
      </c>
      <c r="U12" s="59">
        <f>SUM($C12:H12)</f>
        <v>334</v>
      </c>
      <c r="V12" s="59">
        <f>SUM($C12:I12)</f>
        <v>393</v>
      </c>
      <c r="W12" s="59">
        <f>SUM($C12:J12)</f>
        <v>445</v>
      </c>
      <c r="X12" s="59">
        <f>SUM($C12:K12)</f>
        <v>505</v>
      </c>
      <c r="Y12" s="59">
        <f>SUM($C12:L12)</f>
        <v>563</v>
      </c>
      <c r="Z12" s="59">
        <f>SUM($C12:M12)</f>
        <v>611</v>
      </c>
      <c r="AA12" s="60">
        <f>SUM($C12:N12)</f>
        <v>669</v>
      </c>
      <c r="AC12" s="37">
        <f t="shared" si="0"/>
        <v>9</v>
      </c>
    </row>
    <row r="13" spans="2:29" ht="15.75" thickBot="1" x14ac:dyDescent="0.3">
      <c r="B13" s="15" t="s">
        <v>16</v>
      </c>
      <c r="C13" s="16">
        <v>9</v>
      </c>
      <c r="D13" s="16">
        <v>7</v>
      </c>
      <c r="E13" s="16">
        <v>10</v>
      </c>
      <c r="F13" s="16">
        <v>9</v>
      </c>
      <c r="G13" s="16">
        <v>11</v>
      </c>
      <c r="H13" s="16">
        <v>7</v>
      </c>
      <c r="I13" s="16">
        <v>9</v>
      </c>
      <c r="J13" s="16">
        <v>7</v>
      </c>
      <c r="K13" s="16">
        <v>8</v>
      </c>
      <c r="L13" s="16">
        <v>9</v>
      </c>
      <c r="M13" s="16">
        <v>8</v>
      </c>
      <c r="N13" s="17">
        <v>9</v>
      </c>
      <c r="P13" s="59">
        <f>SUM($C13:C13)</f>
        <v>9</v>
      </c>
      <c r="Q13" s="59">
        <f>SUM($C13:D13)</f>
        <v>16</v>
      </c>
      <c r="R13" s="59">
        <f>SUM($C13:E13)</f>
        <v>26</v>
      </c>
      <c r="S13" s="59">
        <f>SUM($C13:F13)</f>
        <v>35</v>
      </c>
      <c r="T13" s="59">
        <f>SUM($C13:G13)</f>
        <v>46</v>
      </c>
      <c r="U13" s="59">
        <f>SUM($C13:H13)</f>
        <v>53</v>
      </c>
      <c r="V13" s="59">
        <f>SUM($C13:I13)</f>
        <v>62</v>
      </c>
      <c r="W13" s="59">
        <f>SUM($C13:J13)</f>
        <v>69</v>
      </c>
      <c r="X13" s="59">
        <f>SUM($C13:K13)</f>
        <v>77</v>
      </c>
      <c r="Y13" s="59">
        <f>SUM($C13:L13)</f>
        <v>86</v>
      </c>
      <c r="Z13" s="59">
        <f>SUM($C13:M13)</f>
        <v>94</v>
      </c>
      <c r="AA13" s="60">
        <f>SUM($C13:N13)</f>
        <v>103</v>
      </c>
      <c r="AC13" s="37">
        <f t="shared" si="0"/>
        <v>10</v>
      </c>
    </row>
    <row r="14" spans="2:29" ht="15.75" thickBot="1" x14ac:dyDescent="0.3">
      <c r="B14" s="18" t="s">
        <v>3</v>
      </c>
      <c r="C14" s="11">
        <v>3</v>
      </c>
      <c r="D14" s="11">
        <v>2</v>
      </c>
      <c r="E14" s="11">
        <v>4</v>
      </c>
      <c r="F14" s="11">
        <v>2</v>
      </c>
      <c r="G14" s="11">
        <v>4</v>
      </c>
      <c r="H14" s="11">
        <v>2</v>
      </c>
      <c r="I14" s="11">
        <v>2</v>
      </c>
      <c r="J14" s="11">
        <v>2</v>
      </c>
      <c r="K14" s="11">
        <v>3</v>
      </c>
      <c r="L14" s="11">
        <v>3</v>
      </c>
      <c r="M14" s="11">
        <v>3</v>
      </c>
      <c r="N14" s="12">
        <v>4</v>
      </c>
      <c r="P14" s="39">
        <f>SUM($C14:C14)</f>
        <v>3</v>
      </c>
      <c r="Q14" s="39">
        <f>SUM($C14:D14)</f>
        <v>5</v>
      </c>
      <c r="R14" s="39">
        <f>SUM($C14:E14)</f>
        <v>9</v>
      </c>
      <c r="S14" s="39">
        <f>SUM($C14:F14)</f>
        <v>11</v>
      </c>
      <c r="T14" s="39">
        <f>SUM($C14:G14)</f>
        <v>15</v>
      </c>
      <c r="U14" s="39">
        <f>SUM($C14:H14)</f>
        <v>17</v>
      </c>
      <c r="V14" s="39">
        <f>SUM($C14:I14)</f>
        <v>19</v>
      </c>
      <c r="W14" s="39">
        <f>SUM($C14:J14)</f>
        <v>21</v>
      </c>
      <c r="X14" s="39">
        <f>SUM($C14:K14)</f>
        <v>24</v>
      </c>
      <c r="Y14" s="39">
        <f>SUM($C14:L14)</f>
        <v>27</v>
      </c>
      <c r="Z14" s="39">
        <f>SUM($C14:M14)</f>
        <v>30</v>
      </c>
      <c r="AA14" s="58">
        <f>SUM($C14:N14)</f>
        <v>34</v>
      </c>
      <c r="AC14" s="37">
        <f t="shared" si="0"/>
        <v>11</v>
      </c>
    </row>
    <row r="15" spans="2:29" ht="15.75" thickBot="1" x14ac:dyDescent="0.3">
      <c r="B15" s="19" t="s">
        <v>4</v>
      </c>
      <c r="C15" s="11">
        <v>6</v>
      </c>
      <c r="D15" s="11">
        <v>5</v>
      </c>
      <c r="E15" s="11">
        <v>6</v>
      </c>
      <c r="F15" s="11">
        <v>7</v>
      </c>
      <c r="G15" s="11">
        <v>7</v>
      </c>
      <c r="H15" s="11">
        <v>5</v>
      </c>
      <c r="I15" s="11">
        <v>7</v>
      </c>
      <c r="J15" s="11">
        <v>5</v>
      </c>
      <c r="K15" s="11">
        <v>5</v>
      </c>
      <c r="L15" s="11">
        <v>6</v>
      </c>
      <c r="M15" s="11">
        <v>5</v>
      </c>
      <c r="N15" s="12">
        <v>5</v>
      </c>
      <c r="P15" s="39">
        <f>SUM($C15:C15)</f>
        <v>6</v>
      </c>
      <c r="Q15" s="39">
        <f>SUM($C15:D15)</f>
        <v>11</v>
      </c>
      <c r="R15" s="39">
        <f>SUM($C15:E15)</f>
        <v>17</v>
      </c>
      <c r="S15" s="39">
        <f>SUM($C15:F15)</f>
        <v>24</v>
      </c>
      <c r="T15" s="39">
        <f>SUM($C15:G15)</f>
        <v>31</v>
      </c>
      <c r="U15" s="39">
        <f>SUM($C15:H15)</f>
        <v>36</v>
      </c>
      <c r="V15" s="39">
        <f>SUM($C15:I15)</f>
        <v>43</v>
      </c>
      <c r="W15" s="39">
        <f>SUM($C15:J15)</f>
        <v>48</v>
      </c>
      <c r="X15" s="39">
        <f>SUM($C15:K15)</f>
        <v>53</v>
      </c>
      <c r="Y15" s="39">
        <f>SUM($C15:L15)</f>
        <v>59</v>
      </c>
      <c r="Z15" s="39">
        <f>SUM($C15:M15)</f>
        <v>64</v>
      </c>
      <c r="AA15" s="58">
        <f>SUM($C15:N15)</f>
        <v>69</v>
      </c>
      <c r="AC15" s="37">
        <f t="shared" si="0"/>
        <v>12</v>
      </c>
    </row>
    <row r="16" spans="2:29" ht="15.75" thickBot="1" x14ac:dyDescent="0.3">
      <c r="B16" s="20" t="s">
        <v>5</v>
      </c>
      <c r="C16" s="21">
        <v>45</v>
      </c>
      <c r="D16" s="21">
        <v>57</v>
      </c>
      <c r="E16" s="21">
        <v>47</v>
      </c>
      <c r="F16" s="21">
        <v>50</v>
      </c>
      <c r="G16" s="21">
        <v>37</v>
      </c>
      <c r="H16" s="21">
        <v>45</v>
      </c>
      <c r="I16" s="21">
        <v>50</v>
      </c>
      <c r="J16" s="21">
        <v>45</v>
      </c>
      <c r="K16" s="21">
        <v>52</v>
      </c>
      <c r="L16" s="21">
        <v>49</v>
      </c>
      <c r="M16" s="21">
        <v>40</v>
      </c>
      <c r="N16" s="22">
        <v>49</v>
      </c>
      <c r="P16" s="61">
        <f>SUM($C16:C16)</f>
        <v>45</v>
      </c>
      <c r="Q16" s="61">
        <f>SUM($C16:D16)</f>
        <v>102</v>
      </c>
      <c r="R16" s="61">
        <f>SUM($C16:E16)</f>
        <v>149</v>
      </c>
      <c r="S16" s="61">
        <f>SUM($C16:F16)</f>
        <v>199</v>
      </c>
      <c r="T16" s="61">
        <f>SUM($C16:G16)</f>
        <v>236</v>
      </c>
      <c r="U16" s="61">
        <f>SUM($C16:H16)</f>
        <v>281</v>
      </c>
      <c r="V16" s="61">
        <f>SUM($C16:I16)</f>
        <v>331</v>
      </c>
      <c r="W16" s="61">
        <f>SUM($C16:J16)</f>
        <v>376</v>
      </c>
      <c r="X16" s="61">
        <f>SUM($C16:K16)</f>
        <v>428</v>
      </c>
      <c r="Y16" s="61">
        <f>SUM($C16:L16)</f>
        <v>477</v>
      </c>
      <c r="Z16" s="61">
        <f>SUM($C16:M16)</f>
        <v>517</v>
      </c>
      <c r="AA16" s="62">
        <f>SUM($C16:N16)</f>
        <v>566</v>
      </c>
      <c r="AC16" s="37">
        <f t="shared" si="0"/>
        <v>13</v>
      </c>
    </row>
    <row r="17" spans="16:27" ht="15.75" thickTop="1" x14ac:dyDescent="0.25"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</sheetData>
  <mergeCells count="3">
    <mergeCell ref="B2:B4"/>
    <mergeCell ref="C3:N3"/>
    <mergeCell ref="P3:AA3"/>
  </mergeCells>
  <printOptions horizontalCentered="1"/>
  <pageMargins left="0.7" right="0.7" top="0.75" bottom="0.75" header="0.3" footer="0.3"/>
  <pageSetup scale="35" orientation="portrait" horizontalDpi="4294967295" verticalDpi="4294967295" r:id="rId1"/>
  <ignoredErrors>
    <ignoredError sqref="Q5:AA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8D46-3EF0-44DA-AAFD-9D72216C7019}">
  <sheetPr>
    <pageSetUpPr fitToPage="1"/>
  </sheetPr>
  <dimension ref="B1:M15"/>
  <sheetViews>
    <sheetView tabSelected="1" workbookViewId="0">
      <selection activeCell="B2" sqref="B2:C7"/>
    </sheetView>
  </sheetViews>
  <sheetFormatPr defaultRowHeight="15" x14ac:dyDescent="0.25"/>
  <sheetData>
    <row r="1" spans="2:13" ht="15.75" thickBot="1" x14ac:dyDescent="0.3"/>
    <row r="2" spans="2:13" ht="15.75" thickBot="1" x14ac:dyDescent="0.3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2:13" ht="16.5" thickTop="1" thickBot="1" x14ac:dyDescent="0.3">
      <c r="B3" s="37" t="s">
        <v>20</v>
      </c>
    </row>
    <row r="4" spans="2:13" ht="15.75" thickBot="1" x14ac:dyDescent="0.3">
      <c r="B4" s="57">
        <v>44310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2:13" ht="16.5" thickTop="1" thickBot="1" x14ac:dyDescent="0.3">
      <c r="B5" s="71">
        <f>EOMONTH(B4,1)</f>
        <v>44347</v>
      </c>
    </row>
    <row r="6" spans="2:13" ht="15.75" thickBot="1" x14ac:dyDescent="0.3">
      <c r="B6" s="71">
        <f t="shared" ref="B6:B15" si="0">EOMONTH(B5,1)</f>
        <v>44377</v>
      </c>
    </row>
    <row r="7" spans="2:13" ht="15.75" thickBot="1" x14ac:dyDescent="0.3">
      <c r="B7" s="71">
        <f t="shared" si="0"/>
        <v>44408</v>
      </c>
    </row>
    <row r="8" spans="2:13" ht="15.75" thickBot="1" x14ac:dyDescent="0.3">
      <c r="B8" s="71">
        <f t="shared" si="0"/>
        <v>44439</v>
      </c>
    </row>
    <row r="9" spans="2:13" ht="15.75" thickBot="1" x14ac:dyDescent="0.3">
      <c r="B9" s="71">
        <f t="shared" si="0"/>
        <v>44469</v>
      </c>
    </row>
    <row r="10" spans="2:13" ht="15.75" thickBot="1" x14ac:dyDescent="0.3">
      <c r="B10" s="71">
        <f t="shared" si="0"/>
        <v>44500</v>
      </c>
    </row>
    <row r="11" spans="2:13" ht="15.75" thickBot="1" x14ac:dyDescent="0.3">
      <c r="B11" s="71">
        <f t="shared" si="0"/>
        <v>44530</v>
      </c>
    </row>
    <row r="12" spans="2:13" ht="15.75" thickBot="1" x14ac:dyDescent="0.3">
      <c r="B12" s="71">
        <f t="shared" si="0"/>
        <v>44561</v>
      </c>
    </row>
    <row r="13" spans="2:13" ht="15.75" thickBot="1" x14ac:dyDescent="0.3">
      <c r="B13" s="71">
        <f t="shared" si="0"/>
        <v>44592</v>
      </c>
    </row>
    <row r="14" spans="2:13" ht="15.75" thickBot="1" x14ac:dyDescent="0.3">
      <c r="B14" s="71">
        <f t="shared" si="0"/>
        <v>44620</v>
      </c>
    </row>
    <row r="15" spans="2:13" ht="15.75" thickBot="1" x14ac:dyDescent="0.3">
      <c r="B15" s="71">
        <f t="shared" si="0"/>
        <v>44651</v>
      </c>
    </row>
  </sheetData>
  <printOptions horizontalCentered="1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Act Vs Budget</vt:lpstr>
      <vt:lpstr>Budget </vt:lpstr>
      <vt:lpstr>Actual</vt:lpstr>
      <vt:lpstr>Key</vt:lpstr>
      <vt:lpstr>'Act Vs Budget'!Print_Area</vt:lpstr>
      <vt:lpstr>Actual!Print_Area</vt:lpstr>
      <vt:lpstr>'Budget '!Print_Area</vt:lpstr>
      <vt:lpstr>Key!Print_Area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amed</dc:creator>
  <cp:lastModifiedBy>waqas amed</cp:lastModifiedBy>
  <cp:lastPrinted>2025-01-07T00:53:18Z</cp:lastPrinted>
  <dcterms:created xsi:type="dcterms:W3CDTF">2024-11-07T11:51:02Z</dcterms:created>
  <dcterms:modified xsi:type="dcterms:W3CDTF">2025-01-07T00:53:53Z</dcterms:modified>
</cp:coreProperties>
</file>