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8800" windowHeight="14595" firstSheet="2" activeTab="6"/>
  </bookViews>
  <sheets>
    <sheet name="Play Amazon Task1" sheetId="1" r:id="rId1"/>
    <sheet name="Play Amazon Task 2" sheetId="6" r:id="rId2"/>
    <sheet name="Amazon raw data" sheetId="5" r:id="rId3"/>
    <sheet name="Play raw data" sheetId="2" r:id="rId4"/>
    <sheet name="Calculation of F-Measure" sheetId="4" state="hidden" r:id="rId5"/>
    <sheet name="Calculation of F-Measure2" sheetId="8" r:id="rId6"/>
    <sheet name="Sheet1" sheetId="9" r:id="rId7"/>
    <sheet name="Sheet2" sheetId="10" r:id="rId8"/>
  </sheets>
  <definedNames>
    <definedName name="_xlnm._FilterDatabase" localSheetId="1" hidden="1">'Play Amazon Task 2'!$A$5:$L$57</definedName>
  </definedNames>
  <calcPr calcId="171027"/>
</workbook>
</file>

<file path=xl/calcChain.xml><?xml version="1.0" encoding="utf-8"?>
<calcChain xmlns="http://schemas.openxmlformats.org/spreadsheetml/2006/main">
  <c r="M78" i="1" l="1"/>
  <c r="J5" i="8" l="1"/>
  <c r="L5" i="8"/>
  <c r="F5" i="8" l="1"/>
  <c r="G5" i="8"/>
  <c r="R75" i="8" l="1"/>
  <c r="J57" i="8"/>
  <c r="G57" i="8"/>
  <c r="Q60" i="8"/>
  <c r="Q63" i="8"/>
  <c r="Q66" i="8"/>
  <c r="Q69" i="8"/>
  <c r="Q72" i="8"/>
  <c r="Q75" i="8"/>
  <c r="M37" i="1"/>
  <c r="F8" i="8"/>
  <c r="F23" i="8"/>
  <c r="Q8" i="8"/>
  <c r="Q11" i="8"/>
  <c r="Q14" i="8"/>
  <c r="Q17" i="8"/>
  <c r="Q20" i="8"/>
  <c r="Q23" i="8"/>
  <c r="Q5" i="8"/>
  <c r="F63" i="8"/>
  <c r="G63" i="8"/>
  <c r="I60" i="8"/>
  <c r="I63" i="8"/>
  <c r="I66" i="8"/>
  <c r="I69" i="8"/>
  <c r="I72" i="8"/>
  <c r="I75" i="8"/>
  <c r="I57" i="8"/>
  <c r="I5" i="8"/>
  <c r="H60" i="8"/>
  <c r="H63" i="8"/>
  <c r="H66" i="8"/>
  <c r="H69" i="8"/>
  <c r="H72" i="8"/>
  <c r="H75" i="8"/>
  <c r="H57" i="8"/>
  <c r="G75" i="8"/>
  <c r="G58" i="8"/>
  <c r="G60" i="8"/>
  <c r="G66" i="8"/>
  <c r="G69" i="8"/>
  <c r="G72" i="8"/>
  <c r="F57" i="8"/>
  <c r="H5" i="8"/>
  <c r="F66" i="8"/>
  <c r="F60" i="8"/>
  <c r="F58" i="8"/>
  <c r="F69" i="8"/>
  <c r="F72" i="8"/>
  <c r="F75" i="8"/>
  <c r="E60" i="8"/>
  <c r="E63" i="8"/>
  <c r="E66" i="8"/>
  <c r="E69" i="8"/>
  <c r="E72" i="8"/>
  <c r="E75" i="8"/>
  <c r="E57" i="8"/>
  <c r="E5" i="8"/>
  <c r="I8" i="8"/>
  <c r="I11" i="8"/>
  <c r="I14" i="8"/>
  <c r="I17" i="8"/>
  <c r="I20" i="8"/>
  <c r="I23" i="8"/>
  <c r="H8" i="8"/>
  <c r="H11" i="8"/>
  <c r="H14" i="8"/>
  <c r="H17" i="8"/>
  <c r="H20" i="8"/>
  <c r="H23" i="8"/>
  <c r="K5" i="8"/>
  <c r="L23" i="8" l="1"/>
  <c r="G8" i="8"/>
  <c r="G11" i="8"/>
  <c r="G14" i="8"/>
  <c r="G17" i="8"/>
  <c r="G20" i="8"/>
  <c r="G23" i="8"/>
  <c r="F11" i="8"/>
  <c r="F14" i="8"/>
  <c r="F17" i="8"/>
  <c r="F20" i="8"/>
  <c r="P20" i="8"/>
  <c r="P8" i="8"/>
  <c r="P11" i="8"/>
  <c r="P14" i="8"/>
  <c r="P17" i="8"/>
  <c r="P23" i="8"/>
  <c r="P5" i="8"/>
  <c r="E23" i="8"/>
  <c r="E8" i="8"/>
  <c r="E11" i="8"/>
  <c r="E14" i="8"/>
  <c r="E17" i="8"/>
  <c r="E20" i="8"/>
  <c r="J75" i="8"/>
  <c r="K11" i="1" l="1"/>
  <c r="L63" i="8"/>
  <c r="K63" i="8"/>
  <c r="K60" i="8"/>
  <c r="L60" i="8"/>
  <c r="L57" i="8"/>
  <c r="K57" i="8"/>
  <c r="B2" i="9"/>
  <c r="U38" i="8"/>
  <c r="U37" i="8"/>
  <c r="U36" i="8"/>
  <c r="U35" i="8"/>
  <c r="U34" i="8"/>
  <c r="U33" i="8"/>
  <c r="U32" i="8"/>
  <c r="T23" i="8"/>
  <c r="U5" i="8"/>
  <c r="T5" i="8"/>
  <c r="T11" i="8"/>
  <c r="K20" i="8"/>
  <c r="K23" i="8"/>
  <c r="R69" i="8"/>
  <c r="B4" i="9" l="1"/>
  <c r="C4" i="9"/>
  <c r="B80" i="8"/>
  <c r="V73" i="8"/>
  <c r="Q85" i="8"/>
  <c r="Q84" i="8"/>
  <c r="Q83" i="8"/>
  <c r="Q82" i="8"/>
  <c r="Q81" i="8"/>
  <c r="Q80" i="8"/>
  <c r="Q79" i="8"/>
  <c r="J79" i="8"/>
  <c r="T60" i="8"/>
  <c r="T63" i="8"/>
  <c r="T66" i="8"/>
  <c r="T69" i="8"/>
  <c r="T72" i="8"/>
  <c r="T75" i="8"/>
  <c r="T57" i="8"/>
  <c r="S60" i="8"/>
  <c r="S63" i="8"/>
  <c r="S66" i="8"/>
  <c r="S69" i="8"/>
  <c r="S72" i="8"/>
  <c r="S75" i="8"/>
  <c r="S57" i="8"/>
  <c r="J85" i="8" l="1"/>
  <c r="J84" i="8"/>
  <c r="J83" i="8"/>
  <c r="J82" i="8"/>
  <c r="J81" i="8"/>
  <c r="J80" i="8"/>
  <c r="L75" i="8"/>
  <c r="K75" i="8"/>
  <c r="R72" i="8"/>
  <c r="L72" i="8"/>
  <c r="K72" i="8"/>
  <c r="J72" i="8"/>
  <c r="L69" i="8"/>
  <c r="K69" i="8"/>
  <c r="J69" i="8"/>
  <c r="R66" i="8"/>
  <c r="L66" i="8"/>
  <c r="K66" i="8"/>
  <c r="J66" i="8"/>
  <c r="R63" i="8"/>
  <c r="J63" i="8"/>
  <c r="R60" i="8"/>
  <c r="J60" i="8"/>
  <c r="R57" i="8"/>
  <c r="U23" i="8"/>
  <c r="S23" i="8"/>
  <c r="J23" i="8"/>
  <c r="U20" i="8"/>
  <c r="T20" i="8"/>
  <c r="S20" i="8"/>
  <c r="L20" i="8"/>
  <c r="J20" i="8"/>
  <c r="U17" i="8"/>
  <c r="T17" i="8"/>
  <c r="S17" i="8"/>
  <c r="L17" i="8"/>
  <c r="K17" i="8"/>
  <c r="J17" i="8"/>
  <c r="U14" i="8"/>
  <c r="T14" i="8"/>
  <c r="S14" i="8"/>
  <c r="L14" i="8"/>
  <c r="K14" i="8"/>
  <c r="J14" i="8"/>
  <c r="U11" i="8"/>
  <c r="S11" i="8"/>
  <c r="L11" i="8"/>
  <c r="K11" i="8"/>
  <c r="J11" i="8"/>
  <c r="U8" i="8"/>
  <c r="T8" i="8"/>
  <c r="S8" i="8"/>
  <c r="L8" i="8"/>
  <c r="K8" i="8"/>
  <c r="J8" i="8"/>
  <c r="S5" i="8"/>
  <c r="K76" i="6" l="1"/>
  <c r="K12" i="6"/>
  <c r="K87" i="6"/>
  <c r="K79" i="6"/>
  <c r="K81" i="6"/>
  <c r="K91" i="6"/>
  <c r="K63" i="6"/>
  <c r="K95" i="6"/>
  <c r="K66" i="6"/>
  <c r="K67" i="6"/>
  <c r="K64" i="6"/>
  <c r="K85" i="6"/>
  <c r="K90" i="6"/>
  <c r="K59" i="6"/>
  <c r="K80" i="6"/>
  <c r="K88" i="6"/>
  <c r="K94" i="6"/>
  <c r="K70" i="6"/>
  <c r="K82" i="6"/>
  <c r="K77" i="6"/>
  <c r="K68" i="6"/>
  <c r="K92" i="6"/>
  <c r="K84" i="6"/>
  <c r="K97" i="6"/>
  <c r="K65" i="6"/>
  <c r="K78" i="6"/>
  <c r="K58" i="6"/>
  <c r="K69" i="6"/>
  <c r="K62" i="6"/>
  <c r="K74" i="6"/>
  <c r="K75" i="6"/>
  <c r="K71" i="6"/>
  <c r="K73" i="6"/>
  <c r="K83" i="6"/>
  <c r="K93" i="6"/>
  <c r="K89" i="6"/>
  <c r="K86" i="6"/>
  <c r="K72" i="6"/>
  <c r="E2" i="4"/>
  <c r="K43" i="6"/>
  <c r="K45" i="6"/>
  <c r="K44" i="6"/>
  <c r="K18" i="6"/>
  <c r="K46" i="6"/>
  <c r="K25" i="6"/>
  <c r="K40" i="6"/>
  <c r="K39" i="6"/>
  <c r="K20" i="6"/>
  <c r="K26" i="6"/>
  <c r="K34" i="6"/>
  <c r="K21" i="6"/>
  <c r="K19" i="6"/>
  <c r="K36" i="6"/>
  <c r="K60" i="6"/>
  <c r="K42" i="6"/>
  <c r="K38" i="6"/>
  <c r="K54" i="6"/>
  <c r="K10" i="6"/>
  <c r="K24" i="6"/>
  <c r="K48" i="6"/>
  <c r="K47" i="6"/>
  <c r="K55" i="6"/>
  <c r="K31" i="6"/>
  <c r="K56" i="6"/>
  <c r="K11" i="6"/>
  <c r="K23" i="6"/>
  <c r="K16" i="6"/>
  <c r="K33" i="6"/>
  <c r="K35" i="6"/>
  <c r="K17" i="6"/>
  <c r="K41" i="6"/>
  <c r="K52" i="6"/>
  <c r="K6" i="6"/>
  <c r="K57" i="6"/>
  <c r="K61" i="6"/>
  <c r="K96" i="6"/>
  <c r="K49" i="6"/>
  <c r="K30" i="6"/>
  <c r="K53" i="6"/>
  <c r="K37" i="6"/>
  <c r="K5" i="6"/>
  <c r="K29" i="6"/>
  <c r="K7" i="6"/>
  <c r="K8" i="6"/>
  <c r="K28" i="6"/>
  <c r="K13" i="6"/>
  <c r="K22" i="6"/>
  <c r="K14" i="6"/>
  <c r="K9" i="6"/>
  <c r="K32" i="6"/>
  <c r="K27" i="6"/>
  <c r="K15" i="6"/>
  <c r="K50" i="6"/>
  <c r="K51" i="6"/>
  <c r="K4" i="6"/>
  <c r="L2" i="4"/>
  <c r="E11" i="4"/>
  <c r="K3" i="6"/>
  <c r="K2" i="6"/>
  <c r="K2" i="1"/>
  <c r="K78" i="1"/>
  <c r="K14" i="1"/>
  <c r="L5" i="4"/>
  <c r="M2" i="4"/>
  <c r="F2" i="4"/>
  <c r="L8" i="4"/>
  <c r="K49" i="1"/>
  <c r="K29" i="1"/>
  <c r="K40" i="1"/>
  <c r="K21" i="1"/>
  <c r="K48" i="1"/>
  <c r="K46" i="1"/>
  <c r="K34" i="1"/>
  <c r="K20" i="1"/>
  <c r="K41" i="1"/>
  <c r="K24" i="1"/>
  <c r="K33" i="1"/>
  <c r="K43" i="1"/>
  <c r="K28" i="1"/>
  <c r="K19" i="1"/>
  <c r="K26" i="1"/>
  <c r="K35" i="1"/>
  <c r="K32" i="1"/>
  <c r="K18" i="1"/>
  <c r="K17" i="1"/>
  <c r="K37" i="1"/>
  <c r="K15" i="1"/>
  <c r="K45" i="1"/>
  <c r="K16" i="1"/>
  <c r="K23" i="1"/>
  <c r="K44" i="1"/>
  <c r="K47" i="1"/>
  <c r="K39" i="1"/>
  <c r="K13" i="1"/>
  <c r="K9" i="1"/>
  <c r="K12" i="1"/>
  <c r="K4" i="1"/>
  <c r="K5" i="1"/>
  <c r="K8" i="1"/>
  <c r="K7" i="1"/>
  <c r="K10" i="1"/>
  <c r="K6" i="1"/>
  <c r="K31" i="1"/>
  <c r="K30" i="1"/>
  <c r="K27" i="1"/>
  <c r="K38" i="1"/>
  <c r="K25" i="1"/>
  <c r="K22" i="1"/>
  <c r="K42" i="1"/>
  <c r="K36" i="1"/>
  <c r="K3" i="1"/>
  <c r="E8" i="4"/>
  <c r="E5" i="4"/>
  <c r="K87" i="1"/>
  <c r="K57" i="1"/>
  <c r="K86" i="1"/>
  <c r="K89" i="1"/>
  <c r="K99" i="1"/>
  <c r="K100" i="1"/>
  <c r="K98" i="1"/>
  <c r="K101" i="1"/>
  <c r="K56" i="1"/>
  <c r="K55" i="1"/>
  <c r="K54" i="1"/>
  <c r="K68" i="1"/>
  <c r="K102" i="1"/>
  <c r="K75" i="1"/>
  <c r="K109" i="1"/>
  <c r="K83" i="1"/>
  <c r="K67" i="1"/>
  <c r="K108" i="1"/>
  <c r="K74" i="1"/>
  <c r="K66" i="1"/>
  <c r="K82" i="1"/>
  <c r="K65" i="1"/>
  <c r="K64" i="1"/>
  <c r="K63" i="1"/>
  <c r="K77" i="1"/>
  <c r="K62" i="1"/>
  <c r="K53" i="1"/>
  <c r="K107" i="1"/>
  <c r="K104" i="1"/>
  <c r="K97" i="1"/>
  <c r="K103" i="1"/>
  <c r="K92" i="1"/>
  <c r="K96" i="1"/>
  <c r="K88" i="1"/>
  <c r="K91" i="1"/>
  <c r="K81" i="1"/>
  <c r="K90" i="1"/>
  <c r="K52" i="1"/>
  <c r="K61" i="1"/>
  <c r="K60" i="1"/>
  <c r="K94" i="1"/>
  <c r="K95" i="1"/>
  <c r="K51" i="1"/>
  <c r="K76" i="1"/>
  <c r="K106" i="1"/>
  <c r="K93" i="1"/>
  <c r="K105" i="1"/>
  <c r="K80" i="1"/>
  <c r="K50" i="1"/>
  <c r="K59" i="1"/>
  <c r="K73" i="1"/>
  <c r="K85" i="1"/>
  <c r="K72" i="1"/>
  <c r="K71" i="1"/>
  <c r="K70" i="1"/>
  <c r="K79" i="1"/>
  <c r="K69" i="1"/>
  <c r="K58" i="1"/>
  <c r="K84" i="1"/>
  <c r="O57" i="1" l="1"/>
  <c r="M67" i="6"/>
  <c r="N20" i="1"/>
  <c r="M13" i="6"/>
  <c r="M73" i="1"/>
  <c r="M68" i="1"/>
  <c r="M51" i="1"/>
  <c r="M57" i="1"/>
</calcChain>
</file>

<file path=xl/sharedStrings.xml><?xml version="1.0" encoding="utf-8"?>
<sst xmlns="http://schemas.openxmlformats.org/spreadsheetml/2006/main" count="2746" uniqueCount="531">
  <si>
    <t>Play.com</t>
  </si>
  <si>
    <t>Lexar 16GB Class 4: 11.49</t>
  </si>
  <si>
    <t>Website</t>
  </si>
  <si>
    <t>Clicks</t>
  </si>
  <si>
    <t>Results</t>
  </si>
  <si>
    <t>Task</t>
  </si>
  <si>
    <t>STD</t>
  </si>
  <si>
    <t>OPTIMAL 4</t>
  </si>
  <si>
    <t>Room on the Broom: 4.69</t>
  </si>
  <si>
    <t>PATH</t>
  </si>
  <si>
    <t>BooksKidsPicture BooksPrice: £3 to £5Age: 3 to 5 Years Old</t>
  </si>
  <si>
    <t>Search: (Price Low to High)</t>
  </si>
  <si>
    <t>Amazon.com</t>
  </si>
  <si>
    <t>OPTIMAL 2</t>
  </si>
  <si>
    <t>Search: Photo Department</t>
  </si>
  <si>
    <t>error rate = (click - optimal U click) / click</t>
  </si>
  <si>
    <t>OPTIMAL 3</t>
  </si>
  <si>
    <t>Books › Children's Books › Ages 5-8</t>
  </si>
  <si>
    <t>Male</t>
  </si>
  <si>
    <t>18-24</t>
  </si>
  <si>
    <t>Play.com (Toyin &amp; Nan's 1st seminar group)</t>
  </si>
  <si>
    <t>Keyword search through built-in search engine</t>
  </si>
  <si>
    <t>Yes</t>
  </si>
  <si>
    <t>Task A 1 (SD card)</t>
  </si>
  <si>
    <t>Lexar 16GB SD HC Memory Card</t>
  </si>
  <si>
    <t>Home - Search 16GB SD Card - Electronics - A207: Price</t>
  </si>
  <si>
    <t>Lexar / 16GB / SD HC SDHC Memory Card</t>
  </si>
  <si>
    <t>http://www.play.com/Search.html?searchtype=allproducts&amp;searchsource=0&amp;searchstring=16gb+sd+card&amp;ob=4&amp;add=16349886</t>
  </si>
  <si>
    <t>Lexar/16GB/SD HC SDHC Memory Card</t>
  </si>
  <si>
    <t>Sorting: Price low to high</t>
  </si>
  <si>
    <t>lexar 16gb</t>
  </si>
  <si>
    <t>home, search, 16gb sd card.</t>
  </si>
  <si>
    <t>Female</t>
  </si>
  <si>
    <t>http://www.play.com/Electronics/Electronics/4-/16349886/Lexar-16GB-SD-HC-SDHC-Memory-Card/Product.html?searchtype=allproducts&amp;searchsource=0&amp;searchstring=16gb+sd+card&amp;ob=4&amp;urlrefer=search</t>
  </si>
  <si>
    <t>ShareLexar / 16GB / SD HC SDHC Memory Card</t>
  </si>
  <si>
    <t xml:space="preserve">HomeSearch "16gb sd card"
</t>
  </si>
  <si>
    <t>Lexar / 16GB / SD SDHC Memory Card</t>
  </si>
  <si>
    <t>Home &gt; Search &gt; 16gb sd card</t>
  </si>
  <si>
    <t>lexar 16gb sd hc sdhc memory card</t>
  </si>
  <si>
    <t>http://www.play.com/Search.html?searchstring=16gb+sd+card&amp;searchtype=allproducts&amp;searchsource=0&amp;searchfilters=s%7b16gb+sd+card%7d%2b&amp;cpage=2</t>
  </si>
  <si>
    <t>http://www.play.com/Electronics/Electronics/4-/16349886/Lexar-16GB-SD-HC-SDHC-Memory-Card/Product.html?searchtype=allproducts&amp;searchsource=0&amp;searchstring=16GB+SD+card&amp;ob=4&amp;urlrefer=search</t>
  </si>
  <si>
    <t xml:space="preserve">    * Home
    * Search "16gb sd"</t>
  </si>
  <si>
    <t>Lexar 16GB SDHC memory Card</t>
  </si>
  <si>
    <t>Home&gt;Search "16 GB SD Card"</t>
  </si>
  <si>
    <t>Lexar 16 GB SD Card</t>
  </si>
  <si>
    <t>http://www.play.com/Mobiles/Mobile/4-/16710254/Lexar-16GB-Micro-SDHC-Memory-Card-Class-4/Product.html?searchtype=allproducts&amp;searchsource=0&amp;searchstring=16+gb+sd+card&amp;ob=4&amp;urlrefer=search</t>
  </si>
  <si>
    <t>Home - search 'SD' card</t>
  </si>
  <si>
    <t>Qubits dual micro to pro duo adapter card</t>
  </si>
  <si>
    <t>http://www.play.com/Mobiles/Mobile/4-/17406679/Qubits-Dual-SD-Micro-To-Pro-Duo-Adaptor-Card/Product.html?searchtype=allproducts&amp;searchsource=0&amp;searchstring=Qubits+dual+micr&amp;urlrefer=search</t>
  </si>
  <si>
    <t>Home &gt; Search "16gb sd"</t>
  </si>
  <si>
    <t>Lexar/16GB/ SD HC SDHC Memory Card</t>
  </si>
  <si>
    <t>Home - Search "16gb sd card"</t>
  </si>
  <si>
    <t>Lexar 16GB SD HC SDHC Memory Card</t>
  </si>
  <si>
    <t>http://www.play.com/Electronics/Electronics/4-/16349886/-/product.html</t>
  </si>
  <si>
    <t>Lexar / 16GB / SD HC SDHC Memory Card |</t>
  </si>
  <si>
    <t>http://www.play.com/Electronics/Electronics/4-/16349886/Lexar-16GB-SD-HC-SDHC-Memory-Card/Product.html?searchstring=16gb+sd+card&amp;searchtype=allproducts&amp;searchsource=0&amp;searchfilters=s{16gb+sd+card}%2b&amp;cpage=1&amp;urlrefer=search
Electronics -&gt; Memory cards -&gt; SD Cards</t>
  </si>
  <si>
    <t xml:space="preserve">Search filter - Low to High
HomeSearch - "16gb sd card"
</t>
  </si>
  <si>
    <t>Lexar 16GB SDHC Memory Card</t>
  </si>
  <si>
    <t>http://www.play.com/Search.html?searchtype=allproducts&amp;searchsource=0&amp;searchstring=16GB+SD+card&amp;ob=4</t>
  </si>
  <si>
    <t>Lexar 16GB SD Card</t>
  </si>
  <si>
    <t>Home &gt; Search "16gb sd card"</t>
  </si>
  <si>
    <t>http://www.play.com/Electronics/Electronics/4-/16349886/Lexar-16GB-SD-HC-SDHC-Memory-Card/Product.html?searchtype=allproducts&amp;searchsource=0&amp;searchstring=Lexar+16GB+SD+HC+SDHC+Memory+Card&amp;urlrefer=search</t>
  </si>
  <si>
    <t>Leaxar 16GB HC SDHC memory card</t>
  </si>
  <si>
    <t>http://www.play.com/Electronics/Electronics/4-/16349886/Lexar-16GB-SD-HC-SDHC-Memory-Card/Product.html?searchtype=allproducts&amp;searchsource=0&amp;searchstring=Leaxar+16GB+HC+SDHC+memory+card&amp;urlrefer=search</t>
  </si>
  <si>
    <t>Search --&gt; "16 gb sd card"</t>
  </si>
  <si>
    <t>SanDisk 16Gb SDHC SecureDigital High Capacity Card - Frustration Free Packaging</t>
  </si>
  <si>
    <t xml:space="preserve">Computers &amp; Accessories › "16gb SD card"
"16gb SD card"
Cancel
</t>
  </si>
  <si>
    <t>http://www.play.com/Electronics/Electronics/4-/16349886/Lexar-16GB-SD-HC-SDHC-Memory-Card/Product.html?ptsl=1&amp;ob=Price&amp;fb=0</t>
  </si>
  <si>
    <t>Lexar 16 GB Mem Card</t>
  </si>
  <si>
    <t>Home, search, 16GB SD, SORT PRICE LOW - HIGH</t>
  </si>
  <si>
    <t>lexar</t>
  </si>
  <si>
    <t>Home&gt;electronics&gt;memory cards&gt;SD cards</t>
  </si>
  <si>
    <t>Browsing categories on the website</t>
  </si>
  <si>
    <t>lexar 16gb SD Card</t>
  </si>
  <si>
    <t>home&gt;search "16gb SD Card"</t>
  </si>
  <si>
    <t>SanDissk 16G SDHC Secure Digital High capacity Card</t>
  </si>
  <si>
    <t>N/A</t>
  </si>
  <si>
    <t xml:space="preserve">Home&gt;Electronics&gt;Memory Cards&gt;SD Cards
</t>
  </si>
  <si>
    <t>SanDisk SDHC 16gb</t>
  </si>
  <si>
    <t>Search "Memory Card"</t>
  </si>
  <si>
    <t>Lexar 16GB Micro SDHC Memory Card / Class 4</t>
  </si>
  <si>
    <t xml:space="preserve">Home&gt;Search "16 gb sd"
</t>
  </si>
  <si>
    <t>Lexar 16gb sdhc memory card</t>
  </si>
  <si>
    <t>Home&gt;Search"16GB SD Card"</t>
  </si>
  <si>
    <t>Lexar 16GB SD/HC Memory card</t>
  </si>
  <si>
    <t>home&gt;search "16GB SD CARD"</t>
  </si>
  <si>
    <t>lexar 16GB SD HC Memory Card</t>
  </si>
  <si>
    <t>Home, Search 16gb SD Card</t>
  </si>
  <si>
    <t>Lexar/16GB/ SD HC SDHC Memory card</t>
  </si>
  <si>
    <t>lexar multi use</t>
  </si>
  <si>
    <t>Home&gt;Search&gt;16gb sd card</t>
  </si>
  <si>
    <t>30 seconds</t>
  </si>
  <si>
    <t>Home&gt; Search "16gb sd card"</t>
  </si>
  <si>
    <t>Lexar</t>
  </si>
  <si>
    <t>Home &gt; Search "16GB SD"</t>
  </si>
  <si>
    <t>Home &gt; Search "16GB sd card"</t>
  </si>
  <si>
    <t>16GB SD card</t>
  </si>
  <si>
    <t>Home&gt;Search*SD 16gb*</t>
  </si>
  <si>
    <t>Samsung 16GB Essential SD Memory Card / Class 6</t>
  </si>
  <si>
    <t>Home &gt; Search "16GB SD Card digital camera"</t>
  </si>
  <si>
    <t>Lexar/16GB/SD HC SDHC MEMORY CARD</t>
  </si>
  <si>
    <t>Home &gt; Search "16GB SD card"</t>
  </si>
  <si>
    <t xml:space="preserve">Lexar 16GB </t>
  </si>
  <si>
    <t>Home&gt; "16GB SD Card"</t>
  </si>
  <si>
    <t>No</t>
  </si>
  <si>
    <t>Play.com 16GB SDHC Class 10 Memory Card</t>
  </si>
  <si>
    <t>Home &gt; Search "16GB SD Card"</t>
  </si>
  <si>
    <t>Lexar /16 gb/sd hc memory card</t>
  </si>
  <si>
    <t>home&gt;Search"16 GB memory card"</t>
  </si>
  <si>
    <t>LEXAR/16GB/SD HC SDHC MEMORY CARD</t>
  </si>
  <si>
    <t>Home &gt; Search "16GB SD Card</t>
  </si>
  <si>
    <t>Lexar/16GB/SD  HC SDHC  Memory Card</t>
  </si>
  <si>
    <t>Home&gt; Search "sd 16GB"</t>
  </si>
  <si>
    <t>Lexar / 16GB SDHC Memory Card</t>
  </si>
  <si>
    <t>HomeSearch "16gb SD card"</t>
  </si>
  <si>
    <t>16gb SDHC class 10 memory</t>
  </si>
  <si>
    <t>HomeSearch "16gb sd card"</t>
  </si>
  <si>
    <t>Home&gt;Search&gt; "16gb SD disk"</t>
  </si>
  <si>
    <t>Home &gt; Electronics &gt; Memory Cards &gt; SD Cards</t>
  </si>
  <si>
    <t>yes</t>
  </si>
  <si>
    <t xml:space="preserve">HomeSearch "16GB SB card"
</t>
  </si>
  <si>
    <t xml:space="preserve">HomeSearch "16GB SD card"
</t>
  </si>
  <si>
    <t>Room on the Broom - Julia Donaldson or The Cat in the Hat - Dr. Seuss</t>
  </si>
  <si>
    <t>HomeBooksKidsPicture BooksAge: 3 to 5 Years OldPrice: £3 to £5</t>
  </si>
  <si>
    <t>Task A 2 (Picture book)</t>
  </si>
  <si>
    <t>Peppa Pig The Offical Annual</t>
  </si>
  <si>
    <t>Home - Books</t>
  </si>
  <si>
    <t>pepper pic the official annual 2012</t>
  </si>
  <si>
    <t>home, book, kids, picture books.</t>
  </si>
  <si>
    <t>Peppa Pig: The official annual 2012</t>
  </si>
  <si>
    <t>http://www.play.com/Books/Books/-/106/163/-/19387290/Peppa-Pig-The-Official-Annual-2012/Product.html</t>
  </si>
  <si>
    <t>Peppa Pig: The Official 2012 Annual</t>
  </si>
  <si>
    <t>Books, Kids, Picture Books</t>
  </si>
  <si>
    <t>Peppa Pig: The Official Annual 2012 | Hardback</t>
  </si>
  <si>
    <t xml:space="preserve">Home - Books - Kids- Picture Books
</t>
  </si>
  <si>
    <t>Peppa Pig: The Official Annual 2012</t>
  </si>
  <si>
    <t>Home &gt; Books &gt; Kids &gt; Picture Books</t>
  </si>
  <si>
    <t>Peppa pig the official handbook</t>
  </si>
  <si>
    <t>http://www.play.com/Books/Books/4-/19387290/Peppa-Pig-The-Official-Annual-2012/Product.html?searchtype=allproducts&amp;searchsource=0&amp;searchstring=peppa+pig&amp;urlrefer=search</t>
  </si>
  <si>
    <t>Pepper Pig Annual 2012</t>
  </si>
  <si>
    <t xml:space="preserve">Home &gt; Books &gt; Kids &gt; Picture Books
</t>
  </si>
  <si>
    <t>http://www.play.com/Books/Books/-/106/163/3-/Refine.html</t>
  </si>
  <si>
    <t>LEGO Minifigure Ultimate Sticker Collection</t>
  </si>
  <si>
    <t>http://www.play.com/Books/Books/4-/16179364/LEGO-Minifigure-Ultimate-Sticker-Collection/Product.html?searchstring=a77it3m54re5squids&amp;searchtype=bookall&amp;searchsource=2&amp;searchfilters=s{a77it3m54re5squids}%2bc{91}%2bc{104}%2bc{106}%2b&amp;urlrefer=search
Books-&gt; Fiction -&gt;Under £5 -&gt; Kids -&gt; Picture Books
(already on bestselling)</t>
  </si>
  <si>
    <t>dirty Bertie</t>
  </si>
  <si>
    <t>Home&gt;Search "Picture Books"</t>
  </si>
  <si>
    <t xml:space="preserve">Home&gt; Books&gt; Kids &gt; Picture &gt; Books
</t>
  </si>
  <si>
    <t>Horrible Histories Annual 2012 - Eaglemoss Publications Ltd ; Terry Deary 	 Horrible Histories Annual 2012 - Eaglemoss Publications Ltd ; Terry Deary</t>
  </si>
  <si>
    <t>Home &gt; Books &gt; Kids</t>
  </si>
  <si>
    <t xml:space="preserve">Peppa Pig: The official Annual 2012 </t>
  </si>
  <si>
    <t>http://www.play.com/Books/Books/-/106/163/-/19387290/peppa-pig-The-Official-Annual-2012/product.html</t>
  </si>
  <si>
    <t>Horrible Histories Annual 2012 Hardback</t>
  </si>
  <si>
    <t>http://www.play.com/Books/Books/4-/17794425/Horrible-Histories-Annual-2012/Product.html?ptsl=1&amp;ob=Price&amp;fb=1</t>
  </si>
  <si>
    <t>Horrible History Annual 2012</t>
  </si>
  <si>
    <t>Dirty Bertie (Picture Book &amp; CD Set) - Keith Chapman David Roberts Jack Tickle</t>
  </si>
  <si>
    <t xml:space="preserve">    * Home
    * Search "picture books"</t>
  </si>
  <si>
    <t>Room on the Broom (Julia Donaldson)</t>
  </si>
  <si>
    <t>http://www.play.com/Books/Books/-/106/163/-/409456/Room-on-the-Broom-Julia-Donaldson/Product.html?searchfilters=ae1%7b3-5%7d+ae207%7b3-4.99%7d%2b</t>
  </si>
  <si>
    <t>Dirty Bertie (Picture Book &amp; CD Set) - Keith Chapman David Roberts Jack Tickle | Books</t>
  </si>
  <si>
    <t xml:space="preserve">    * Home
    * Search "picture book"
    * Books
    * Kids</t>
  </si>
  <si>
    <t>LarryBoy and the Mudslingers</t>
  </si>
  <si>
    <t>books &gt; children's books &gt; education &gt; baby &amp; toddler &gt; picture books &gt; ages 5-8 &gt; £4-5 &gt; free super save delivery &gt; picture books for children</t>
  </si>
  <si>
    <t>The Gruffalo</t>
  </si>
  <si>
    <t>http://www.amazon.co.uk/s/ref=amb_link_57464165_21?ie=UTF8&amp;rh=n%3A69%2Cp_n_feature_two_browse-bin%3A486611011&amp;pf_rd_m=A3P5ROKL5A1OLE&amp;pf_rd_s=left-1&amp;pf_rd_r=0DJRQ3Y11MG44GT1115Z&amp;pf_rd_t=101&amp;pf_rd_p=234747987&amp;pf_rd_i=69#/ref=sr_nr_p_72_0?rh=n%3A266239%2Cn%3A%211025612%2Cn%3A69%2Cp_n_feature_two_browse-bin%3A486611011%2Cp_72%3A184315031&amp;bbn=69&amp;ie=UTF8&amp;qid=1317804145&amp;rnid=184297031</t>
  </si>
  <si>
    <t>silence</t>
  </si>
  <si>
    <t>Home&gt;books&gt;kids</t>
  </si>
  <si>
    <t>Home-Books-Kids-Picture Books</t>
  </si>
  <si>
    <t>crayola colouring book</t>
  </si>
  <si>
    <t>?</t>
  </si>
  <si>
    <t>Wheres Wally?</t>
  </si>
  <si>
    <t>Home &gt; Books</t>
  </si>
  <si>
    <t xml:space="preserve">Diary of a wimpy kid </t>
  </si>
  <si>
    <t>Books-children-comics&amp;graphical novels- best sellers</t>
  </si>
  <si>
    <t>Dr Who: Where's The Doctor</t>
  </si>
  <si>
    <t>Home&gt;books&gt;kids&gt;top sellers</t>
  </si>
  <si>
    <t>ShareMoshi Monsters: Official Annual 2012 | Hardback</t>
  </si>
  <si>
    <t xml:space="preserve">Home&gt;Books&gt;Kids
</t>
  </si>
  <si>
    <t>LEGO Star Wars Hros Ultimate Sticker Book (DK Ultimate Sticker Books) [Paperback]</t>
  </si>
  <si>
    <t>Books&gt;Advance search&gt;4-8&gt;best sellers&gt;LEGO Star Wars Hros Ultimate Sticker Book (DK Ultimate Sticker Books) [Paperback]</t>
  </si>
  <si>
    <t>fantastic MR FOX!</t>
  </si>
  <si>
    <t xml:space="preserve">Home, DVD, animation, deals, scroll, Item </t>
  </si>
  <si>
    <t>Peppa Pig: The offical Annual 2012</t>
  </si>
  <si>
    <t>Peppa Pig: The Official Annual 2012 Handbook</t>
  </si>
  <si>
    <t>Home&gt;Books&gt;Kids&gt;Picture Books</t>
  </si>
  <si>
    <t>Doctor Who: Where's the Doctor? | Hardback</t>
  </si>
  <si>
    <t xml:space="preserve">Home&gt;Books
</t>
  </si>
  <si>
    <t>Peppa Pig: Peppa and georges Wipe clean Activity Book</t>
  </si>
  <si>
    <t>Home, Books, Kids, Picture Books</t>
  </si>
  <si>
    <t>Peppa Pig Marvellous Magnet Book</t>
  </si>
  <si>
    <t>Home&gt;Search"a77it3m54re5squids"&gt;books&gt;kids&gt;picture books</t>
  </si>
  <si>
    <t>Peppa-Pig Peppa and Georgias Wipe Clean Activity Book</t>
  </si>
  <si>
    <t>Home&gt;Books</t>
  </si>
  <si>
    <t>Peppa Pig: The Official Annual 2012 - Hardback</t>
  </si>
  <si>
    <t>Home &gt; Books &gt; Kids &gt; Picture Books &gt; Price £3 to £5</t>
  </si>
  <si>
    <t>25-34</t>
  </si>
  <si>
    <t>LEGO</t>
  </si>
  <si>
    <t>Below 18</t>
  </si>
  <si>
    <t>LEGO: The Official Annual 2012 | Hardback</t>
  </si>
  <si>
    <t xml:space="preserve">HomeBooksKids
</t>
  </si>
  <si>
    <t>lego</t>
  </si>
  <si>
    <t>Home&gt; Books</t>
  </si>
  <si>
    <t>Peppa Pig: The official Annual 2012 Hardback</t>
  </si>
  <si>
    <t>Little Book of fairy stories</t>
  </si>
  <si>
    <t>Home &gt; Books &gt; Kids&gt; Picture Books &gt; Age 3-5 Years Old</t>
  </si>
  <si>
    <t>The Cat in the Hat - Dr. Seuss</t>
  </si>
  <si>
    <t>Home &gt; Books &gt; Kids &gt; Picture Books &gt; Age: 3 to 5 Year Olds</t>
  </si>
  <si>
    <t>Peppa Pig: Peppa and George's Wipe-clean Activity Book | Paperback</t>
  </si>
  <si>
    <t>HomeBooks</t>
  </si>
  <si>
    <t>Where's Wally?</t>
  </si>
  <si>
    <t>The cat in the hat: green back book paper back</t>
  </si>
  <si>
    <t xml:space="preserve">home&gt;books&gt;kids&gt;picture books&gt; age: 3-5 year old </t>
  </si>
  <si>
    <t>The Cat In The Hat</t>
  </si>
  <si>
    <t xml:space="preserve">Home &gt; Books &gt; Kids &gt; Picture Books &gt; </t>
  </si>
  <si>
    <t>Home &gt; Books &gt; Kids &gt; PIcture books &gt; Age 3 - 5 Years old</t>
  </si>
  <si>
    <t xml:space="preserve">HomeBooksKidsPicture Books
</t>
  </si>
  <si>
    <t>Actual Click</t>
  </si>
  <si>
    <t>Timestamp</t>
  </si>
  <si>
    <t>Age</t>
  </si>
  <si>
    <t>Sex</t>
  </si>
  <si>
    <t>Search "16gb sd card"</t>
  </si>
  <si>
    <t>Note</t>
  </si>
  <si>
    <t>Error Rate</t>
  </si>
  <si>
    <t>Time</t>
  </si>
  <si>
    <t>Matched</t>
  </si>
  <si>
    <t>Search "16gb sd card"ElectronicsPrice: £10 to £15</t>
  </si>
  <si>
    <t>Search "16gb sd card" Low to High</t>
  </si>
  <si>
    <t>Search "16gb sd card" go to page 2</t>
  </si>
  <si>
    <t>Search "16 gb sd card" Low to High</t>
  </si>
  <si>
    <t>Search "SD card"</t>
  </si>
  <si>
    <t>Orbit Dual</t>
  </si>
  <si>
    <t>Search "16 gb sd card"</t>
  </si>
  <si>
    <t>UNKNOWN</t>
  </si>
  <si>
    <t>Search "Lexar 16GB SD HC SDHC Memory Card"</t>
  </si>
  <si>
    <t>Amazon.com (Toyin &amp; Nan's 1st seminar group)</t>
  </si>
  <si>
    <t>BROWSING</t>
  </si>
  <si>
    <t>Search "memory card"</t>
  </si>
  <si>
    <t>Search"16GB SD Card"</t>
  </si>
  <si>
    <t>search "16GB SD CARD"</t>
  </si>
  <si>
    <t>Search 16gb SD Card</t>
  </si>
  <si>
    <t>50% F-Measure</t>
  </si>
  <si>
    <t>Search SD 16gb</t>
  </si>
  <si>
    <t>Search 16gb Digital Camera</t>
  </si>
  <si>
    <t>Search 16GB memory card</t>
  </si>
  <si>
    <t>Search 16gb sd card</t>
  </si>
  <si>
    <t>Success</t>
  </si>
  <si>
    <t>Fail</t>
  </si>
  <si>
    <t>0-49% ERR</t>
  </si>
  <si>
    <t>50 - 100 ERR</t>
  </si>
  <si>
    <t>tp</t>
  </si>
  <si>
    <t>fp</t>
  </si>
  <si>
    <t>fn</t>
  </si>
  <si>
    <t>tn</t>
  </si>
  <si>
    <t xml:space="preserve"> 0 - 49 ERR</t>
  </si>
  <si>
    <t>play1</t>
  </si>
  <si>
    <t>0 - 99 ERR</t>
  </si>
  <si>
    <t>100 ERR</t>
  </si>
  <si>
    <t>F-score</t>
  </si>
  <si>
    <t>0 - 50 ERR</t>
  </si>
  <si>
    <t>51 - 100 ERR</t>
  </si>
  <si>
    <t>Amazon</t>
  </si>
  <si>
    <t>Sex (task performer)</t>
  </si>
  <si>
    <t>Age (task performer)</t>
  </si>
  <si>
    <t>Website used for the task</t>
  </si>
  <si>
    <t>Number of clicks made (press enter will be also considered)</t>
  </si>
  <si>
    <t>Total time spent on the task (in seconds)</t>
  </si>
  <si>
    <t>Task result: product name</t>
  </si>
  <si>
    <t>Task result: price</t>
  </si>
  <si>
    <t>Stopping results filtering path</t>
  </si>
  <si>
    <t>Identifying the main method used to perform the task on the website</t>
  </si>
  <si>
    <t>Have you shopped online before?</t>
  </si>
  <si>
    <t>Select which task it is.</t>
  </si>
  <si>
    <t>Amazon.co.uk (Toyin &amp; Nan's 2nd seminar group)</t>
  </si>
  <si>
    <t>Sandisk 16GB Class 4</t>
  </si>
  <si>
    <t xml:space="preserve">SanDisk 16Gb SDHC </t>
  </si>
  <si>
    <t>http://www.amazon.co.uk/SanDisk-16Gb-SDHC-SecureDigital-Capacity/dp/B00422F8XQ/ref=sr_1_1?ie=UTF8&amp;qid=1317801634&amp;sr=8-1</t>
  </si>
  <si>
    <t>Integral 16GB SDHC 4 Class 4 Card</t>
  </si>
  <si>
    <t>Electronics &amp; Photo --&gt; Acessories --&gt; Memory Cards --&gt; SD Cards --&gt; 16 GB --&gt; "16gb sd card"</t>
  </si>
  <si>
    <t>Integral SDHC Class 10 Memory Card 16GB</t>
  </si>
  <si>
    <t>Electronics &amp; Photo &gt; Accessories &gt; Memory Cards &gt; SD Cards</t>
  </si>
  <si>
    <t>Lexar 16GB SDHD Class 4 Card</t>
  </si>
  <si>
    <t>http://www.amazon.co.uk/Lexar-16GB-SDHC-Class-Card/dp/B002OMHSOI/ref=sr_1_23?ie=UTF8&amp;qid=1317802892&amp;sr=8-23</t>
  </si>
  <si>
    <t xml:space="preserve"> Transcend 16GB SDHC Class 10 Memory Card</t>
  </si>
  <si>
    <t>http://www.amazon.co.uk/s/ref=nb_sb_noss?url=search-alias%3Daps&amp;field-keywords=16+gb+sd+card#/ref=sr_pg_1?rh=i%3Aaps%2Ck%3A16+gb+sd+card&amp;keywords=16+gb+sd+card&amp;ie=UTF8&amp;qid=1317803113</t>
  </si>
  <si>
    <t xml:space="preserve">http://www.amazon.co.uk/s/ref=nb_sb_noss?url=search-alias%3Daps&amp;field-keywords=16GB+SD+card&amp;x=0&amp;y=0
"16GB SD card"
</t>
  </si>
  <si>
    <t>Integral 16GB SDHC Class 4 Card</t>
  </si>
  <si>
    <t>http://www.amazon.co.uk/Integral-16GB-SDHC-Class-Card/dp/B000ZOVB0Y/ref=sr_1_17?s=electronics&amp;ie=UTF8&amp;qid=1317803065&amp;sr=1-17</t>
  </si>
  <si>
    <t>Sandisk 16GB SDHC</t>
  </si>
  <si>
    <t>http://www.amazon.co.uk/gp/cart/view.html/ref=gno_cart</t>
  </si>
  <si>
    <t xml:space="preserve">SanDisk 16Gb SDHC SecureDigital High Capacity Card </t>
  </si>
  <si>
    <t xml:space="preserve">Computers &amp; Accessories &gt; Accessories &gt; Memory Cards &gt; SD Cards </t>
  </si>
  <si>
    <t>300seconds</t>
  </si>
  <si>
    <t>Integral SDHC Class 10 Memory Card  16GB</t>
  </si>
  <si>
    <t>www.amazon.co.uk/Integral-SDHC-Class-Memory-Card/dp/B0047T6XME/ref=pd_cp_computers_2</t>
  </si>
  <si>
    <t xml:space="preserve">SanDisk 16 GB SDHC securedigital high capacity card </t>
  </si>
  <si>
    <t xml:space="preserve">http://www.amazon.co.uk/gp/cart/view-upsell.html?ie=UTF8&amp;increasedItems=U3IJJV8AGG07T5&amp;HUCT=1&amp;newItems=U3IJJV8AGG07T5%2C1 </t>
  </si>
  <si>
    <t>Around 420 Seconds</t>
  </si>
  <si>
    <t>Lexar 16GB SDHC Class 4 Card</t>
  </si>
  <si>
    <t xml:space="preserve">300 ish </t>
  </si>
  <si>
    <t>Lexar 16 GB SDHC Class 4 Card</t>
  </si>
  <si>
    <t>electronics &gt; accessories &gt; camera &amp; photo accessories &gt; memory cards &gt; SD cards</t>
  </si>
  <si>
    <t>Kingston 240m 16gb sdhc</t>
  </si>
  <si>
    <t>http://www.amazon.co.uk/gp/search/ref=sr_pg_2?rh=n%3A560798%2Ck%3Asd+card+16gb%2Cp_36%3A1000-2000&amp;page=2&amp;bbn=560798&amp;sort=price&amp;keywords=sd+card+16gb&amp;ie=UTF8&amp;qid=1317803288</t>
  </si>
  <si>
    <t>http://www.amazon.co.uk/Lexar-16GB-SDHC-Class-Card/dp/B002OMHSOI/red=sr_1_21?ie=UTF8&amp;qid=1317803346&amp;sr=8-21</t>
  </si>
  <si>
    <t>8sec</t>
  </si>
  <si>
    <t>16gb sd card</t>
  </si>
  <si>
    <t xml:space="preserve">Integral 16GB SDHC </t>
  </si>
  <si>
    <t>http://www.amazon.co.uk/Integral-16GB-SDHC-Class-Card/dp/B000ZOVB0Y/ref=sr_1_17?s=electronics&amp;ie=UTF8&amp;qid=1317803130&amp;sr=1-17</t>
  </si>
  <si>
    <t xml:space="preserve">Integral 16GB SDHC Class 4 Card. </t>
  </si>
  <si>
    <t>http://www.amazon.co.uk/Integral-16GB-SDHC-Class-Card/dp/B000ZOVB0Y/ref=sr_1_20?s=electronics&amp;ie=UTF8&amp;qid=1317803417&amp;sr=1-20</t>
  </si>
  <si>
    <t>35-44</t>
  </si>
  <si>
    <t>Sandisk 16GB microSDHC</t>
  </si>
  <si>
    <t xml:space="preserve">http://www.amazon.com/s/ref=nb_sb_ss_c_1_13?url=search-alias%3Delectronics&amp;field-keywords=16gig+sd+card&amp;x=0&amp;y=0&amp;sprefix=16gig+sd+card
</t>
  </si>
  <si>
    <t xml:space="preserve">SanDisk 16GB STHC Secure Digital High Capacity Card </t>
  </si>
  <si>
    <t>http://www.amazon.co.uk/SanDisk-16Gb-SDHC-SecureDigital-Capacity/dp/B00422F8XQ/ref=sr_1_1?ie=UTF8&amp;qid=1317803488&amp;sr=8-1</t>
  </si>
  <si>
    <t>Panasonic Lumix FS35 Digital Camera - Black (16.1MP, 8x Optical Zoom) 2.7 inch LCD</t>
  </si>
  <si>
    <t>http://www.amazon.co.uk/Panasonic-Lumix-FS35-Digital-Camera/dp/B004I1KP5C/ref=pd_rhf_shvl1</t>
  </si>
  <si>
    <t>sandisk 16gb sdhc secure digital high capacity card</t>
  </si>
  <si>
    <t>na</t>
  </si>
  <si>
    <t>SanDisk 16GB SDHC - Free packaging</t>
  </si>
  <si>
    <t>Home&gt;Electronics and photo&gt; SD cards</t>
  </si>
  <si>
    <t>sandisk 16gb microsdhc</t>
  </si>
  <si>
    <t>lexar 16GB SDHC Class 4 Card</t>
  </si>
  <si>
    <t>16 gb sd card</t>
  </si>
  <si>
    <t>Kingston Ultimate X - 16GB - Class 10 - 100x - SDHC</t>
  </si>
  <si>
    <t>Computers &amp; Accessories</t>
  </si>
  <si>
    <t>SanDisk 16GB SDHC Memory Card For Netbooks - Retail Pack</t>
  </si>
  <si>
    <t>Electronics and Photo - Accessories - Memory Cards - SD Cards - 16GB - Under 15 - "16GB memory card SD"</t>
  </si>
  <si>
    <t>Sandisk 16Gb</t>
  </si>
  <si>
    <t>16gb SD Card</t>
  </si>
  <si>
    <t>Kingston Ultimate X - Flash Memory card - 16 GB - Class 10 - 100x - SDHC</t>
  </si>
  <si>
    <t xml:space="preserve">Computers &amp; Accessory </t>
  </si>
  <si>
    <t>SanDisk 4GB SDHC Secure Digital Card</t>
  </si>
  <si>
    <t>Home&gt;16GB SD Card</t>
  </si>
  <si>
    <t>SanDisk 16GB SDHC SecureDigital High Capacity Card</t>
  </si>
  <si>
    <t>SanDisk 16Gb SDHC SecureDigital High Capacity Card</t>
  </si>
  <si>
    <t>Electronics &amp; Photo › Under £15 › "16gb sd card"</t>
  </si>
  <si>
    <t>Home&gt;"16 GB SD Card"</t>
  </si>
  <si>
    <t>Verbatim 44006 16GB microSDHC Class 2</t>
  </si>
  <si>
    <t>16GB micro SD</t>
  </si>
  <si>
    <t>SanDisk 16GB SDHC SecureDigital High Capasity Card - Frustration Free Packaging</t>
  </si>
  <si>
    <t>Home&gt;computers  &amp; accessorys&gt;"16gb SD card"</t>
  </si>
  <si>
    <t>lexar 16g sdhc class 4 card</t>
  </si>
  <si>
    <t>electronics and photo accessories 16G sd card</t>
  </si>
  <si>
    <t>SanDisk 16GB SDHC SecureDigital</t>
  </si>
  <si>
    <t>SanDisk 16GB SDHC</t>
  </si>
  <si>
    <t>sandisk 16gb SD Card</t>
  </si>
  <si>
    <t>NA</t>
  </si>
  <si>
    <t>Search for SD Card
Search for SD Card 16GB</t>
  </si>
  <si>
    <t>4 Minutes</t>
  </si>
  <si>
    <t>Home&gt;Electronics and Photo&gt; Serch: 16gb sd card</t>
  </si>
  <si>
    <t>Integral 16GB UltimaPro SDHC Card</t>
  </si>
  <si>
    <t>Home&gt;Amazon&gt;16GB SD Card</t>
  </si>
  <si>
    <t>lexar 16GB micro sdhc memory card</t>
  </si>
  <si>
    <t>Home &gt; Search SD CARD 16GB</t>
  </si>
  <si>
    <t>Integral Class 10 SD Card</t>
  </si>
  <si>
    <t>No breadcrub on Amazon UK</t>
  </si>
  <si>
    <t>The Very Hungry Caterpillar</t>
  </si>
  <si>
    <t>Books › Children's Books › Authors &amp; Illustrators › Ages 5-8 › Under £5 
sort by popularity</t>
  </si>
  <si>
    <t>Mog the Forgetful Cat: World Book Day Edition</t>
  </si>
  <si>
    <t>Books › Children's Books › Education › Baby &amp; Toddler › Ages 5-8 › Picture Books › Under £5</t>
  </si>
  <si>
    <t>Room on the Broom (Picture Puffins)</t>
  </si>
  <si>
    <t>Revolting Rhymes</t>
  </si>
  <si>
    <t>http://www.amazon.co.uk/Revolting-Rhymes-Roald-Dahl/dp/0141501758/ref=sr_1_3?s=books&amp;ie=UTF8&amp;qid=1317648979&amp;sr=1-3</t>
  </si>
  <si>
    <t>Blossom's Party Jewels (Secret Fairy) (Paperwork)</t>
  </si>
  <si>
    <t>Books --&gt; Paperback --&gt; £4-£4.99 --&gt; Children's books --&gt; English --&gt; Activity Books</t>
  </si>
  <si>
    <t xml:space="preserve">There Was an Old Lady Who Swallowed a Fly </t>
  </si>
  <si>
    <t>Pippi Longstocking Gift Edition</t>
  </si>
  <si>
    <t>http://www.amazon.co.uk/Pippi-Longstocking-Gift-Astrid-Lindgren/dp/019278241X/ref=sr_1_2?s=books&amp;ie=UTF8&amp;qid=1317803540&amp;sr=1-2</t>
  </si>
  <si>
    <t>The Three Little Pigs</t>
  </si>
  <si>
    <t>Books ? Children's Books &gt; Education &gt; Baby &amp; Toddler &gt; Picture Books</t>
  </si>
  <si>
    <t xml:space="preserve">The Tiger Who Came to Tea (Pop Up) </t>
  </si>
  <si>
    <t>http://www.amazon.co.uk/Tiger-Who-Came-Tea-Pop/dp/0007275447/ref=sr_1_1?s=books&amp;ie=UTF8&amp;qid=1317803693&amp;sr=1-1</t>
  </si>
  <si>
    <t>http://www.amazon.co.uk/Very-Hungry-Caterpillar-Board-Book/dp/0241003008/ref=zg_bs_69_43</t>
  </si>
  <si>
    <t>Moshi Monsters: Official Annual 2012</t>
  </si>
  <si>
    <t>Read Write Inc. Home: Phonics Flashcards</t>
  </si>
  <si>
    <t>http://www.amazon.co.uk/Read-Write-Inc-Home-Flashcards/dp/0198386710/ref=sr_1_2?ie=UTF8&amp;qid=1317803873&amp;sr=8-2</t>
  </si>
  <si>
    <t>Mixed Up Fairytales</t>
  </si>
  <si>
    <t>http://www.amazon.co.uk/gp/offer-listing/0340875585/ref=dp_olp_new?ie=UTF8&amp;qid=1317803872&amp;sr=1-11&amp;condition=new</t>
  </si>
  <si>
    <t>Peepo! (Picture Puffin)</t>
  </si>
  <si>
    <t>http://www.amazon.co.uk/Peepo-Picture-Puffin-Janet-Ahlberg/dp/0140503846</t>
  </si>
  <si>
    <t>Treasure Island (pavillion childrens classics)</t>
  </si>
  <si>
    <t>www.amazon.co.uk/Treasure-Island-Pavilion-childrens-classics/dp/1843650371/ref=sr_1_1?s=books&amp;ie=UTF8&amp;qid=1317803945&amp;sr=1-1</t>
  </si>
  <si>
    <t>Peepo!</t>
  </si>
  <si>
    <t>Books &gt; Children's Books &gt; Ages 5 - 8 &gt; 4 Stars &amp; Up</t>
  </si>
  <si>
    <t>The jesus storybook bible:every story whisperers his name</t>
  </si>
  <si>
    <t>http://www.amazon.com/Jesus-Storybook-Bible-Every-Whispers/dp/0310708257/ref=sr_1_17?s=books&amp;ie=UTF8&amp;qid=1317804385&amp;sr=1-17</t>
  </si>
  <si>
    <t>Cougar Cub Tales</t>
  </si>
  <si>
    <t>http://www.amazon.com/Cougar-Cub-Tales-Just-ebook/dp/B004HD5TV6/ref=sr_1_6?s=books&amp;ie=UTF8&amp;qid=1317804686&amp;sr=1-6</t>
  </si>
  <si>
    <t>My First Baby Annabell Boy</t>
  </si>
  <si>
    <t>n/a</t>
  </si>
  <si>
    <t>Home&gt;Books&gt;Childrens Book&gt;Bestsellers.</t>
  </si>
  <si>
    <t>Home&gt; Books&gt; Children Books&gt; Age 5-8</t>
  </si>
  <si>
    <t>Dear Zoo (Picture Puffin) [Paperback]</t>
  </si>
  <si>
    <t>Books</t>
  </si>
  <si>
    <t>8 Minutes</t>
  </si>
  <si>
    <t>The Highway Rat</t>
  </si>
  <si>
    <t>Bestsellers &gt;Books &gt; Children's Books</t>
  </si>
  <si>
    <t>The Very Hungry Caterpillar [Board Book]</t>
  </si>
  <si>
    <t>Books &gt; Childrens Books &gt; Ages 0-2</t>
  </si>
  <si>
    <t>LEGO The Official Annual 2012</t>
  </si>
  <si>
    <t>Best Sellers &gt; Books &gt; Children's Books &gt; Activity Books</t>
  </si>
  <si>
    <t>The gruffalo</t>
  </si>
  <si>
    <t>Home&gt;books&gt;childrens books</t>
  </si>
  <si>
    <t>ABC(letterland Picturebook)</t>
  </si>
  <si>
    <t>The Tiger Who Came to Tea (Collins picture lions)</t>
  </si>
  <si>
    <t xml:space="preserve">Books › Children's Books › Ages 5-8 › Under £5 › Paperback › In Stock Only › English › "picture book"
</t>
  </si>
  <si>
    <t>none</t>
  </si>
  <si>
    <t>Room On The Room</t>
  </si>
  <si>
    <t>Best Sellers In Childrens Books</t>
  </si>
  <si>
    <t>the gruffalo</t>
  </si>
  <si>
    <t xml:space="preserve">best selling children books </t>
  </si>
  <si>
    <t>The very hungry catipillar</t>
  </si>
  <si>
    <t>Alice in Wonderland - Sound pop (Pop Up Sounds)</t>
  </si>
  <si>
    <t>37 seconds</t>
  </si>
  <si>
    <t>Home&gt;Books&gt;Kids&gt;Picture Books&gt; Price: £3-£5</t>
  </si>
  <si>
    <t>Disneys Cars</t>
  </si>
  <si>
    <t>Burglar Bill</t>
  </si>
  <si>
    <t>N/A Using Amazon UK</t>
  </si>
  <si>
    <t>The Gruffalo [Illustrated] [Paperback]</t>
  </si>
  <si>
    <t>Paperback, Illustrated</t>
  </si>
  <si>
    <t>Electronics &amp; Photo › "16GB SDHC card" sort by popularity</t>
  </si>
  <si>
    <t>Home&gt;16GB SD Card in Electronics</t>
  </si>
  <si>
    <t>Computers &amp; Accessories › "16gb SD card"
"16gb SD card"</t>
  </si>
  <si>
    <t>16GB SD Card</t>
  </si>
  <si>
    <t>Electronics &gt; Accessories &gt; Camera &amp; Photo Accessories &gt; Memory Cards &gt; SD Car
http://www.amazon.co.uk/Lexar-16GB-SDHC-Class-Card/dp/B002OMHSOI/ref=sr_1_32?s=electronics&amp;ie=UTF8&amp;qid=1317803329&amp;sr=1-32</t>
  </si>
  <si>
    <t>Home &gt; Search 16 GB SD Card</t>
  </si>
  <si>
    <t>electronics -&gt; 16 gb</t>
  </si>
  <si>
    <t>Computers &amp; Accessories &gt; Accessories &gt; Memory Cards &gt; SD Cards</t>
  </si>
  <si>
    <t>Computers &amp; Accessories &gt; 16gb sd card</t>
  </si>
  <si>
    <t>Computer &amp; Accessories &gt;16gb sd card</t>
  </si>
  <si>
    <t xml:space="preserve"> SD Card 16GB</t>
  </si>
  <si>
    <t>Electronics &amp; Accessories &gt;16gb sd card low to high</t>
  </si>
  <si>
    <t>US amazon</t>
  </si>
  <si>
    <t>wrong</t>
  </si>
  <si>
    <t>amazon1</t>
  </si>
  <si>
    <t>Play1</t>
  </si>
  <si>
    <t>Success Rate</t>
  </si>
  <si>
    <t>Err rate</t>
  </si>
  <si>
    <t>0.551151(all)</t>
  </si>
  <si>
    <t>0.70(all)</t>
  </si>
  <si>
    <t>0.80(success only)</t>
  </si>
  <si>
    <t>0.51 (success only)</t>
  </si>
  <si>
    <t>should it consider each's err rate as f-score threshold</t>
  </si>
  <si>
    <t>chk</t>
  </si>
  <si>
    <t>OTPIMAL1/2</t>
  </si>
  <si>
    <t>1-100%</t>
  </si>
  <si>
    <t>BooksKids-allPrice: £3 to £5Age: 3 to 5 Years Old</t>
  </si>
  <si>
    <t>HomeBooksKidsPicture Books</t>
  </si>
  <si>
    <t xml:space="preserve">Home&gt; Books&gt; Kids &gt; Picture Books
</t>
  </si>
  <si>
    <t>HomeBooksKidsPicture BooksAge: 3 to 5 Years OldPrice: ¡ê3 to ¡ê5</t>
  </si>
  <si>
    <t>Room on the Broom</t>
  </si>
  <si>
    <t>Price</t>
  </si>
  <si>
    <t>Gruffalo</t>
  </si>
  <si>
    <t>amazon US</t>
  </si>
  <si>
    <t>Books &gt; Children's Books &gt; Classics</t>
  </si>
  <si>
    <t>amazon US, use search</t>
  </si>
  <si>
    <t>Books › Children's Books › Ages 3-4</t>
  </si>
  <si>
    <t>Books › Children's Books › Ages 5-8 › Under £5 › Authors &amp; Illustrators</t>
  </si>
  <si>
    <t>Books › Children's Books › Classics › Robert Louis Stevenson › Ages 5-8</t>
  </si>
  <si>
    <t>Play</t>
  </si>
  <si>
    <t>Books › Children's Books › Ages 5-8 › Authors &amp; Illustrators › Under £5</t>
  </si>
  <si>
    <t>burglar bill</t>
  </si>
  <si>
    <t>lego official annual 2012</t>
  </si>
  <si>
    <t>Books › Children's Books › Under £5 › Paperback</t>
  </si>
  <si>
    <t>Books &gt; Children's Bookshttp://www.amazon.co.uk/Moshi-Monsters-Official-Annual-2012/dp/1409390594/ref=zg_bs_69_21</t>
  </si>
  <si>
    <t>Books &gt; Children's Books</t>
  </si>
  <si>
    <t>ABC</t>
  </si>
  <si>
    <t>Books › Children's Books › Education › Pre-school &amp; Nursery &gt; under 5</t>
  </si>
  <si>
    <t>price</t>
  </si>
  <si>
    <t>age</t>
  </si>
  <si>
    <t>Books › Children's Books › Ages 5-8 › Fiction</t>
  </si>
  <si>
    <t>pippi longstocking</t>
  </si>
  <si>
    <t>Books › Children's Books › Ages 5-8 › 4 Stars &amp; Up</t>
  </si>
  <si>
    <t>Books › Children's Books › Authors &amp; Illustrators › Ages 5-8 › C</t>
  </si>
  <si>
    <t>Books › Children's Books › Authors &amp; Illustrators › Ages 5-8 › 4 Stars &amp; Up › A</t>
  </si>
  <si>
    <t>highway rat</t>
  </si>
  <si>
    <t>Books › Children's Books › Ages 5-8 › Under £5page 2</t>
  </si>
  <si>
    <t>Books › Children's Books › Ages 5-8 › Under £5</t>
  </si>
  <si>
    <t>Books&gt;Childrens Book&gt;Bestsellers</t>
  </si>
  <si>
    <t>Bestsellers&gt;Books&gt;Children's Books&gt;Authors &amp; Illustrators</t>
  </si>
  <si>
    <t>books</t>
  </si>
  <si>
    <t>disney cars</t>
  </si>
  <si>
    <t>Books › Children's Books › Education › Ages 5-8 ›</t>
  </si>
  <si>
    <t>Books › Children's Books › Ages 5-8 › Under £5 › Paperback › In Stock Only › English › "picture book"</t>
  </si>
  <si>
    <t xml:space="preserve">Books › Children's Books › Ages 5-8 › Education › </t>
  </si>
  <si>
    <t>Books › Children's Books › Illustators &gt;</t>
  </si>
  <si>
    <t>1-100</t>
  </si>
  <si>
    <t>F-measure</t>
  </si>
  <si>
    <t>TPR</t>
  </si>
  <si>
    <t>FPR</t>
  </si>
  <si>
    <t>s</t>
  </si>
  <si>
    <t>play</t>
  </si>
  <si>
    <t>amazon</t>
  </si>
  <si>
    <t>f</t>
  </si>
  <si>
    <t>41-100</t>
  </si>
  <si>
    <t>61-100</t>
  </si>
  <si>
    <t>71-100</t>
  </si>
  <si>
    <t>81-100</t>
  </si>
  <si>
    <t>91-100</t>
  </si>
  <si>
    <t>Accuracy</t>
  </si>
  <si>
    <t>Error Margin</t>
  </si>
  <si>
    <t>Error margin</t>
  </si>
  <si>
    <t>P</t>
  </si>
  <si>
    <t>A</t>
  </si>
  <si>
    <t>play2</t>
  </si>
  <si>
    <t>amazon2</t>
  </si>
  <si>
    <t>Error Rate Margin</t>
  </si>
  <si>
    <t>average success rate</t>
  </si>
  <si>
    <t>average error</t>
  </si>
  <si>
    <t>ERROR RATE</t>
  </si>
  <si>
    <t>COMPLETION</t>
  </si>
  <si>
    <t>A.co.uk</t>
  </si>
  <si>
    <t>P.com</t>
  </si>
  <si>
    <t>Task B CR</t>
  </si>
  <si>
    <t>Task B ER</t>
  </si>
  <si>
    <t>Task A CR</t>
  </si>
  <si>
    <t>Task A ER</t>
  </si>
  <si>
    <t>TPR (Precision)</t>
  </si>
  <si>
    <t>Recall</t>
  </si>
  <si>
    <t>TPR (precision)</t>
  </si>
  <si>
    <t>TPR (P.com)</t>
  </si>
  <si>
    <t>TPR (A.co.uk)</t>
  </si>
  <si>
    <t>MCC</t>
  </si>
  <si>
    <t>Precision</t>
  </si>
  <si>
    <t>Recall/sensitivity</t>
  </si>
  <si>
    <t>Specificity</t>
  </si>
  <si>
    <t>precision,recall to high, then take harmonic mean</t>
  </si>
  <si>
    <t>ER(B)</t>
  </si>
  <si>
    <t>ER(A)</t>
  </si>
  <si>
    <t>CR(A)</t>
  </si>
  <si>
    <t>CR(B)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</si>
</sst>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/d/yy\ h:mm\ AM/PM;@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5" fillId="0" borderId="0" xfId="4" applyAlignment="1" applyProtection="1"/>
    <xf numFmtId="0" fontId="4" fillId="0" borderId="0" xfId="0" applyFont="1"/>
    <xf numFmtId="16" fontId="4" fillId="0" borderId="0" xfId="0" applyNumberFormat="1" applyFont="1"/>
    <xf numFmtId="0" fontId="2" fillId="3" borderId="0" xfId="2"/>
    <xf numFmtId="0" fontId="3" fillId="4" borderId="0" xfId="3"/>
    <xf numFmtId="9" fontId="0" fillId="0" borderId="0" xfId="0" applyNumberFormat="1"/>
    <xf numFmtId="0" fontId="1" fillId="2" borderId="0" xfId="1"/>
    <xf numFmtId="0" fontId="3" fillId="4" borderId="0" xfId="3" applyAlignment="1" applyProtection="1"/>
    <xf numFmtId="164" fontId="0" fillId="0" borderId="0" xfId="0" applyNumberFormat="1"/>
    <xf numFmtId="164" fontId="2" fillId="3" borderId="0" xfId="2" applyNumberFormat="1"/>
    <xf numFmtId="165" fontId="4" fillId="0" borderId="0" xfId="0" applyNumberFormat="1" applyFont="1"/>
    <xf numFmtId="165" fontId="3" fillId="4" borderId="0" xfId="3" applyNumberFormat="1"/>
    <xf numFmtId="165" fontId="0" fillId="0" borderId="0" xfId="0" applyNumberFormat="1"/>
    <xf numFmtId="0" fontId="6" fillId="2" borderId="0" xfId="1" applyFont="1"/>
    <xf numFmtId="164" fontId="0" fillId="5" borderId="0" xfId="0" applyNumberFormat="1" applyFill="1"/>
    <xf numFmtId="0" fontId="0" fillId="5" borderId="0" xfId="0" applyFill="1"/>
    <xf numFmtId="0" fontId="5" fillId="5" borderId="0" xfId="4" applyFill="1" applyAlignment="1" applyProtection="1"/>
    <xf numFmtId="165" fontId="2" fillId="3" borderId="0" xfId="2" applyNumberFormat="1"/>
    <xf numFmtId="0" fontId="0" fillId="0" borderId="0" xfId="0" applyAlignment="1">
      <alignment wrapText="1"/>
    </xf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 Amazon Task 2'!$F$105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cat>
            <c:strRef>
              <c:f>'Play Amazon Task 2'!$E$106:$E$109</c:f>
              <c:strCache>
                <c:ptCount val="4"/>
                <c:pt idx="0">
                  <c:v>CR(A)</c:v>
                </c:pt>
                <c:pt idx="1">
                  <c:v>CR(B)</c:v>
                </c:pt>
                <c:pt idx="2">
                  <c:v>ER(A)</c:v>
                </c:pt>
                <c:pt idx="3">
                  <c:v>ER(B)</c:v>
                </c:pt>
              </c:strCache>
            </c:strRef>
          </c:cat>
          <c:val>
            <c:numRef>
              <c:f>'Play Amazon Task 2'!$F$106:$F$109</c:f>
              <c:numCache>
                <c:formatCode>General</c:formatCode>
                <c:ptCount val="4"/>
                <c:pt idx="0">
                  <c:v>0.82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5-45A3-97BF-F0E562F80C69}"/>
            </c:ext>
          </c:extLst>
        </c:ser>
        <c:ser>
          <c:idx val="1"/>
          <c:order val="1"/>
          <c:tx>
            <c:strRef>
              <c:f>'Play Amazon Task 2'!$G$105</c:f>
              <c:strCache>
                <c:ptCount val="1"/>
                <c:pt idx="0">
                  <c:v>Amazon</c:v>
                </c:pt>
              </c:strCache>
            </c:strRef>
          </c:tx>
          <c:invertIfNegative val="0"/>
          <c:cat>
            <c:strRef>
              <c:f>'Play Amazon Task 2'!$E$106:$E$109</c:f>
              <c:strCache>
                <c:ptCount val="4"/>
                <c:pt idx="0">
                  <c:v>CR(A)</c:v>
                </c:pt>
                <c:pt idx="1">
                  <c:v>CR(B)</c:v>
                </c:pt>
                <c:pt idx="2">
                  <c:v>ER(A)</c:v>
                </c:pt>
                <c:pt idx="3">
                  <c:v>ER(B)</c:v>
                </c:pt>
              </c:strCache>
            </c:strRef>
          </c:cat>
          <c:val>
            <c:numRef>
              <c:f>'Play Amazon Task 2'!$G$106:$G$109</c:f>
              <c:numCache>
                <c:formatCode>General</c:formatCode>
                <c:ptCount val="4"/>
                <c:pt idx="0">
                  <c:v>0.16</c:v>
                </c:pt>
                <c:pt idx="1">
                  <c:v>0.55000000000000004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5-45A3-97BF-F0E562F8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48192"/>
        <c:axId val="140249728"/>
      </c:barChart>
      <c:catAx>
        <c:axId val="1402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49728"/>
        <c:crosses val="autoZero"/>
        <c:auto val="1"/>
        <c:lblAlgn val="ctr"/>
        <c:lblOffset val="100"/>
        <c:noMultiLvlLbl val="0"/>
      </c:catAx>
      <c:valAx>
        <c:axId val="1402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 of F-Measure'!$P$2</c:f>
              <c:strCache>
                <c:ptCount val="1"/>
              </c:strCache>
            </c:strRef>
          </c:tx>
          <c:xVal>
            <c:strRef>
              <c:f>'Calculation of F-Measure'!$O$3:$O$11</c:f>
              <c:strCache>
                <c:ptCount val="3"/>
                <c:pt idx="2">
                  <c:v>should it consider each's err rate as f-score threshold</c:v>
                </c:pt>
              </c:strCache>
            </c:strRef>
          </c:xVal>
          <c:yVal>
            <c:numRef>
              <c:f>'Calculation of F-Measure'!$P$3:$P$11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7-4BD3-9A72-F8BD653B6F2D}"/>
            </c:ext>
          </c:extLst>
        </c:ser>
        <c:ser>
          <c:idx val="1"/>
          <c:order val="1"/>
          <c:tx>
            <c:strRef>
              <c:f>'Calculation of F-Measure'!$Q$2</c:f>
              <c:strCache>
                <c:ptCount val="1"/>
              </c:strCache>
            </c:strRef>
          </c:tx>
          <c:xVal>
            <c:strRef>
              <c:f>'Calculation of F-Measure'!$O$3:$O$11</c:f>
              <c:strCache>
                <c:ptCount val="3"/>
                <c:pt idx="2">
                  <c:v>should it consider each's err rate as f-score threshold</c:v>
                </c:pt>
              </c:strCache>
            </c:strRef>
          </c:xVal>
          <c:yVal>
            <c:numRef>
              <c:f>'Calculation of F-Measure'!$Q$3:$Q$11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7-4BD3-9A72-F8BD653B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41696"/>
      </c:scatterChart>
      <c:valAx>
        <c:axId val="1401358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141696"/>
        <c:crosses val="autoZero"/>
        <c:crossBetween val="midCat"/>
        <c:majorUnit val="0.1"/>
      </c:valAx>
      <c:valAx>
        <c:axId val="1401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FP (P.com)</c:v>
          </c:tx>
          <c:marker>
            <c:symbol val="none"/>
          </c:marker>
          <c:xVal>
            <c:numRef>
              <c:f>'Calculation of F-Measure2'!$K$32:$K$38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F-Measure2'!$L$32:$L$38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2-4E01-A451-8DE1A56EF5C9}"/>
            </c:ext>
          </c:extLst>
        </c:ser>
        <c:ser>
          <c:idx val="2"/>
          <c:order val="1"/>
          <c:tx>
            <c:v>TP (P.com)</c:v>
          </c:tx>
          <c:marker>
            <c:symbol val="none"/>
          </c:marker>
          <c:xVal>
            <c:numRef>
              <c:f>'Calculation of F-Measure2'!$K$32:$K$38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F-Measure2'!$M$32:$M$38</c:f>
              <c:numCache>
                <c:formatCode>General</c:formatCode>
                <c:ptCount val="7"/>
                <c:pt idx="0">
                  <c:v>0.8</c:v>
                </c:pt>
                <c:pt idx="1">
                  <c:v>0.90476190476190477</c:v>
                </c:pt>
                <c:pt idx="2">
                  <c:v>0.90625</c:v>
                </c:pt>
                <c:pt idx="3">
                  <c:v>0.88888888888888884</c:v>
                </c:pt>
                <c:pt idx="4">
                  <c:v>0.88888888888888884</c:v>
                </c:pt>
                <c:pt idx="5">
                  <c:v>0.88</c:v>
                </c:pt>
                <c:pt idx="6">
                  <c:v>0.88235294117647056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2-4E01-A451-8DE1A56EF5C9}"/>
            </c:ext>
          </c:extLst>
        </c:ser>
        <c:ser>
          <c:idx val="0"/>
          <c:order val="2"/>
          <c:tx>
            <c:v>FP (A.co.uk)</c:v>
          </c:tx>
          <c:marker>
            <c:symbol val="none"/>
          </c:marker>
          <c:xVal>
            <c:numRef>
              <c:f>'Calculation of F-Measure2'!$K$32:$K$38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F-Measure2'!$S$32:$S$38</c:f>
              <c:numCache>
                <c:formatCode>General</c:formatCode>
                <c:ptCount val="7"/>
                <c:pt idx="0">
                  <c:v>0.10810810799999999</c:v>
                </c:pt>
                <c:pt idx="1">
                  <c:v>0.13513513499999999</c:v>
                </c:pt>
                <c:pt idx="2">
                  <c:v>0.324324324</c:v>
                </c:pt>
                <c:pt idx="3">
                  <c:v>0.37837837800000002</c:v>
                </c:pt>
                <c:pt idx="4">
                  <c:v>0.64864864899999997</c:v>
                </c:pt>
                <c:pt idx="5">
                  <c:v>0.86486486500000004</c:v>
                </c:pt>
                <c:pt idx="6">
                  <c:v>0.97297297299999996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2-4E01-A451-8DE1A56EF5C9}"/>
            </c:ext>
          </c:extLst>
        </c:ser>
        <c:ser>
          <c:idx val="3"/>
          <c:order val="3"/>
          <c:tx>
            <c:v>TP (A.co.uk)</c:v>
          </c:tx>
          <c:marker>
            <c:symbol val="none"/>
          </c:marker>
          <c:xVal>
            <c:numRef>
              <c:f>'Calculation of F-Measure2'!$K$32:$K$38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F-Measure2'!$T$32:$T$38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0.125</c:v>
                </c:pt>
                <c:pt idx="4">
                  <c:v>7.6923076923076927E-2</c:v>
                </c:pt>
                <c:pt idx="5">
                  <c:v>0.1111111111111111</c:v>
                </c:pt>
                <c:pt idx="6">
                  <c:v>0.16279069767441862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2-4E01-A451-8DE1A56E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6384"/>
        <c:axId val="140583680"/>
      </c:scatterChart>
      <c:valAx>
        <c:axId val="14017638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40583680"/>
        <c:crosses val="autoZero"/>
        <c:crossBetween val="midCat"/>
        <c:majorUnit val="10"/>
      </c:valAx>
      <c:valAx>
        <c:axId val="140583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FP (P.com)</c:v>
          </c:tx>
          <c:marker>
            <c:symbol val="none"/>
          </c:marker>
          <c:xVal>
            <c:numRef>
              <c:f>'Calculation of F-Measure2'!$K$79:$K$85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F-Measure2'!$L$79:$L$85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8.6956521999999994E-2</c:v>
                </c:pt>
                <c:pt idx="3">
                  <c:v>0.21739130400000001</c:v>
                </c:pt>
                <c:pt idx="4">
                  <c:v>0.47826087</c:v>
                </c:pt>
                <c:pt idx="5">
                  <c:v>0.60869565199999998</c:v>
                </c:pt>
                <c:pt idx="6">
                  <c:v>0.65217391300000005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8-4777-B537-52E6F41FE961}"/>
            </c:ext>
          </c:extLst>
        </c:ser>
        <c:ser>
          <c:idx val="2"/>
          <c:order val="1"/>
          <c:tx>
            <c:v>TP (P.com)</c:v>
          </c:tx>
          <c:marker>
            <c:symbol val="none"/>
          </c:marker>
          <c:xVal>
            <c:numRef>
              <c:f>'Calculation of F-Measure2'!$K$79:$K$85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F-Measure2'!$M$79:$M$85</c:f>
              <c:numCache>
                <c:formatCode>General</c:formatCode>
                <c:ptCount val="7"/>
                <c:pt idx="0">
                  <c:v>0.133333333</c:v>
                </c:pt>
                <c:pt idx="1">
                  <c:v>0.56666666700000001</c:v>
                </c:pt>
                <c:pt idx="2">
                  <c:v>0.8</c:v>
                </c:pt>
                <c:pt idx="3">
                  <c:v>0.86666666699999995</c:v>
                </c:pt>
                <c:pt idx="4">
                  <c:v>0.96666666700000003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8-4777-B537-52E6F41FE961}"/>
            </c:ext>
          </c:extLst>
        </c:ser>
        <c:ser>
          <c:idx val="0"/>
          <c:order val="2"/>
          <c:tx>
            <c:v>FP (A.co.uk)</c:v>
          </c:tx>
          <c:marker>
            <c:symbol val="none"/>
          </c:marker>
          <c:xVal>
            <c:numRef>
              <c:f>'Calculation of F-Measure2'!$K$79:$K$85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F-Measure2'!$S$79:$S$85</c:f>
              <c:numCache>
                <c:formatCode>General</c:formatCode>
                <c:ptCount val="7"/>
                <c:pt idx="0">
                  <c:v>0</c:v>
                </c:pt>
                <c:pt idx="1">
                  <c:v>5.5555555555555552E-2</c:v>
                </c:pt>
                <c:pt idx="2">
                  <c:v>0.22222222222222221</c:v>
                </c:pt>
                <c:pt idx="3">
                  <c:v>0.27777777777777779</c:v>
                </c:pt>
                <c:pt idx="4">
                  <c:v>0.61111111111111116</c:v>
                </c:pt>
                <c:pt idx="5">
                  <c:v>0.66666666666666663</c:v>
                </c:pt>
                <c:pt idx="6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8-4777-B537-52E6F41FE961}"/>
            </c:ext>
          </c:extLst>
        </c:ser>
        <c:ser>
          <c:idx val="3"/>
          <c:order val="3"/>
          <c:tx>
            <c:v>TP (A.co.uk)</c:v>
          </c:tx>
          <c:marker>
            <c:symbol val="none"/>
          </c:marker>
          <c:xVal>
            <c:numRef>
              <c:f>'Calculation of F-Measure2'!$K$79:$K$85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F-Measure2'!$T$79:$T$85</c:f>
              <c:numCache>
                <c:formatCode>General</c:formatCode>
                <c:ptCount val="7"/>
                <c:pt idx="0">
                  <c:v>0</c:v>
                </c:pt>
                <c:pt idx="1">
                  <c:v>0.31818181800000001</c:v>
                </c:pt>
                <c:pt idx="2">
                  <c:v>0.409090909</c:v>
                </c:pt>
                <c:pt idx="3">
                  <c:v>0.590909091</c:v>
                </c:pt>
                <c:pt idx="4">
                  <c:v>0.77272727299999999</c:v>
                </c:pt>
                <c:pt idx="5">
                  <c:v>0.95454545499999999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8-4777-B537-52E6F41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6080"/>
        <c:axId val="140611968"/>
      </c:scatterChart>
      <c:valAx>
        <c:axId val="14060608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611968"/>
        <c:crosses val="autoZero"/>
        <c:crossBetween val="midCat"/>
        <c:majorUnit val="10"/>
      </c:valAx>
      <c:valAx>
        <c:axId val="140611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0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of F-Measure2'!$P$93</c:f>
              <c:strCache>
                <c:ptCount val="1"/>
                <c:pt idx="0">
                  <c:v>Play</c:v>
                </c:pt>
              </c:strCache>
            </c:strRef>
          </c:tx>
          <c:xVal>
            <c:numRef>
              <c:f>'Calculation of F-Measure2'!$O$94:$O$100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F-Measure2'!$P$94:$P$100</c:f>
              <c:numCache>
                <c:formatCode>General</c:formatCode>
                <c:ptCount val="7"/>
                <c:pt idx="0">
                  <c:v>0.23529411764705882</c:v>
                </c:pt>
                <c:pt idx="1">
                  <c:v>0.72340425531914898</c:v>
                </c:pt>
                <c:pt idx="2">
                  <c:v>0.8571428571428571</c:v>
                </c:pt>
                <c:pt idx="3">
                  <c:v>0.85245901639344257</c:v>
                </c:pt>
                <c:pt idx="4">
                  <c:v>0.82857142857142863</c:v>
                </c:pt>
                <c:pt idx="5">
                  <c:v>0.81081081081081086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66F-BC00-C540ACC27D64}"/>
            </c:ext>
          </c:extLst>
        </c:ser>
        <c:ser>
          <c:idx val="1"/>
          <c:order val="1"/>
          <c:tx>
            <c:strRef>
              <c:f>'Calculation of F-Measure2'!$Q$93</c:f>
              <c:strCache>
                <c:ptCount val="1"/>
                <c:pt idx="0">
                  <c:v>Amazon</c:v>
                </c:pt>
              </c:strCache>
            </c:strRef>
          </c:tx>
          <c:xVal>
            <c:numRef>
              <c:f>'Calculation of F-Measure2'!$O$94:$O$100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F-Measure2'!$Q$94:$Q$100</c:f>
              <c:numCache>
                <c:formatCode>General</c:formatCode>
                <c:ptCount val="7"/>
                <c:pt idx="0">
                  <c:v>0</c:v>
                </c:pt>
                <c:pt idx="1">
                  <c:v>0.46666666666666667</c:v>
                </c:pt>
                <c:pt idx="2">
                  <c:v>0.51428571428571423</c:v>
                </c:pt>
                <c:pt idx="3">
                  <c:v>0.65</c:v>
                </c:pt>
                <c:pt idx="4">
                  <c:v>0.68</c:v>
                </c:pt>
                <c:pt idx="5">
                  <c:v>0.76363636363636367</c:v>
                </c:pt>
                <c:pt idx="6">
                  <c:v>0.74576271186440679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66F-BC00-C540ACC2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4720"/>
        <c:axId val="140984704"/>
      </c:scatterChart>
      <c:valAx>
        <c:axId val="140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984704"/>
        <c:crosses val="autoZero"/>
        <c:crossBetween val="midCat"/>
      </c:valAx>
      <c:valAx>
        <c:axId val="140984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74720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of F-Measure2'!$O$41</c:f>
              <c:strCache>
                <c:ptCount val="1"/>
                <c:pt idx="0">
                  <c:v>Play</c:v>
                </c:pt>
              </c:strCache>
            </c:strRef>
          </c:tx>
          <c:xVal>
            <c:numRef>
              <c:f>'Calculation of F-Measure2'!$N$42:$N$48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F-Measure2'!$O$42:$O$48</c:f>
              <c:numCache>
                <c:formatCode>General</c:formatCode>
                <c:ptCount val="7"/>
                <c:pt idx="0">
                  <c:v>0.29090909090909089</c:v>
                </c:pt>
                <c:pt idx="1">
                  <c:v>0.5757575757575758</c:v>
                </c:pt>
                <c:pt idx="2">
                  <c:v>0.75324675324675328</c:v>
                </c:pt>
                <c:pt idx="3">
                  <c:v>0.79012345679012341</c:v>
                </c:pt>
                <c:pt idx="4">
                  <c:v>0.88888888888888884</c:v>
                </c:pt>
                <c:pt idx="5">
                  <c:v>0.9263157894736842</c:v>
                </c:pt>
                <c:pt idx="6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4AE1-903C-A27AE77232C0}"/>
            </c:ext>
          </c:extLst>
        </c:ser>
        <c:ser>
          <c:idx val="1"/>
          <c:order val="1"/>
          <c:tx>
            <c:strRef>
              <c:f>'Calculation of F-Measure2'!$P$41</c:f>
              <c:strCache>
                <c:ptCount val="1"/>
                <c:pt idx="0">
                  <c:v>Amazon</c:v>
                </c:pt>
              </c:strCache>
            </c:strRef>
          </c:tx>
          <c:xVal>
            <c:numRef>
              <c:f>'Calculation of F-Measure2'!$N$42:$N$48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99</c:v>
                </c:pt>
              </c:numCache>
            </c:numRef>
          </c:xVal>
          <c:yVal>
            <c:numRef>
              <c:f>'Calculation of F-Measure2'!$P$42:$P$48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0.19047619047619047</c:v>
                </c:pt>
                <c:pt idx="3">
                  <c:v>0.17391304347826086</c:v>
                </c:pt>
                <c:pt idx="4">
                  <c:v>0.12121212121212122</c:v>
                </c:pt>
                <c:pt idx="5">
                  <c:v>0.18604651162790697</c:v>
                </c:pt>
                <c:pt idx="6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7-4AE1-903C-A27AE772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5568"/>
        <c:axId val="141007104"/>
      </c:scatterChart>
      <c:valAx>
        <c:axId val="1410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07104"/>
        <c:crosses val="autoZero"/>
        <c:crossBetween val="midCat"/>
      </c:valAx>
      <c:valAx>
        <c:axId val="14100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0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Task Completion</a:t>
            </a:r>
            <a:r>
              <a:rPr lang="en-GB" baseline="0"/>
              <a:t> Rate &amp; Error Rate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P.com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Task A CR</c:v>
                </c:pt>
                <c:pt idx="1">
                  <c:v>Task A ER</c:v>
                </c:pt>
                <c:pt idx="2">
                  <c:v>Task B CR</c:v>
                </c:pt>
                <c:pt idx="3">
                  <c:v>Task B 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0.81818181800000001</c:v>
                </c:pt>
                <c:pt idx="1">
                  <c:v>0.51034632000000002</c:v>
                </c:pt>
                <c:pt idx="2">
                  <c:v>0.56603773584905659</c:v>
                </c:pt>
                <c:pt idx="3">
                  <c:v>0.59214320600000003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4-4260-B705-F5FD86F4751C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A.co.uk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Task A CR</c:v>
                </c:pt>
                <c:pt idx="1">
                  <c:v>Task A ER</c:v>
                </c:pt>
                <c:pt idx="2">
                  <c:v>Task B CR</c:v>
                </c:pt>
                <c:pt idx="3">
                  <c:v>Task B 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0.15909090909090909</c:v>
                </c:pt>
                <c:pt idx="1">
                  <c:v>0.68184100000000003</c:v>
                </c:pt>
                <c:pt idx="2">
                  <c:v>0.55000000000000004</c:v>
                </c:pt>
                <c:pt idx="3">
                  <c:v>0.607561291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4-4260-B705-F5FD86F4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41052160"/>
        <c:axId val="141078528"/>
      </c:barChart>
      <c:catAx>
        <c:axId val="14105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1078528"/>
        <c:crosses val="autoZero"/>
        <c:auto val="1"/>
        <c:lblAlgn val="ctr"/>
        <c:lblOffset val="100"/>
        <c:noMultiLvlLbl val="0"/>
      </c:catAx>
      <c:valAx>
        <c:axId val="141078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5216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P.com</c:v>
          </c:tx>
          <c:spPr>
            <a:ln w="28575">
              <a:noFill/>
            </a:ln>
          </c:spPr>
          <c:yVal>
            <c:numRef>
              <c:f>Sheet1!$E$10:$E$68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0.66666700000000001</c:v>
                </c:pt>
                <c:pt idx="34">
                  <c:v>0.7142857142857143</c:v>
                </c:pt>
                <c:pt idx="35">
                  <c:v>0.7142857142857143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0.8571428571428571</c:v>
                </c:pt>
                <c:pt idx="48">
                  <c:v>0.91666666666666663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2-4A8F-AB97-1B68190A86CF}"/>
            </c:ext>
          </c:extLst>
        </c:ser>
        <c:ser>
          <c:idx val="1"/>
          <c:order val="1"/>
          <c:tx>
            <c:v>A.co.uk</c:v>
          </c:tx>
          <c:spPr>
            <a:ln w="28575">
              <a:noFill/>
            </a:ln>
          </c:spPr>
          <c:yVal>
            <c:numRef>
              <c:f>Sheet1!$D$8:$D$50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0.84615384615384615</c:v>
                </c:pt>
                <c:pt idx="3">
                  <c:v>0.9</c:v>
                </c:pt>
                <c:pt idx="4">
                  <c:v>0.91666666666666663</c:v>
                </c:pt>
                <c:pt idx="5">
                  <c:v>0.92</c:v>
                </c:pt>
                <c:pt idx="6">
                  <c:v>0.92592592592592593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0.83333333333333337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0.875</c:v>
                </c:pt>
                <c:pt idx="35">
                  <c:v>0.875</c:v>
                </c:pt>
                <c:pt idx="36">
                  <c:v>0.88235294117647056</c:v>
                </c:pt>
                <c:pt idx="37">
                  <c:v>0.88888888888888884</c:v>
                </c:pt>
                <c:pt idx="38">
                  <c:v>0.89473684210526316</c:v>
                </c:pt>
                <c:pt idx="39">
                  <c:v>0.92</c:v>
                </c:pt>
                <c:pt idx="40">
                  <c:v>0.94444444444444442</c:v>
                </c:pt>
                <c:pt idx="41">
                  <c:v>0.94871794871794868</c:v>
                </c:pt>
                <c:pt idx="42">
                  <c:v>0.98843930635838151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2-4A8F-AB97-1B68190A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8368"/>
        <c:axId val="139269248"/>
      </c:scatterChart>
      <c:valAx>
        <c:axId val="1410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69248"/>
        <c:crosses val="autoZero"/>
        <c:crossBetween val="midCat"/>
      </c:valAx>
      <c:valAx>
        <c:axId val="139269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9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Sheet2!$J$2:$J$8</c:f>
              <c:numCache>
                <c:formatCode>General</c:formatCode>
                <c:ptCount val="7"/>
                <c:pt idx="0">
                  <c:v>0.177777778</c:v>
                </c:pt>
                <c:pt idx="1">
                  <c:v>0.42222222199999998</c:v>
                </c:pt>
                <c:pt idx="2">
                  <c:v>0.64444444400000001</c:v>
                </c:pt>
                <c:pt idx="3">
                  <c:v>0.71111111100000002</c:v>
                </c:pt>
                <c:pt idx="4">
                  <c:v>0.88888888899999996</c:v>
                </c:pt>
                <c:pt idx="5">
                  <c:v>0.97777777799999999</c:v>
                </c:pt>
                <c:pt idx="6">
                  <c:v>1</c:v>
                </c:pt>
              </c:numCache>
            </c:numRef>
          </c:xVal>
          <c:yVal>
            <c:numRef>
              <c:f>Sheet2!$I$2:$I$8</c:f>
              <c:numCache>
                <c:formatCode>General</c:formatCode>
                <c:ptCount val="7"/>
                <c:pt idx="0">
                  <c:v>0.8</c:v>
                </c:pt>
                <c:pt idx="1">
                  <c:v>0.90476190499999998</c:v>
                </c:pt>
                <c:pt idx="2">
                  <c:v>0.90625</c:v>
                </c:pt>
                <c:pt idx="3">
                  <c:v>0.88888888899999996</c:v>
                </c:pt>
                <c:pt idx="4">
                  <c:v>0.88888888899999996</c:v>
                </c:pt>
                <c:pt idx="5">
                  <c:v>0.88</c:v>
                </c:pt>
                <c:pt idx="6">
                  <c:v>0.88235294099999995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D-4C0C-979F-84C2BEC1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8752"/>
        <c:axId val="140700288"/>
      </c:scatterChart>
      <c:valAx>
        <c:axId val="14069875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700288"/>
        <c:crosses val="autoZero"/>
        <c:crossBetween val="midCat"/>
        <c:majorUnit val="0.1"/>
      </c:valAx>
      <c:valAx>
        <c:axId val="140700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98752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102</xdr:row>
      <xdr:rowOff>161925</xdr:rowOff>
    </xdr:from>
    <xdr:to>
      <xdr:col>13</xdr:col>
      <xdr:colOff>33337</xdr:colOff>
      <xdr:row>117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176212</xdr:colOff>
      <xdr:row>10</xdr:row>
      <xdr:rowOff>171450</xdr:rowOff>
    </xdr:from>
    <xdr:to>
      <xdr:col>31</xdr:col>
      <xdr:colOff>481012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566737</xdr:colOff>
      <xdr:row>38</xdr:row>
      <xdr:rowOff>66675</xdr:rowOff>
    </xdr:from>
    <xdr:to>
      <xdr:col>12</xdr:col>
      <xdr:colOff>347662</xdr:colOff>
      <xdr:row>52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</xdr:colOff>
      <xdr:row>86</xdr:row>
      <xdr:rowOff>0</xdr:rowOff>
    </xdr:from>
    <xdr:to>
      <xdr:col>13</xdr:col>
      <xdr:colOff>442912</xdr:colOff>
      <xdr:row>100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579120</xdr:colOff>
      <xdr:row>101</xdr:row>
      <xdr:rowOff>22860</xdr:rowOff>
    </xdr:from>
    <xdr:to>
      <xdr:col>20</xdr:col>
      <xdr:colOff>160020</xdr:colOff>
      <xdr:row>116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</xdr:colOff>
      <xdr:row>39</xdr:row>
      <xdr:rowOff>9525</xdr:rowOff>
    </xdr:from>
    <xdr:to>
      <xdr:col>22</xdr:col>
      <xdr:colOff>57150</xdr:colOff>
      <xdr:row>54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13</xdr:row>
      <xdr:rowOff>66675</xdr:rowOff>
    </xdr:from>
    <xdr:to>
      <xdr:col>15</xdr:col>
      <xdr:colOff>233362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33</xdr:row>
      <xdr:rowOff>106680</xdr:rowOff>
    </xdr:from>
    <xdr:to>
      <xdr:col>15</xdr:col>
      <xdr:colOff>228600</xdr:colOff>
      <xdr:row>48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13</xdr:row>
      <xdr:rowOff>66675</xdr:rowOff>
    </xdr:from>
    <xdr:to>
      <xdr:col>16</xdr:col>
      <xdr:colOff>442912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lay.com/Books/Books/4-/17794425/Horrible-Histories-Annual-2012/Product.html?ptsl=1&amp;ob=Price&amp;fb=1" TargetMode="External"/><Relationship Id="rId2" Type="http://schemas.openxmlformats.org/officeDocument/2006/relationships/hyperlink" Target="http://www.play.com/Books/Books/-/106/163/-/19387290/peppa-pig-The-Official-Annual-2012/product.html" TargetMode="External"/><Relationship Id="rId1" Type="http://schemas.openxmlformats.org/officeDocument/2006/relationships/hyperlink" Target="http://www.play.com/Books/Books/4-/19387290/Peppa-Pig-The-Official-Annual-2012/Product.html?searchtype=allproducts&amp;searchsource=0&amp;searchstring=peppa+pig&amp;urlrefer=search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.uk/gp/cart/view-upsell.html?ie=UTF8&amp;increasedItems=U3IJJV8AGG07T5&amp;HUCT=1&amp;newItems=U3IJJV8AGG07T5%2C1" TargetMode="External"/><Relationship Id="rId13" Type="http://schemas.openxmlformats.org/officeDocument/2006/relationships/hyperlink" Target="http://www.amazon.co.uk/gp/search/ref=sr_pg_2?rh=n%3A560798%2Ck%3Asd+card+16gb%2Cp_36%3A1000-2000&amp;page=2&amp;bbn=560798&amp;sort=price&amp;keywords=sd+card+16gb&amp;ie=UTF8&amp;qid=1317803288" TargetMode="External"/><Relationship Id="rId18" Type="http://schemas.openxmlformats.org/officeDocument/2006/relationships/hyperlink" Target="http://www.amazon.co.uk/Revolting-Rhymes-Roald-Dahl/dp/0141501758/ref=sr_1_3?s=books&amp;ie=UTF8&amp;qid=1317648979&amp;sr=1-3" TargetMode="External"/><Relationship Id="rId3" Type="http://schemas.openxmlformats.org/officeDocument/2006/relationships/hyperlink" Target="http://www.amazon.co.uk/Lexar-16GB-SDHC-Class-Card/dp/B002OMHSOI/red=sr_1_21?ie=UTF8&amp;qid=1317803346&amp;sr=8-21" TargetMode="External"/><Relationship Id="rId21" Type="http://schemas.openxmlformats.org/officeDocument/2006/relationships/hyperlink" Target="http://www.amazon.co.uk/Pippi-Longstocking-Gift-Astrid-Lindgren/dp/019278241X/ref=sr_1_2?s=books&amp;ie=UTF8&amp;qid=1317803540&amp;sr=1-2" TargetMode="External"/><Relationship Id="rId7" Type="http://schemas.openxmlformats.org/officeDocument/2006/relationships/hyperlink" Target="http://www.amazon.co.uk/Integral-SDHC-Class-Memory-Card/dp/B0047T6XME/ref=pd_cp_computers_2" TargetMode="External"/><Relationship Id="rId12" Type="http://schemas.openxmlformats.org/officeDocument/2006/relationships/hyperlink" Target="http://www.amazon.co.uk/SanDisk-16Gb-SDHC-SecureDigital-Capacity/dp/B00422F8XQ/ref=sr_1_1?ie=UTF8&amp;qid=1317803488&amp;sr=8-1" TargetMode="External"/><Relationship Id="rId17" Type="http://schemas.openxmlformats.org/officeDocument/2006/relationships/hyperlink" Target="http://www.amazon.com/Jesus-Storybook-Bible-Every-Whispers/dp/0310708257/ref=sr_1_17?s=books&amp;ie=UTF8&amp;qid=1317804385&amp;sr=1-17" TargetMode="External"/><Relationship Id="rId2" Type="http://schemas.openxmlformats.org/officeDocument/2006/relationships/hyperlink" Target="http://www.amazon.co.uk/Integral-16GB-SDHC-Class-Card/dp/B000ZOVB0Y/ref=sr_1_17?s=electronics&amp;ie=UTF8&amp;qid=1317803065&amp;sr=1-17" TargetMode="External"/><Relationship Id="rId16" Type="http://schemas.openxmlformats.org/officeDocument/2006/relationships/hyperlink" Target="http://www.amazon.com/Cougar-Cub-Tales-Just-ebook/dp/B004HD5TV6/ref=sr_1_6?s=books&amp;ie=UTF8&amp;qid=1317804686&amp;sr=1-6" TargetMode="External"/><Relationship Id="rId20" Type="http://schemas.openxmlformats.org/officeDocument/2006/relationships/hyperlink" Target="http://www.amazon.co.uk/Tiger-Who-Came-Tea-Pop/dp/0007275447/ref=sr_1_1?s=books&amp;ie=UTF8&amp;qid=1317803693&amp;sr=1-1" TargetMode="External"/><Relationship Id="rId1" Type="http://schemas.openxmlformats.org/officeDocument/2006/relationships/hyperlink" Target="http://www.amazon.co.uk/Integral-16GB-SDHC-Class-Card/dp/B000ZOVB0Y/ref=sr_1_17?s=electronics&amp;ie=UTF8&amp;qid=1317803130&amp;sr=1-17" TargetMode="External"/><Relationship Id="rId6" Type="http://schemas.openxmlformats.org/officeDocument/2006/relationships/hyperlink" Target="http://www.amazon.co.uk/Integral-16GB-SDHC-Class-Card/dp/B000ZOVB0Y/ref=sr_1_20?s=electronics&amp;ie=UTF8&amp;qid=1317803417&amp;sr=1-20" TargetMode="External"/><Relationship Id="rId11" Type="http://schemas.openxmlformats.org/officeDocument/2006/relationships/hyperlink" Target="http://www.amazon.co.uk/s/ref=nb_sb_noss?url=search-alias%3Daps&amp;field-keywords=16GB+SD+card&amp;x=0&amp;y=0%2216GB%20SD%20card%22" TargetMode="External"/><Relationship Id="rId24" Type="http://schemas.openxmlformats.org/officeDocument/2006/relationships/hyperlink" Target="http://www.amazon.co.uk/gp/offer-listing/0340875585/ref=dp_olp_new?ie=UTF8&amp;qid=1317803872&amp;sr=1-11&amp;condition=new" TargetMode="External"/><Relationship Id="rId5" Type="http://schemas.openxmlformats.org/officeDocument/2006/relationships/hyperlink" Target="http://www.amazon.co.uk/s/ref=nb_sb_noss?url=search-alias%3Daps&amp;field-keywords=16+gb+sd+card" TargetMode="External"/><Relationship Id="rId15" Type="http://schemas.openxmlformats.org/officeDocument/2006/relationships/hyperlink" Target="http://www.amazon.co.uk/Panasonic-Lumix-FS35-Digital-Camera/dp/B004I1KP5C/ref=pd_rhf_shvl1" TargetMode="External"/><Relationship Id="rId23" Type="http://schemas.openxmlformats.org/officeDocument/2006/relationships/hyperlink" Target="http://www.amazon.co.uk/Very-Hungry-Caterpillar-Board-Book/dp/0241003008/ref=zg_bs_69_43" TargetMode="External"/><Relationship Id="rId10" Type="http://schemas.openxmlformats.org/officeDocument/2006/relationships/hyperlink" Target="http://www.amazon.co.uk/SanDisk-16Gb-SDHC-SecureDigital-Capacity/dp/B00422F8XQ/ref=sr_1_1?ie=UTF8&amp;qid=1317801634&amp;sr=8-1" TargetMode="External"/><Relationship Id="rId19" Type="http://schemas.openxmlformats.org/officeDocument/2006/relationships/hyperlink" Target="http://www.amazon.co.uk/Treasure-Island-Pavilion-childrens-classics/dp/1843650371/ref=sr_1_1?s=books&amp;ie=UTF8&amp;qid=1317803945&amp;sr=1-1" TargetMode="External"/><Relationship Id="rId4" Type="http://schemas.openxmlformats.org/officeDocument/2006/relationships/hyperlink" Target="http://www.amazon.co.uk/Lexar-16GB-SDHC-Class-Card/dp/B002OMHSOI/ref=sr_1_23?ie=UTF8&amp;qid=1317802892&amp;sr=8-23" TargetMode="External"/><Relationship Id="rId9" Type="http://schemas.openxmlformats.org/officeDocument/2006/relationships/hyperlink" Target="http://www.amazon.co.uk/gp/cart/view.html/ref=gno_cart" TargetMode="External"/><Relationship Id="rId14" Type="http://schemas.openxmlformats.org/officeDocument/2006/relationships/hyperlink" Target="http://www.amazon.com/s/ref=nb_sb_ss_c_1_13?url=search-alias%3Delectronics&amp;field-keywords=16gig+sd+card&amp;x=0&amp;y=0&amp;sprefix=16gig+sd+card" TargetMode="External"/><Relationship Id="rId22" Type="http://schemas.openxmlformats.org/officeDocument/2006/relationships/hyperlink" Target="http://www.amazon.co.uk/Peepo-Picture-Puffin-Janet-Ahlberg/dp/014050384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lay.com/Search.html?searchtype=allproducts&amp;searchsource=0&amp;searchstring=16GB+SD+card&amp;ob=4" TargetMode="External"/><Relationship Id="rId3" Type="http://schemas.openxmlformats.org/officeDocument/2006/relationships/hyperlink" Target="http://www.play.com/Search.html?searchstring=16gb+sd+card&amp;searchtype=allproducts&amp;searchsource=0&amp;searchfilters=s%7b16gb+sd+card%7d%2b&amp;cpage=2" TargetMode="External"/><Relationship Id="rId7" Type="http://schemas.openxmlformats.org/officeDocument/2006/relationships/hyperlink" Target="http://www.play.com/Electronics/Electronics/4-/16349886/Lexar-16GB-SD-HC-SDHC-Memory-Card/Product.html?searchtype=allproducts&amp;searchsource=0&amp;searchstring=Leaxar+16GB+HC+SDHC+memory+card&amp;urlrefer=search" TargetMode="External"/><Relationship Id="rId12" Type="http://schemas.openxmlformats.org/officeDocument/2006/relationships/hyperlink" Target="http://www.play.com/Books/Books/-/106/163/3-/Refine.html" TargetMode="External"/><Relationship Id="rId2" Type="http://schemas.openxmlformats.org/officeDocument/2006/relationships/hyperlink" Target="http://www.play.com/Electronics/Electronics/4-/16349886/Lexar-16GB-SD-HC-SDHC-Memory-Card/Product.html?searchtype=allproducts&amp;searchsource=0&amp;searchstring=16gb+sd+card&amp;ob=4&amp;urlrefer=search" TargetMode="External"/><Relationship Id="rId1" Type="http://schemas.openxmlformats.org/officeDocument/2006/relationships/hyperlink" Target="http://www.play.com/Search.html?searchtype=allproducts&amp;searchsource=0&amp;searchstring=16gb+sd+card&amp;ob=4&amp;add=16349886" TargetMode="External"/><Relationship Id="rId6" Type="http://schemas.openxmlformats.org/officeDocument/2006/relationships/hyperlink" Target="http://www.play.com/Mobiles/Mobile/4-/17406679/Qubits-Dual-SD-Micro-To-Pro-Duo-Adaptor-Card/Product.html?searchtype=allproducts&amp;searchsource=0&amp;searchstring=Qubits+dual+micr&amp;urlrefer=search" TargetMode="External"/><Relationship Id="rId11" Type="http://schemas.openxmlformats.org/officeDocument/2006/relationships/hyperlink" Target="http://www.play.com/Books/Books/-/106/163/-/19387290/Peppa-Pig-The-Official-Annual-2012/Product.html" TargetMode="External"/><Relationship Id="rId5" Type="http://schemas.openxmlformats.org/officeDocument/2006/relationships/hyperlink" Target="http://www.play.com/Electronics/Electronics/4-/16349886/Lexar-16GB-SD-HC-SDHC-Memory-Card/Product.html?searchtype=allproducts&amp;searchsource=0&amp;searchstring=16gb+sd+card&amp;ob=4&amp;urlrefer=search" TargetMode="External"/><Relationship Id="rId10" Type="http://schemas.openxmlformats.org/officeDocument/2006/relationships/hyperlink" Target="http://www.play.com/Electronics/Electronics/4-/16349886/Lexar-16GB-SD-HC-SDHC-Memory-Card/Product.html?ptsl=1&amp;ob=Price&amp;fb=0" TargetMode="External"/><Relationship Id="rId4" Type="http://schemas.openxmlformats.org/officeDocument/2006/relationships/hyperlink" Target="http://www.play.com/Electronics/Electronics/4-/16349886/Lexar-16GB-SD-HC-SDHC-Memory-Card/Product.html?searchtype=allproducts&amp;searchsource=0&amp;searchstring=16GB+SD+card&amp;ob=4&amp;urlrefer=search" TargetMode="External"/><Relationship Id="rId9" Type="http://schemas.openxmlformats.org/officeDocument/2006/relationships/hyperlink" Target="http://www.play.com/Electronics/Electronics/4-/16349886/Lexar-16GB-SD-HC-SDHC-Memory-Card/Product.html?searchtype=allproducts&amp;searchsource=0&amp;searchstring=Lexar+16GB+SD+HC+SDHC+Memory+Card&amp;urlrefer=search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121" zoomScaleNormal="100" workbookViewId="0">
      <selection activeCell="O58" sqref="O58"/>
    </sheetView>
  </sheetViews>
  <sheetFormatPr defaultRowHeight="15" x14ac:dyDescent="0.25"/>
  <cols>
    <col min="1" max="1" width="8.7109375" customWidth="1"/>
    <col min="2" max="3" width="12.7109375" customWidth="1"/>
    <col min="4" max="4" width="11.85546875" customWidth="1"/>
    <col min="5" max="5" width="8.7109375" customWidth="1"/>
    <col min="6" max="6" width="48" customWidth="1"/>
    <col min="7" max="7" width="22.42578125" customWidth="1"/>
    <col min="15" max="15" width="11.42578125" customWidth="1"/>
    <col min="16" max="16" width="13.7109375" customWidth="1"/>
  </cols>
  <sheetData>
    <row r="1" spans="1:14" x14ac:dyDescent="0.25">
      <c r="A1" s="2" t="s">
        <v>216</v>
      </c>
      <c r="B1" s="2" t="s">
        <v>2</v>
      </c>
      <c r="C1" s="3" t="s">
        <v>3</v>
      </c>
      <c r="D1" s="3" t="s">
        <v>215</v>
      </c>
      <c r="E1" s="3" t="s">
        <v>222</v>
      </c>
      <c r="F1" s="3" t="s">
        <v>9</v>
      </c>
      <c r="G1" s="2" t="s">
        <v>4</v>
      </c>
      <c r="H1" s="2" t="s">
        <v>5</v>
      </c>
      <c r="I1" s="2" t="s">
        <v>217</v>
      </c>
      <c r="J1" s="2" t="s">
        <v>218</v>
      </c>
      <c r="K1" s="2" t="s">
        <v>221</v>
      </c>
      <c r="L1" s="2" t="s">
        <v>223</v>
      </c>
      <c r="M1" s="2" t="s">
        <v>220</v>
      </c>
    </row>
    <row r="2" spans="1:14" x14ac:dyDescent="0.25">
      <c r="A2" s="14" t="s">
        <v>6</v>
      </c>
      <c r="B2" s="14" t="s">
        <v>0</v>
      </c>
      <c r="C2" s="14">
        <v>1</v>
      </c>
      <c r="D2" s="14" t="s">
        <v>444</v>
      </c>
      <c r="E2" s="14"/>
      <c r="F2" s="14" t="s">
        <v>11</v>
      </c>
      <c r="G2" s="14" t="s">
        <v>1</v>
      </c>
      <c r="H2" s="14">
        <v>1</v>
      </c>
      <c r="I2" s="14"/>
      <c r="J2" s="14"/>
      <c r="K2" s="14">
        <f t="shared" ref="K2:K3" si="0">(C2-L2)/C2</f>
        <v>0</v>
      </c>
      <c r="L2" s="14">
        <v>1</v>
      </c>
    </row>
    <row r="3" spans="1:14" x14ac:dyDescent="0.25">
      <c r="A3" s="14" t="s">
        <v>6</v>
      </c>
      <c r="B3" s="14" t="s">
        <v>12</v>
      </c>
      <c r="C3" s="14">
        <v>2</v>
      </c>
      <c r="D3" s="14" t="s">
        <v>13</v>
      </c>
      <c r="E3" s="14"/>
      <c r="F3" s="14" t="s">
        <v>14</v>
      </c>
      <c r="G3" s="14" t="s">
        <v>1</v>
      </c>
      <c r="H3" s="14">
        <v>1</v>
      </c>
      <c r="I3" s="14"/>
      <c r="J3" s="14"/>
      <c r="K3" s="14">
        <f t="shared" si="0"/>
        <v>0</v>
      </c>
      <c r="L3" s="14">
        <v>2</v>
      </c>
    </row>
    <row r="4" spans="1:14" x14ac:dyDescent="0.25">
      <c r="B4" t="s">
        <v>259</v>
      </c>
      <c r="C4">
        <v>4</v>
      </c>
      <c r="D4">
        <v>5</v>
      </c>
      <c r="E4">
        <v>89</v>
      </c>
      <c r="F4" t="s">
        <v>336</v>
      </c>
      <c r="G4">
        <v>1</v>
      </c>
      <c r="H4">
        <v>1</v>
      </c>
      <c r="I4" t="s">
        <v>19</v>
      </c>
      <c r="J4" t="s">
        <v>18</v>
      </c>
      <c r="K4">
        <f t="shared" ref="K4:K35" si="1">(C4-L4)/C4</f>
        <v>0.5</v>
      </c>
      <c r="L4">
        <v>2</v>
      </c>
      <c r="M4">
        <v>2</v>
      </c>
    </row>
    <row r="5" spans="1:14" x14ac:dyDescent="0.25">
      <c r="B5" t="s">
        <v>259</v>
      </c>
      <c r="C5">
        <v>5</v>
      </c>
      <c r="D5">
        <v>6</v>
      </c>
      <c r="E5">
        <v>260</v>
      </c>
      <c r="F5" t="s">
        <v>336</v>
      </c>
      <c r="G5">
        <v>1</v>
      </c>
      <c r="H5">
        <v>1</v>
      </c>
      <c r="I5" t="s">
        <v>19</v>
      </c>
      <c r="J5" t="s">
        <v>18</v>
      </c>
      <c r="K5">
        <f t="shared" si="1"/>
        <v>0.6</v>
      </c>
      <c r="L5">
        <v>2</v>
      </c>
      <c r="M5">
        <v>3</v>
      </c>
      <c r="N5" s="6" t="s">
        <v>239</v>
      </c>
    </row>
    <row r="6" spans="1:14" x14ac:dyDescent="0.25">
      <c r="B6" t="s">
        <v>259</v>
      </c>
      <c r="C6">
        <v>13</v>
      </c>
      <c r="D6">
        <v>14</v>
      </c>
      <c r="E6">
        <v>300</v>
      </c>
      <c r="F6" t="s">
        <v>299</v>
      </c>
      <c r="G6">
        <v>1</v>
      </c>
      <c r="H6">
        <v>1</v>
      </c>
      <c r="I6" t="s">
        <v>19</v>
      </c>
      <c r="J6" t="s">
        <v>18</v>
      </c>
      <c r="K6">
        <f t="shared" si="1"/>
        <v>0.84615384615384615</v>
      </c>
      <c r="L6">
        <v>2</v>
      </c>
    </row>
    <row r="7" spans="1:14" x14ac:dyDescent="0.25">
      <c r="B7" t="s">
        <v>259</v>
      </c>
      <c r="C7">
        <v>20</v>
      </c>
      <c r="D7">
        <v>21</v>
      </c>
      <c r="E7">
        <v>234.4</v>
      </c>
      <c r="F7" t="s">
        <v>299</v>
      </c>
      <c r="G7">
        <v>1</v>
      </c>
      <c r="H7">
        <v>1</v>
      </c>
      <c r="I7" t="s">
        <v>19</v>
      </c>
      <c r="J7" t="s">
        <v>18</v>
      </c>
      <c r="K7">
        <f t="shared" si="1"/>
        <v>0.9</v>
      </c>
      <c r="L7">
        <v>2</v>
      </c>
    </row>
    <row r="8" spans="1:14" x14ac:dyDescent="0.25">
      <c r="B8" t="s">
        <v>259</v>
      </c>
      <c r="C8">
        <v>24</v>
      </c>
      <c r="D8">
        <v>25</v>
      </c>
      <c r="E8">
        <v>300</v>
      </c>
      <c r="F8" t="s">
        <v>322</v>
      </c>
      <c r="G8">
        <v>1</v>
      </c>
      <c r="H8">
        <v>1</v>
      </c>
      <c r="I8" t="s">
        <v>19</v>
      </c>
      <c r="J8" t="s">
        <v>18</v>
      </c>
      <c r="K8">
        <f t="shared" si="1"/>
        <v>0.91666666666666663</v>
      </c>
      <c r="L8">
        <v>2</v>
      </c>
    </row>
    <row r="9" spans="1:14" x14ac:dyDescent="0.25">
      <c r="B9" t="s">
        <v>259</v>
      </c>
      <c r="C9">
        <v>25</v>
      </c>
      <c r="D9">
        <v>26</v>
      </c>
      <c r="E9">
        <v>200</v>
      </c>
      <c r="F9" t="s">
        <v>342</v>
      </c>
      <c r="G9">
        <v>1</v>
      </c>
      <c r="H9">
        <v>1</v>
      </c>
      <c r="I9" t="s">
        <v>19</v>
      </c>
      <c r="J9" t="s">
        <v>18</v>
      </c>
      <c r="K9">
        <f t="shared" si="1"/>
        <v>0.92</v>
      </c>
      <c r="L9">
        <v>2</v>
      </c>
    </row>
    <row r="10" spans="1:14" x14ac:dyDescent="0.25">
      <c r="B10" t="s">
        <v>259</v>
      </c>
      <c r="C10">
        <v>27</v>
      </c>
      <c r="D10">
        <v>28</v>
      </c>
      <c r="E10">
        <v>420</v>
      </c>
      <c r="F10" t="s">
        <v>299</v>
      </c>
      <c r="G10">
        <v>1</v>
      </c>
      <c r="H10">
        <v>1</v>
      </c>
      <c r="I10" t="s">
        <v>19</v>
      </c>
      <c r="J10" t="s">
        <v>18</v>
      </c>
      <c r="K10">
        <f t="shared" si="1"/>
        <v>0.92592592592592593</v>
      </c>
      <c r="L10">
        <v>2</v>
      </c>
    </row>
    <row r="11" spans="1:14" x14ac:dyDescent="0.25">
      <c r="B11" s="7" t="s">
        <v>259</v>
      </c>
      <c r="C11" s="7">
        <v>2</v>
      </c>
      <c r="D11" s="7">
        <v>2</v>
      </c>
      <c r="E11" s="7">
        <v>10</v>
      </c>
      <c r="F11" s="7" t="s">
        <v>420</v>
      </c>
      <c r="G11" s="7">
        <v>0</v>
      </c>
      <c r="H11" s="7">
        <v>1</v>
      </c>
      <c r="I11" s="7" t="s">
        <v>19</v>
      </c>
      <c r="J11" s="7" t="s">
        <v>18</v>
      </c>
      <c r="K11" s="7">
        <f>(C11-L11)/C11</f>
        <v>0</v>
      </c>
      <c r="L11" s="7">
        <v>2</v>
      </c>
    </row>
    <row r="12" spans="1:14" x14ac:dyDescent="0.25">
      <c r="A12" s="2" t="s">
        <v>443</v>
      </c>
      <c r="B12" s="7" t="s">
        <v>259</v>
      </c>
      <c r="C12" s="7">
        <v>1</v>
      </c>
      <c r="D12" s="7">
        <v>2</v>
      </c>
      <c r="E12" s="7">
        <v>60</v>
      </c>
      <c r="F12" s="7" t="s">
        <v>336</v>
      </c>
      <c r="G12" s="7">
        <v>0</v>
      </c>
      <c r="H12" s="7">
        <v>1</v>
      </c>
      <c r="I12" s="7" t="s">
        <v>19</v>
      </c>
      <c r="J12" s="7" t="s">
        <v>18</v>
      </c>
      <c r="K12" s="7">
        <f t="shared" si="1"/>
        <v>0</v>
      </c>
      <c r="L12" s="7">
        <v>1</v>
      </c>
    </row>
    <row r="13" spans="1:14" x14ac:dyDescent="0.25">
      <c r="B13" s="7" t="s">
        <v>259</v>
      </c>
      <c r="C13" s="7">
        <v>1</v>
      </c>
      <c r="D13" s="7">
        <v>2</v>
      </c>
      <c r="E13" s="7">
        <v>13</v>
      </c>
      <c r="F13" s="7" t="s">
        <v>353</v>
      </c>
      <c r="G13" s="7">
        <v>0</v>
      </c>
      <c r="H13" s="7">
        <v>1</v>
      </c>
      <c r="I13" s="7" t="s">
        <v>19</v>
      </c>
      <c r="J13" s="7" t="s">
        <v>18</v>
      </c>
      <c r="K13" s="7">
        <f t="shared" si="1"/>
        <v>0</v>
      </c>
      <c r="L13" s="7">
        <v>1</v>
      </c>
    </row>
    <row r="14" spans="1:14" x14ac:dyDescent="0.25">
      <c r="B14" s="7" t="s">
        <v>259</v>
      </c>
      <c r="C14" s="7">
        <v>1</v>
      </c>
      <c r="D14" s="7">
        <v>1</v>
      </c>
      <c r="E14" s="7">
        <v>10</v>
      </c>
      <c r="F14" s="7" t="s">
        <v>423</v>
      </c>
      <c r="G14" s="7">
        <v>0</v>
      </c>
      <c r="H14" s="7">
        <v>1</v>
      </c>
      <c r="I14" s="7" t="s">
        <v>19</v>
      </c>
      <c r="J14" s="7" t="s">
        <v>18</v>
      </c>
      <c r="K14" s="7">
        <f t="shared" si="1"/>
        <v>0</v>
      </c>
      <c r="L14" s="7">
        <v>1</v>
      </c>
    </row>
    <row r="15" spans="1:14" x14ac:dyDescent="0.25">
      <c r="B15" s="4" t="s">
        <v>259</v>
      </c>
      <c r="C15" s="4">
        <v>3</v>
      </c>
      <c r="D15" s="4">
        <v>3</v>
      </c>
      <c r="E15" s="4">
        <v>95</v>
      </c>
      <c r="F15" s="4" t="s">
        <v>278</v>
      </c>
      <c r="G15" s="4">
        <v>0</v>
      </c>
      <c r="H15" s="4">
        <v>1</v>
      </c>
      <c r="I15" s="4" t="s">
        <v>19</v>
      </c>
      <c r="J15" s="4" t="s">
        <v>18</v>
      </c>
      <c r="K15" s="4">
        <f t="shared" si="1"/>
        <v>0.33333333333333331</v>
      </c>
      <c r="L15" s="4">
        <v>2</v>
      </c>
    </row>
    <row r="16" spans="1:14" x14ac:dyDescent="0.25">
      <c r="B16" s="4" t="s">
        <v>259</v>
      </c>
      <c r="C16" s="4">
        <v>4</v>
      </c>
      <c r="D16" s="4">
        <v>5</v>
      </c>
      <c r="E16" s="4">
        <v>240</v>
      </c>
      <c r="F16" s="4" t="s">
        <v>349</v>
      </c>
      <c r="G16" s="4">
        <v>0</v>
      </c>
      <c r="H16" s="4">
        <v>1</v>
      </c>
      <c r="I16" s="4" t="s">
        <v>19</v>
      </c>
      <c r="J16" s="4" t="s">
        <v>18</v>
      </c>
      <c r="K16" s="4">
        <f t="shared" si="1"/>
        <v>0.5</v>
      </c>
      <c r="L16" s="4">
        <v>2</v>
      </c>
    </row>
    <row r="17" spans="1:14" x14ac:dyDescent="0.25">
      <c r="B17" s="4" t="s">
        <v>259</v>
      </c>
      <c r="C17" s="4">
        <v>2</v>
      </c>
      <c r="D17" s="4">
        <v>2</v>
      </c>
      <c r="E17" s="4">
        <v>30</v>
      </c>
      <c r="F17" s="4" t="s">
        <v>423</v>
      </c>
      <c r="G17" s="4">
        <v>0</v>
      </c>
      <c r="H17" s="4">
        <v>1</v>
      </c>
      <c r="I17" s="4" t="s">
        <v>19</v>
      </c>
      <c r="J17" s="4" t="s">
        <v>18</v>
      </c>
      <c r="K17" s="4">
        <f t="shared" si="1"/>
        <v>0.5</v>
      </c>
      <c r="L17" s="4">
        <v>1</v>
      </c>
    </row>
    <row r="18" spans="1:14" x14ac:dyDescent="0.25">
      <c r="B18" s="4" t="s">
        <v>259</v>
      </c>
      <c r="C18" s="4">
        <v>2</v>
      </c>
      <c r="D18" s="4">
        <v>4</v>
      </c>
      <c r="E18" s="4">
        <v>60</v>
      </c>
      <c r="F18" s="4" t="s">
        <v>423</v>
      </c>
      <c r="G18" s="4">
        <v>0</v>
      </c>
      <c r="H18" s="4">
        <v>1</v>
      </c>
      <c r="I18" s="4" t="s">
        <v>19</v>
      </c>
      <c r="J18" s="4" t="s">
        <v>32</v>
      </c>
      <c r="K18" s="4">
        <f t="shared" si="1"/>
        <v>0.5</v>
      </c>
      <c r="L18" s="4">
        <v>1</v>
      </c>
    </row>
    <row r="19" spans="1:14" x14ac:dyDescent="0.25">
      <c r="B19" s="4" t="s">
        <v>259</v>
      </c>
      <c r="C19" s="4">
        <v>2</v>
      </c>
      <c r="D19" s="4">
        <v>2</v>
      </c>
      <c r="E19" s="4">
        <v>23</v>
      </c>
      <c r="F19" s="4" t="s">
        <v>423</v>
      </c>
      <c r="G19" s="4">
        <v>0</v>
      </c>
      <c r="H19" s="4">
        <v>1</v>
      </c>
      <c r="I19" s="4" t="s">
        <v>19</v>
      </c>
      <c r="J19" s="4" t="s">
        <v>18</v>
      </c>
      <c r="K19" s="4">
        <f t="shared" si="1"/>
        <v>0.5</v>
      </c>
      <c r="L19" s="4">
        <v>1</v>
      </c>
    </row>
    <row r="20" spans="1:14" x14ac:dyDescent="0.25">
      <c r="B20" s="4" t="s">
        <v>259</v>
      </c>
      <c r="C20" s="4">
        <v>2</v>
      </c>
      <c r="D20" s="4">
        <v>3</v>
      </c>
      <c r="E20" s="4">
        <v>9</v>
      </c>
      <c r="F20" s="4" t="s">
        <v>340</v>
      </c>
      <c r="G20" s="4">
        <v>0</v>
      </c>
      <c r="H20" s="4">
        <v>1</v>
      </c>
      <c r="I20" s="4" t="s">
        <v>19</v>
      </c>
      <c r="J20" s="4" t="s">
        <v>18</v>
      </c>
      <c r="K20" s="4">
        <f t="shared" si="1"/>
        <v>0.5</v>
      </c>
      <c r="L20" s="4">
        <v>1</v>
      </c>
      <c r="N20">
        <f>AVERAGE(K4:K46)</f>
        <v>0.68184148728592975</v>
      </c>
    </row>
    <row r="21" spans="1:14" x14ac:dyDescent="0.25">
      <c r="B21" s="4" t="s">
        <v>259</v>
      </c>
      <c r="C21" s="4">
        <v>2</v>
      </c>
      <c r="D21" s="4">
        <v>2</v>
      </c>
      <c r="E21" s="4">
        <v>15</v>
      </c>
      <c r="F21" s="4" t="s">
        <v>423</v>
      </c>
      <c r="G21" s="4">
        <v>0</v>
      </c>
      <c r="H21" s="4">
        <v>1</v>
      </c>
      <c r="I21" s="4" t="s">
        <v>19</v>
      </c>
      <c r="J21" s="4" t="s">
        <v>18</v>
      </c>
      <c r="K21" s="4">
        <f t="shared" si="1"/>
        <v>0.5</v>
      </c>
      <c r="L21" s="4">
        <v>1</v>
      </c>
    </row>
    <row r="22" spans="1:14" x14ac:dyDescent="0.25">
      <c r="B22" s="4" t="s">
        <v>259</v>
      </c>
      <c r="C22" s="4">
        <v>5</v>
      </c>
      <c r="D22" s="4">
        <v>5</v>
      </c>
      <c r="E22" s="4">
        <v>76</v>
      </c>
      <c r="F22" s="4" t="s">
        <v>276</v>
      </c>
      <c r="G22" s="4">
        <v>0</v>
      </c>
      <c r="H22" s="4">
        <v>1</v>
      </c>
      <c r="I22" s="4" t="s">
        <v>19</v>
      </c>
      <c r="J22" s="4" t="s">
        <v>18</v>
      </c>
      <c r="K22" s="4">
        <f t="shared" si="1"/>
        <v>0.6</v>
      </c>
      <c r="L22" s="4">
        <v>2</v>
      </c>
    </row>
    <row r="23" spans="1:14" x14ac:dyDescent="0.25">
      <c r="A23" s="2" t="s">
        <v>443</v>
      </c>
      <c r="B23" s="4" t="s">
        <v>259</v>
      </c>
      <c r="C23" s="4">
        <v>3</v>
      </c>
      <c r="D23" s="4">
        <v>4</v>
      </c>
      <c r="E23" s="4">
        <v>71</v>
      </c>
      <c r="F23" s="4" t="s">
        <v>427</v>
      </c>
      <c r="G23" s="4">
        <v>0</v>
      </c>
      <c r="H23" s="4">
        <v>1</v>
      </c>
      <c r="I23" s="4" t="s">
        <v>19</v>
      </c>
      <c r="J23" s="4" t="s">
        <v>18</v>
      </c>
      <c r="K23" s="4">
        <f t="shared" si="1"/>
        <v>0.66666666666666663</v>
      </c>
      <c r="L23" s="4">
        <v>1</v>
      </c>
    </row>
    <row r="24" spans="1:14" x14ac:dyDescent="0.25">
      <c r="A24" s="2" t="s">
        <v>443</v>
      </c>
      <c r="B24" s="4" t="s">
        <v>259</v>
      </c>
      <c r="C24" s="4">
        <v>3</v>
      </c>
      <c r="D24" s="4">
        <v>4</v>
      </c>
      <c r="E24" s="4">
        <v>45</v>
      </c>
      <c r="F24" s="4" t="s">
        <v>289</v>
      </c>
      <c r="G24" s="4">
        <v>0</v>
      </c>
      <c r="H24" s="4">
        <v>1</v>
      </c>
      <c r="I24" s="4" t="s">
        <v>19</v>
      </c>
      <c r="J24" s="4" t="s">
        <v>18</v>
      </c>
      <c r="K24" s="4">
        <f t="shared" si="1"/>
        <v>0.66666666666666663</v>
      </c>
      <c r="L24" s="4">
        <v>1</v>
      </c>
    </row>
    <row r="25" spans="1:14" x14ac:dyDescent="0.25">
      <c r="B25" s="4" t="s">
        <v>259</v>
      </c>
      <c r="C25" s="4">
        <v>7</v>
      </c>
      <c r="D25" s="4">
        <v>8</v>
      </c>
      <c r="E25" s="4">
        <v>120</v>
      </c>
      <c r="F25" s="4" t="s">
        <v>421</v>
      </c>
      <c r="G25" s="4">
        <v>0</v>
      </c>
      <c r="H25" s="4">
        <v>1</v>
      </c>
      <c r="I25" s="4" t="s">
        <v>19</v>
      </c>
      <c r="J25" s="4" t="s">
        <v>18</v>
      </c>
      <c r="K25" s="4">
        <f t="shared" si="1"/>
        <v>0.7142857142857143</v>
      </c>
      <c r="L25" s="4">
        <v>2</v>
      </c>
    </row>
    <row r="26" spans="1:14" x14ac:dyDescent="0.25">
      <c r="B26" s="4" t="s">
        <v>259</v>
      </c>
      <c r="C26" s="4">
        <v>7</v>
      </c>
      <c r="D26" s="4">
        <v>8</v>
      </c>
      <c r="E26" s="4">
        <v>119</v>
      </c>
      <c r="F26" s="4" t="s">
        <v>319</v>
      </c>
      <c r="G26" s="4">
        <v>0</v>
      </c>
      <c r="H26" s="4">
        <v>1</v>
      </c>
      <c r="I26" s="4" t="s">
        <v>19</v>
      </c>
      <c r="J26" s="4" t="s">
        <v>18</v>
      </c>
      <c r="K26" s="4">
        <f t="shared" si="1"/>
        <v>0.7142857142857143</v>
      </c>
      <c r="L26" s="4">
        <v>2</v>
      </c>
    </row>
    <row r="27" spans="1:14" x14ac:dyDescent="0.25">
      <c r="B27" s="4" t="s">
        <v>259</v>
      </c>
      <c r="C27" s="4">
        <v>4</v>
      </c>
      <c r="D27" s="4">
        <v>5</v>
      </c>
      <c r="E27" s="4">
        <v>15</v>
      </c>
      <c r="F27" s="4" t="s">
        <v>422</v>
      </c>
      <c r="G27" s="4">
        <v>0</v>
      </c>
      <c r="H27" s="4">
        <v>1</v>
      </c>
      <c r="I27" s="4" t="s">
        <v>19</v>
      </c>
      <c r="J27" s="4" t="s">
        <v>18</v>
      </c>
      <c r="K27" s="4">
        <f t="shared" si="1"/>
        <v>0.75</v>
      </c>
      <c r="L27" s="4">
        <v>1</v>
      </c>
    </row>
    <row r="28" spans="1:14" x14ac:dyDescent="0.25">
      <c r="B28" s="4" t="s">
        <v>259</v>
      </c>
      <c r="C28" s="4">
        <v>4</v>
      </c>
      <c r="D28" s="4">
        <v>5</v>
      </c>
      <c r="E28" s="4">
        <v>100</v>
      </c>
      <c r="F28" s="4" t="s">
        <v>423</v>
      </c>
      <c r="G28" s="4">
        <v>0</v>
      </c>
      <c r="H28" s="4">
        <v>1</v>
      </c>
      <c r="I28" s="4" t="s">
        <v>19</v>
      </c>
      <c r="J28" s="4" t="s">
        <v>18</v>
      </c>
      <c r="K28" s="4">
        <f t="shared" si="1"/>
        <v>0.75</v>
      </c>
      <c r="L28" s="4">
        <v>1</v>
      </c>
    </row>
    <row r="29" spans="1:14" x14ac:dyDescent="0.25">
      <c r="B29" s="4" t="s">
        <v>259</v>
      </c>
      <c r="C29" s="4">
        <v>4</v>
      </c>
      <c r="D29" s="4">
        <v>5</v>
      </c>
      <c r="E29" s="4">
        <v>134</v>
      </c>
      <c r="F29" s="4" t="s">
        <v>429</v>
      </c>
      <c r="G29" s="4">
        <v>0</v>
      </c>
      <c r="H29" s="4">
        <v>1</v>
      </c>
      <c r="I29" s="4" t="s">
        <v>19</v>
      </c>
      <c r="J29" s="4" t="s">
        <v>18</v>
      </c>
      <c r="K29" s="4">
        <f t="shared" si="1"/>
        <v>0.75</v>
      </c>
      <c r="L29" s="4">
        <v>1</v>
      </c>
    </row>
    <row r="30" spans="1:14" x14ac:dyDescent="0.25">
      <c r="B30" s="4" t="s">
        <v>259</v>
      </c>
      <c r="C30" s="4">
        <v>5</v>
      </c>
      <c r="D30" s="4">
        <v>5</v>
      </c>
      <c r="E30" s="4">
        <v>113</v>
      </c>
      <c r="F30" s="4" t="s">
        <v>423</v>
      </c>
      <c r="G30" s="4">
        <v>0</v>
      </c>
      <c r="H30" s="4">
        <v>1</v>
      </c>
      <c r="I30" s="4" t="s">
        <v>19</v>
      </c>
      <c r="J30" s="4" t="s">
        <v>18</v>
      </c>
      <c r="K30" s="4">
        <f t="shared" si="1"/>
        <v>0.8</v>
      </c>
      <c r="L30" s="4">
        <v>1</v>
      </c>
    </row>
    <row r="31" spans="1:14" x14ac:dyDescent="0.25">
      <c r="B31" s="4" t="s">
        <v>259</v>
      </c>
      <c r="C31" s="4">
        <v>5</v>
      </c>
      <c r="D31" s="4">
        <v>5</v>
      </c>
      <c r="E31" s="4">
        <v>200</v>
      </c>
      <c r="F31" s="4" t="s">
        <v>423</v>
      </c>
      <c r="G31" s="4">
        <v>0</v>
      </c>
      <c r="H31" s="4">
        <v>1</v>
      </c>
      <c r="I31" s="4" t="s">
        <v>19</v>
      </c>
      <c r="J31" s="4" t="s">
        <v>18</v>
      </c>
      <c r="K31" s="4">
        <f t="shared" si="1"/>
        <v>0.8</v>
      </c>
      <c r="L31" s="4">
        <v>1</v>
      </c>
    </row>
    <row r="32" spans="1:14" x14ac:dyDescent="0.25">
      <c r="B32" s="4" t="s">
        <v>259</v>
      </c>
      <c r="C32" s="4">
        <v>5</v>
      </c>
      <c r="D32" s="4">
        <v>6</v>
      </c>
      <c r="E32" s="4">
        <v>5</v>
      </c>
      <c r="F32" s="4" t="s">
        <v>423</v>
      </c>
      <c r="G32" s="4">
        <v>0</v>
      </c>
      <c r="H32" s="4">
        <v>1</v>
      </c>
      <c r="I32" s="4" t="s">
        <v>19</v>
      </c>
      <c r="J32" s="4" t="s">
        <v>18</v>
      </c>
      <c r="K32" s="4">
        <f t="shared" si="1"/>
        <v>0.8</v>
      </c>
      <c r="L32" s="4">
        <v>1</v>
      </c>
    </row>
    <row r="33" spans="1:16" x14ac:dyDescent="0.25">
      <c r="B33" s="4" t="s">
        <v>259</v>
      </c>
      <c r="C33" s="4">
        <v>5</v>
      </c>
      <c r="D33" s="4">
        <v>6</v>
      </c>
      <c r="E33" s="4">
        <v>74</v>
      </c>
      <c r="F33" s="4" t="s">
        <v>430</v>
      </c>
      <c r="G33" s="4">
        <v>0</v>
      </c>
      <c r="H33" s="4">
        <v>1</v>
      </c>
      <c r="I33" s="4" t="s">
        <v>19</v>
      </c>
      <c r="J33" s="4" t="s">
        <v>18</v>
      </c>
      <c r="K33" s="4">
        <f t="shared" si="1"/>
        <v>0.8</v>
      </c>
      <c r="L33" s="4">
        <v>1</v>
      </c>
    </row>
    <row r="34" spans="1:16" x14ac:dyDescent="0.25">
      <c r="B34" s="4" t="s">
        <v>259</v>
      </c>
      <c r="C34" s="4">
        <v>5</v>
      </c>
      <c r="D34" s="4">
        <v>6</v>
      </c>
      <c r="E34" s="4">
        <v>35</v>
      </c>
      <c r="F34" s="4" t="s">
        <v>429</v>
      </c>
      <c r="G34" s="4">
        <v>0</v>
      </c>
      <c r="H34" s="4">
        <v>1</v>
      </c>
      <c r="I34" s="4" t="s">
        <v>19</v>
      </c>
      <c r="J34" s="4" t="s">
        <v>18</v>
      </c>
      <c r="K34" s="4">
        <f t="shared" si="1"/>
        <v>0.8</v>
      </c>
      <c r="L34" s="4">
        <v>1</v>
      </c>
      <c r="N34" t="s">
        <v>244</v>
      </c>
      <c r="O34" t="s">
        <v>248</v>
      </c>
      <c r="P34" t="s">
        <v>249</v>
      </c>
    </row>
    <row r="35" spans="1:16" x14ac:dyDescent="0.25">
      <c r="B35" s="4" t="s">
        <v>259</v>
      </c>
      <c r="C35" s="4">
        <v>6</v>
      </c>
      <c r="D35" s="4">
        <v>7</v>
      </c>
      <c r="E35" s="4">
        <v>186</v>
      </c>
      <c r="F35" s="4" t="s">
        <v>429</v>
      </c>
      <c r="G35" s="4">
        <v>0</v>
      </c>
      <c r="H35" s="4">
        <v>1</v>
      </c>
      <c r="I35" s="4" t="s">
        <v>19</v>
      </c>
      <c r="J35" s="4" t="s">
        <v>18</v>
      </c>
      <c r="K35" s="4">
        <f t="shared" si="1"/>
        <v>0.83333333333333337</v>
      </c>
      <c r="L35" s="4">
        <v>1</v>
      </c>
    </row>
    <row r="36" spans="1:16" x14ac:dyDescent="0.25">
      <c r="B36" s="4" t="s">
        <v>259</v>
      </c>
      <c r="C36" s="4">
        <v>7</v>
      </c>
      <c r="D36" s="4">
        <v>7</v>
      </c>
      <c r="E36" s="4">
        <v>136</v>
      </c>
      <c r="F36" s="4" t="s">
        <v>332</v>
      </c>
      <c r="G36" s="4">
        <v>0</v>
      </c>
      <c r="H36" s="4">
        <v>1</v>
      </c>
      <c r="I36" s="4" t="s">
        <v>19</v>
      </c>
      <c r="J36" s="4" t="s">
        <v>18</v>
      </c>
      <c r="K36" s="4">
        <f t="shared" ref="K36:K67" si="2">(C36-L36)/C36</f>
        <v>0.8571428571428571</v>
      </c>
      <c r="L36" s="4">
        <v>1</v>
      </c>
    </row>
    <row r="37" spans="1:16" x14ac:dyDescent="0.25">
      <c r="B37" s="4" t="s">
        <v>259</v>
      </c>
      <c r="C37" s="4">
        <v>7</v>
      </c>
      <c r="D37" s="4">
        <v>9</v>
      </c>
      <c r="E37" s="4">
        <v>80</v>
      </c>
      <c r="F37" s="4" t="s">
        <v>423</v>
      </c>
      <c r="G37" s="4">
        <v>0</v>
      </c>
      <c r="H37" s="4">
        <v>1</v>
      </c>
      <c r="I37" s="4" t="s">
        <v>19</v>
      </c>
      <c r="J37" s="4" t="s">
        <v>18</v>
      </c>
      <c r="K37" s="4">
        <f t="shared" si="2"/>
        <v>0.8571428571428571</v>
      </c>
      <c r="L37" s="4">
        <v>1</v>
      </c>
      <c r="M37">
        <f>7/44</f>
        <v>0.15909090909090909</v>
      </c>
    </row>
    <row r="38" spans="1:16" x14ac:dyDescent="0.25">
      <c r="A38" s="2" t="s">
        <v>443</v>
      </c>
      <c r="B38" s="4" t="s">
        <v>259</v>
      </c>
      <c r="C38" s="4">
        <v>8</v>
      </c>
      <c r="D38" s="4">
        <v>8</v>
      </c>
      <c r="E38" s="4">
        <v>132</v>
      </c>
      <c r="F38" s="4" t="s">
        <v>330</v>
      </c>
      <c r="G38" s="4">
        <v>0</v>
      </c>
      <c r="H38" s="4">
        <v>1</v>
      </c>
      <c r="I38" s="4" t="s">
        <v>19</v>
      </c>
      <c r="J38" s="4" t="s">
        <v>18</v>
      </c>
      <c r="K38" s="4">
        <f t="shared" si="2"/>
        <v>0.875</v>
      </c>
      <c r="L38" s="4">
        <v>1</v>
      </c>
    </row>
    <row r="39" spans="1:16" x14ac:dyDescent="0.25">
      <c r="B39" s="4" t="s">
        <v>259</v>
      </c>
      <c r="C39" s="4">
        <v>8</v>
      </c>
      <c r="D39" s="4">
        <v>8</v>
      </c>
      <c r="E39" s="4">
        <v>60</v>
      </c>
      <c r="F39" s="4" t="s">
        <v>425</v>
      </c>
      <c r="G39" s="4">
        <v>0</v>
      </c>
      <c r="H39" s="4">
        <v>1</v>
      </c>
      <c r="I39" s="4" t="s">
        <v>19</v>
      </c>
      <c r="J39" s="4" t="s">
        <v>18</v>
      </c>
      <c r="K39" s="4">
        <f t="shared" si="2"/>
        <v>0.875</v>
      </c>
      <c r="L39" s="4">
        <v>1</v>
      </c>
    </row>
    <row r="40" spans="1:16" x14ac:dyDescent="0.25">
      <c r="B40" s="4" t="s">
        <v>259</v>
      </c>
      <c r="C40" s="4">
        <v>17</v>
      </c>
      <c r="D40" s="4">
        <v>18</v>
      </c>
      <c r="E40" s="4">
        <v>239</v>
      </c>
      <c r="F40" s="4" t="s">
        <v>326</v>
      </c>
      <c r="G40" s="4">
        <v>0</v>
      </c>
      <c r="H40" s="4">
        <v>1</v>
      </c>
      <c r="I40" s="4" t="s">
        <v>19</v>
      </c>
      <c r="J40" s="4" t="s">
        <v>18</v>
      </c>
      <c r="K40" s="4">
        <f t="shared" si="2"/>
        <v>0.88235294117647056</v>
      </c>
      <c r="L40" s="4">
        <v>2</v>
      </c>
    </row>
    <row r="41" spans="1:16" x14ac:dyDescent="0.25">
      <c r="B41" s="4" t="s">
        <v>259</v>
      </c>
      <c r="C41" s="4">
        <v>9</v>
      </c>
      <c r="D41" s="4">
        <v>10</v>
      </c>
      <c r="E41" s="4">
        <v>8</v>
      </c>
      <c r="F41" s="4" t="s">
        <v>304</v>
      </c>
      <c r="G41" s="4">
        <v>0</v>
      </c>
      <c r="H41" s="4">
        <v>1</v>
      </c>
      <c r="I41" s="4" t="s">
        <v>19</v>
      </c>
      <c r="J41" s="4" t="s">
        <v>18</v>
      </c>
      <c r="K41" s="4">
        <f t="shared" si="2"/>
        <v>0.88888888888888884</v>
      </c>
      <c r="L41" s="4">
        <v>1</v>
      </c>
    </row>
    <row r="42" spans="1:16" x14ac:dyDescent="0.25">
      <c r="B42" s="4" t="s">
        <v>259</v>
      </c>
      <c r="C42" s="4">
        <v>19</v>
      </c>
      <c r="D42" s="4">
        <v>20</v>
      </c>
      <c r="E42" s="4">
        <v>180</v>
      </c>
      <c r="F42" s="4" t="s">
        <v>421</v>
      </c>
      <c r="G42" s="4">
        <v>0</v>
      </c>
      <c r="H42" s="4">
        <v>1</v>
      </c>
      <c r="I42" s="4" t="s">
        <v>19</v>
      </c>
      <c r="J42" s="4" t="s">
        <v>18</v>
      </c>
      <c r="K42" s="4">
        <f t="shared" si="2"/>
        <v>0.89473684210526316</v>
      </c>
      <c r="L42" s="4">
        <v>2</v>
      </c>
    </row>
    <row r="43" spans="1:16" x14ac:dyDescent="0.25">
      <c r="B43" s="4" t="s">
        <v>259</v>
      </c>
      <c r="C43" s="4">
        <v>25</v>
      </c>
      <c r="D43" s="4">
        <v>26</v>
      </c>
      <c r="E43" s="4">
        <v>274</v>
      </c>
      <c r="F43" s="4" t="s">
        <v>335</v>
      </c>
      <c r="G43" s="4">
        <v>0</v>
      </c>
      <c r="H43" s="4">
        <v>1</v>
      </c>
      <c r="I43" s="4" t="s">
        <v>19</v>
      </c>
      <c r="J43" s="4" t="s">
        <v>32</v>
      </c>
      <c r="K43" s="4">
        <f t="shared" si="2"/>
        <v>0.92</v>
      </c>
      <c r="L43" s="4">
        <v>2</v>
      </c>
      <c r="O43" t="s">
        <v>246</v>
      </c>
      <c r="P43" t="s">
        <v>247</v>
      </c>
    </row>
    <row r="44" spans="1:16" x14ac:dyDescent="0.25">
      <c r="B44" s="4" t="s">
        <v>259</v>
      </c>
      <c r="C44" s="4">
        <v>18</v>
      </c>
      <c r="D44" s="4">
        <v>19</v>
      </c>
      <c r="E44" s="4">
        <v>300</v>
      </c>
      <c r="F44" s="4" t="s">
        <v>423</v>
      </c>
      <c r="G44" s="4">
        <v>0</v>
      </c>
      <c r="H44" s="4">
        <v>1</v>
      </c>
      <c r="I44" s="4" t="s">
        <v>19</v>
      </c>
      <c r="J44" s="4" t="s">
        <v>18</v>
      </c>
      <c r="K44" s="4">
        <f t="shared" si="2"/>
        <v>0.94444444444444442</v>
      </c>
      <c r="L44" s="4">
        <v>1</v>
      </c>
      <c r="N44" t="s">
        <v>245</v>
      </c>
      <c r="O44" t="s">
        <v>250</v>
      </c>
      <c r="P44" t="s">
        <v>251</v>
      </c>
    </row>
    <row r="45" spans="1:16" x14ac:dyDescent="0.25">
      <c r="B45" s="4" t="s">
        <v>259</v>
      </c>
      <c r="C45" s="4">
        <v>39</v>
      </c>
      <c r="D45" s="4">
        <v>40</v>
      </c>
      <c r="E45" s="4">
        <v>300</v>
      </c>
      <c r="F45" s="4" t="s">
        <v>428</v>
      </c>
      <c r="G45" s="4">
        <v>0</v>
      </c>
      <c r="H45" s="4">
        <v>1</v>
      </c>
      <c r="I45" s="4" t="s">
        <v>194</v>
      </c>
      <c r="J45" s="4" t="s">
        <v>18</v>
      </c>
      <c r="K45" s="4">
        <f t="shared" si="2"/>
        <v>0.94871794871794868</v>
      </c>
      <c r="L45" s="4">
        <v>2</v>
      </c>
    </row>
    <row r="46" spans="1:16" x14ac:dyDescent="0.25">
      <c r="B46" s="4" t="s">
        <v>259</v>
      </c>
      <c r="C46" s="4">
        <v>173</v>
      </c>
      <c r="D46" s="4">
        <v>173</v>
      </c>
      <c r="E46" s="4">
        <v>180</v>
      </c>
      <c r="F46" s="4" t="s">
        <v>431</v>
      </c>
      <c r="G46" s="4">
        <v>0</v>
      </c>
      <c r="H46" s="4">
        <v>1</v>
      </c>
      <c r="I46" s="4" t="s">
        <v>19</v>
      </c>
      <c r="J46" s="4" t="s">
        <v>18</v>
      </c>
      <c r="K46" s="4">
        <f t="shared" si="2"/>
        <v>0.98843930635838151</v>
      </c>
      <c r="L46" s="4">
        <v>2</v>
      </c>
    </row>
    <row r="47" spans="1:16" x14ac:dyDescent="0.25">
      <c r="B47" s="7" t="s">
        <v>259</v>
      </c>
      <c r="C47" s="7">
        <v>75</v>
      </c>
      <c r="D47" s="7">
        <v>75</v>
      </c>
      <c r="E47" s="7">
        <v>660</v>
      </c>
      <c r="F47" s="7" t="s">
        <v>426</v>
      </c>
      <c r="G47" s="7">
        <v>0</v>
      </c>
      <c r="H47" s="7">
        <v>1</v>
      </c>
      <c r="I47" s="7" t="s">
        <v>19</v>
      </c>
      <c r="J47" s="7" t="s">
        <v>18</v>
      </c>
      <c r="K47" s="7">
        <f t="shared" si="2"/>
        <v>1</v>
      </c>
      <c r="L47" s="7">
        <v>0</v>
      </c>
    </row>
    <row r="48" spans="1:16" x14ac:dyDescent="0.25">
      <c r="B48" s="7" t="s">
        <v>259</v>
      </c>
      <c r="C48" s="7">
        <v>1</v>
      </c>
      <c r="D48" s="7">
        <v>1</v>
      </c>
      <c r="E48" s="7">
        <v>60</v>
      </c>
      <c r="F48" s="7" t="s">
        <v>432</v>
      </c>
      <c r="G48" s="7">
        <v>0</v>
      </c>
      <c r="H48" s="7">
        <v>1</v>
      </c>
      <c r="I48" s="7" t="s">
        <v>19</v>
      </c>
      <c r="J48" s="7" t="s">
        <v>18</v>
      </c>
      <c r="K48" s="7">
        <f t="shared" si="2"/>
        <v>1</v>
      </c>
      <c r="L48" s="7">
        <v>0</v>
      </c>
    </row>
    <row r="49" spans="2:15" x14ac:dyDescent="0.25">
      <c r="B49" s="7" t="s">
        <v>259</v>
      </c>
      <c r="C49" s="7">
        <v>7</v>
      </c>
      <c r="D49" s="7">
        <v>7</v>
      </c>
      <c r="E49" s="7">
        <v>120</v>
      </c>
      <c r="F49" s="7" t="s">
        <v>433</v>
      </c>
      <c r="G49" s="7">
        <v>0</v>
      </c>
      <c r="H49" s="7">
        <v>1</v>
      </c>
      <c r="I49" s="7" t="s">
        <v>19</v>
      </c>
      <c r="J49" s="7" t="s">
        <v>18</v>
      </c>
      <c r="K49" s="7">
        <f t="shared" si="2"/>
        <v>1</v>
      </c>
      <c r="L49" s="7">
        <v>0</v>
      </c>
    </row>
    <row r="50" spans="2:15" x14ac:dyDescent="0.25">
      <c r="B50" t="s">
        <v>0</v>
      </c>
      <c r="C50">
        <v>2</v>
      </c>
      <c r="D50">
        <v>2</v>
      </c>
      <c r="E50">
        <v>30</v>
      </c>
      <c r="F50" t="s">
        <v>225</v>
      </c>
      <c r="G50">
        <v>1</v>
      </c>
      <c r="H50">
        <v>1</v>
      </c>
      <c r="I50" t="s">
        <v>19</v>
      </c>
      <c r="J50" t="s">
        <v>32</v>
      </c>
      <c r="K50">
        <f t="shared" si="2"/>
        <v>0</v>
      </c>
      <c r="L50">
        <v>2</v>
      </c>
    </row>
    <row r="51" spans="2:15" x14ac:dyDescent="0.25">
      <c r="B51" t="s">
        <v>0</v>
      </c>
      <c r="C51">
        <v>2</v>
      </c>
      <c r="D51">
        <v>3</v>
      </c>
      <c r="E51">
        <v>60</v>
      </c>
      <c r="F51" t="s">
        <v>225</v>
      </c>
      <c r="G51">
        <v>1</v>
      </c>
      <c r="H51">
        <v>1</v>
      </c>
      <c r="I51" t="s">
        <v>19</v>
      </c>
      <c r="J51" t="s">
        <v>18</v>
      </c>
      <c r="K51">
        <f t="shared" si="2"/>
        <v>0</v>
      </c>
      <c r="L51">
        <v>2</v>
      </c>
      <c r="M51">
        <f>AVERAGE(K4:K52)</f>
        <v>0.6595751827203058</v>
      </c>
    </row>
    <row r="52" spans="2:15" x14ac:dyDescent="0.25">
      <c r="B52" t="s">
        <v>0</v>
      </c>
      <c r="C52">
        <v>2</v>
      </c>
      <c r="D52">
        <v>3</v>
      </c>
      <c r="E52">
        <v>22.2</v>
      </c>
      <c r="F52" t="s">
        <v>225</v>
      </c>
      <c r="G52">
        <v>1</v>
      </c>
      <c r="H52">
        <v>1</v>
      </c>
      <c r="I52" t="s">
        <v>19</v>
      </c>
      <c r="J52" t="s">
        <v>18</v>
      </c>
      <c r="K52">
        <f t="shared" si="2"/>
        <v>0</v>
      </c>
      <c r="L52">
        <v>2</v>
      </c>
    </row>
    <row r="53" spans="2:15" x14ac:dyDescent="0.25">
      <c r="B53" t="s">
        <v>0</v>
      </c>
      <c r="C53">
        <v>2</v>
      </c>
      <c r="D53">
        <v>2</v>
      </c>
      <c r="E53">
        <v>20</v>
      </c>
      <c r="F53" t="s">
        <v>236</v>
      </c>
      <c r="G53">
        <v>1</v>
      </c>
      <c r="H53">
        <v>1</v>
      </c>
      <c r="I53" t="s">
        <v>19</v>
      </c>
      <c r="J53" t="s">
        <v>18</v>
      </c>
      <c r="K53">
        <f t="shared" si="2"/>
        <v>0</v>
      </c>
      <c r="L53">
        <v>2</v>
      </c>
    </row>
    <row r="54" spans="2:15" x14ac:dyDescent="0.25">
      <c r="B54" t="s">
        <v>0</v>
      </c>
      <c r="C54">
        <v>2</v>
      </c>
      <c r="D54">
        <v>2</v>
      </c>
      <c r="E54">
        <v>60</v>
      </c>
      <c r="F54" t="s">
        <v>243</v>
      </c>
      <c r="G54">
        <v>1</v>
      </c>
      <c r="H54">
        <v>1</v>
      </c>
      <c r="I54" t="s">
        <v>19</v>
      </c>
      <c r="J54" t="s">
        <v>18</v>
      </c>
      <c r="K54">
        <f t="shared" si="2"/>
        <v>0</v>
      </c>
      <c r="L54">
        <v>2</v>
      </c>
    </row>
    <row r="55" spans="2:15" x14ac:dyDescent="0.25">
      <c r="B55" t="s">
        <v>0</v>
      </c>
      <c r="C55">
        <v>2</v>
      </c>
      <c r="D55">
        <v>3</v>
      </c>
      <c r="E55">
        <v>30</v>
      </c>
      <c r="F55" t="s">
        <v>243</v>
      </c>
      <c r="G55">
        <v>1</v>
      </c>
      <c r="H55">
        <v>1</v>
      </c>
      <c r="I55" t="s">
        <v>19</v>
      </c>
      <c r="J55" t="s">
        <v>18</v>
      </c>
      <c r="K55">
        <f t="shared" si="2"/>
        <v>0</v>
      </c>
      <c r="L55">
        <v>2</v>
      </c>
    </row>
    <row r="56" spans="2:15" x14ac:dyDescent="0.25">
      <c r="B56" t="s">
        <v>0</v>
      </c>
      <c r="C56">
        <v>2</v>
      </c>
      <c r="D56">
        <v>2</v>
      </c>
      <c r="E56">
        <v>45</v>
      </c>
      <c r="F56" t="s">
        <v>243</v>
      </c>
      <c r="G56">
        <v>1</v>
      </c>
      <c r="H56">
        <v>1</v>
      </c>
      <c r="I56" t="s">
        <v>19</v>
      </c>
      <c r="J56" t="s">
        <v>18</v>
      </c>
      <c r="K56">
        <f t="shared" si="2"/>
        <v>0</v>
      </c>
      <c r="L56">
        <v>2</v>
      </c>
    </row>
    <row r="57" spans="2:15" x14ac:dyDescent="0.25">
      <c r="B57" t="s">
        <v>0</v>
      </c>
      <c r="C57">
        <v>1</v>
      </c>
      <c r="D57">
        <v>2</v>
      </c>
      <c r="E57">
        <v>31</v>
      </c>
      <c r="F57" t="s">
        <v>243</v>
      </c>
      <c r="G57">
        <v>1</v>
      </c>
      <c r="H57">
        <v>1</v>
      </c>
      <c r="I57" t="s">
        <v>19</v>
      </c>
      <c r="J57" t="s">
        <v>32</v>
      </c>
      <c r="K57">
        <f t="shared" si="2"/>
        <v>0</v>
      </c>
      <c r="L57">
        <v>1</v>
      </c>
      <c r="M57">
        <f>AVERAGE(K4:K63)</f>
        <v>0.57198639922158323</v>
      </c>
      <c r="O57">
        <f>AVERAGE(K50:K104)</f>
        <v>0.51034632034632033</v>
      </c>
    </row>
    <row r="58" spans="2:15" x14ac:dyDescent="0.25">
      <c r="B58" t="s">
        <v>0</v>
      </c>
      <c r="C58">
        <v>3</v>
      </c>
      <c r="D58">
        <v>4</v>
      </c>
      <c r="E58">
        <v>45</v>
      </c>
      <c r="F58" t="s">
        <v>225</v>
      </c>
      <c r="G58">
        <v>1</v>
      </c>
      <c r="H58">
        <v>1</v>
      </c>
      <c r="I58" t="s">
        <v>19</v>
      </c>
      <c r="J58" t="s">
        <v>18</v>
      </c>
      <c r="K58">
        <f t="shared" si="2"/>
        <v>0.33333333333333331</v>
      </c>
      <c r="L58">
        <v>2</v>
      </c>
    </row>
    <row r="59" spans="2:15" x14ac:dyDescent="0.25">
      <c r="B59" t="s">
        <v>0</v>
      </c>
      <c r="C59">
        <v>3</v>
      </c>
      <c r="D59">
        <v>4</v>
      </c>
      <c r="E59">
        <v>30</v>
      </c>
      <c r="F59" t="s">
        <v>225</v>
      </c>
      <c r="G59">
        <v>1</v>
      </c>
      <c r="H59">
        <v>1</v>
      </c>
      <c r="I59" t="s">
        <v>19</v>
      </c>
      <c r="J59" t="s">
        <v>18</v>
      </c>
      <c r="K59">
        <f t="shared" si="2"/>
        <v>0.33333333333333331</v>
      </c>
      <c r="L59">
        <v>2</v>
      </c>
    </row>
    <row r="60" spans="2:15" x14ac:dyDescent="0.25">
      <c r="B60" t="s">
        <v>0</v>
      </c>
      <c r="C60">
        <v>3</v>
      </c>
      <c r="D60">
        <v>4</v>
      </c>
      <c r="E60">
        <v>45</v>
      </c>
      <c r="F60" t="s">
        <v>225</v>
      </c>
      <c r="G60">
        <v>1</v>
      </c>
      <c r="H60">
        <v>1</v>
      </c>
      <c r="I60" t="s">
        <v>19</v>
      </c>
      <c r="J60" t="s">
        <v>18</v>
      </c>
      <c r="K60">
        <f t="shared" si="2"/>
        <v>0.33333333333333331</v>
      </c>
      <c r="L60">
        <v>2</v>
      </c>
    </row>
    <row r="61" spans="2:15" x14ac:dyDescent="0.25">
      <c r="B61" t="s">
        <v>0</v>
      </c>
      <c r="C61">
        <v>3</v>
      </c>
      <c r="D61">
        <v>3</v>
      </c>
      <c r="E61">
        <v>60</v>
      </c>
      <c r="F61" t="s">
        <v>225</v>
      </c>
      <c r="G61">
        <v>1</v>
      </c>
      <c r="H61">
        <v>1</v>
      </c>
      <c r="I61" t="s">
        <v>19</v>
      </c>
      <c r="J61" t="s">
        <v>18</v>
      </c>
      <c r="K61">
        <f t="shared" si="2"/>
        <v>0.33333333333333331</v>
      </c>
      <c r="L61">
        <v>2</v>
      </c>
    </row>
    <row r="62" spans="2:15" x14ac:dyDescent="0.25">
      <c r="B62" t="s">
        <v>0</v>
      </c>
      <c r="C62">
        <v>3</v>
      </c>
      <c r="D62">
        <v>3</v>
      </c>
      <c r="E62">
        <v>30</v>
      </c>
      <c r="F62" t="s">
        <v>237</v>
      </c>
      <c r="G62">
        <v>1</v>
      </c>
      <c r="H62">
        <v>1</v>
      </c>
      <c r="I62" t="s">
        <v>19</v>
      </c>
      <c r="J62" t="s">
        <v>18</v>
      </c>
      <c r="K62">
        <f t="shared" si="2"/>
        <v>0.33333333333333331</v>
      </c>
      <c r="L62">
        <v>2</v>
      </c>
    </row>
    <row r="63" spans="2:15" x14ac:dyDescent="0.25">
      <c r="B63" t="s">
        <v>0</v>
      </c>
      <c r="C63">
        <v>3</v>
      </c>
      <c r="D63">
        <v>4</v>
      </c>
      <c r="E63">
        <v>30</v>
      </c>
      <c r="F63" t="s">
        <v>219</v>
      </c>
      <c r="G63">
        <v>1</v>
      </c>
      <c r="H63">
        <v>1</v>
      </c>
      <c r="I63" t="s">
        <v>19</v>
      </c>
      <c r="J63" t="s">
        <v>18</v>
      </c>
      <c r="K63">
        <f t="shared" si="2"/>
        <v>0.33333333333333331</v>
      </c>
      <c r="L63">
        <v>2</v>
      </c>
      <c r="M63" t="s">
        <v>15</v>
      </c>
    </row>
    <row r="64" spans="2:15" x14ac:dyDescent="0.25">
      <c r="B64" t="s">
        <v>0</v>
      </c>
      <c r="C64">
        <v>3</v>
      </c>
      <c r="D64">
        <v>3</v>
      </c>
      <c r="E64">
        <v>30</v>
      </c>
      <c r="F64" t="s">
        <v>219</v>
      </c>
      <c r="G64">
        <v>1</v>
      </c>
      <c r="H64">
        <v>1</v>
      </c>
      <c r="I64" t="s">
        <v>19</v>
      </c>
      <c r="J64" t="s">
        <v>18</v>
      </c>
      <c r="K64">
        <f t="shared" si="2"/>
        <v>0.33333333333333331</v>
      </c>
      <c r="L64">
        <v>2</v>
      </c>
    </row>
    <row r="65" spans="2:13" x14ac:dyDescent="0.25">
      <c r="B65" t="s">
        <v>0</v>
      </c>
      <c r="C65">
        <v>3</v>
      </c>
      <c r="D65">
        <v>3</v>
      </c>
      <c r="E65">
        <v>30</v>
      </c>
      <c r="F65" t="s">
        <v>219</v>
      </c>
      <c r="G65">
        <v>1</v>
      </c>
      <c r="H65">
        <v>1</v>
      </c>
      <c r="I65" t="s">
        <v>19</v>
      </c>
      <c r="J65" t="s">
        <v>18</v>
      </c>
      <c r="K65">
        <f t="shared" si="2"/>
        <v>0.33333333333333331</v>
      </c>
      <c r="L65">
        <v>2</v>
      </c>
    </row>
    <row r="66" spans="2:13" x14ac:dyDescent="0.25">
      <c r="B66" t="s">
        <v>0</v>
      </c>
      <c r="C66">
        <v>3</v>
      </c>
      <c r="D66">
        <v>3</v>
      </c>
      <c r="E66">
        <v>30</v>
      </c>
      <c r="F66" t="s">
        <v>219</v>
      </c>
      <c r="G66">
        <v>1</v>
      </c>
      <c r="H66">
        <v>1</v>
      </c>
      <c r="I66" t="s">
        <v>19</v>
      </c>
      <c r="J66" t="s">
        <v>18</v>
      </c>
      <c r="K66">
        <f t="shared" si="2"/>
        <v>0.33333333333333331</v>
      </c>
      <c r="L66">
        <v>2</v>
      </c>
    </row>
    <row r="67" spans="2:13" x14ac:dyDescent="0.25">
      <c r="B67" t="s">
        <v>0</v>
      </c>
      <c r="C67">
        <v>3</v>
      </c>
      <c r="D67">
        <v>4</v>
      </c>
      <c r="E67">
        <v>20</v>
      </c>
      <c r="F67" t="s">
        <v>219</v>
      </c>
      <c r="G67">
        <v>1</v>
      </c>
      <c r="H67">
        <v>1</v>
      </c>
      <c r="I67" t="s">
        <v>19</v>
      </c>
      <c r="J67" t="s">
        <v>18</v>
      </c>
      <c r="K67">
        <f t="shared" si="2"/>
        <v>0.33333333333333331</v>
      </c>
      <c r="L67">
        <v>2</v>
      </c>
    </row>
    <row r="68" spans="2:13" x14ac:dyDescent="0.25">
      <c r="B68" t="s">
        <v>0</v>
      </c>
      <c r="C68">
        <v>3</v>
      </c>
      <c r="D68">
        <v>4</v>
      </c>
      <c r="E68">
        <v>20</v>
      </c>
      <c r="F68" t="s">
        <v>243</v>
      </c>
      <c r="G68">
        <v>1</v>
      </c>
      <c r="H68">
        <v>1</v>
      </c>
      <c r="I68" t="s">
        <v>19</v>
      </c>
      <c r="J68" t="s">
        <v>18</v>
      </c>
      <c r="K68">
        <f t="shared" ref="K68:K99" si="3">(C68-L68)/C68</f>
        <v>0.33333333333333331</v>
      </c>
      <c r="L68">
        <v>2</v>
      </c>
      <c r="M68">
        <f>AVERAGE(K64:K109)</f>
        <v>0.67541407867494829</v>
      </c>
    </row>
    <row r="69" spans="2:13" x14ac:dyDescent="0.25">
      <c r="B69" t="s">
        <v>0</v>
      </c>
      <c r="C69">
        <v>4</v>
      </c>
      <c r="D69">
        <v>5</v>
      </c>
      <c r="E69">
        <v>120</v>
      </c>
      <c r="F69" t="s">
        <v>225</v>
      </c>
      <c r="G69">
        <v>1</v>
      </c>
      <c r="H69">
        <v>1</v>
      </c>
      <c r="I69" t="s">
        <v>19</v>
      </c>
      <c r="J69" t="s">
        <v>18</v>
      </c>
      <c r="K69">
        <f t="shared" si="3"/>
        <v>0.5</v>
      </c>
      <c r="L69">
        <v>2</v>
      </c>
    </row>
    <row r="70" spans="2:13" x14ac:dyDescent="0.25">
      <c r="B70" t="s">
        <v>0</v>
      </c>
      <c r="C70">
        <v>4</v>
      </c>
      <c r="D70">
        <v>5</v>
      </c>
      <c r="E70">
        <v>45</v>
      </c>
      <c r="F70" t="s">
        <v>225</v>
      </c>
      <c r="G70">
        <v>1</v>
      </c>
      <c r="H70">
        <v>1</v>
      </c>
      <c r="I70" t="s">
        <v>19</v>
      </c>
      <c r="J70" t="s">
        <v>32</v>
      </c>
      <c r="K70">
        <f t="shared" si="3"/>
        <v>0.5</v>
      </c>
      <c r="L70">
        <v>2</v>
      </c>
    </row>
    <row r="71" spans="2:13" x14ac:dyDescent="0.25">
      <c r="B71" t="s">
        <v>0</v>
      </c>
      <c r="C71">
        <v>4</v>
      </c>
      <c r="D71">
        <v>4</v>
      </c>
      <c r="E71">
        <v>20</v>
      </c>
      <c r="F71" t="s">
        <v>219</v>
      </c>
      <c r="G71">
        <v>1</v>
      </c>
      <c r="H71">
        <v>1</v>
      </c>
      <c r="I71" t="s">
        <v>19</v>
      </c>
      <c r="J71" t="s">
        <v>32</v>
      </c>
      <c r="K71">
        <f t="shared" si="3"/>
        <v>0.5</v>
      </c>
      <c r="L71">
        <v>2</v>
      </c>
    </row>
    <row r="72" spans="2:13" x14ac:dyDescent="0.25">
      <c r="B72" t="s">
        <v>0</v>
      </c>
      <c r="C72">
        <v>4</v>
      </c>
      <c r="D72">
        <v>4</v>
      </c>
      <c r="E72">
        <v>59</v>
      </c>
      <c r="F72" t="s">
        <v>219</v>
      </c>
      <c r="G72">
        <v>1</v>
      </c>
      <c r="H72">
        <v>1</v>
      </c>
      <c r="I72" t="s">
        <v>19</v>
      </c>
      <c r="J72" t="s">
        <v>18</v>
      </c>
      <c r="K72">
        <f t="shared" si="3"/>
        <v>0.5</v>
      </c>
      <c r="L72">
        <v>2</v>
      </c>
    </row>
    <row r="73" spans="2:13" x14ac:dyDescent="0.25">
      <c r="B73" t="s">
        <v>0</v>
      </c>
      <c r="C73">
        <v>4</v>
      </c>
      <c r="D73">
        <v>5</v>
      </c>
      <c r="E73">
        <v>20</v>
      </c>
      <c r="F73" t="s">
        <v>225</v>
      </c>
      <c r="G73">
        <v>1</v>
      </c>
      <c r="H73">
        <v>1</v>
      </c>
      <c r="I73" t="s">
        <v>19</v>
      </c>
      <c r="J73" t="s">
        <v>18</v>
      </c>
      <c r="K73">
        <f t="shared" si="3"/>
        <v>0.5</v>
      </c>
      <c r="L73">
        <v>2</v>
      </c>
      <c r="M73">
        <f>AVERAGE(K73:K78,K80)</f>
        <v>0.56666666666666665</v>
      </c>
    </row>
    <row r="74" spans="2:13" x14ac:dyDescent="0.25">
      <c r="B74" t="s">
        <v>0</v>
      </c>
      <c r="C74">
        <v>4</v>
      </c>
      <c r="D74">
        <v>5</v>
      </c>
      <c r="E74">
        <v>52</v>
      </c>
      <c r="F74" t="s">
        <v>240</v>
      </c>
      <c r="G74">
        <v>1</v>
      </c>
      <c r="H74">
        <v>1</v>
      </c>
      <c r="I74" t="s">
        <v>19</v>
      </c>
      <c r="J74" t="s">
        <v>18</v>
      </c>
      <c r="K74">
        <f t="shared" si="3"/>
        <v>0.5</v>
      </c>
      <c r="L74">
        <v>2</v>
      </c>
    </row>
    <row r="75" spans="2:13" x14ac:dyDescent="0.25">
      <c r="B75" t="s">
        <v>0</v>
      </c>
      <c r="C75">
        <v>4</v>
      </c>
      <c r="D75">
        <v>4</v>
      </c>
      <c r="E75">
        <v>180</v>
      </c>
      <c r="F75" t="s">
        <v>242</v>
      </c>
      <c r="G75">
        <v>1</v>
      </c>
      <c r="H75">
        <v>1</v>
      </c>
      <c r="I75" t="s">
        <v>19</v>
      </c>
      <c r="J75" t="s">
        <v>18</v>
      </c>
      <c r="K75">
        <f t="shared" si="3"/>
        <v>0.5</v>
      </c>
      <c r="L75">
        <v>2</v>
      </c>
    </row>
    <row r="76" spans="2:13" x14ac:dyDescent="0.25">
      <c r="B76" t="s">
        <v>0</v>
      </c>
      <c r="C76">
        <v>5</v>
      </c>
      <c r="D76">
        <v>7</v>
      </c>
      <c r="E76">
        <v>120</v>
      </c>
      <c r="F76" t="s">
        <v>225</v>
      </c>
      <c r="G76">
        <v>1</v>
      </c>
      <c r="H76">
        <v>1</v>
      </c>
      <c r="I76" t="s">
        <v>19</v>
      </c>
      <c r="J76" t="s">
        <v>18</v>
      </c>
      <c r="K76">
        <f t="shared" si="3"/>
        <v>0.6</v>
      </c>
      <c r="L76">
        <v>2</v>
      </c>
    </row>
    <row r="77" spans="2:13" x14ac:dyDescent="0.25">
      <c r="B77" t="s">
        <v>0</v>
      </c>
      <c r="C77">
        <v>5</v>
      </c>
      <c r="D77">
        <v>6</v>
      </c>
      <c r="E77">
        <v>46</v>
      </c>
      <c r="F77" t="s">
        <v>238</v>
      </c>
      <c r="G77">
        <v>1</v>
      </c>
      <c r="H77">
        <v>1</v>
      </c>
      <c r="I77" t="s">
        <v>19</v>
      </c>
      <c r="J77" t="s">
        <v>18</v>
      </c>
      <c r="K77">
        <f t="shared" si="3"/>
        <v>0.6</v>
      </c>
      <c r="L77">
        <v>2</v>
      </c>
    </row>
    <row r="78" spans="2:13" x14ac:dyDescent="0.25">
      <c r="B78" t="s">
        <v>0</v>
      </c>
      <c r="C78">
        <v>5</v>
      </c>
      <c r="D78">
        <v>6</v>
      </c>
      <c r="E78">
        <v>56</v>
      </c>
      <c r="F78" t="s">
        <v>219</v>
      </c>
      <c r="G78">
        <v>1</v>
      </c>
      <c r="H78">
        <v>1</v>
      </c>
      <c r="I78" t="s">
        <v>19</v>
      </c>
      <c r="J78" t="s">
        <v>18</v>
      </c>
      <c r="K78">
        <f t="shared" si="3"/>
        <v>0.6</v>
      </c>
      <c r="L78">
        <v>2</v>
      </c>
      <c r="M78">
        <f>41/55</f>
        <v>0.74545454545454548</v>
      </c>
    </row>
    <row r="79" spans="2:13" x14ac:dyDescent="0.25">
      <c r="B79" t="s">
        <v>0</v>
      </c>
      <c r="C79">
        <v>3</v>
      </c>
      <c r="D79">
        <v>3</v>
      </c>
      <c r="E79">
        <v>17.5</v>
      </c>
      <c r="F79" t="s">
        <v>219</v>
      </c>
      <c r="G79">
        <v>1</v>
      </c>
      <c r="H79">
        <v>1</v>
      </c>
      <c r="I79" t="s">
        <v>19</v>
      </c>
      <c r="J79" t="s">
        <v>18</v>
      </c>
      <c r="K79">
        <f t="shared" si="3"/>
        <v>0.66666666666666663</v>
      </c>
      <c r="L79">
        <v>1</v>
      </c>
    </row>
    <row r="80" spans="2:13" x14ac:dyDescent="0.25">
      <c r="B80" t="s">
        <v>0</v>
      </c>
      <c r="C80">
        <v>6</v>
      </c>
      <c r="D80">
        <v>7</v>
      </c>
      <c r="E80">
        <v>41</v>
      </c>
      <c r="F80" t="s">
        <v>225</v>
      </c>
      <c r="G80">
        <v>1</v>
      </c>
      <c r="H80">
        <v>1</v>
      </c>
      <c r="I80" t="s">
        <v>19</v>
      </c>
      <c r="J80" t="s">
        <v>18</v>
      </c>
      <c r="K80">
        <f t="shared" si="3"/>
        <v>0.66666666666666663</v>
      </c>
      <c r="L80">
        <v>2</v>
      </c>
    </row>
    <row r="81" spans="2:12" x14ac:dyDescent="0.25">
      <c r="B81" t="s">
        <v>0</v>
      </c>
      <c r="C81">
        <v>3</v>
      </c>
      <c r="D81">
        <v>4</v>
      </c>
      <c r="E81">
        <v>20.5</v>
      </c>
      <c r="F81" t="s">
        <v>219</v>
      </c>
      <c r="G81">
        <v>1</v>
      </c>
      <c r="H81">
        <v>1</v>
      </c>
      <c r="I81" t="s">
        <v>19</v>
      </c>
      <c r="J81" t="s">
        <v>18</v>
      </c>
      <c r="K81">
        <f t="shared" si="3"/>
        <v>0.66666666666666663</v>
      </c>
      <c r="L81">
        <v>1</v>
      </c>
    </row>
    <row r="82" spans="2:12" x14ac:dyDescent="0.25">
      <c r="B82" t="s">
        <v>0</v>
      </c>
      <c r="C82">
        <v>7</v>
      </c>
      <c r="D82">
        <v>8</v>
      </c>
      <c r="E82">
        <v>32</v>
      </c>
      <c r="F82" t="s">
        <v>219</v>
      </c>
      <c r="G82">
        <v>1</v>
      </c>
      <c r="H82">
        <v>1</v>
      </c>
      <c r="I82" t="s">
        <v>19</v>
      </c>
      <c r="J82" t="s">
        <v>18</v>
      </c>
      <c r="K82">
        <f t="shared" si="3"/>
        <v>0.7142857142857143</v>
      </c>
      <c r="L82">
        <v>2</v>
      </c>
    </row>
    <row r="83" spans="2:12" x14ac:dyDescent="0.25">
      <c r="B83" t="s">
        <v>0</v>
      </c>
      <c r="C83">
        <v>7</v>
      </c>
      <c r="D83">
        <v>8</v>
      </c>
      <c r="E83">
        <v>32</v>
      </c>
      <c r="F83" t="s">
        <v>219</v>
      </c>
      <c r="G83">
        <v>1</v>
      </c>
      <c r="H83">
        <v>1</v>
      </c>
      <c r="I83" t="s">
        <v>19</v>
      </c>
      <c r="J83" t="s">
        <v>18</v>
      </c>
      <c r="K83">
        <f t="shared" si="3"/>
        <v>0.7142857142857143</v>
      </c>
      <c r="L83">
        <v>2</v>
      </c>
    </row>
    <row r="84" spans="2:12" x14ac:dyDescent="0.25">
      <c r="B84" t="s">
        <v>0</v>
      </c>
      <c r="C84">
        <v>4</v>
      </c>
      <c r="D84">
        <v>5</v>
      </c>
      <c r="E84">
        <v>35</v>
      </c>
      <c r="F84" t="s">
        <v>224</v>
      </c>
      <c r="G84">
        <v>1</v>
      </c>
      <c r="H84">
        <v>1</v>
      </c>
      <c r="I84" t="s">
        <v>19</v>
      </c>
      <c r="J84" t="s">
        <v>18</v>
      </c>
      <c r="K84">
        <f t="shared" si="3"/>
        <v>0.75</v>
      </c>
      <c r="L84">
        <v>1</v>
      </c>
    </row>
    <row r="85" spans="2:12" x14ac:dyDescent="0.25">
      <c r="B85" t="s">
        <v>0</v>
      </c>
      <c r="C85">
        <v>4</v>
      </c>
      <c r="D85">
        <v>4</v>
      </c>
      <c r="E85">
        <v>90</v>
      </c>
      <c r="F85" t="s">
        <v>226</v>
      </c>
      <c r="G85">
        <v>1</v>
      </c>
      <c r="H85">
        <v>1</v>
      </c>
      <c r="I85" t="s">
        <v>19</v>
      </c>
      <c r="J85" t="s">
        <v>18</v>
      </c>
      <c r="K85">
        <f t="shared" si="3"/>
        <v>0.75</v>
      </c>
      <c r="L85">
        <v>1</v>
      </c>
    </row>
    <row r="86" spans="2:12" x14ac:dyDescent="0.25">
      <c r="B86" t="s">
        <v>0</v>
      </c>
      <c r="C86">
        <v>4</v>
      </c>
      <c r="D86">
        <v>4</v>
      </c>
      <c r="E86">
        <v>39</v>
      </c>
      <c r="F86" t="s">
        <v>243</v>
      </c>
      <c r="G86">
        <v>1</v>
      </c>
      <c r="H86">
        <v>1</v>
      </c>
      <c r="I86" t="s">
        <v>19</v>
      </c>
      <c r="J86" t="s">
        <v>18</v>
      </c>
      <c r="K86">
        <f t="shared" si="3"/>
        <v>0.75</v>
      </c>
      <c r="L86">
        <v>1</v>
      </c>
    </row>
    <row r="87" spans="2:12" x14ac:dyDescent="0.25">
      <c r="B87" t="s">
        <v>0</v>
      </c>
      <c r="C87">
        <v>4</v>
      </c>
      <c r="D87">
        <v>5</v>
      </c>
      <c r="E87">
        <v>15</v>
      </c>
      <c r="F87" t="s">
        <v>243</v>
      </c>
      <c r="G87">
        <v>1</v>
      </c>
      <c r="H87">
        <v>1</v>
      </c>
      <c r="I87" t="s">
        <v>19</v>
      </c>
      <c r="J87" t="s">
        <v>18</v>
      </c>
      <c r="K87">
        <f t="shared" si="3"/>
        <v>0.75</v>
      </c>
      <c r="L87">
        <v>1</v>
      </c>
    </row>
    <row r="88" spans="2:12" x14ac:dyDescent="0.25">
      <c r="B88" t="s">
        <v>0</v>
      </c>
      <c r="C88">
        <v>10</v>
      </c>
      <c r="D88">
        <v>10</v>
      </c>
      <c r="E88">
        <v>22</v>
      </c>
      <c r="F88" t="s">
        <v>225</v>
      </c>
      <c r="G88">
        <v>1</v>
      </c>
      <c r="H88">
        <v>1</v>
      </c>
      <c r="I88" t="s">
        <v>19</v>
      </c>
      <c r="J88" t="s">
        <v>18</v>
      </c>
      <c r="K88">
        <f t="shared" si="3"/>
        <v>0.8</v>
      </c>
      <c r="L88">
        <v>2</v>
      </c>
    </row>
    <row r="89" spans="2:12" x14ac:dyDescent="0.25">
      <c r="B89" t="s">
        <v>0</v>
      </c>
      <c r="C89">
        <v>5</v>
      </c>
      <c r="D89">
        <v>6</v>
      </c>
      <c r="E89">
        <v>72</v>
      </c>
      <c r="F89" t="s">
        <v>243</v>
      </c>
      <c r="G89">
        <v>1</v>
      </c>
      <c r="H89">
        <v>1</v>
      </c>
      <c r="I89" t="s">
        <v>19</v>
      </c>
      <c r="J89" t="s">
        <v>32</v>
      </c>
      <c r="K89">
        <f t="shared" si="3"/>
        <v>0.8</v>
      </c>
      <c r="L89">
        <v>1</v>
      </c>
    </row>
    <row r="90" spans="2:12" x14ac:dyDescent="0.25">
      <c r="B90" s="4" t="s">
        <v>0</v>
      </c>
      <c r="C90" s="4">
        <v>6</v>
      </c>
      <c r="D90" s="4">
        <v>7</v>
      </c>
      <c r="E90" s="4">
        <v>161</v>
      </c>
      <c r="F90" s="4" t="s">
        <v>232</v>
      </c>
      <c r="G90" s="4">
        <v>0</v>
      </c>
      <c r="H90" s="4">
        <v>1</v>
      </c>
      <c r="I90" s="4" t="s">
        <v>19</v>
      </c>
      <c r="J90" s="4" t="s">
        <v>18</v>
      </c>
      <c r="K90" s="4">
        <f t="shared" si="3"/>
        <v>0.83333333333333337</v>
      </c>
      <c r="L90" s="4">
        <v>1</v>
      </c>
    </row>
    <row r="91" spans="2:12" x14ac:dyDescent="0.25">
      <c r="B91" s="4" t="s">
        <v>0</v>
      </c>
      <c r="C91" s="4">
        <v>6</v>
      </c>
      <c r="D91" s="4">
        <v>8</v>
      </c>
      <c r="E91" s="4">
        <v>240</v>
      </c>
      <c r="F91" s="4" t="s">
        <v>231</v>
      </c>
      <c r="G91" s="4">
        <v>1</v>
      </c>
      <c r="H91" s="4">
        <v>1</v>
      </c>
      <c r="I91" s="4" t="s">
        <v>19</v>
      </c>
      <c r="J91" s="4" t="s">
        <v>18</v>
      </c>
      <c r="K91" s="4">
        <f t="shared" si="3"/>
        <v>0.83333333333333337</v>
      </c>
      <c r="L91" s="4">
        <v>1</v>
      </c>
    </row>
    <row r="92" spans="2:12" x14ac:dyDescent="0.25">
      <c r="B92" t="s">
        <v>0</v>
      </c>
      <c r="C92">
        <v>6</v>
      </c>
      <c r="D92">
        <v>6</v>
      </c>
      <c r="E92">
        <v>45</v>
      </c>
      <c r="F92" t="s">
        <v>219</v>
      </c>
      <c r="G92">
        <v>1</v>
      </c>
      <c r="H92">
        <v>1</v>
      </c>
      <c r="I92" t="s">
        <v>19</v>
      </c>
      <c r="J92" t="s">
        <v>18</v>
      </c>
      <c r="K92">
        <f t="shared" si="3"/>
        <v>0.83333333333333337</v>
      </c>
      <c r="L92">
        <v>1</v>
      </c>
    </row>
    <row r="93" spans="2:12" x14ac:dyDescent="0.25">
      <c r="B93" t="s">
        <v>0</v>
      </c>
      <c r="C93">
        <v>7</v>
      </c>
      <c r="D93">
        <v>8</v>
      </c>
      <c r="E93">
        <v>120</v>
      </c>
      <c r="F93" t="s">
        <v>228</v>
      </c>
      <c r="G93">
        <v>1</v>
      </c>
      <c r="H93">
        <v>1</v>
      </c>
      <c r="I93" t="s">
        <v>19</v>
      </c>
      <c r="J93" t="s">
        <v>32</v>
      </c>
      <c r="K93">
        <f t="shared" si="3"/>
        <v>0.8571428571428571</v>
      </c>
      <c r="L93">
        <v>1</v>
      </c>
    </row>
    <row r="94" spans="2:12" x14ac:dyDescent="0.25">
      <c r="B94" t="s">
        <v>0</v>
      </c>
      <c r="C94">
        <v>12</v>
      </c>
      <c r="D94">
        <v>13</v>
      </c>
      <c r="E94">
        <v>187</v>
      </c>
      <c r="F94" t="s">
        <v>219</v>
      </c>
      <c r="G94">
        <v>1</v>
      </c>
      <c r="H94">
        <v>1</v>
      </c>
      <c r="I94" t="s">
        <v>19</v>
      </c>
      <c r="J94" t="s">
        <v>32</v>
      </c>
      <c r="K94">
        <f t="shared" si="3"/>
        <v>0.91666666666666663</v>
      </c>
      <c r="L94">
        <v>1</v>
      </c>
    </row>
    <row r="95" spans="2:12" x14ac:dyDescent="0.25">
      <c r="B95" s="7" t="s">
        <v>0</v>
      </c>
      <c r="C95" s="7">
        <v>2</v>
      </c>
      <c r="D95" s="7">
        <v>3</v>
      </c>
      <c r="E95" s="7">
        <v>90</v>
      </c>
      <c r="F95" s="7" t="s">
        <v>231</v>
      </c>
      <c r="G95" s="7">
        <v>1</v>
      </c>
      <c r="H95" s="7">
        <v>1</v>
      </c>
      <c r="I95" s="7" t="s">
        <v>19</v>
      </c>
      <c r="J95" s="7" t="s">
        <v>18</v>
      </c>
      <c r="K95" s="7">
        <f t="shared" si="3"/>
        <v>1</v>
      </c>
      <c r="L95" s="7">
        <v>0</v>
      </c>
    </row>
    <row r="96" spans="2:12" x14ac:dyDescent="0.25">
      <c r="B96" s="7" t="s">
        <v>0</v>
      </c>
      <c r="C96" s="7">
        <v>30</v>
      </c>
      <c r="D96" s="7">
        <v>30</v>
      </c>
      <c r="E96" s="7">
        <v>60</v>
      </c>
      <c r="F96" s="7" t="s">
        <v>234</v>
      </c>
      <c r="G96" s="7">
        <v>1</v>
      </c>
      <c r="H96" s="7">
        <v>1</v>
      </c>
      <c r="I96" s="7" t="s">
        <v>19</v>
      </c>
      <c r="J96" s="7" t="s">
        <v>18</v>
      </c>
      <c r="K96" s="7">
        <f t="shared" si="3"/>
        <v>1</v>
      </c>
      <c r="L96" s="7">
        <v>0</v>
      </c>
    </row>
    <row r="97" spans="2:12" x14ac:dyDescent="0.25">
      <c r="B97" s="7" t="s">
        <v>0</v>
      </c>
      <c r="C97" s="7">
        <v>6</v>
      </c>
      <c r="D97" s="7">
        <v>6</v>
      </c>
      <c r="E97" s="7">
        <v>30</v>
      </c>
      <c r="F97" s="7" t="s">
        <v>234</v>
      </c>
      <c r="G97" s="7">
        <v>1</v>
      </c>
      <c r="H97" s="7">
        <v>1</v>
      </c>
      <c r="I97" s="7" t="s">
        <v>19</v>
      </c>
      <c r="J97" s="7" t="s">
        <v>18</v>
      </c>
      <c r="K97" s="7">
        <f t="shared" si="3"/>
        <v>1</v>
      </c>
      <c r="L97" s="7">
        <v>0</v>
      </c>
    </row>
    <row r="98" spans="2:12" x14ac:dyDescent="0.25">
      <c r="B98" s="7" t="s">
        <v>0</v>
      </c>
      <c r="C98" s="7">
        <v>12</v>
      </c>
      <c r="D98" s="7">
        <v>12</v>
      </c>
      <c r="E98" s="7">
        <v>50</v>
      </c>
      <c r="F98" s="7" t="s">
        <v>234</v>
      </c>
      <c r="G98" s="7">
        <v>1</v>
      </c>
      <c r="H98" s="7">
        <v>1</v>
      </c>
      <c r="I98" s="7" t="s">
        <v>19</v>
      </c>
      <c r="J98" s="7" t="s">
        <v>18</v>
      </c>
      <c r="K98" s="7">
        <f t="shared" si="3"/>
        <v>1</v>
      </c>
      <c r="L98" s="7">
        <v>0</v>
      </c>
    </row>
    <row r="99" spans="2:12" x14ac:dyDescent="0.25">
      <c r="B99" s="4" t="s">
        <v>0</v>
      </c>
      <c r="C99" s="4">
        <v>1</v>
      </c>
      <c r="D99" s="4">
        <v>1</v>
      </c>
      <c r="E99" s="4">
        <v>23</v>
      </c>
      <c r="F99" s="4" t="s">
        <v>243</v>
      </c>
      <c r="G99" s="4">
        <v>0</v>
      </c>
      <c r="H99" s="4">
        <v>1</v>
      </c>
      <c r="I99" s="4" t="s">
        <v>19</v>
      </c>
      <c r="J99" s="4" t="s">
        <v>18</v>
      </c>
      <c r="K99" s="4">
        <f t="shared" si="3"/>
        <v>0</v>
      </c>
      <c r="L99" s="4">
        <v>1</v>
      </c>
    </row>
    <row r="100" spans="2:12" x14ac:dyDescent="0.25">
      <c r="B100" s="4" t="s">
        <v>0</v>
      </c>
      <c r="C100" s="4">
        <v>1</v>
      </c>
      <c r="D100" s="4">
        <v>1</v>
      </c>
      <c r="E100" s="4">
        <v>20</v>
      </c>
      <c r="F100" s="4" t="s">
        <v>243</v>
      </c>
      <c r="G100" s="4">
        <v>0</v>
      </c>
      <c r="H100" s="4">
        <v>1</v>
      </c>
      <c r="I100" s="4" t="s">
        <v>19</v>
      </c>
      <c r="J100" s="4" t="s">
        <v>18</v>
      </c>
      <c r="K100" s="4">
        <f t="shared" ref="K100:K109" si="4">(C100-L100)/C100</f>
        <v>0</v>
      </c>
      <c r="L100" s="4">
        <v>1</v>
      </c>
    </row>
    <row r="101" spans="2:12" x14ac:dyDescent="0.25">
      <c r="B101" s="4" t="s">
        <v>0</v>
      </c>
      <c r="C101" s="4">
        <v>4</v>
      </c>
      <c r="D101" s="4">
        <v>4</v>
      </c>
      <c r="E101" s="4">
        <v>57</v>
      </c>
      <c r="F101" s="4" t="s">
        <v>243</v>
      </c>
      <c r="G101" s="4">
        <v>0</v>
      </c>
      <c r="H101" s="4">
        <v>1</v>
      </c>
      <c r="I101" s="4" t="s">
        <v>19</v>
      </c>
      <c r="J101" s="4" t="s">
        <v>18</v>
      </c>
      <c r="K101" s="4">
        <f t="shared" si="4"/>
        <v>0.5</v>
      </c>
      <c r="L101" s="4">
        <v>2</v>
      </c>
    </row>
    <row r="102" spans="2:12" x14ac:dyDescent="0.25">
      <c r="B102" s="4" t="s">
        <v>0</v>
      </c>
      <c r="C102" s="4">
        <v>3</v>
      </c>
      <c r="D102" s="4">
        <v>3</v>
      </c>
      <c r="E102" s="4">
        <v>90</v>
      </c>
      <c r="F102" s="4" t="s">
        <v>243</v>
      </c>
      <c r="G102" s="4">
        <v>0</v>
      </c>
      <c r="H102" s="4">
        <v>1</v>
      </c>
      <c r="I102" s="4" t="s">
        <v>19</v>
      </c>
      <c r="J102" s="4" t="s">
        <v>18</v>
      </c>
      <c r="K102" s="4">
        <f t="shared" si="4"/>
        <v>0.66666666666666663</v>
      </c>
      <c r="L102" s="4">
        <v>1</v>
      </c>
    </row>
    <row r="103" spans="2:12" x14ac:dyDescent="0.25">
      <c r="B103" s="4" t="s">
        <v>0</v>
      </c>
      <c r="C103" s="4">
        <v>5</v>
      </c>
      <c r="D103" s="4">
        <v>6</v>
      </c>
      <c r="E103" s="4">
        <v>120</v>
      </c>
      <c r="F103" s="4" t="s">
        <v>219</v>
      </c>
      <c r="G103" s="4">
        <v>0</v>
      </c>
      <c r="H103" s="4">
        <v>1</v>
      </c>
      <c r="I103" s="4" t="s">
        <v>19</v>
      </c>
      <c r="J103" s="4" t="s">
        <v>32</v>
      </c>
      <c r="K103" s="4">
        <f t="shared" si="4"/>
        <v>0.8</v>
      </c>
      <c r="L103" s="4">
        <v>1</v>
      </c>
    </row>
    <row r="104" spans="2:12" x14ac:dyDescent="0.25">
      <c r="B104" s="4" t="s">
        <v>0</v>
      </c>
      <c r="C104" s="4">
        <v>6</v>
      </c>
      <c r="D104" s="4">
        <v>6</v>
      </c>
      <c r="E104" s="4">
        <v>79</v>
      </c>
      <c r="F104" s="4" t="s">
        <v>235</v>
      </c>
      <c r="G104" s="4">
        <v>0</v>
      </c>
      <c r="H104" s="4">
        <v>1</v>
      </c>
      <c r="I104" s="4" t="s">
        <v>19</v>
      </c>
      <c r="J104" s="4" t="s">
        <v>18</v>
      </c>
      <c r="K104" s="4">
        <f t="shared" si="4"/>
        <v>0.83333333333333337</v>
      </c>
      <c r="L104" s="4">
        <v>1</v>
      </c>
    </row>
    <row r="105" spans="2:12" x14ac:dyDescent="0.25">
      <c r="B105" s="7" t="s">
        <v>0</v>
      </c>
      <c r="C105" s="7">
        <v>3</v>
      </c>
      <c r="D105" s="7">
        <v>4</v>
      </c>
      <c r="E105" s="7">
        <v>120</v>
      </c>
      <c r="F105" s="7" t="s">
        <v>227</v>
      </c>
      <c r="G105" s="7">
        <v>0</v>
      </c>
      <c r="H105" s="7">
        <v>1</v>
      </c>
      <c r="I105" s="7" t="s">
        <v>19</v>
      </c>
      <c r="J105" s="7" t="s">
        <v>18</v>
      </c>
      <c r="K105" s="7">
        <f t="shared" si="4"/>
        <v>1</v>
      </c>
      <c r="L105" s="7">
        <v>0</v>
      </c>
    </row>
    <row r="106" spans="2:12" x14ac:dyDescent="0.25">
      <c r="B106" s="7" t="s">
        <v>0</v>
      </c>
      <c r="C106" s="7">
        <v>4</v>
      </c>
      <c r="D106" s="7">
        <v>5</v>
      </c>
      <c r="E106" s="7">
        <v>23</v>
      </c>
      <c r="F106" s="7" t="s">
        <v>229</v>
      </c>
      <c r="G106" s="7">
        <v>0</v>
      </c>
      <c r="H106" s="7">
        <v>1</v>
      </c>
      <c r="I106" s="7" t="s">
        <v>19</v>
      </c>
      <c r="J106" s="7" t="s">
        <v>18</v>
      </c>
      <c r="K106" s="7">
        <f t="shared" si="4"/>
        <v>1</v>
      </c>
      <c r="L106" s="7">
        <v>0</v>
      </c>
    </row>
    <row r="107" spans="2:12" x14ac:dyDescent="0.25">
      <c r="B107" s="7" t="s">
        <v>0</v>
      </c>
      <c r="C107" s="7">
        <v>2</v>
      </c>
      <c r="D107" s="7">
        <v>2</v>
      </c>
      <c r="E107" s="7">
        <v>30</v>
      </c>
      <c r="F107" s="7" t="s">
        <v>230</v>
      </c>
      <c r="G107" s="7">
        <v>0</v>
      </c>
      <c r="H107" s="7">
        <v>1</v>
      </c>
      <c r="I107" s="7" t="s">
        <v>19</v>
      </c>
      <c r="J107" s="7" t="s">
        <v>18</v>
      </c>
      <c r="K107" s="7">
        <f t="shared" si="4"/>
        <v>1</v>
      </c>
      <c r="L107" s="7">
        <v>0</v>
      </c>
    </row>
    <row r="108" spans="2:12" x14ac:dyDescent="0.25">
      <c r="B108" s="7" t="s">
        <v>0</v>
      </c>
      <c r="C108" s="7">
        <v>5</v>
      </c>
      <c r="D108" s="7">
        <v>5</v>
      </c>
      <c r="E108" s="7">
        <v>60</v>
      </c>
      <c r="F108" s="7" t="s">
        <v>241</v>
      </c>
      <c r="G108" s="7">
        <v>0</v>
      </c>
      <c r="H108" s="7">
        <v>1</v>
      </c>
      <c r="I108" s="7" t="s">
        <v>19</v>
      </c>
      <c r="J108" s="7" t="s">
        <v>18</v>
      </c>
      <c r="K108" s="7">
        <f t="shared" si="4"/>
        <v>1</v>
      </c>
      <c r="L108" s="7">
        <v>0</v>
      </c>
    </row>
    <row r="109" spans="2:12" x14ac:dyDescent="0.25">
      <c r="B109" s="7" t="s">
        <v>0</v>
      </c>
      <c r="C109" s="7">
        <v>6</v>
      </c>
      <c r="D109" s="7">
        <v>6</v>
      </c>
      <c r="E109" s="7">
        <v>105</v>
      </c>
      <c r="F109" s="7" t="s">
        <v>234</v>
      </c>
      <c r="G109" s="7">
        <v>0</v>
      </c>
      <c r="H109" s="7">
        <v>1</v>
      </c>
      <c r="I109" s="7" t="s">
        <v>19</v>
      </c>
      <c r="J109" s="7" t="s">
        <v>18</v>
      </c>
      <c r="K109" s="7">
        <f t="shared" si="4"/>
        <v>1</v>
      </c>
      <c r="L109" s="7">
        <v>0</v>
      </c>
    </row>
  </sheetData>
  <sortState ref="B4:L109">
    <sortCondition ref="B4:B109"/>
    <sortCondition descending="1" ref="G4:G109"/>
    <sortCondition ref="K4:K10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88" workbookViewId="0">
      <selection activeCell="G110" sqref="G110"/>
    </sheetView>
  </sheetViews>
  <sheetFormatPr defaultRowHeight="15" x14ac:dyDescent="0.25"/>
  <cols>
    <col min="1" max="1" width="10.5703125" customWidth="1"/>
    <col min="2" max="3" width="11.7109375" customWidth="1"/>
    <col min="4" max="4" width="10.5703125" customWidth="1"/>
    <col min="6" max="6" width="57.28515625" customWidth="1"/>
    <col min="7" max="7" width="22.7109375" customWidth="1"/>
    <col min="13" max="13" width="27.85546875" customWidth="1"/>
  </cols>
  <sheetData>
    <row r="1" spans="1:14" x14ac:dyDescent="0.25">
      <c r="A1" s="2" t="s">
        <v>216</v>
      </c>
      <c r="B1" s="2" t="s">
        <v>2</v>
      </c>
      <c r="C1" s="3" t="s">
        <v>3</v>
      </c>
      <c r="D1" s="3" t="s">
        <v>215</v>
      </c>
      <c r="E1" s="3" t="s">
        <v>222</v>
      </c>
      <c r="F1" s="3" t="s">
        <v>9</v>
      </c>
      <c r="G1" s="2" t="s">
        <v>4</v>
      </c>
      <c r="H1" s="2" t="s">
        <v>5</v>
      </c>
      <c r="I1" s="2" t="s">
        <v>217</v>
      </c>
      <c r="J1" s="2" t="s">
        <v>218</v>
      </c>
      <c r="K1" s="2" t="s">
        <v>221</v>
      </c>
      <c r="L1" s="2" t="s">
        <v>223</v>
      </c>
      <c r="M1" s="2" t="s">
        <v>4</v>
      </c>
      <c r="N1" s="2" t="s">
        <v>451</v>
      </c>
    </row>
    <row r="2" spans="1:14" x14ac:dyDescent="0.25">
      <c r="A2" s="14" t="s">
        <v>6</v>
      </c>
      <c r="B2" s="7" t="s">
        <v>0</v>
      </c>
      <c r="C2" s="7"/>
      <c r="D2" s="7" t="s">
        <v>7</v>
      </c>
      <c r="E2" s="7"/>
      <c r="F2" s="7" t="s">
        <v>446</v>
      </c>
      <c r="G2" s="7" t="s">
        <v>8</v>
      </c>
      <c r="H2" s="7">
        <v>2</v>
      </c>
      <c r="I2" s="7"/>
      <c r="J2" s="7"/>
      <c r="K2" s="7" t="e">
        <f>(D2-L2)/D2</f>
        <v>#VALUE!</v>
      </c>
      <c r="L2" s="7">
        <v>1</v>
      </c>
    </row>
    <row r="3" spans="1:14" x14ac:dyDescent="0.25">
      <c r="A3" s="14" t="s">
        <v>6</v>
      </c>
      <c r="B3" s="7" t="s">
        <v>0</v>
      </c>
      <c r="C3" s="7"/>
      <c r="D3" s="7" t="s">
        <v>7</v>
      </c>
      <c r="E3" s="7"/>
      <c r="F3" s="7" t="s">
        <v>10</v>
      </c>
      <c r="G3" s="7" t="s">
        <v>8</v>
      </c>
      <c r="H3" s="7">
        <v>2</v>
      </c>
      <c r="I3" s="7"/>
      <c r="J3" s="7"/>
      <c r="K3" s="7" t="e">
        <f>(D3-L3)/D3</f>
        <v>#VALUE!</v>
      </c>
      <c r="L3" s="7">
        <v>1</v>
      </c>
    </row>
    <row r="4" spans="1:14" x14ac:dyDescent="0.25">
      <c r="A4" s="14" t="s">
        <v>6</v>
      </c>
      <c r="B4" s="7" t="s">
        <v>12</v>
      </c>
      <c r="C4" s="7"/>
      <c r="D4" s="7" t="s">
        <v>16</v>
      </c>
      <c r="E4" s="7"/>
      <c r="F4" s="7" t="s">
        <v>17</v>
      </c>
      <c r="G4" s="7" t="s">
        <v>452</v>
      </c>
      <c r="H4" s="7">
        <v>2</v>
      </c>
      <c r="I4" s="7"/>
      <c r="J4" s="7"/>
      <c r="K4" s="7" t="e">
        <f>(D4-L4)/D4</f>
        <v>#VALUE!</v>
      </c>
      <c r="L4" s="7">
        <v>1</v>
      </c>
    </row>
    <row r="5" spans="1:14" x14ac:dyDescent="0.25">
      <c r="B5" t="s">
        <v>0</v>
      </c>
      <c r="C5">
        <v>3</v>
      </c>
      <c r="D5">
        <v>3</v>
      </c>
      <c r="E5">
        <v>30</v>
      </c>
      <c r="F5" t="s">
        <v>123</v>
      </c>
      <c r="G5">
        <v>1</v>
      </c>
      <c r="H5">
        <v>2</v>
      </c>
      <c r="I5" t="s">
        <v>19</v>
      </c>
      <c r="J5" t="s">
        <v>18</v>
      </c>
      <c r="K5">
        <f t="shared" ref="K5:K37" si="0">(C5-L5)/C5</f>
        <v>0</v>
      </c>
      <c r="L5">
        <v>3</v>
      </c>
      <c r="M5" t="s">
        <v>450</v>
      </c>
      <c r="N5">
        <v>4.6900000000000004</v>
      </c>
    </row>
    <row r="6" spans="1:14" x14ac:dyDescent="0.25">
      <c r="B6" t="s">
        <v>0</v>
      </c>
      <c r="C6">
        <v>6</v>
      </c>
      <c r="D6">
        <v>7</v>
      </c>
      <c r="E6">
        <v>130</v>
      </c>
      <c r="F6" t="s">
        <v>449</v>
      </c>
      <c r="G6">
        <v>1</v>
      </c>
      <c r="H6">
        <v>2</v>
      </c>
      <c r="I6" t="s">
        <v>19</v>
      </c>
      <c r="J6" t="s">
        <v>18</v>
      </c>
      <c r="K6">
        <f t="shared" si="0"/>
        <v>0.33333333333333331</v>
      </c>
      <c r="L6">
        <v>4</v>
      </c>
    </row>
    <row r="7" spans="1:14" x14ac:dyDescent="0.25">
      <c r="B7" t="s">
        <v>0</v>
      </c>
      <c r="C7">
        <v>2</v>
      </c>
      <c r="D7">
        <v>2</v>
      </c>
      <c r="E7">
        <v>48.5</v>
      </c>
      <c r="F7" t="s">
        <v>128</v>
      </c>
      <c r="G7">
        <v>0.5</v>
      </c>
      <c r="H7">
        <v>2</v>
      </c>
      <c r="I7" t="s">
        <v>19</v>
      </c>
      <c r="J7" t="s">
        <v>18</v>
      </c>
      <c r="K7">
        <f t="shared" si="0"/>
        <v>0</v>
      </c>
      <c r="L7">
        <v>2</v>
      </c>
    </row>
    <row r="8" spans="1:14" x14ac:dyDescent="0.25">
      <c r="B8" t="s">
        <v>0</v>
      </c>
      <c r="C8">
        <v>2</v>
      </c>
      <c r="D8">
        <v>3</v>
      </c>
      <c r="E8">
        <v>60</v>
      </c>
      <c r="F8" t="s">
        <v>130</v>
      </c>
      <c r="G8">
        <v>0.5</v>
      </c>
      <c r="H8">
        <v>2</v>
      </c>
      <c r="I8" t="s">
        <v>19</v>
      </c>
      <c r="J8" t="s">
        <v>18</v>
      </c>
      <c r="K8">
        <f t="shared" si="0"/>
        <v>0</v>
      </c>
      <c r="L8">
        <v>2</v>
      </c>
    </row>
    <row r="9" spans="1:14" x14ac:dyDescent="0.25">
      <c r="B9" t="s">
        <v>0</v>
      </c>
      <c r="C9">
        <v>2</v>
      </c>
      <c r="D9">
        <v>2</v>
      </c>
      <c r="E9">
        <v>22</v>
      </c>
      <c r="F9" t="s">
        <v>136</v>
      </c>
      <c r="G9">
        <v>0.5</v>
      </c>
      <c r="H9">
        <v>2</v>
      </c>
      <c r="I9" t="s">
        <v>19</v>
      </c>
      <c r="J9" t="s">
        <v>18</v>
      </c>
      <c r="K9">
        <f t="shared" si="0"/>
        <v>0</v>
      </c>
      <c r="L9">
        <v>2</v>
      </c>
    </row>
    <row r="10" spans="1:14" x14ac:dyDescent="0.25">
      <c r="B10" t="s">
        <v>0</v>
      </c>
      <c r="C10">
        <v>4</v>
      </c>
      <c r="D10">
        <v>4</v>
      </c>
      <c r="E10">
        <v>48</v>
      </c>
      <c r="F10" t="s">
        <v>136</v>
      </c>
      <c r="G10">
        <v>0.5</v>
      </c>
      <c r="H10">
        <v>2</v>
      </c>
      <c r="I10" t="s">
        <v>19</v>
      </c>
      <c r="J10" t="s">
        <v>18</v>
      </c>
      <c r="K10">
        <f t="shared" si="0"/>
        <v>0.25</v>
      </c>
      <c r="L10">
        <v>3</v>
      </c>
    </row>
    <row r="11" spans="1:14" x14ac:dyDescent="0.25">
      <c r="B11" t="s">
        <v>0</v>
      </c>
      <c r="C11">
        <v>4</v>
      </c>
      <c r="D11">
        <v>4</v>
      </c>
      <c r="E11">
        <v>70</v>
      </c>
      <c r="F11" t="s">
        <v>193</v>
      </c>
      <c r="G11">
        <v>0.5</v>
      </c>
      <c r="H11">
        <v>2</v>
      </c>
      <c r="I11" t="s">
        <v>19</v>
      </c>
      <c r="J11" t="s">
        <v>18</v>
      </c>
      <c r="K11">
        <f t="shared" si="0"/>
        <v>0.25</v>
      </c>
      <c r="L11">
        <v>3</v>
      </c>
    </row>
    <row r="12" spans="1:14" x14ac:dyDescent="0.25">
      <c r="B12" t="s">
        <v>0</v>
      </c>
      <c r="C12">
        <v>4</v>
      </c>
      <c r="D12">
        <v>4</v>
      </c>
      <c r="E12">
        <v>37</v>
      </c>
      <c r="F12" t="s">
        <v>414</v>
      </c>
      <c r="G12">
        <v>0.5</v>
      </c>
      <c r="H12">
        <v>2</v>
      </c>
      <c r="I12" t="s">
        <v>19</v>
      </c>
      <c r="J12" t="s">
        <v>18</v>
      </c>
      <c r="K12">
        <f>(C12-L12)/C12</f>
        <v>0.25</v>
      </c>
      <c r="L12">
        <v>3</v>
      </c>
    </row>
    <row r="13" spans="1:14" x14ac:dyDescent="0.25">
      <c r="B13" t="s">
        <v>0</v>
      </c>
      <c r="C13">
        <v>3</v>
      </c>
      <c r="D13">
        <v>3</v>
      </c>
      <c r="E13">
        <v>35</v>
      </c>
      <c r="F13" t="s">
        <v>134</v>
      </c>
      <c r="G13">
        <v>0.5</v>
      </c>
      <c r="H13">
        <v>2</v>
      </c>
      <c r="I13" t="s">
        <v>19</v>
      </c>
      <c r="J13" t="s">
        <v>32</v>
      </c>
      <c r="K13">
        <f t="shared" si="0"/>
        <v>0.33333333333333331</v>
      </c>
      <c r="L13">
        <v>2</v>
      </c>
      <c r="M13">
        <f>AVERAGE(K5:K57)</f>
        <v>0.59214360587002091</v>
      </c>
    </row>
    <row r="14" spans="1:14" x14ac:dyDescent="0.25">
      <c r="B14" t="s">
        <v>0</v>
      </c>
      <c r="C14">
        <v>3</v>
      </c>
      <c r="D14">
        <v>3</v>
      </c>
      <c r="E14">
        <v>33</v>
      </c>
      <c r="F14" s="1" t="s">
        <v>138</v>
      </c>
      <c r="G14">
        <v>0.5</v>
      </c>
      <c r="H14">
        <v>2</v>
      </c>
      <c r="I14" t="s">
        <v>19</v>
      </c>
      <c r="J14" t="s">
        <v>18</v>
      </c>
      <c r="K14">
        <f t="shared" si="0"/>
        <v>0.33333333333333331</v>
      </c>
      <c r="L14">
        <v>2</v>
      </c>
    </row>
    <row r="15" spans="1:14" x14ac:dyDescent="0.25">
      <c r="B15" t="s">
        <v>0</v>
      </c>
      <c r="C15">
        <v>3</v>
      </c>
      <c r="D15">
        <v>3</v>
      </c>
      <c r="E15">
        <v>16</v>
      </c>
      <c r="F15" s="1" t="s">
        <v>447</v>
      </c>
      <c r="G15">
        <v>0.5</v>
      </c>
      <c r="H15">
        <v>2</v>
      </c>
      <c r="I15" t="s">
        <v>19</v>
      </c>
      <c r="J15" t="s">
        <v>18</v>
      </c>
      <c r="K15">
        <f t="shared" si="0"/>
        <v>0.33333333333333331</v>
      </c>
      <c r="L15">
        <v>2</v>
      </c>
    </row>
    <row r="16" spans="1:14" x14ac:dyDescent="0.25">
      <c r="B16" t="s">
        <v>0</v>
      </c>
      <c r="C16">
        <v>3</v>
      </c>
      <c r="D16">
        <v>3</v>
      </c>
      <c r="E16">
        <v>58</v>
      </c>
      <c r="F16" t="s">
        <v>448</v>
      </c>
      <c r="G16">
        <v>0.5</v>
      </c>
      <c r="H16">
        <v>2</v>
      </c>
      <c r="I16" t="s">
        <v>19</v>
      </c>
      <c r="J16" t="s">
        <v>18</v>
      </c>
      <c r="K16">
        <f t="shared" si="0"/>
        <v>0.33333333333333331</v>
      </c>
      <c r="L16">
        <v>2</v>
      </c>
    </row>
    <row r="17" spans="2:12" x14ac:dyDescent="0.25">
      <c r="B17" t="s">
        <v>0</v>
      </c>
      <c r="C17">
        <v>3</v>
      </c>
      <c r="D17">
        <v>4</v>
      </c>
      <c r="E17">
        <v>180</v>
      </c>
      <c r="F17" s="1" t="s">
        <v>150</v>
      </c>
      <c r="G17">
        <v>0.5</v>
      </c>
      <c r="H17">
        <v>2</v>
      </c>
      <c r="I17" t="s">
        <v>19</v>
      </c>
      <c r="J17" t="s">
        <v>18</v>
      </c>
      <c r="K17">
        <f t="shared" si="0"/>
        <v>0.33333333333333331</v>
      </c>
      <c r="L17">
        <v>2</v>
      </c>
    </row>
    <row r="18" spans="2:12" x14ac:dyDescent="0.25">
      <c r="B18" t="s">
        <v>0</v>
      </c>
      <c r="C18">
        <v>3</v>
      </c>
      <c r="D18">
        <v>3</v>
      </c>
      <c r="E18">
        <v>30</v>
      </c>
      <c r="F18" t="s">
        <v>183</v>
      </c>
      <c r="G18">
        <v>0.5</v>
      </c>
      <c r="H18">
        <v>2</v>
      </c>
      <c r="I18" t="s">
        <v>19</v>
      </c>
      <c r="J18" t="s">
        <v>18</v>
      </c>
      <c r="K18">
        <f t="shared" si="0"/>
        <v>0.33333333333333331</v>
      </c>
      <c r="L18">
        <v>2</v>
      </c>
    </row>
    <row r="19" spans="2:12" x14ac:dyDescent="0.25">
      <c r="B19" t="s">
        <v>0</v>
      </c>
      <c r="C19">
        <v>3</v>
      </c>
      <c r="D19">
        <v>3</v>
      </c>
      <c r="E19">
        <v>26</v>
      </c>
      <c r="F19" t="s">
        <v>198</v>
      </c>
      <c r="G19">
        <v>0.5</v>
      </c>
      <c r="H19">
        <v>2</v>
      </c>
      <c r="I19" t="s">
        <v>19</v>
      </c>
      <c r="J19" t="s">
        <v>32</v>
      </c>
      <c r="K19">
        <f t="shared" si="0"/>
        <v>0.33333333333333331</v>
      </c>
      <c r="L19">
        <v>2</v>
      </c>
    </row>
    <row r="20" spans="2:12" x14ac:dyDescent="0.25">
      <c r="B20" t="s">
        <v>0</v>
      </c>
      <c r="C20">
        <v>5</v>
      </c>
      <c r="D20">
        <v>5</v>
      </c>
      <c r="E20">
        <v>210</v>
      </c>
      <c r="F20" t="s">
        <v>210</v>
      </c>
      <c r="G20">
        <v>0.5</v>
      </c>
      <c r="H20">
        <v>2</v>
      </c>
      <c r="I20" t="s">
        <v>19</v>
      </c>
      <c r="J20" t="s">
        <v>18</v>
      </c>
      <c r="K20">
        <f t="shared" si="0"/>
        <v>0.4</v>
      </c>
      <c r="L20">
        <v>3</v>
      </c>
    </row>
    <row r="21" spans="2:12" x14ac:dyDescent="0.25">
      <c r="B21" t="s">
        <v>0</v>
      </c>
      <c r="C21">
        <v>5</v>
      </c>
      <c r="D21">
        <v>5</v>
      </c>
      <c r="E21">
        <v>35</v>
      </c>
      <c r="F21" t="s">
        <v>213</v>
      </c>
      <c r="G21">
        <v>0.5</v>
      </c>
      <c r="H21">
        <v>2</v>
      </c>
      <c r="I21" t="s">
        <v>19</v>
      </c>
      <c r="J21" t="s">
        <v>18</v>
      </c>
      <c r="K21">
        <f t="shared" si="0"/>
        <v>0.4</v>
      </c>
      <c r="L21">
        <v>3</v>
      </c>
    </row>
    <row r="22" spans="2:12" x14ac:dyDescent="0.25">
      <c r="B22" t="s">
        <v>0</v>
      </c>
      <c r="C22">
        <v>4</v>
      </c>
      <c r="D22">
        <v>4</v>
      </c>
      <c r="E22">
        <v>32</v>
      </c>
      <c r="F22" t="s">
        <v>136</v>
      </c>
      <c r="G22">
        <v>0.5</v>
      </c>
      <c r="H22">
        <v>2</v>
      </c>
      <c r="I22" t="s">
        <v>19</v>
      </c>
      <c r="J22" t="s">
        <v>32</v>
      </c>
      <c r="K22">
        <f t="shared" si="0"/>
        <v>0.5</v>
      </c>
      <c r="L22">
        <v>2</v>
      </c>
    </row>
    <row r="23" spans="2:12" x14ac:dyDescent="0.25">
      <c r="B23" t="s">
        <v>0</v>
      </c>
      <c r="C23">
        <v>4</v>
      </c>
      <c r="D23">
        <v>4</v>
      </c>
      <c r="E23">
        <v>170</v>
      </c>
      <c r="F23" t="s">
        <v>448</v>
      </c>
      <c r="G23">
        <v>0.5</v>
      </c>
      <c r="H23">
        <v>2</v>
      </c>
      <c r="I23" t="s">
        <v>19</v>
      </c>
      <c r="J23" t="s">
        <v>18</v>
      </c>
      <c r="K23">
        <f t="shared" si="0"/>
        <v>0.5</v>
      </c>
      <c r="L23">
        <v>2</v>
      </c>
    </row>
    <row r="24" spans="2:12" x14ac:dyDescent="0.25">
      <c r="B24" t="s">
        <v>0</v>
      </c>
      <c r="C24">
        <v>4</v>
      </c>
      <c r="D24">
        <v>4</v>
      </c>
      <c r="E24">
        <v>50</v>
      </c>
      <c r="F24" t="s">
        <v>183</v>
      </c>
      <c r="G24">
        <v>0.5</v>
      </c>
      <c r="H24">
        <v>2</v>
      </c>
      <c r="I24" t="s">
        <v>19</v>
      </c>
      <c r="J24" t="s">
        <v>18</v>
      </c>
      <c r="K24">
        <f t="shared" si="0"/>
        <v>0.5</v>
      </c>
      <c r="L24">
        <v>2</v>
      </c>
    </row>
    <row r="25" spans="2:12" x14ac:dyDescent="0.25">
      <c r="B25" t="s">
        <v>0</v>
      </c>
      <c r="C25">
        <v>6</v>
      </c>
      <c r="D25">
        <v>6</v>
      </c>
      <c r="E25">
        <v>120</v>
      </c>
      <c r="F25" t="s">
        <v>205</v>
      </c>
      <c r="G25">
        <v>0.5</v>
      </c>
      <c r="H25">
        <v>2</v>
      </c>
      <c r="I25" t="s">
        <v>19</v>
      </c>
      <c r="J25" t="s">
        <v>18</v>
      </c>
      <c r="K25">
        <f t="shared" si="0"/>
        <v>0.5</v>
      </c>
      <c r="L25">
        <v>3</v>
      </c>
    </row>
    <row r="26" spans="2:12" x14ac:dyDescent="0.25">
      <c r="B26" t="s">
        <v>0</v>
      </c>
      <c r="C26">
        <v>4</v>
      </c>
      <c r="D26">
        <v>4</v>
      </c>
      <c r="E26">
        <v>30</v>
      </c>
      <c r="F26" t="s">
        <v>183</v>
      </c>
      <c r="G26">
        <v>0.5</v>
      </c>
      <c r="H26">
        <v>2</v>
      </c>
      <c r="I26" t="s">
        <v>19</v>
      </c>
      <c r="J26" t="s">
        <v>18</v>
      </c>
      <c r="K26">
        <f t="shared" si="0"/>
        <v>0.5</v>
      </c>
      <c r="L26">
        <v>2</v>
      </c>
    </row>
    <row r="27" spans="2:12" x14ac:dyDescent="0.25">
      <c r="B27" t="s">
        <v>0</v>
      </c>
      <c r="C27">
        <v>7</v>
      </c>
      <c r="D27">
        <v>7</v>
      </c>
      <c r="E27">
        <v>190</v>
      </c>
      <c r="F27" t="s">
        <v>136</v>
      </c>
      <c r="G27">
        <v>0.5</v>
      </c>
      <c r="H27">
        <v>2</v>
      </c>
      <c r="I27" t="s">
        <v>19</v>
      </c>
      <c r="J27" t="s">
        <v>18</v>
      </c>
      <c r="K27">
        <f t="shared" si="0"/>
        <v>0.5714285714285714</v>
      </c>
      <c r="L27">
        <v>3</v>
      </c>
    </row>
    <row r="28" spans="2:12" x14ac:dyDescent="0.25">
      <c r="B28" t="s">
        <v>0</v>
      </c>
      <c r="C28">
        <v>5</v>
      </c>
      <c r="D28">
        <v>5</v>
      </c>
      <c r="E28">
        <v>180</v>
      </c>
      <c r="F28" t="s">
        <v>132</v>
      </c>
      <c r="G28">
        <v>0.5</v>
      </c>
      <c r="H28">
        <v>2</v>
      </c>
      <c r="I28" t="s">
        <v>19</v>
      </c>
      <c r="J28" t="s">
        <v>18</v>
      </c>
      <c r="K28">
        <f t="shared" si="0"/>
        <v>0.6</v>
      </c>
      <c r="L28">
        <v>2</v>
      </c>
    </row>
    <row r="29" spans="2:12" x14ac:dyDescent="0.25">
      <c r="B29" t="s">
        <v>0</v>
      </c>
      <c r="C29">
        <v>6</v>
      </c>
      <c r="D29">
        <v>6</v>
      </c>
      <c r="E29">
        <v>40</v>
      </c>
      <c r="F29" t="s">
        <v>126</v>
      </c>
      <c r="G29">
        <v>0.5</v>
      </c>
      <c r="H29">
        <v>2</v>
      </c>
      <c r="I29" t="s">
        <v>19</v>
      </c>
      <c r="J29" t="s">
        <v>18</v>
      </c>
      <c r="K29">
        <f t="shared" si="0"/>
        <v>0.66666666666666663</v>
      </c>
      <c r="L29">
        <v>2</v>
      </c>
    </row>
    <row r="30" spans="2:12" x14ac:dyDescent="0.25">
      <c r="B30" t="s">
        <v>0</v>
      </c>
      <c r="C30">
        <v>6</v>
      </c>
      <c r="D30">
        <v>6</v>
      </c>
      <c r="E30">
        <v>240</v>
      </c>
      <c r="F30" t="s">
        <v>166</v>
      </c>
      <c r="G30">
        <v>0.5</v>
      </c>
      <c r="H30">
        <v>2</v>
      </c>
      <c r="I30" t="s">
        <v>19</v>
      </c>
      <c r="J30" t="s">
        <v>18</v>
      </c>
      <c r="K30">
        <f t="shared" si="0"/>
        <v>0.66666666666666663</v>
      </c>
      <c r="L30">
        <v>2</v>
      </c>
    </row>
    <row r="31" spans="2:12" x14ac:dyDescent="0.25">
      <c r="B31" t="s">
        <v>0</v>
      </c>
      <c r="C31">
        <v>7</v>
      </c>
      <c r="D31">
        <v>7</v>
      </c>
      <c r="E31">
        <v>90</v>
      </c>
      <c r="F31" t="s">
        <v>136</v>
      </c>
      <c r="G31">
        <v>0.5</v>
      </c>
      <c r="H31">
        <v>2</v>
      </c>
      <c r="I31" t="s">
        <v>19</v>
      </c>
      <c r="J31" t="s">
        <v>18</v>
      </c>
      <c r="K31">
        <f t="shared" si="0"/>
        <v>0.7142857142857143</v>
      </c>
      <c r="L31">
        <v>2</v>
      </c>
    </row>
    <row r="32" spans="2:12" x14ac:dyDescent="0.25">
      <c r="B32" t="s">
        <v>0</v>
      </c>
      <c r="C32">
        <v>8</v>
      </c>
      <c r="D32">
        <v>8</v>
      </c>
      <c r="E32">
        <v>54</v>
      </c>
      <c r="F32" t="s">
        <v>140</v>
      </c>
      <c r="G32">
        <v>0.5</v>
      </c>
      <c r="H32">
        <v>2</v>
      </c>
      <c r="I32" t="s">
        <v>19</v>
      </c>
      <c r="J32" t="s">
        <v>18</v>
      </c>
      <c r="K32">
        <f t="shared" si="0"/>
        <v>0.75</v>
      </c>
      <c r="L32">
        <v>2</v>
      </c>
    </row>
    <row r="33" spans="1:12" x14ac:dyDescent="0.25">
      <c r="B33" t="s">
        <v>0</v>
      </c>
      <c r="C33">
        <v>5</v>
      </c>
      <c r="D33">
        <v>5</v>
      </c>
      <c r="E33">
        <v>70</v>
      </c>
      <c r="F33" t="s">
        <v>126</v>
      </c>
      <c r="G33">
        <v>0.5</v>
      </c>
      <c r="H33">
        <v>2</v>
      </c>
      <c r="I33" t="s">
        <v>19</v>
      </c>
      <c r="J33" t="s">
        <v>18</v>
      </c>
      <c r="K33">
        <f t="shared" si="0"/>
        <v>0.8</v>
      </c>
      <c r="L33">
        <v>1</v>
      </c>
    </row>
    <row r="34" spans="1:12" x14ac:dyDescent="0.25">
      <c r="B34" t="s">
        <v>0</v>
      </c>
      <c r="C34">
        <v>18</v>
      </c>
      <c r="D34">
        <v>18</v>
      </c>
      <c r="E34">
        <v>132</v>
      </c>
      <c r="F34" t="s">
        <v>212</v>
      </c>
      <c r="G34">
        <v>0.5</v>
      </c>
      <c r="H34">
        <v>2</v>
      </c>
      <c r="I34" t="s">
        <v>19</v>
      </c>
      <c r="J34" t="s">
        <v>18</v>
      </c>
      <c r="K34">
        <f t="shared" si="0"/>
        <v>0.88888888888888884</v>
      </c>
      <c r="L34">
        <v>2</v>
      </c>
    </row>
    <row r="35" spans="1:12" x14ac:dyDescent="0.25">
      <c r="A35" s="4"/>
      <c r="B35" s="4" t="s">
        <v>0</v>
      </c>
      <c r="C35" s="4">
        <v>2</v>
      </c>
      <c r="D35" s="4">
        <v>2</v>
      </c>
      <c r="E35" s="4">
        <v>60</v>
      </c>
      <c r="F35" s="4" t="s">
        <v>148</v>
      </c>
      <c r="G35" s="4">
        <v>0</v>
      </c>
      <c r="H35" s="4">
        <v>2</v>
      </c>
      <c r="I35" s="4" t="s">
        <v>19</v>
      </c>
      <c r="J35" s="4" t="s">
        <v>18</v>
      </c>
      <c r="K35" s="4">
        <f t="shared" si="0"/>
        <v>0.5</v>
      </c>
      <c r="L35" s="4">
        <v>1</v>
      </c>
    </row>
    <row r="36" spans="1:12" x14ac:dyDescent="0.25">
      <c r="A36" s="4"/>
      <c r="B36" s="4" t="s">
        <v>0</v>
      </c>
      <c r="C36" s="4">
        <v>4</v>
      </c>
      <c r="D36" s="4">
        <v>4</v>
      </c>
      <c r="E36" s="4">
        <v>36.700000000000003</v>
      </c>
      <c r="F36" s="4" t="s">
        <v>214</v>
      </c>
      <c r="G36" s="4">
        <v>0</v>
      </c>
      <c r="H36" s="4">
        <v>2</v>
      </c>
      <c r="I36" s="4" t="s">
        <v>19</v>
      </c>
      <c r="J36" s="4" t="s">
        <v>18</v>
      </c>
      <c r="K36" s="4">
        <f t="shared" si="0"/>
        <v>0.5</v>
      </c>
      <c r="L36" s="4">
        <v>2</v>
      </c>
    </row>
    <row r="37" spans="1:12" x14ac:dyDescent="0.25">
      <c r="A37" s="4"/>
      <c r="B37" s="4" t="s">
        <v>0</v>
      </c>
      <c r="C37" s="4">
        <v>3</v>
      </c>
      <c r="D37" s="4">
        <v>3</v>
      </c>
      <c r="E37" s="4">
        <v>27</v>
      </c>
      <c r="F37" s="4" t="s">
        <v>170</v>
      </c>
      <c r="G37" s="4">
        <v>0</v>
      </c>
      <c r="H37" s="4">
        <v>2</v>
      </c>
      <c r="I37" s="4" t="s">
        <v>19</v>
      </c>
      <c r="J37" s="4" t="s">
        <v>18</v>
      </c>
      <c r="K37" s="4">
        <f t="shared" si="0"/>
        <v>0.66666666666666663</v>
      </c>
      <c r="L37" s="4">
        <v>1</v>
      </c>
    </row>
    <row r="38" spans="1:12" x14ac:dyDescent="0.25">
      <c r="A38" s="4"/>
      <c r="B38" s="4" t="s">
        <v>0</v>
      </c>
      <c r="C38" s="4">
        <v>3</v>
      </c>
      <c r="D38" s="4">
        <v>3</v>
      </c>
      <c r="E38" s="4">
        <v>12</v>
      </c>
      <c r="F38" s="4" t="s">
        <v>176</v>
      </c>
      <c r="G38" s="4">
        <v>0</v>
      </c>
      <c r="H38" s="4">
        <v>2</v>
      </c>
      <c r="I38" s="4" t="s">
        <v>19</v>
      </c>
      <c r="J38" s="4" t="s">
        <v>18</v>
      </c>
      <c r="K38" s="4">
        <f t="shared" ref="K38:K57" si="1">(C38-L38)/C38</f>
        <v>0.66666666666666663</v>
      </c>
      <c r="L38" s="4">
        <v>1</v>
      </c>
    </row>
    <row r="39" spans="1:12" x14ac:dyDescent="0.25">
      <c r="A39" s="4"/>
      <c r="B39" s="4" t="s">
        <v>0</v>
      </c>
      <c r="C39" s="4">
        <v>3</v>
      </c>
      <c r="D39" s="4">
        <v>3</v>
      </c>
      <c r="E39" s="4">
        <v>160</v>
      </c>
      <c r="F39" s="4" t="s">
        <v>170</v>
      </c>
      <c r="G39" s="4">
        <v>0</v>
      </c>
      <c r="H39" s="4">
        <v>2</v>
      </c>
      <c r="I39" s="4" t="s">
        <v>19</v>
      </c>
      <c r="J39" s="4" t="s">
        <v>18</v>
      </c>
      <c r="K39" s="4">
        <f t="shared" si="1"/>
        <v>0.66666666666666663</v>
      </c>
      <c r="L39" s="4">
        <v>1</v>
      </c>
    </row>
    <row r="40" spans="1:12" x14ac:dyDescent="0.25">
      <c r="A40" s="4"/>
      <c r="B40" s="4" t="s">
        <v>0</v>
      </c>
      <c r="C40" s="4">
        <v>7</v>
      </c>
      <c r="D40" s="4">
        <v>7</v>
      </c>
      <c r="E40" s="4">
        <v>120</v>
      </c>
      <c r="F40" s="4" t="s">
        <v>207</v>
      </c>
      <c r="G40" s="4">
        <v>0</v>
      </c>
      <c r="H40" s="4">
        <v>2</v>
      </c>
      <c r="I40" s="4" t="s">
        <v>19</v>
      </c>
      <c r="J40" s="4" t="s">
        <v>18</v>
      </c>
      <c r="K40" s="4">
        <f t="shared" si="1"/>
        <v>0.7142857142857143</v>
      </c>
      <c r="L40" s="4">
        <v>2</v>
      </c>
    </row>
    <row r="41" spans="1:12" x14ac:dyDescent="0.25">
      <c r="A41" s="4"/>
      <c r="B41" s="4" t="s">
        <v>0</v>
      </c>
      <c r="C41" s="4">
        <v>4</v>
      </c>
      <c r="D41" s="4">
        <v>5</v>
      </c>
      <c r="E41" s="4">
        <v>158</v>
      </c>
      <c r="F41" s="4" t="s">
        <v>152</v>
      </c>
      <c r="G41" s="4">
        <v>0</v>
      </c>
      <c r="H41" s="4">
        <v>2</v>
      </c>
      <c r="I41" s="4" t="s">
        <v>19</v>
      </c>
      <c r="J41" s="4" t="s">
        <v>18</v>
      </c>
      <c r="K41" s="4">
        <f t="shared" si="1"/>
        <v>0.75</v>
      </c>
      <c r="L41" s="4">
        <v>1</v>
      </c>
    </row>
    <row r="42" spans="1:12" x14ac:dyDescent="0.25">
      <c r="A42" s="4"/>
      <c r="B42" s="4" t="s">
        <v>0</v>
      </c>
      <c r="C42" s="4">
        <v>4</v>
      </c>
      <c r="D42" s="4">
        <v>4</v>
      </c>
      <c r="E42" s="4">
        <v>80</v>
      </c>
      <c r="F42" s="4" t="s">
        <v>174</v>
      </c>
      <c r="G42" s="4">
        <v>0</v>
      </c>
      <c r="H42" s="4">
        <v>2</v>
      </c>
      <c r="I42" s="4" t="s">
        <v>19</v>
      </c>
      <c r="J42" s="4" t="s">
        <v>18</v>
      </c>
      <c r="K42" s="4">
        <f t="shared" si="1"/>
        <v>0.75</v>
      </c>
      <c r="L42" s="4">
        <v>1</v>
      </c>
    </row>
    <row r="43" spans="1:12" x14ac:dyDescent="0.25">
      <c r="A43" s="4"/>
      <c r="B43" s="4" t="s">
        <v>0</v>
      </c>
      <c r="C43" s="4">
        <v>4</v>
      </c>
      <c r="D43" s="4">
        <v>4</v>
      </c>
      <c r="E43" s="4">
        <v>69</v>
      </c>
      <c r="F43" s="4" t="s">
        <v>170</v>
      </c>
      <c r="G43" s="4">
        <v>0</v>
      </c>
      <c r="H43" s="4">
        <v>2</v>
      </c>
      <c r="I43" s="4" t="s">
        <v>194</v>
      </c>
      <c r="J43" s="4" t="s">
        <v>18</v>
      </c>
      <c r="K43" s="4">
        <f t="shared" si="1"/>
        <v>0.75</v>
      </c>
      <c r="L43" s="4">
        <v>1</v>
      </c>
    </row>
    <row r="44" spans="1:12" x14ac:dyDescent="0.25">
      <c r="A44" s="4"/>
      <c r="B44" s="4" t="s">
        <v>0</v>
      </c>
      <c r="C44" s="4">
        <v>4</v>
      </c>
      <c r="D44" s="4">
        <v>4</v>
      </c>
      <c r="E44" s="4">
        <v>69</v>
      </c>
      <c r="F44" s="4" t="s">
        <v>200</v>
      </c>
      <c r="G44" s="4">
        <v>0</v>
      </c>
      <c r="H44" s="4">
        <v>2</v>
      </c>
      <c r="I44" s="4" t="s">
        <v>19</v>
      </c>
      <c r="J44" s="4" t="s">
        <v>18</v>
      </c>
      <c r="K44" s="4">
        <f t="shared" si="1"/>
        <v>0.75</v>
      </c>
      <c r="L44" s="4">
        <v>1</v>
      </c>
    </row>
    <row r="45" spans="1:12" x14ac:dyDescent="0.25">
      <c r="A45" s="4"/>
      <c r="B45" s="4" t="s">
        <v>0</v>
      </c>
      <c r="C45" s="4">
        <v>5</v>
      </c>
      <c r="D45" s="4">
        <v>5</v>
      </c>
      <c r="E45" s="4">
        <v>120</v>
      </c>
      <c r="F45" s="4" t="s">
        <v>198</v>
      </c>
      <c r="G45" s="4">
        <v>0</v>
      </c>
      <c r="H45" s="4">
        <v>2</v>
      </c>
      <c r="I45" s="4" t="s">
        <v>196</v>
      </c>
      <c r="J45" s="4" t="s">
        <v>32</v>
      </c>
      <c r="K45" s="4">
        <f t="shared" si="1"/>
        <v>0.8</v>
      </c>
      <c r="L45" s="4">
        <v>1</v>
      </c>
    </row>
    <row r="46" spans="1:12" x14ac:dyDescent="0.25">
      <c r="A46" s="4"/>
      <c r="B46" s="4" t="s">
        <v>0</v>
      </c>
      <c r="C46" s="4">
        <v>16</v>
      </c>
      <c r="D46" s="4">
        <v>16</v>
      </c>
      <c r="E46" s="4">
        <v>2.5810185185189999E-3</v>
      </c>
      <c r="F46" s="4" t="s">
        <v>203</v>
      </c>
      <c r="G46" s="4">
        <v>0</v>
      </c>
      <c r="H46" s="4">
        <v>2</v>
      </c>
      <c r="I46" s="4" t="s">
        <v>19</v>
      </c>
      <c r="J46" s="4" t="s">
        <v>18</v>
      </c>
      <c r="K46" s="4">
        <f t="shared" si="1"/>
        <v>0.8125</v>
      </c>
      <c r="L46" s="4">
        <v>3</v>
      </c>
    </row>
    <row r="47" spans="1:12" x14ac:dyDescent="0.25">
      <c r="A47" s="4"/>
      <c r="B47" s="4" t="s">
        <v>0</v>
      </c>
      <c r="C47" s="4">
        <v>12</v>
      </c>
      <c r="D47" s="4">
        <v>12</v>
      </c>
      <c r="E47" s="4">
        <v>97</v>
      </c>
      <c r="F47" s="4" t="s">
        <v>187</v>
      </c>
      <c r="G47" s="4">
        <v>0</v>
      </c>
      <c r="H47" s="4">
        <v>2</v>
      </c>
      <c r="I47" s="4" t="s">
        <v>19</v>
      </c>
      <c r="J47" s="4" t="s">
        <v>18</v>
      </c>
      <c r="K47" s="4">
        <f t="shared" si="1"/>
        <v>0.83333333333333337</v>
      </c>
      <c r="L47" s="4">
        <v>2</v>
      </c>
    </row>
    <row r="48" spans="1:12" x14ac:dyDescent="0.25">
      <c r="A48" s="4"/>
      <c r="B48" s="4" t="s">
        <v>0</v>
      </c>
      <c r="C48" s="4">
        <v>9</v>
      </c>
      <c r="D48" s="4">
        <v>9</v>
      </c>
      <c r="E48" s="4">
        <v>136</v>
      </c>
      <c r="F48" s="4" t="s">
        <v>185</v>
      </c>
      <c r="G48" s="4">
        <v>0</v>
      </c>
      <c r="H48" s="4">
        <v>2</v>
      </c>
      <c r="I48" s="4" t="s">
        <v>19</v>
      </c>
      <c r="J48" s="4" t="s">
        <v>18</v>
      </c>
      <c r="K48" s="4">
        <f t="shared" si="1"/>
        <v>0.88888888888888884</v>
      </c>
      <c r="L48" s="4">
        <v>1</v>
      </c>
    </row>
    <row r="49" spans="1:12" x14ac:dyDescent="0.25">
      <c r="A49" s="4"/>
      <c r="B49" s="4" t="s">
        <v>0</v>
      </c>
      <c r="C49" s="4">
        <v>25</v>
      </c>
      <c r="D49" s="4">
        <v>25</v>
      </c>
      <c r="E49" s="4">
        <v>45</v>
      </c>
      <c r="F49" s="4" t="s">
        <v>165</v>
      </c>
      <c r="G49" s="4">
        <v>0</v>
      </c>
      <c r="H49" s="4">
        <v>2</v>
      </c>
      <c r="I49" s="4" t="s">
        <v>19</v>
      </c>
      <c r="J49" s="4" t="s">
        <v>18</v>
      </c>
      <c r="K49" s="4">
        <f t="shared" si="1"/>
        <v>0.96</v>
      </c>
      <c r="L49" s="4">
        <v>1</v>
      </c>
    </row>
    <row r="50" spans="1:12" x14ac:dyDescent="0.25">
      <c r="A50" s="7"/>
      <c r="B50" s="7" t="s">
        <v>0</v>
      </c>
      <c r="C50" s="7">
        <v>3</v>
      </c>
      <c r="D50" s="7">
        <v>4</v>
      </c>
      <c r="E50" s="7">
        <v>77</v>
      </c>
      <c r="F50" s="7" t="s">
        <v>143</v>
      </c>
      <c r="G50" s="7">
        <v>0</v>
      </c>
      <c r="H50" s="7">
        <v>2</v>
      </c>
      <c r="I50" s="7" t="s">
        <v>19</v>
      </c>
      <c r="J50" s="7" t="s">
        <v>32</v>
      </c>
      <c r="K50" s="7">
        <f t="shared" si="1"/>
        <v>1</v>
      </c>
      <c r="L50" s="7">
        <v>0</v>
      </c>
    </row>
    <row r="51" spans="1:12" x14ac:dyDescent="0.25">
      <c r="A51" s="7"/>
      <c r="B51" s="7" t="s">
        <v>0</v>
      </c>
      <c r="C51" s="7">
        <v>2</v>
      </c>
      <c r="D51" s="7">
        <v>2</v>
      </c>
      <c r="E51" s="7">
        <v>120</v>
      </c>
      <c r="F51" s="7" t="s">
        <v>145</v>
      </c>
      <c r="G51" s="7">
        <v>0</v>
      </c>
      <c r="H51" s="7">
        <v>2</v>
      </c>
      <c r="I51" s="7" t="s">
        <v>19</v>
      </c>
      <c r="J51" s="7" t="s">
        <v>32</v>
      </c>
      <c r="K51" s="7">
        <f t="shared" si="1"/>
        <v>1</v>
      </c>
      <c r="L51" s="7">
        <v>0</v>
      </c>
    </row>
    <row r="52" spans="1:12" x14ac:dyDescent="0.25">
      <c r="A52" s="7"/>
      <c r="B52" s="7" t="s">
        <v>0</v>
      </c>
      <c r="C52" s="7">
        <v>32</v>
      </c>
      <c r="D52" s="7">
        <v>32</v>
      </c>
      <c r="E52" s="7">
        <v>360</v>
      </c>
      <c r="F52" s="7" t="s">
        <v>155</v>
      </c>
      <c r="G52" s="7">
        <v>0</v>
      </c>
      <c r="H52" s="7">
        <v>2</v>
      </c>
      <c r="I52" s="7" t="s">
        <v>19</v>
      </c>
      <c r="J52" s="7" t="s">
        <v>18</v>
      </c>
      <c r="K52" s="7">
        <f t="shared" si="1"/>
        <v>1</v>
      </c>
      <c r="L52" s="7">
        <v>0</v>
      </c>
    </row>
    <row r="53" spans="1:12" x14ac:dyDescent="0.25">
      <c r="A53" s="7"/>
      <c r="B53" s="7" t="s">
        <v>0</v>
      </c>
      <c r="C53" s="7">
        <v>30</v>
      </c>
      <c r="D53" s="7">
        <v>30</v>
      </c>
      <c r="E53" s="7">
        <v>500</v>
      </c>
      <c r="F53" s="7" t="s">
        <v>168</v>
      </c>
      <c r="G53" s="7">
        <v>0</v>
      </c>
      <c r="H53" s="7">
        <v>2</v>
      </c>
      <c r="I53" s="7" t="s">
        <v>19</v>
      </c>
      <c r="J53" s="7" t="s">
        <v>18</v>
      </c>
      <c r="K53" s="7">
        <f t="shared" si="1"/>
        <v>1</v>
      </c>
      <c r="L53" s="7">
        <v>0</v>
      </c>
    </row>
    <row r="54" spans="1:12" x14ac:dyDescent="0.25">
      <c r="A54" s="7"/>
      <c r="B54" s="7" t="s">
        <v>0</v>
      </c>
      <c r="C54" s="7">
        <v>30</v>
      </c>
      <c r="D54" s="7">
        <v>30</v>
      </c>
      <c r="E54" s="7">
        <v>60</v>
      </c>
      <c r="F54" s="7" t="s">
        <v>180</v>
      </c>
      <c r="G54" s="7">
        <v>0</v>
      </c>
      <c r="H54" s="7">
        <v>2</v>
      </c>
      <c r="I54" s="7" t="s">
        <v>19</v>
      </c>
      <c r="J54" s="7" t="s">
        <v>18</v>
      </c>
      <c r="K54" s="7">
        <f t="shared" si="1"/>
        <v>1</v>
      </c>
      <c r="L54" s="7">
        <v>0</v>
      </c>
    </row>
    <row r="55" spans="1:12" x14ac:dyDescent="0.25">
      <c r="A55" s="7"/>
      <c r="B55" s="7" t="s">
        <v>0</v>
      </c>
      <c r="C55" s="7">
        <v>30</v>
      </c>
      <c r="D55" s="7">
        <v>30</v>
      </c>
      <c r="E55" s="7">
        <v>226</v>
      </c>
      <c r="F55" s="7" t="s">
        <v>189</v>
      </c>
      <c r="G55" s="7">
        <v>0</v>
      </c>
      <c r="H55" s="7">
        <v>2</v>
      </c>
      <c r="I55" s="7" t="s">
        <v>19</v>
      </c>
      <c r="J55" s="7" t="s">
        <v>18</v>
      </c>
      <c r="K55" s="7">
        <f t="shared" si="1"/>
        <v>1</v>
      </c>
      <c r="L55" s="7">
        <v>0</v>
      </c>
    </row>
    <row r="56" spans="1:12" x14ac:dyDescent="0.25">
      <c r="A56" s="7"/>
      <c r="B56" s="7" t="s">
        <v>0</v>
      </c>
      <c r="C56" s="7">
        <v>2</v>
      </c>
      <c r="D56" s="7">
        <v>2</v>
      </c>
      <c r="E56" s="7">
        <v>120</v>
      </c>
      <c r="F56" s="7" t="s">
        <v>191</v>
      </c>
      <c r="G56" s="7">
        <v>0</v>
      </c>
      <c r="H56" s="7">
        <v>2</v>
      </c>
      <c r="I56" s="7" t="s">
        <v>19</v>
      </c>
      <c r="J56" s="7" t="s">
        <v>18</v>
      </c>
      <c r="K56" s="7">
        <f t="shared" si="1"/>
        <v>1</v>
      </c>
      <c r="L56" s="7">
        <v>0</v>
      </c>
    </row>
    <row r="57" spans="1:12" x14ac:dyDescent="0.25">
      <c r="A57" s="7"/>
      <c r="B57" s="7" t="s">
        <v>0</v>
      </c>
      <c r="C57" s="7">
        <v>6</v>
      </c>
      <c r="D57" s="7">
        <v>6</v>
      </c>
      <c r="E57" s="7">
        <v>25</v>
      </c>
      <c r="F57" s="7" t="s">
        <v>159</v>
      </c>
      <c r="G57" s="7">
        <v>0</v>
      </c>
      <c r="H57" s="7">
        <v>2</v>
      </c>
      <c r="I57" s="7" t="s">
        <v>19</v>
      </c>
      <c r="J57" s="7" t="s">
        <v>18</v>
      </c>
      <c r="K57" s="7">
        <f t="shared" si="1"/>
        <v>1</v>
      </c>
      <c r="L57" s="7">
        <v>0</v>
      </c>
    </row>
    <row r="58" spans="1:12" x14ac:dyDescent="0.25">
      <c r="B58" t="s">
        <v>12</v>
      </c>
      <c r="C58">
        <v>7</v>
      </c>
      <c r="D58">
        <v>7</v>
      </c>
      <c r="E58">
        <v>129</v>
      </c>
      <c r="F58" t="s">
        <v>457</v>
      </c>
      <c r="G58">
        <v>0</v>
      </c>
      <c r="H58">
        <v>2</v>
      </c>
      <c r="I58" t="s">
        <v>19</v>
      </c>
      <c r="J58" t="s">
        <v>18</v>
      </c>
      <c r="K58">
        <f t="shared" ref="K58:K97" si="2">(C58-L58)/C58</f>
        <v>0.2857142857142857</v>
      </c>
      <c r="L58">
        <v>5</v>
      </c>
    </row>
    <row r="59" spans="1:12" x14ac:dyDescent="0.25">
      <c r="B59" t="s">
        <v>12</v>
      </c>
      <c r="C59">
        <v>8</v>
      </c>
      <c r="D59">
        <v>8</v>
      </c>
      <c r="E59">
        <v>47</v>
      </c>
      <c r="F59" t="s">
        <v>485</v>
      </c>
      <c r="G59">
        <v>0</v>
      </c>
      <c r="H59">
        <v>2</v>
      </c>
      <c r="I59" t="s">
        <v>19</v>
      </c>
      <c r="J59" t="s">
        <v>18</v>
      </c>
      <c r="K59">
        <f t="shared" si="2"/>
        <v>0.5</v>
      </c>
      <c r="L59">
        <v>4</v>
      </c>
    </row>
    <row r="60" spans="1:12" x14ac:dyDescent="0.25">
      <c r="B60" t="s">
        <v>12</v>
      </c>
      <c r="C60">
        <v>7</v>
      </c>
      <c r="D60">
        <v>7</v>
      </c>
      <c r="E60">
        <v>120</v>
      </c>
      <c r="F60" t="s">
        <v>172</v>
      </c>
      <c r="G60">
        <v>0</v>
      </c>
      <c r="H60">
        <v>2</v>
      </c>
      <c r="I60" t="s">
        <v>19</v>
      </c>
      <c r="J60" t="s">
        <v>18</v>
      </c>
      <c r="K60">
        <f t="shared" si="2"/>
        <v>0.5714285714285714</v>
      </c>
      <c r="L60">
        <v>3</v>
      </c>
    </row>
    <row r="61" spans="1:12" x14ac:dyDescent="0.25">
      <c r="B61" t="s">
        <v>12</v>
      </c>
      <c r="C61">
        <v>10</v>
      </c>
      <c r="D61">
        <v>10</v>
      </c>
      <c r="E61">
        <v>240</v>
      </c>
      <c r="F61" t="s">
        <v>161</v>
      </c>
      <c r="G61">
        <v>0</v>
      </c>
      <c r="H61">
        <v>2</v>
      </c>
      <c r="I61" t="s">
        <v>19</v>
      </c>
      <c r="J61" t="s">
        <v>18</v>
      </c>
      <c r="K61">
        <f t="shared" si="2"/>
        <v>0.6</v>
      </c>
      <c r="L61">
        <v>4</v>
      </c>
    </row>
    <row r="62" spans="1:12" x14ac:dyDescent="0.25">
      <c r="B62" t="s">
        <v>12</v>
      </c>
      <c r="C62">
        <v>6</v>
      </c>
      <c r="D62">
        <v>6</v>
      </c>
      <c r="E62">
        <v>69</v>
      </c>
      <c r="F62" t="s">
        <v>456</v>
      </c>
      <c r="G62">
        <v>0</v>
      </c>
      <c r="H62">
        <v>2</v>
      </c>
      <c r="I62" t="s">
        <v>19</v>
      </c>
      <c r="J62" t="s">
        <v>18</v>
      </c>
      <c r="K62">
        <f t="shared" si="2"/>
        <v>0.66666666666666663</v>
      </c>
      <c r="L62">
        <v>2</v>
      </c>
    </row>
    <row r="63" spans="1:12" x14ac:dyDescent="0.25">
      <c r="B63" t="s">
        <v>12</v>
      </c>
      <c r="C63">
        <v>8</v>
      </c>
      <c r="D63">
        <v>8</v>
      </c>
      <c r="E63">
        <v>480</v>
      </c>
      <c r="F63" t="s">
        <v>396</v>
      </c>
      <c r="G63">
        <v>0</v>
      </c>
      <c r="H63">
        <v>2</v>
      </c>
      <c r="I63" t="s">
        <v>19</v>
      </c>
      <c r="J63" t="s">
        <v>18</v>
      </c>
      <c r="K63">
        <f t="shared" si="2"/>
        <v>0.75</v>
      </c>
      <c r="L63">
        <v>2</v>
      </c>
    </row>
    <row r="64" spans="1:12" x14ac:dyDescent="0.25">
      <c r="B64" t="s">
        <v>12</v>
      </c>
      <c r="C64">
        <v>8</v>
      </c>
      <c r="D64">
        <v>8</v>
      </c>
      <c r="E64">
        <v>124</v>
      </c>
      <c r="F64" t="s">
        <v>398</v>
      </c>
      <c r="G64">
        <v>0</v>
      </c>
      <c r="H64">
        <v>2</v>
      </c>
      <c r="I64" t="s">
        <v>19</v>
      </c>
      <c r="J64" t="s">
        <v>18</v>
      </c>
      <c r="K64">
        <f t="shared" si="2"/>
        <v>0.75</v>
      </c>
      <c r="L64">
        <v>2</v>
      </c>
    </row>
    <row r="65" spans="2:14" x14ac:dyDescent="0.25">
      <c r="B65" t="s">
        <v>12</v>
      </c>
      <c r="C65">
        <v>8</v>
      </c>
      <c r="D65">
        <v>8</v>
      </c>
      <c r="E65">
        <v>200</v>
      </c>
      <c r="F65" t="s">
        <v>400</v>
      </c>
      <c r="G65">
        <v>0</v>
      </c>
      <c r="H65">
        <v>2</v>
      </c>
      <c r="I65" t="s">
        <v>19</v>
      </c>
      <c r="J65" t="s">
        <v>18</v>
      </c>
      <c r="K65">
        <f t="shared" si="2"/>
        <v>0.75</v>
      </c>
      <c r="L65">
        <v>2</v>
      </c>
    </row>
    <row r="66" spans="2:14" x14ac:dyDescent="0.25">
      <c r="B66" t="s">
        <v>12</v>
      </c>
      <c r="C66">
        <v>15</v>
      </c>
      <c r="D66">
        <v>15</v>
      </c>
      <c r="E66">
        <v>375</v>
      </c>
      <c r="F66" t="s">
        <v>479</v>
      </c>
      <c r="G66">
        <v>0</v>
      </c>
      <c r="H66">
        <v>2</v>
      </c>
      <c r="I66" t="s">
        <v>19</v>
      </c>
      <c r="J66" t="s">
        <v>18</v>
      </c>
      <c r="K66">
        <f t="shared" si="2"/>
        <v>0.8</v>
      </c>
      <c r="L66">
        <v>3</v>
      </c>
    </row>
    <row r="67" spans="2:14" x14ac:dyDescent="0.25">
      <c r="B67" t="s">
        <v>12</v>
      </c>
      <c r="C67">
        <v>10</v>
      </c>
      <c r="D67">
        <v>10</v>
      </c>
      <c r="E67">
        <v>153</v>
      </c>
      <c r="F67" t="s">
        <v>478</v>
      </c>
      <c r="G67">
        <v>0</v>
      </c>
      <c r="H67">
        <v>2</v>
      </c>
      <c r="I67" t="s">
        <v>19</v>
      </c>
      <c r="J67" t="s">
        <v>18</v>
      </c>
      <c r="K67">
        <f t="shared" si="2"/>
        <v>0.8</v>
      </c>
      <c r="L67">
        <v>2</v>
      </c>
      <c r="M67">
        <f>AVERAGE(K58:K97)</f>
        <v>0.67756129051024061</v>
      </c>
    </row>
    <row r="68" spans="2:14" x14ac:dyDescent="0.25">
      <c r="B68" t="s">
        <v>12</v>
      </c>
      <c r="C68">
        <v>15</v>
      </c>
      <c r="D68">
        <v>15</v>
      </c>
      <c r="E68">
        <v>240</v>
      </c>
      <c r="F68" t="s">
        <v>467</v>
      </c>
      <c r="G68">
        <v>0</v>
      </c>
      <c r="H68">
        <v>2</v>
      </c>
      <c r="I68" t="s">
        <v>19</v>
      </c>
      <c r="J68" t="s">
        <v>32</v>
      </c>
      <c r="K68">
        <f t="shared" si="2"/>
        <v>0.8</v>
      </c>
      <c r="L68">
        <v>3</v>
      </c>
    </row>
    <row r="69" spans="2:14" x14ac:dyDescent="0.25">
      <c r="B69" t="s">
        <v>12</v>
      </c>
      <c r="C69">
        <v>19</v>
      </c>
      <c r="D69">
        <v>19</v>
      </c>
      <c r="E69">
        <v>135</v>
      </c>
      <c r="F69" t="s">
        <v>364</v>
      </c>
      <c r="G69">
        <v>0</v>
      </c>
      <c r="H69">
        <v>2</v>
      </c>
      <c r="I69" t="s">
        <v>19</v>
      </c>
      <c r="J69" t="s">
        <v>18</v>
      </c>
      <c r="K69">
        <f t="shared" si="2"/>
        <v>0.84210526315789469</v>
      </c>
      <c r="L69">
        <v>3</v>
      </c>
    </row>
    <row r="70" spans="2:14" x14ac:dyDescent="0.25">
      <c r="B70" t="s">
        <v>12</v>
      </c>
      <c r="C70">
        <v>25</v>
      </c>
      <c r="D70">
        <v>25</v>
      </c>
      <c r="E70">
        <v>2.08</v>
      </c>
      <c r="F70" t="s">
        <v>480</v>
      </c>
      <c r="G70">
        <v>0</v>
      </c>
      <c r="H70">
        <v>2</v>
      </c>
      <c r="I70" t="s">
        <v>19</v>
      </c>
      <c r="J70" t="s">
        <v>32</v>
      </c>
      <c r="K70">
        <f t="shared" si="2"/>
        <v>0.96</v>
      </c>
      <c r="L70">
        <v>1</v>
      </c>
    </row>
    <row r="71" spans="2:14" x14ac:dyDescent="0.25">
      <c r="B71" t="s">
        <v>12</v>
      </c>
      <c r="C71">
        <v>26</v>
      </c>
      <c r="D71">
        <v>26</v>
      </c>
      <c r="E71">
        <v>415</v>
      </c>
      <c r="F71" t="s">
        <v>406</v>
      </c>
      <c r="G71">
        <v>0</v>
      </c>
      <c r="H71">
        <v>2</v>
      </c>
      <c r="I71" t="s">
        <v>19</v>
      </c>
      <c r="J71" t="s">
        <v>18</v>
      </c>
      <c r="K71">
        <f t="shared" si="2"/>
        <v>0.96153846153846156</v>
      </c>
      <c r="L71">
        <v>1</v>
      </c>
      <c r="M71" t="s">
        <v>475</v>
      </c>
      <c r="N71" s="2" t="s">
        <v>469</v>
      </c>
    </row>
    <row r="72" spans="2:14" x14ac:dyDescent="0.25">
      <c r="B72" t="s">
        <v>12</v>
      </c>
      <c r="C72">
        <v>51</v>
      </c>
      <c r="D72">
        <v>51</v>
      </c>
      <c r="E72">
        <v>420</v>
      </c>
      <c r="F72" t="s">
        <v>178</v>
      </c>
      <c r="G72">
        <v>0</v>
      </c>
      <c r="H72">
        <v>2</v>
      </c>
      <c r="I72" t="s">
        <v>19</v>
      </c>
      <c r="J72" t="s">
        <v>18</v>
      </c>
      <c r="K72">
        <f t="shared" si="2"/>
        <v>0.98039215686274506</v>
      </c>
      <c r="L72">
        <v>1</v>
      </c>
    </row>
    <row r="73" spans="2:14" x14ac:dyDescent="0.25">
      <c r="B73" t="s">
        <v>12</v>
      </c>
      <c r="C73">
        <v>10</v>
      </c>
      <c r="D73">
        <v>10</v>
      </c>
      <c r="E73">
        <v>100</v>
      </c>
      <c r="F73" t="s">
        <v>453</v>
      </c>
      <c r="G73">
        <v>0</v>
      </c>
      <c r="H73">
        <v>2</v>
      </c>
      <c r="I73" t="s">
        <v>309</v>
      </c>
      <c r="J73" t="s">
        <v>18</v>
      </c>
      <c r="K73">
        <f t="shared" si="2"/>
        <v>1</v>
      </c>
      <c r="L73">
        <v>0</v>
      </c>
    </row>
    <row r="74" spans="2:14" x14ac:dyDescent="0.25">
      <c r="B74" t="s">
        <v>12</v>
      </c>
      <c r="C74">
        <v>4</v>
      </c>
      <c r="D74">
        <v>4</v>
      </c>
      <c r="E74">
        <v>32</v>
      </c>
      <c r="F74" t="s">
        <v>455</v>
      </c>
      <c r="G74">
        <v>0</v>
      </c>
      <c r="H74">
        <v>2</v>
      </c>
      <c r="I74" t="s">
        <v>19</v>
      </c>
      <c r="J74" t="s">
        <v>18</v>
      </c>
      <c r="K74">
        <f t="shared" si="2"/>
        <v>1</v>
      </c>
      <c r="L74">
        <v>0</v>
      </c>
    </row>
    <row r="75" spans="2:14" x14ac:dyDescent="0.25">
      <c r="B75" t="s">
        <v>12</v>
      </c>
      <c r="C75">
        <v>9</v>
      </c>
      <c r="D75">
        <v>9</v>
      </c>
      <c r="E75">
        <v>90</v>
      </c>
      <c r="F75" t="s">
        <v>406</v>
      </c>
      <c r="G75">
        <v>0</v>
      </c>
      <c r="H75">
        <v>2</v>
      </c>
      <c r="I75" t="s">
        <v>19</v>
      </c>
      <c r="J75" t="s">
        <v>18</v>
      </c>
      <c r="K75">
        <f t="shared" si="2"/>
        <v>1</v>
      </c>
      <c r="L75">
        <v>0</v>
      </c>
    </row>
    <row r="76" spans="2:14" x14ac:dyDescent="0.25">
      <c r="B76" t="s">
        <v>12</v>
      </c>
      <c r="C76">
        <v>5</v>
      </c>
      <c r="D76">
        <v>5</v>
      </c>
      <c r="E76">
        <v>20</v>
      </c>
      <c r="F76" t="s">
        <v>477</v>
      </c>
      <c r="G76">
        <v>0.5</v>
      </c>
      <c r="H76">
        <v>2</v>
      </c>
      <c r="I76" t="s">
        <v>19</v>
      </c>
      <c r="J76" t="s">
        <v>18</v>
      </c>
      <c r="K76">
        <f t="shared" si="2"/>
        <v>0.2</v>
      </c>
      <c r="L76">
        <v>4</v>
      </c>
      <c r="M76" s="2" t="s">
        <v>469</v>
      </c>
    </row>
    <row r="77" spans="2:14" x14ac:dyDescent="0.25">
      <c r="B77" t="s">
        <v>12</v>
      </c>
      <c r="C77">
        <v>6</v>
      </c>
      <c r="D77">
        <v>6</v>
      </c>
      <c r="E77">
        <v>30</v>
      </c>
      <c r="F77" t="s">
        <v>359</v>
      </c>
      <c r="G77">
        <v>0.5</v>
      </c>
      <c r="H77">
        <v>2</v>
      </c>
      <c r="I77" t="s">
        <v>19</v>
      </c>
      <c r="J77" t="s">
        <v>18</v>
      </c>
      <c r="K77">
        <f t="shared" si="2"/>
        <v>0.33333333333333331</v>
      </c>
      <c r="L77">
        <v>4</v>
      </c>
    </row>
    <row r="78" spans="2:14" x14ac:dyDescent="0.25">
      <c r="B78" t="s">
        <v>12</v>
      </c>
      <c r="C78">
        <v>6</v>
      </c>
      <c r="D78">
        <v>6</v>
      </c>
      <c r="E78">
        <v>42.5</v>
      </c>
      <c r="F78" t="s">
        <v>458</v>
      </c>
      <c r="G78">
        <v>0.5</v>
      </c>
      <c r="H78">
        <v>2</v>
      </c>
      <c r="I78" t="s">
        <v>19</v>
      </c>
      <c r="J78" t="s">
        <v>18</v>
      </c>
      <c r="K78">
        <f t="shared" si="2"/>
        <v>0.33333333333333331</v>
      </c>
      <c r="L78">
        <v>4</v>
      </c>
    </row>
    <row r="79" spans="2:14" x14ac:dyDescent="0.25">
      <c r="B79" t="s">
        <v>12</v>
      </c>
      <c r="C79">
        <v>5</v>
      </c>
      <c r="D79">
        <v>5</v>
      </c>
      <c r="E79">
        <v>128</v>
      </c>
      <c r="F79" t="s">
        <v>473</v>
      </c>
      <c r="G79">
        <v>0.5</v>
      </c>
      <c r="H79">
        <v>2</v>
      </c>
      <c r="I79" t="s">
        <v>19</v>
      </c>
      <c r="J79" t="s">
        <v>18</v>
      </c>
      <c r="K79">
        <f t="shared" si="2"/>
        <v>0.4</v>
      </c>
      <c r="L79">
        <v>3</v>
      </c>
      <c r="M79" s="2" t="s">
        <v>469</v>
      </c>
    </row>
    <row r="80" spans="2:14" x14ac:dyDescent="0.25">
      <c r="B80" t="s">
        <v>12</v>
      </c>
      <c r="C80">
        <v>5</v>
      </c>
      <c r="D80">
        <v>5</v>
      </c>
      <c r="E80">
        <v>171</v>
      </c>
      <c r="F80" t="s">
        <v>484</v>
      </c>
      <c r="G80">
        <v>0.5</v>
      </c>
      <c r="H80">
        <v>2</v>
      </c>
      <c r="I80" t="s">
        <v>19</v>
      </c>
      <c r="J80" t="s">
        <v>18</v>
      </c>
      <c r="K80">
        <f t="shared" si="2"/>
        <v>0.4</v>
      </c>
      <c r="L80">
        <v>3</v>
      </c>
    </row>
    <row r="81" spans="2:14" x14ac:dyDescent="0.25">
      <c r="B81" t="s">
        <v>12</v>
      </c>
      <c r="C81">
        <v>9</v>
      </c>
      <c r="D81">
        <v>9</v>
      </c>
      <c r="E81">
        <v>92</v>
      </c>
      <c r="F81" t="s">
        <v>474</v>
      </c>
      <c r="G81">
        <v>0.5</v>
      </c>
      <c r="H81">
        <v>2</v>
      </c>
      <c r="I81" t="s">
        <v>19</v>
      </c>
      <c r="J81" t="s">
        <v>18</v>
      </c>
      <c r="K81">
        <f t="shared" si="2"/>
        <v>0.55555555555555558</v>
      </c>
      <c r="L81">
        <v>4</v>
      </c>
    </row>
    <row r="82" spans="2:14" x14ac:dyDescent="0.25">
      <c r="B82" t="s">
        <v>12</v>
      </c>
      <c r="C82">
        <v>7</v>
      </c>
      <c r="D82">
        <v>7</v>
      </c>
      <c r="E82">
        <v>180</v>
      </c>
      <c r="F82" t="s">
        <v>470</v>
      </c>
      <c r="G82">
        <v>0.5</v>
      </c>
      <c r="H82">
        <v>2</v>
      </c>
      <c r="I82" t="s">
        <v>19</v>
      </c>
      <c r="J82" t="s">
        <v>18</v>
      </c>
      <c r="K82">
        <f t="shared" si="2"/>
        <v>0.5714285714285714</v>
      </c>
      <c r="L82">
        <v>3</v>
      </c>
    </row>
    <row r="83" spans="2:14" x14ac:dyDescent="0.25">
      <c r="B83" t="s">
        <v>12</v>
      </c>
      <c r="C83">
        <v>6</v>
      </c>
      <c r="D83">
        <v>6</v>
      </c>
      <c r="E83">
        <v>95</v>
      </c>
      <c r="F83" t="s">
        <v>454</v>
      </c>
      <c r="G83">
        <v>0.5</v>
      </c>
      <c r="H83">
        <v>2</v>
      </c>
      <c r="I83" t="s">
        <v>19</v>
      </c>
      <c r="J83" t="s">
        <v>18</v>
      </c>
      <c r="K83">
        <f t="shared" si="2"/>
        <v>0.66666666666666663</v>
      </c>
      <c r="L83">
        <v>2</v>
      </c>
      <c r="M83" t="s">
        <v>481</v>
      </c>
      <c r="N83" s="2" t="s">
        <v>469</v>
      </c>
    </row>
    <row r="84" spans="2:14" x14ac:dyDescent="0.25">
      <c r="B84" t="s">
        <v>12</v>
      </c>
      <c r="C84">
        <v>9</v>
      </c>
      <c r="D84">
        <v>9</v>
      </c>
      <c r="E84">
        <v>116</v>
      </c>
      <c r="F84" t="s">
        <v>463</v>
      </c>
      <c r="G84">
        <v>0.5</v>
      </c>
      <c r="H84">
        <v>2</v>
      </c>
      <c r="I84" t="s">
        <v>19</v>
      </c>
      <c r="J84" t="s">
        <v>18</v>
      </c>
      <c r="K84">
        <f t="shared" si="2"/>
        <v>0.66666666666666663</v>
      </c>
      <c r="L84">
        <v>3</v>
      </c>
      <c r="M84" t="s">
        <v>471</v>
      </c>
    </row>
    <row r="85" spans="2:14" x14ac:dyDescent="0.25">
      <c r="B85" t="s">
        <v>12</v>
      </c>
      <c r="C85">
        <v>10</v>
      </c>
      <c r="D85">
        <v>10</v>
      </c>
      <c r="E85">
        <v>60</v>
      </c>
      <c r="F85" t="s">
        <v>479</v>
      </c>
      <c r="G85">
        <v>0.5</v>
      </c>
      <c r="H85">
        <v>2</v>
      </c>
      <c r="I85" t="s">
        <v>19</v>
      </c>
      <c r="J85" t="s">
        <v>18</v>
      </c>
      <c r="K85">
        <f t="shared" si="2"/>
        <v>0.7</v>
      </c>
      <c r="L85">
        <v>3</v>
      </c>
    </row>
    <row r="86" spans="2:14" x14ac:dyDescent="0.25">
      <c r="B86" t="s">
        <v>12</v>
      </c>
      <c r="C86">
        <v>7</v>
      </c>
      <c r="D86">
        <v>7</v>
      </c>
      <c r="E86">
        <v>7.2222222222221993E-2</v>
      </c>
      <c r="F86" t="s">
        <v>402</v>
      </c>
      <c r="G86">
        <v>0.5</v>
      </c>
      <c r="H86">
        <v>2</v>
      </c>
      <c r="I86" t="s">
        <v>19</v>
      </c>
      <c r="J86" t="s">
        <v>18</v>
      </c>
      <c r="K86">
        <f t="shared" si="2"/>
        <v>0.7142857142857143</v>
      </c>
      <c r="L86">
        <v>2</v>
      </c>
      <c r="M86" t="s">
        <v>466</v>
      </c>
      <c r="N86" s="2" t="s">
        <v>469</v>
      </c>
    </row>
    <row r="87" spans="2:14" x14ac:dyDescent="0.25">
      <c r="B87" t="s">
        <v>12</v>
      </c>
      <c r="C87">
        <v>11</v>
      </c>
      <c r="D87">
        <v>11</v>
      </c>
      <c r="E87">
        <v>106</v>
      </c>
      <c r="F87" t="s">
        <v>17</v>
      </c>
      <c r="G87">
        <v>0.5</v>
      </c>
      <c r="H87">
        <v>2</v>
      </c>
      <c r="I87" t="s">
        <v>19</v>
      </c>
      <c r="J87" t="s">
        <v>18</v>
      </c>
      <c r="K87">
        <f t="shared" si="2"/>
        <v>0.72727272727272729</v>
      </c>
      <c r="L87">
        <v>3</v>
      </c>
    </row>
    <row r="88" spans="2:14" x14ac:dyDescent="0.25">
      <c r="B88" t="s">
        <v>12</v>
      </c>
      <c r="C88">
        <v>15</v>
      </c>
      <c r="D88">
        <v>15</v>
      </c>
      <c r="E88">
        <v>290</v>
      </c>
      <c r="F88" t="s">
        <v>483</v>
      </c>
      <c r="G88">
        <v>0.5</v>
      </c>
      <c r="H88">
        <v>2</v>
      </c>
      <c r="I88" t="s">
        <v>19</v>
      </c>
      <c r="J88" t="s">
        <v>32</v>
      </c>
      <c r="K88">
        <f t="shared" si="2"/>
        <v>0.73333333333333328</v>
      </c>
      <c r="L88">
        <v>4</v>
      </c>
      <c r="M88" t="s">
        <v>450</v>
      </c>
    </row>
    <row r="89" spans="2:14" x14ac:dyDescent="0.25">
      <c r="B89" t="s">
        <v>12</v>
      </c>
      <c r="C89">
        <v>15</v>
      </c>
      <c r="D89">
        <v>15</v>
      </c>
      <c r="E89">
        <v>180</v>
      </c>
      <c r="F89" t="s">
        <v>391</v>
      </c>
      <c r="G89">
        <v>0.5</v>
      </c>
      <c r="H89">
        <v>2</v>
      </c>
      <c r="I89" t="s">
        <v>19</v>
      </c>
      <c r="J89" t="s">
        <v>18</v>
      </c>
      <c r="K89">
        <f t="shared" si="2"/>
        <v>0.8</v>
      </c>
      <c r="L89">
        <v>3</v>
      </c>
      <c r="M89" t="s">
        <v>461</v>
      </c>
    </row>
    <row r="90" spans="2:14" x14ac:dyDescent="0.25">
      <c r="B90" t="s">
        <v>12</v>
      </c>
      <c r="C90">
        <v>11</v>
      </c>
      <c r="D90">
        <v>11</v>
      </c>
      <c r="E90">
        <v>75</v>
      </c>
      <c r="F90" t="s">
        <v>410</v>
      </c>
      <c r="G90">
        <v>0.5</v>
      </c>
      <c r="H90">
        <v>2</v>
      </c>
      <c r="I90" t="s">
        <v>19</v>
      </c>
      <c r="J90" t="s">
        <v>18</v>
      </c>
      <c r="K90">
        <f t="shared" si="2"/>
        <v>0.81818181818181823</v>
      </c>
      <c r="L90">
        <v>2</v>
      </c>
      <c r="M90" t="s">
        <v>462</v>
      </c>
      <c r="N90" s="2" t="s">
        <v>469</v>
      </c>
    </row>
    <row r="91" spans="2:14" x14ac:dyDescent="0.25">
      <c r="B91" t="s">
        <v>12</v>
      </c>
      <c r="C91">
        <v>23</v>
      </c>
      <c r="D91">
        <v>23</v>
      </c>
      <c r="E91">
        <v>120</v>
      </c>
      <c r="F91" t="s">
        <v>474</v>
      </c>
      <c r="G91">
        <v>0.5</v>
      </c>
      <c r="H91">
        <v>2</v>
      </c>
      <c r="I91" t="s">
        <v>19</v>
      </c>
      <c r="J91" t="s">
        <v>18</v>
      </c>
      <c r="K91">
        <f t="shared" si="2"/>
        <v>0.82608695652173914</v>
      </c>
      <c r="L91">
        <v>4</v>
      </c>
      <c r="M91" t="s">
        <v>380</v>
      </c>
    </row>
    <row r="92" spans="2:14" x14ac:dyDescent="0.25">
      <c r="B92" t="s">
        <v>12</v>
      </c>
      <c r="C92">
        <v>12</v>
      </c>
      <c r="D92">
        <v>12</v>
      </c>
      <c r="E92">
        <v>180</v>
      </c>
      <c r="F92" t="s">
        <v>465</v>
      </c>
      <c r="G92">
        <v>0.5</v>
      </c>
      <c r="H92">
        <v>2</v>
      </c>
      <c r="I92" t="s">
        <v>19</v>
      </c>
      <c r="J92" t="s">
        <v>18</v>
      </c>
      <c r="K92">
        <f t="shared" si="2"/>
        <v>0.83333333333333337</v>
      </c>
      <c r="L92">
        <v>2</v>
      </c>
      <c r="M92" t="s">
        <v>361</v>
      </c>
      <c r="N92" s="2" t="s">
        <v>468</v>
      </c>
    </row>
    <row r="93" spans="2:14" x14ac:dyDescent="0.25">
      <c r="B93" t="s">
        <v>12</v>
      </c>
      <c r="C93">
        <v>15</v>
      </c>
      <c r="D93">
        <v>15</v>
      </c>
      <c r="E93">
        <v>333</v>
      </c>
      <c r="F93" t="s">
        <v>369</v>
      </c>
      <c r="G93">
        <v>0.5</v>
      </c>
      <c r="H93">
        <v>2</v>
      </c>
      <c r="I93" t="s">
        <v>19</v>
      </c>
      <c r="J93" t="s">
        <v>18</v>
      </c>
      <c r="K93">
        <f t="shared" si="2"/>
        <v>0.8666666666666667</v>
      </c>
      <c r="L93">
        <v>2</v>
      </c>
      <c r="M93" t="s">
        <v>363</v>
      </c>
    </row>
    <row r="94" spans="2:14" x14ac:dyDescent="0.25">
      <c r="B94" t="s">
        <v>12</v>
      </c>
      <c r="C94">
        <v>39</v>
      </c>
      <c r="D94">
        <v>40</v>
      </c>
      <c r="E94">
        <v>240</v>
      </c>
      <c r="F94" t="s">
        <v>482</v>
      </c>
      <c r="G94">
        <v>0.5</v>
      </c>
      <c r="H94">
        <v>2</v>
      </c>
      <c r="I94" t="s">
        <v>19</v>
      </c>
      <c r="J94" t="s">
        <v>32</v>
      </c>
      <c r="K94">
        <f t="shared" si="2"/>
        <v>0.92307692307692313</v>
      </c>
      <c r="L94">
        <v>3</v>
      </c>
      <c r="M94" t="s">
        <v>412</v>
      </c>
    </row>
    <row r="95" spans="2:14" x14ac:dyDescent="0.25">
      <c r="B95" t="s">
        <v>12</v>
      </c>
      <c r="C95">
        <v>4</v>
      </c>
      <c r="D95">
        <v>4</v>
      </c>
      <c r="E95">
        <v>60</v>
      </c>
      <c r="F95" t="s">
        <v>357</v>
      </c>
      <c r="G95">
        <v>1</v>
      </c>
      <c r="H95">
        <v>2</v>
      </c>
      <c r="I95" t="s">
        <v>19</v>
      </c>
      <c r="J95" t="s">
        <v>18</v>
      </c>
      <c r="K95">
        <f t="shared" si="2"/>
        <v>0</v>
      </c>
      <c r="L95">
        <v>4</v>
      </c>
      <c r="M95" t="s">
        <v>384</v>
      </c>
    </row>
    <row r="96" spans="2:14" x14ac:dyDescent="0.25">
      <c r="B96" t="s">
        <v>12</v>
      </c>
      <c r="C96">
        <v>5</v>
      </c>
      <c r="D96">
        <v>5</v>
      </c>
      <c r="E96">
        <v>90</v>
      </c>
      <c r="F96" s="1" t="s">
        <v>472</v>
      </c>
      <c r="G96">
        <v>1</v>
      </c>
      <c r="H96">
        <v>2</v>
      </c>
      <c r="I96" t="s">
        <v>19</v>
      </c>
      <c r="J96" t="s">
        <v>18</v>
      </c>
      <c r="K96">
        <f t="shared" si="2"/>
        <v>0.4</v>
      </c>
      <c r="L96">
        <v>3</v>
      </c>
      <c r="M96" t="s">
        <v>388</v>
      </c>
    </row>
    <row r="97" spans="2:13" x14ac:dyDescent="0.25">
      <c r="B97" t="s">
        <v>12</v>
      </c>
      <c r="C97">
        <v>13</v>
      </c>
      <c r="D97">
        <v>13</v>
      </c>
      <c r="E97">
        <v>500</v>
      </c>
      <c r="F97" t="s">
        <v>460</v>
      </c>
      <c r="G97">
        <v>1</v>
      </c>
      <c r="H97">
        <v>2</v>
      </c>
      <c r="I97" t="s">
        <v>19</v>
      </c>
      <c r="J97" t="s">
        <v>18</v>
      </c>
      <c r="K97">
        <f t="shared" si="2"/>
        <v>0.61538461538461542</v>
      </c>
      <c r="L97">
        <v>5</v>
      </c>
      <c r="M97" t="s">
        <v>406</v>
      </c>
    </row>
    <row r="105" spans="2:13" x14ac:dyDescent="0.25">
      <c r="F105" t="s">
        <v>459</v>
      </c>
      <c r="G105" t="s">
        <v>259</v>
      </c>
    </row>
    <row r="106" spans="2:13" x14ac:dyDescent="0.25">
      <c r="E106" t="s">
        <v>529</v>
      </c>
      <c r="F106">
        <v>0.82</v>
      </c>
      <c r="G106">
        <v>0.16</v>
      </c>
    </row>
    <row r="107" spans="2:13" x14ac:dyDescent="0.25">
      <c r="E107" t="s">
        <v>530</v>
      </c>
      <c r="F107">
        <v>0.56999999999999995</v>
      </c>
      <c r="G107">
        <v>0.55000000000000004</v>
      </c>
    </row>
    <row r="108" spans="2:13" x14ac:dyDescent="0.25">
      <c r="E108" t="s">
        <v>528</v>
      </c>
      <c r="F108">
        <v>0.51</v>
      </c>
      <c r="G108">
        <v>0.68</v>
      </c>
    </row>
    <row r="109" spans="2:13" x14ac:dyDescent="0.25">
      <c r="E109" t="s">
        <v>527</v>
      </c>
      <c r="F109">
        <v>0.59</v>
      </c>
      <c r="G109">
        <v>0.63</v>
      </c>
    </row>
  </sheetData>
  <sortState ref="B58:L97">
    <sortCondition ref="B58:B97"/>
    <sortCondition ref="G58:G97"/>
    <sortCondition ref="K58:K97"/>
  </sortState>
  <hyperlinks>
    <hyperlink ref="F14" r:id="rId1"/>
    <hyperlink ref="F50" display="http://www.play.com/Books/Books/4-/16179364/LEGO-Minifigure-Ultimate-Sticker-Collection/Product.html?searchstring=a77it3m54re5squids&amp;searchtype=bookall&amp;searchsource=2&amp;searchfilters=s{a77it3m54re5squids}%2bc{91}%2bc{104}%2bc{106}%2b&amp;urlrefer=search_x000a__x000a_Books-"/>
    <hyperlink ref="F17" r:id="rId2"/>
    <hyperlink ref="F41" r:id="rId3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34" zoomScale="85" zoomScaleNormal="85" workbookViewId="0">
      <selection activeCell="F2" sqref="F2:F58"/>
    </sheetView>
  </sheetViews>
  <sheetFormatPr defaultRowHeight="15" x14ac:dyDescent="0.25"/>
  <cols>
    <col min="1" max="1" width="12.85546875" style="13" bestFit="1" customWidth="1"/>
    <col min="4" max="4" width="7.28515625" customWidth="1"/>
    <col min="5" max="5" width="22.140625" customWidth="1"/>
    <col min="6" max="6" width="37.5703125" bestFit="1" customWidth="1"/>
    <col min="7" max="7" width="47.5703125" customWidth="1"/>
    <col min="8" max="8" width="16" customWidth="1"/>
    <col min="9" max="9" width="39.7109375" customWidth="1"/>
    <col min="13" max="13" width="14.7109375" customWidth="1"/>
  </cols>
  <sheetData>
    <row r="1" spans="1:14" x14ac:dyDescent="0.25">
      <c r="A1" s="11" t="s">
        <v>216</v>
      </c>
      <c r="B1" s="2" t="s">
        <v>260</v>
      </c>
      <c r="C1" s="2" t="s">
        <v>261</v>
      </c>
      <c r="D1" s="2" t="s">
        <v>262</v>
      </c>
      <c r="E1" s="2" t="s">
        <v>263</v>
      </c>
      <c r="F1" s="2" t="s">
        <v>264</v>
      </c>
      <c r="G1" s="2" t="s">
        <v>265</v>
      </c>
      <c r="H1" s="2" t="s">
        <v>266</v>
      </c>
      <c r="I1" s="2" t="s">
        <v>267</v>
      </c>
      <c r="J1" s="2" t="s">
        <v>268</v>
      </c>
      <c r="K1" s="2" t="s">
        <v>269</v>
      </c>
      <c r="L1" s="2" t="s">
        <v>270</v>
      </c>
    </row>
    <row r="2" spans="1:14" s="5" customFormat="1" x14ac:dyDescent="0.25">
      <c r="A2" s="12">
        <v>40822.385509259257</v>
      </c>
      <c r="B2" s="5" t="s">
        <v>18</v>
      </c>
      <c r="C2" s="5" t="s">
        <v>19</v>
      </c>
      <c r="D2" s="5" t="s">
        <v>271</v>
      </c>
      <c r="E2" s="5">
        <v>7</v>
      </c>
      <c r="F2" s="5">
        <v>136</v>
      </c>
      <c r="G2" s="5" t="s">
        <v>331</v>
      </c>
      <c r="H2" s="5">
        <v>2.42</v>
      </c>
      <c r="I2" s="5" t="s">
        <v>332</v>
      </c>
      <c r="J2" s="5" t="s">
        <v>21</v>
      </c>
      <c r="K2" s="5" t="s">
        <v>22</v>
      </c>
      <c r="L2" s="5" t="s">
        <v>23</v>
      </c>
      <c r="M2"/>
      <c r="N2"/>
    </row>
    <row r="3" spans="1:14" s="5" customFormat="1" x14ac:dyDescent="0.25">
      <c r="A3" s="12">
        <v>40821.401053240741</v>
      </c>
      <c r="B3" s="5" t="s">
        <v>18</v>
      </c>
      <c r="C3" s="5" t="s">
        <v>19</v>
      </c>
      <c r="D3" s="5" t="s">
        <v>271</v>
      </c>
      <c r="E3" s="5">
        <v>20</v>
      </c>
      <c r="F3" s="5">
        <v>180</v>
      </c>
      <c r="G3" s="5" t="s">
        <v>305</v>
      </c>
      <c r="H3" s="5">
        <v>9.08</v>
      </c>
      <c r="I3" s="5" t="s">
        <v>306</v>
      </c>
      <c r="J3" s="5" t="s">
        <v>21</v>
      </c>
      <c r="K3" s="5" t="s">
        <v>22</v>
      </c>
      <c r="L3" s="5" t="s">
        <v>23</v>
      </c>
      <c r="M3"/>
      <c r="N3"/>
    </row>
    <row r="4" spans="1:14" s="5" customFormat="1" x14ac:dyDescent="0.25">
      <c r="A4" s="12">
        <v>40821.3909375</v>
      </c>
      <c r="B4" s="5" t="s">
        <v>18</v>
      </c>
      <c r="C4" s="5" t="s">
        <v>19</v>
      </c>
      <c r="D4" s="5" t="s">
        <v>271</v>
      </c>
      <c r="E4" s="5">
        <v>5</v>
      </c>
      <c r="F4" s="5">
        <v>76</v>
      </c>
      <c r="G4" s="5" t="s">
        <v>275</v>
      </c>
      <c r="H4" s="5">
        <v>9.08</v>
      </c>
      <c r="I4" s="5" t="s">
        <v>276</v>
      </c>
      <c r="J4" s="5" t="s">
        <v>21</v>
      </c>
      <c r="K4" s="5" t="s">
        <v>22</v>
      </c>
      <c r="L4" s="5" t="s">
        <v>23</v>
      </c>
      <c r="M4"/>
      <c r="N4"/>
    </row>
    <row r="5" spans="1:14" s="5" customFormat="1" x14ac:dyDescent="0.25">
      <c r="A5" s="12">
        <v>40821.394525462965</v>
      </c>
      <c r="B5" s="5" t="s">
        <v>18</v>
      </c>
      <c r="C5" s="5" t="s">
        <v>19</v>
      </c>
      <c r="D5" s="5" t="s">
        <v>271</v>
      </c>
      <c r="E5" s="5">
        <v>8</v>
      </c>
      <c r="F5" s="5">
        <v>120</v>
      </c>
      <c r="G5" s="5" t="s">
        <v>284</v>
      </c>
      <c r="H5" s="5">
        <v>9.08</v>
      </c>
      <c r="I5" s="8" t="s">
        <v>285</v>
      </c>
      <c r="J5" s="5" t="s">
        <v>21</v>
      </c>
      <c r="K5" s="5" t="s">
        <v>22</v>
      </c>
      <c r="L5" s="5" t="s">
        <v>23</v>
      </c>
      <c r="M5"/>
      <c r="N5"/>
    </row>
    <row r="6" spans="1:14" s="5" customFormat="1" x14ac:dyDescent="0.25">
      <c r="A6" s="12">
        <v>40822.385416666664</v>
      </c>
      <c r="B6" s="5" t="s">
        <v>18</v>
      </c>
      <c r="C6" s="5" t="s">
        <v>19</v>
      </c>
      <c r="D6" s="5" t="s">
        <v>271</v>
      </c>
      <c r="E6" s="5">
        <v>8</v>
      </c>
      <c r="F6" s="5">
        <v>132</v>
      </c>
      <c r="G6" s="5" t="s">
        <v>329</v>
      </c>
      <c r="H6" s="5">
        <v>10.81</v>
      </c>
      <c r="I6" s="5" t="s">
        <v>330</v>
      </c>
      <c r="J6" s="5" t="s">
        <v>21</v>
      </c>
      <c r="K6" s="5" t="s">
        <v>22</v>
      </c>
      <c r="L6" s="5" t="s">
        <v>23</v>
      </c>
      <c r="M6"/>
      <c r="N6"/>
    </row>
    <row r="7" spans="1:14" s="5" customFormat="1" x14ac:dyDescent="0.25">
      <c r="A7" s="12">
        <v>40822.722777777773</v>
      </c>
      <c r="B7" s="5" t="s">
        <v>18</v>
      </c>
      <c r="C7" s="5" t="s">
        <v>19</v>
      </c>
      <c r="D7" s="5" t="s">
        <v>271</v>
      </c>
      <c r="E7" s="5">
        <v>5</v>
      </c>
      <c r="F7" s="5">
        <v>113</v>
      </c>
      <c r="G7" s="5" t="s">
        <v>350</v>
      </c>
      <c r="H7" s="5">
        <v>10.94</v>
      </c>
      <c r="I7" s="5" t="s">
        <v>351</v>
      </c>
      <c r="J7" s="5" t="s">
        <v>21</v>
      </c>
      <c r="K7" s="5" t="s">
        <v>22</v>
      </c>
      <c r="L7" s="5" t="s">
        <v>23</v>
      </c>
      <c r="M7"/>
      <c r="N7"/>
    </row>
    <row r="8" spans="1:14" s="5" customFormat="1" x14ac:dyDescent="0.25">
      <c r="A8" s="12">
        <v>40822.731296296297</v>
      </c>
      <c r="B8" s="5" t="s">
        <v>18</v>
      </c>
      <c r="C8" s="5" t="s">
        <v>19</v>
      </c>
      <c r="D8" s="5" t="s">
        <v>271</v>
      </c>
      <c r="E8" s="5">
        <v>5</v>
      </c>
      <c r="F8" s="5">
        <v>200</v>
      </c>
      <c r="G8" s="5" t="s">
        <v>354</v>
      </c>
      <c r="H8" s="5">
        <v>10.94</v>
      </c>
      <c r="I8" s="5" t="s">
        <v>355</v>
      </c>
      <c r="J8" s="5" t="s">
        <v>21</v>
      </c>
      <c r="K8" s="5" t="s">
        <v>22</v>
      </c>
      <c r="L8" s="5" t="s">
        <v>23</v>
      </c>
      <c r="M8"/>
      <c r="N8"/>
    </row>
    <row r="9" spans="1:14" s="5" customFormat="1" x14ac:dyDescent="0.25">
      <c r="A9" s="12">
        <v>40821.398888888885</v>
      </c>
      <c r="B9" s="5" t="s">
        <v>18</v>
      </c>
      <c r="C9" s="5" t="s">
        <v>19</v>
      </c>
      <c r="D9" s="5" t="s">
        <v>271</v>
      </c>
      <c r="E9" s="5">
        <v>14</v>
      </c>
      <c r="F9" s="5" t="s">
        <v>297</v>
      </c>
      <c r="G9" s="5" t="s">
        <v>298</v>
      </c>
      <c r="H9" s="5">
        <v>11.49</v>
      </c>
      <c r="I9" s="5" t="s">
        <v>299</v>
      </c>
      <c r="J9" s="5" t="s">
        <v>21</v>
      </c>
      <c r="K9" s="5" t="s">
        <v>22</v>
      </c>
      <c r="L9" s="5" t="s">
        <v>23</v>
      </c>
      <c r="M9"/>
      <c r="N9"/>
    </row>
    <row r="10" spans="1:14" s="5" customFormat="1" x14ac:dyDescent="0.25">
      <c r="A10" s="5">
        <v>40821.398090277777</v>
      </c>
      <c r="B10" s="5" t="s">
        <v>18</v>
      </c>
      <c r="C10" s="5" t="s">
        <v>19</v>
      </c>
      <c r="D10" s="5" t="s">
        <v>271</v>
      </c>
      <c r="E10" s="5">
        <v>28</v>
      </c>
      <c r="F10" s="5" t="s">
        <v>295</v>
      </c>
      <c r="G10" s="5" t="s">
        <v>296</v>
      </c>
      <c r="H10" s="5">
        <v>11.49</v>
      </c>
      <c r="I10" s="5" t="s">
        <v>424</v>
      </c>
      <c r="J10" s="5" t="s">
        <v>21</v>
      </c>
      <c r="K10" s="5" t="s">
        <v>22</v>
      </c>
      <c r="L10" s="5" t="s">
        <v>23</v>
      </c>
      <c r="M10"/>
      <c r="N10"/>
    </row>
    <row r="11" spans="1:14" s="5" customFormat="1" x14ac:dyDescent="0.25">
      <c r="A11" s="12">
        <v>40821.399375000001</v>
      </c>
      <c r="B11" s="5" t="s">
        <v>18</v>
      </c>
      <c r="C11" s="5" t="s">
        <v>19</v>
      </c>
      <c r="D11" s="5" t="s">
        <v>271</v>
      </c>
      <c r="E11" s="5">
        <v>21</v>
      </c>
      <c r="F11" s="5">
        <v>234.4</v>
      </c>
      <c r="G11" s="5" t="s">
        <v>296</v>
      </c>
      <c r="H11" s="5">
        <v>11.49</v>
      </c>
      <c r="I11" s="8" t="s">
        <v>302</v>
      </c>
      <c r="J11" s="5" t="s">
        <v>21</v>
      </c>
      <c r="K11" s="5" t="s">
        <v>22</v>
      </c>
      <c r="L11" s="5" t="s">
        <v>23</v>
      </c>
      <c r="M11"/>
      <c r="N11"/>
    </row>
    <row r="12" spans="1:14" s="5" customFormat="1" x14ac:dyDescent="0.25">
      <c r="A12" s="12">
        <v>40822.384733796294</v>
      </c>
      <c r="B12" s="5" t="s">
        <v>18</v>
      </c>
      <c r="C12" s="5" t="s">
        <v>19</v>
      </c>
      <c r="D12" s="5" t="s">
        <v>271</v>
      </c>
      <c r="E12" s="5">
        <v>25</v>
      </c>
      <c r="F12" s="5">
        <v>300</v>
      </c>
      <c r="G12" s="5" t="s">
        <v>321</v>
      </c>
      <c r="H12" s="5">
        <v>11.49</v>
      </c>
      <c r="I12" s="5" t="s">
        <v>322</v>
      </c>
      <c r="J12" s="5" t="s">
        <v>21</v>
      </c>
      <c r="K12" s="5" t="s">
        <v>22</v>
      </c>
      <c r="L12" s="5" t="s">
        <v>23</v>
      </c>
      <c r="M12"/>
      <c r="N12"/>
    </row>
    <row r="13" spans="1:14" s="5" customFormat="1" x14ac:dyDescent="0.25">
      <c r="A13" s="12">
        <v>40822.385949074072</v>
      </c>
      <c r="B13" s="5" t="s">
        <v>18</v>
      </c>
      <c r="C13" s="5" t="s">
        <v>19</v>
      </c>
      <c r="D13" s="5" t="s">
        <v>271</v>
      </c>
      <c r="E13" s="5">
        <v>6</v>
      </c>
      <c r="F13" s="5">
        <v>260</v>
      </c>
      <c r="G13" s="5" t="s">
        <v>296</v>
      </c>
      <c r="H13" s="5">
        <v>11.49</v>
      </c>
      <c r="I13" s="5" t="s">
        <v>336</v>
      </c>
      <c r="J13" s="5" t="s">
        <v>21</v>
      </c>
      <c r="K13" s="5" t="s">
        <v>22</v>
      </c>
      <c r="L13" s="5" t="s">
        <v>23</v>
      </c>
      <c r="M13"/>
      <c r="N13"/>
    </row>
    <row r="14" spans="1:14" s="5" customFormat="1" x14ac:dyDescent="0.25">
      <c r="A14" s="12">
        <v>40821.39398148148</v>
      </c>
      <c r="B14" s="5" t="s">
        <v>18</v>
      </c>
      <c r="C14" s="5" t="s">
        <v>19</v>
      </c>
      <c r="D14" s="5" t="s">
        <v>271</v>
      </c>
      <c r="E14" s="5">
        <v>5</v>
      </c>
      <c r="F14" s="5">
        <v>89</v>
      </c>
      <c r="G14" s="5" t="s">
        <v>279</v>
      </c>
      <c r="H14" s="5">
        <v>11.49</v>
      </c>
      <c r="I14" s="8" t="s">
        <v>280</v>
      </c>
      <c r="J14" s="5" t="s">
        <v>21</v>
      </c>
      <c r="K14" s="5" t="s">
        <v>22</v>
      </c>
      <c r="L14" s="5" t="s">
        <v>23</v>
      </c>
      <c r="M14"/>
      <c r="N14"/>
    </row>
    <row r="15" spans="1:14" s="5" customFormat="1" x14ac:dyDescent="0.25">
      <c r="A15" s="12">
        <v>40822.386759259258</v>
      </c>
      <c r="B15" s="5" t="s">
        <v>18</v>
      </c>
      <c r="C15" s="5" t="s">
        <v>19</v>
      </c>
      <c r="D15" s="5" t="s">
        <v>271</v>
      </c>
      <c r="E15" s="5">
        <v>2</v>
      </c>
      <c r="F15" s="5">
        <v>60</v>
      </c>
      <c r="G15" s="5" t="s">
        <v>337</v>
      </c>
      <c r="H15" s="5">
        <v>11.99</v>
      </c>
      <c r="I15" s="5" t="s">
        <v>338</v>
      </c>
      <c r="J15" s="5" t="s">
        <v>21</v>
      </c>
      <c r="K15" s="5" t="s">
        <v>22</v>
      </c>
      <c r="L15" s="5" t="s">
        <v>23</v>
      </c>
      <c r="M15"/>
      <c r="N15"/>
    </row>
    <row r="16" spans="1:14" s="5" customFormat="1" x14ac:dyDescent="0.25">
      <c r="A16" s="12">
        <v>40822.388506944444</v>
      </c>
      <c r="B16" s="5" t="s">
        <v>18</v>
      </c>
      <c r="C16" s="5" t="s">
        <v>19</v>
      </c>
      <c r="D16" s="5" t="s">
        <v>271</v>
      </c>
      <c r="E16" s="5">
        <v>26</v>
      </c>
      <c r="F16" s="5">
        <v>200</v>
      </c>
      <c r="G16" s="5" t="s">
        <v>341</v>
      </c>
      <c r="H16" s="5">
        <v>12.2</v>
      </c>
      <c r="I16" s="5" t="s">
        <v>342</v>
      </c>
      <c r="J16" s="5" t="s">
        <v>21</v>
      </c>
      <c r="K16" s="5" t="s">
        <v>22</v>
      </c>
      <c r="L16" s="5" t="s">
        <v>23</v>
      </c>
      <c r="M16"/>
      <c r="N16"/>
    </row>
    <row r="17" spans="1:14" s="5" customFormat="1" x14ac:dyDescent="0.25">
      <c r="A17" s="12">
        <v>40822.729305555556</v>
      </c>
      <c r="B17" s="5" t="s">
        <v>18</v>
      </c>
      <c r="C17" s="5" t="s">
        <v>19</v>
      </c>
      <c r="D17" s="5" t="s">
        <v>271</v>
      </c>
      <c r="E17" s="5">
        <v>2</v>
      </c>
      <c r="F17" s="5">
        <v>13</v>
      </c>
      <c r="G17" s="5" t="s">
        <v>352</v>
      </c>
      <c r="H17" s="5">
        <v>12.49</v>
      </c>
      <c r="I17" s="5" t="s">
        <v>353</v>
      </c>
      <c r="J17" s="5" t="s">
        <v>21</v>
      </c>
      <c r="K17" s="5" t="s">
        <v>22</v>
      </c>
      <c r="L17" s="5" t="s">
        <v>23</v>
      </c>
      <c r="M17"/>
      <c r="N17"/>
    </row>
    <row r="18" spans="1:14" s="5" customFormat="1" x14ac:dyDescent="0.25">
      <c r="A18" s="12">
        <v>40821.394074074073</v>
      </c>
      <c r="B18" s="5" t="s">
        <v>18</v>
      </c>
      <c r="C18" s="5" t="s">
        <v>19</v>
      </c>
      <c r="D18" s="5" t="s">
        <v>271</v>
      </c>
      <c r="E18" s="5">
        <v>8</v>
      </c>
      <c r="F18" s="5">
        <v>60</v>
      </c>
      <c r="G18" s="5" t="s">
        <v>281</v>
      </c>
      <c r="H18" s="5">
        <v>12.7</v>
      </c>
      <c r="I18" s="8" t="s">
        <v>282</v>
      </c>
      <c r="J18" s="5" t="s">
        <v>21</v>
      </c>
      <c r="K18" s="5" t="s">
        <v>22</v>
      </c>
      <c r="L18" s="5" t="s">
        <v>23</v>
      </c>
      <c r="M18"/>
      <c r="N18"/>
    </row>
    <row r="19" spans="1:14" s="5" customFormat="1" x14ac:dyDescent="0.25">
      <c r="A19" s="12">
        <v>40821.402129629627</v>
      </c>
      <c r="B19" s="5" t="s">
        <v>18</v>
      </c>
      <c r="C19" s="5" t="s">
        <v>19</v>
      </c>
      <c r="D19" s="5" t="s">
        <v>271</v>
      </c>
      <c r="E19" s="5">
        <v>75</v>
      </c>
      <c r="F19" s="5">
        <v>660</v>
      </c>
      <c r="G19" s="5" t="s">
        <v>307</v>
      </c>
      <c r="H19" s="5">
        <v>12.7</v>
      </c>
      <c r="I19" s="8" t="s">
        <v>308</v>
      </c>
      <c r="J19" s="5" t="s">
        <v>72</v>
      </c>
      <c r="K19" s="5" t="s">
        <v>22</v>
      </c>
      <c r="L19" s="5" t="s">
        <v>23</v>
      </c>
      <c r="M19"/>
      <c r="N19"/>
    </row>
    <row r="20" spans="1:14" s="5" customFormat="1" x14ac:dyDescent="0.25">
      <c r="A20" s="12">
        <v>40822.385034722218</v>
      </c>
      <c r="B20" s="5" t="s">
        <v>18</v>
      </c>
      <c r="C20" s="5" t="s">
        <v>19</v>
      </c>
      <c r="D20" s="5" t="s">
        <v>271</v>
      </c>
      <c r="E20" s="5">
        <v>19</v>
      </c>
      <c r="F20" s="5">
        <v>300</v>
      </c>
      <c r="G20" s="5" t="s">
        <v>327</v>
      </c>
      <c r="H20" s="5">
        <v>12.89</v>
      </c>
      <c r="I20" s="5" t="s">
        <v>328</v>
      </c>
      <c r="J20" s="5" t="s">
        <v>21</v>
      </c>
      <c r="K20" s="5" t="s">
        <v>22</v>
      </c>
      <c r="L20" s="5" t="s">
        <v>23</v>
      </c>
      <c r="M20"/>
      <c r="N20"/>
    </row>
    <row r="21" spans="1:14" s="5" customFormat="1" x14ac:dyDescent="0.25">
      <c r="A21" s="12">
        <v>40822.39025462963</v>
      </c>
      <c r="B21" s="5" t="s">
        <v>18</v>
      </c>
      <c r="C21" s="5" t="s">
        <v>19</v>
      </c>
      <c r="D21" s="5" t="s">
        <v>271</v>
      </c>
      <c r="E21" s="5">
        <v>4</v>
      </c>
      <c r="F21" s="5">
        <v>71</v>
      </c>
      <c r="G21" s="5" t="s">
        <v>343</v>
      </c>
      <c r="H21" s="5">
        <v>12.89</v>
      </c>
      <c r="I21" s="5" t="s">
        <v>427</v>
      </c>
      <c r="J21" s="5" t="s">
        <v>21</v>
      </c>
      <c r="K21" s="5" t="s">
        <v>22</v>
      </c>
      <c r="L21" s="5" t="s">
        <v>23</v>
      </c>
      <c r="M21"/>
      <c r="N21"/>
    </row>
    <row r="22" spans="1:14" s="5" customFormat="1" x14ac:dyDescent="0.25">
      <c r="A22" s="12">
        <v>40822.39398148148</v>
      </c>
      <c r="B22" s="5" t="s">
        <v>18</v>
      </c>
      <c r="C22" s="5" t="s">
        <v>19</v>
      </c>
      <c r="D22" s="5" t="s">
        <v>271</v>
      </c>
      <c r="E22" s="5">
        <v>5</v>
      </c>
      <c r="F22" s="5" t="s">
        <v>348</v>
      </c>
      <c r="G22" s="5" t="s">
        <v>333</v>
      </c>
      <c r="H22" s="5">
        <v>12.89</v>
      </c>
      <c r="I22" s="5" t="s">
        <v>349</v>
      </c>
      <c r="J22" s="5" t="s">
        <v>21</v>
      </c>
      <c r="K22" s="5" t="s">
        <v>22</v>
      </c>
      <c r="L22" s="5" t="s">
        <v>23</v>
      </c>
      <c r="M22"/>
      <c r="N22"/>
    </row>
    <row r="23" spans="1:14" s="5" customFormat="1" x14ac:dyDescent="0.25">
      <c r="A23" s="12">
        <v>40821.396018518521</v>
      </c>
      <c r="B23" s="5" t="s">
        <v>18</v>
      </c>
      <c r="C23" s="5" t="s">
        <v>194</v>
      </c>
      <c r="D23" s="5" t="s">
        <v>271</v>
      </c>
      <c r="E23" s="5">
        <v>40</v>
      </c>
      <c r="F23" s="5" t="s">
        <v>290</v>
      </c>
      <c r="G23" s="5" t="s">
        <v>291</v>
      </c>
      <c r="H23" s="5">
        <v>12.99</v>
      </c>
      <c r="I23" s="8" t="s">
        <v>292</v>
      </c>
      <c r="J23" s="5" t="s">
        <v>21</v>
      </c>
      <c r="K23" s="5" t="s">
        <v>22</v>
      </c>
      <c r="L23" s="5" t="s">
        <v>23</v>
      </c>
      <c r="M23"/>
      <c r="N23"/>
    </row>
    <row r="24" spans="1:14" s="5" customFormat="1" x14ac:dyDescent="0.25">
      <c r="A24" s="12">
        <v>40821.393194444448</v>
      </c>
      <c r="B24" s="5" t="s">
        <v>18</v>
      </c>
      <c r="C24" s="5" t="s">
        <v>19</v>
      </c>
      <c r="D24" s="5" t="s">
        <v>271</v>
      </c>
      <c r="E24" s="5">
        <v>3</v>
      </c>
      <c r="F24" s="5">
        <v>95</v>
      </c>
      <c r="G24" s="5" t="s">
        <v>277</v>
      </c>
      <c r="H24" s="5">
        <v>12.99</v>
      </c>
      <c r="I24" s="5" t="s">
        <v>278</v>
      </c>
      <c r="J24" s="5" t="s">
        <v>21</v>
      </c>
      <c r="K24" s="5" t="s">
        <v>22</v>
      </c>
      <c r="L24" s="5" t="s">
        <v>23</v>
      </c>
      <c r="M24"/>
      <c r="N24"/>
    </row>
    <row r="25" spans="1:14" s="5" customFormat="1" x14ac:dyDescent="0.25">
      <c r="A25" s="12">
        <v>40821.397939814815</v>
      </c>
      <c r="B25" s="5" t="s">
        <v>18</v>
      </c>
      <c r="C25" s="5" t="s">
        <v>19</v>
      </c>
      <c r="D25" s="5" t="s">
        <v>271</v>
      </c>
      <c r="E25" s="5">
        <v>9</v>
      </c>
      <c r="F25" s="5">
        <v>80</v>
      </c>
      <c r="G25" s="5" t="s">
        <v>293</v>
      </c>
      <c r="H25" s="5">
        <v>12.99</v>
      </c>
      <c r="I25" s="8" t="s">
        <v>294</v>
      </c>
      <c r="J25" s="5" t="s">
        <v>21</v>
      </c>
      <c r="K25" s="5" t="s">
        <v>22</v>
      </c>
      <c r="L25" s="5" t="s">
        <v>23</v>
      </c>
      <c r="M25"/>
      <c r="N25"/>
    </row>
    <row r="26" spans="1:14" s="5" customFormat="1" x14ac:dyDescent="0.25">
      <c r="A26" s="5">
        <v>40819.491423611107</v>
      </c>
      <c r="B26" s="5" t="s">
        <v>18</v>
      </c>
      <c r="C26" s="5" t="s">
        <v>19</v>
      </c>
      <c r="D26" s="5" t="s">
        <v>271</v>
      </c>
      <c r="E26" s="5">
        <v>2</v>
      </c>
      <c r="F26" s="5">
        <v>10</v>
      </c>
      <c r="G26" s="5" t="s">
        <v>272</v>
      </c>
      <c r="H26" s="5">
        <v>12.99</v>
      </c>
      <c r="I26" s="5" t="s">
        <v>420</v>
      </c>
      <c r="J26" s="5" t="s">
        <v>21</v>
      </c>
      <c r="K26" s="5" t="s">
        <v>22</v>
      </c>
      <c r="L26" s="5" t="s">
        <v>23</v>
      </c>
      <c r="M26"/>
      <c r="N26"/>
    </row>
    <row r="27" spans="1:14" s="5" customFormat="1" x14ac:dyDescent="0.25">
      <c r="A27" s="12">
        <v>40822.392743055556</v>
      </c>
      <c r="B27" s="5" t="s">
        <v>18</v>
      </c>
      <c r="C27" s="5" t="s">
        <v>19</v>
      </c>
      <c r="D27" s="5" t="s">
        <v>271</v>
      </c>
      <c r="E27" s="5">
        <v>2</v>
      </c>
      <c r="F27" s="5">
        <v>30</v>
      </c>
      <c r="G27" s="5" t="s">
        <v>345</v>
      </c>
      <c r="H27" s="5">
        <v>12.99</v>
      </c>
      <c r="I27" s="5" t="s">
        <v>346</v>
      </c>
      <c r="J27" s="5" t="s">
        <v>21</v>
      </c>
      <c r="K27" s="5" t="s">
        <v>22</v>
      </c>
      <c r="L27" s="5" t="s">
        <v>23</v>
      </c>
      <c r="M27"/>
      <c r="N27"/>
    </row>
    <row r="28" spans="1:14" s="5" customFormat="1" x14ac:dyDescent="0.25">
      <c r="A28" s="12">
        <v>40821.395798611113</v>
      </c>
      <c r="B28" s="5" t="s">
        <v>32</v>
      </c>
      <c r="C28" s="5" t="s">
        <v>19</v>
      </c>
      <c r="D28" s="5" t="s">
        <v>271</v>
      </c>
      <c r="E28" s="5">
        <v>4</v>
      </c>
      <c r="F28" s="5">
        <v>60</v>
      </c>
      <c r="G28" s="5" t="s">
        <v>286</v>
      </c>
      <c r="H28" s="5">
        <v>12.99</v>
      </c>
      <c r="I28" s="8" t="s">
        <v>287</v>
      </c>
      <c r="J28" s="5" t="s">
        <v>21</v>
      </c>
      <c r="K28" s="5" t="s">
        <v>22</v>
      </c>
      <c r="L28" s="5" t="s">
        <v>23</v>
      </c>
      <c r="M28"/>
      <c r="N28"/>
    </row>
    <row r="29" spans="1:14" s="5" customFormat="1" x14ac:dyDescent="0.25">
      <c r="A29" s="12">
        <v>40822.391562500001</v>
      </c>
      <c r="B29" s="5" t="s">
        <v>18</v>
      </c>
      <c r="C29" s="5" t="s">
        <v>19</v>
      </c>
      <c r="D29" s="5" t="s">
        <v>271</v>
      </c>
      <c r="E29" s="5">
        <v>6</v>
      </c>
      <c r="F29" s="5">
        <v>5.4861111111110999E-2</v>
      </c>
      <c r="G29" s="5" t="s">
        <v>344</v>
      </c>
      <c r="H29" s="5">
        <v>12.99</v>
      </c>
      <c r="I29" s="5" t="s">
        <v>76</v>
      </c>
      <c r="J29" s="5" t="s">
        <v>21</v>
      </c>
      <c r="K29" s="5" t="s">
        <v>22</v>
      </c>
      <c r="L29" s="5" t="s">
        <v>23</v>
      </c>
      <c r="M29"/>
      <c r="N29"/>
    </row>
    <row r="30" spans="1:14" s="5" customFormat="1" x14ac:dyDescent="0.25">
      <c r="A30" s="12">
        <v>40821.383553240739</v>
      </c>
      <c r="B30" s="5" t="s">
        <v>18</v>
      </c>
      <c r="C30" s="5" t="s">
        <v>19</v>
      </c>
      <c r="D30" s="5" t="s">
        <v>271</v>
      </c>
      <c r="E30" s="5">
        <v>7</v>
      </c>
      <c r="F30" s="5">
        <v>186</v>
      </c>
      <c r="G30" s="5" t="s">
        <v>273</v>
      </c>
      <c r="H30" s="5">
        <v>12.99</v>
      </c>
      <c r="I30" s="8" t="s">
        <v>274</v>
      </c>
      <c r="J30" s="5" t="s">
        <v>21</v>
      </c>
      <c r="K30" s="5" t="s">
        <v>22</v>
      </c>
      <c r="L30" s="5" t="s">
        <v>23</v>
      </c>
      <c r="M30"/>
      <c r="N30"/>
    </row>
    <row r="31" spans="1:14" x14ac:dyDescent="0.25">
      <c r="A31" s="12">
        <v>40822.383402777778</v>
      </c>
      <c r="B31" s="5" t="s">
        <v>18</v>
      </c>
      <c r="C31" s="5" t="s">
        <v>19</v>
      </c>
      <c r="D31" s="5" t="s">
        <v>271</v>
      </c>
      <c r="E31" s="5">
        <v>8</v>
      </c>
      <c r="F31" s="5">
        <v>119</v>
      </c>
      <c r="G31" s="5" t="s">
        <v>318</v>
      </c>
      <c r="H31" s="5">
        <v>12.99</v>
      </c>
      <c r="I31" s="5" t="s">
        <v>319</v>
      </c>
      <c r="J31" s="5" t="s">
        <v>21</v>
      </c>
      <c r="K31" s="5" t="s">
        <v>22</v>
      </c>
      <c r="L31" s="5" t="s">
        <v>23</v>
      </c>
    </row>
    <row r="32" spans="1:14" s="5" customFormat="1" x14ac:dyDescent="0.25">
      <c r="A32" s="12">
        <v>40822.381469907406</v>
      </c>
      <c r="B32" s="5" t="s">
        <v>18</v>
      </c>
      <c r="C32" s="5" t="s">
        <v>19</v>
      </c>
      <c r="D32" s="5" t="s">
        <v>271</v>
      </c>
      <c r="E32" s="5">
        <v>2</v>
      </c>
      <c r="F32" s="5">
        <v>23</v>
      </c>
      <c r="G32" s="5" t="s">
        <v>316</v>
      </c>
      <c r="H32" s="5">
        <v>12.99</v>
      </c>
      <c r="I32" s="5" t="s">
        <v>317</v>
      </c>
      <c r="J32" s="5" t="s">
        <v>21</v>
      </c>
      <c r="K32" s="5" t="s">
        <v>22</v>
      </c>
      <c r="L32" s="5" t="s">
        <v>23</v>
      </c>
      <c r="M32"/>
      <c r="N32"/>
    </row>
    <row r="33" spans="1:14" s="5" customFormat="1" x14ac:dyDescent="0.25">
      <c r="A33" s="12">
        <v>40822.385659722218</v>
      </c>
      <c r="B33" s="5" t="s">
        <v>18</v>
      </c>
      <c r="C33" s="5" t="s">
        <v>19</v>
      </c>
      <c r="D33" s="5" t="s">
        <v>271</v>
      </c>
      <c r="E33" s="5">
        <v>5</v>
      </c>
      <c r="F33" s="5">
        <v>100</v>
      </c>
      <c r="G33" s="5" t="s">
        <v>333</v>
      </c>
      <c r="H33" s="5">
        <v>12.99</v>
      </c>
      <c r="I33" s="5" t="s">
        <v>304</v>
      </c>
      <c r="J33" s="5" t="s">
        <v>21</v>
      </c>
      <c r="K33" s="5" t="s">
        <v>22</v>
      </c>
      <c r="L33" s="5" t="s">
        <v>23</v>
      </c>
      <c r="M33"/>
      <c r="N33"/>
    </row>
    <row r="34" spans="1:14" s="5" customFormat="1" x14ac:dyDescent="0.25">
      <c r="A34" s="12">
        <v>40822.385925925926</v>
      </c>
      <c r="B34" s="5" t="s">
        <v>32</v>
      </c>
      <c r="C34" s="5" t="s">
        <v>19</v>
      </c>
      <c r="D34" s="5" t="s">
        <v>271</v>
      </c>
      <c r="E34" s="5">
        <v>26</v>
      </c>
      <c r="F34" s="5">
        <v>274</v>
      </c>
      <c r="G34" s="5" t="s">
        <v>334</v>
      </c>
      <c r="H34" s="5">
        <v>12.99</v>
      </c>
      <c r="I34" s="5" t="s">
        <v>335</v>
      </c>
      <c r="J34" s="5" t="s">
        <v>21</v>
      </c>
      <c r="K34" s="5" t="s">
        <v>22</v>
      </c>
      <c r="L34" s="5" t="s">
        <v>23</v>
      </c>
      <c r="M34"/>
      <c r="N34"/>
    </row>
    <row r="35" spans="1:14" s="5" customFormat="1" x14ac:dyDescent="0.25">
      <c r="A35" s="12">
        <v>40822.393935185188</v>
      </c>
      <c r="B35" s="5" t="s">
        <v>18</v>
      </c>
      <c r="C35" s="5" t="s">
        <v>19</v>
      </c>
      <c r="D35" s="5" t="s">
        <v>271</v>
      </c>
      <c r="E35" s="5">
        <v>6</v>
      </c>
      <c r="F35" s="5">
        <v>1.1399999999999999</v>
      </c>
      <c r="G35" s="5" t="s">
        <v>333</v>
      </c>
      <c r="H35" s="5">
        <v>12.99</v>
      </c>
      <c r="I35" s="5" t="s">
        <v>347</v>
      </c>
      <c r="J35" s="5" t="s">
        <v>21</v>
      </c>
      <c r="K35" s="5" t="s">
        <v>22</v>
      </c>
      <c r="L35" s="5" t="s">
        <v>23</v>
      </c>
      <c r="M35"/>
      <c r="N35"/>
    </row>
    <row r="36" spans="1:14" s="5" customFormat="1" x14ac:dyDescent="0.25">
      <c r="A36" s="12">
        <v>40821.395914351851</v>
      </c>
      <c r="B36" s="5" t="s">
        <v>18</v>
      </c>
      <c r="C36" s="5" t="s">
        <v>19</v>
      </c>
      <c r="D36" s="5" t="s">
        <v>271</v>
      </c>
      <c r="E36" s="5">
        <v>4</v>
      </c>
      <c r="F36" s="5">
        <v>45</v>
      </c>
      <c r="G36" s="5" t="s">
        <v>288</v>
      </c>
      <c r="H36" s="5">
        <v>12.99</v>
      </c>
      <c r="I36" s="5" t="s">
        <v>289</v>
      </c>
      <c r="J36" s="5" t="s">
        <v>21</v>
      </c>
      <c r="K36" s="5" t="s">
        <v>22</v>
      </c>
      <c r="L36" s="5" t="s">
        <v>23</v>
      </c>
      <c r="M36"/>
      <c r="N36"/>
    </row>
    <row r="37" spans="1:14" s="5" customFormat="1" x14ac:dyDescent="0.25">
      <c r="A37" s="12">
        <v>40821.400497685187</v>
      </c>
      <c r="B37" s="5" t="s">
        <v>18</v>
      </c>
      <c r="C37" s="5" t="s">
        <v>19</v>
      </c>
      <c r="D37" s="5" t="s">
        <v>271</v>
      </c>
      <c r="E37" s="5">
        <v>10</v>
      </c>
      <c r="F37" s="5" t="s">
        <v>303</v>
      </c>
      <c r="G37" s="5" t="s">
        <v>288</v>
      </c>
      <c r="H37" s="5">
        <v>12.99</v>
      </c>
      <c r="I37" s="5" t="s">
        <v>304</v>
      </c>
      <c r="J37" s="5" t="s">
        <v>21</v>
      </c>
      <c r="K37" s="5" t="s">
        <v>22</v>
      </c>
      <c r="L37" s="5" t="s">
        <v>23</v>
      </c>
      <c r="M37"/>
      <c r="N37"/>
    </row>
    <row r="38" spans="1:14" s="5" customFormat="1" x14ac:dyDescent="0.25">
      <c r="A38" s="5">
        <v>40821.394432870373</v>
      </c>
      <c r="B38" s="5" t="s">
        <v>18</v>
      </c>
      <c r="C38" s="5" t="s">
        <v>19</v>
      </c>
      <c r="D38" s="5" t="s">
        <v>271</v>
      </c>
      <c r="E38" s="5">
        <v>1</v>
      </c>
      <c r="F38" s="5">
        <v>10</v>
      </c>
      <c r="G38" s="5" t="s">
        <v>65</v>
      </c>
      <c r="H38" s="5">
        <v>12.99</v>
      </c>
      <c r="I38" s="5" t="s">
        <v>283</v>
      </c>
      <c r="J38" s="5" t="s">
        <v>21</v>
      </c>
      <c r="K38" s="5" t="s">
        <v>22</v>
      </c>
      <c r="L38" s="5" t="s">
        <v>23</v>
      </c>
      <c r="M38"/>
      <c r="N38"/>
    </row>
    <row r="39" spans="1:14" s="5" customFormat="1" x14ac:dyDescent="0.25">
      <c r="A39" s="12">
        <v>40822.387337962966</v>
      </c>
      <c r="B39" s="5" t="s">
        <v>18</v>
      </c>
      <c r="C39" s="5" t="s">
        <v>19</v>
      </c>
      <c r="D39" s="5" t="s">
        <v>271</v>
      </c>
      <c r="E39" s="5">
        <v>3</v>
      </c>
      <c r="F39" s="5">
        <v>9.9305555555555994E-2</v>
      </c>
      <c r="G39" s="5" t="s">
        <v>339</v>
      </c>
      <c r="H39" s="5">
        <v>12.99</v>
      </c>
      <c r="I39" s="5" t="s">
        <v>340</v>
      </c>
      <c r="J39" s="5" t="s">
        <v>21</v>
      </c>
      <c r="K39" s="5" t="s">
        <v>22</v>
      </c>
      <c r="L39" s="5" t="s">
        <v>23</v>
      </c>
      <c r="M39"/>
      <c r="N39"/>
    </row>
    <row r="40" spans="1:14" s="5" customFormat="1" x14ac:dyDescent="0.25">
      <c r="A40" s="12">
        <v>40821.404374999998</v>
      </c>
      <c r="B40" s="5" t="s">
        <v>18</v>
      </c>
      <c r="C40" s="5" t="s">
        <v>19</v>
      </c>
      <c r="D40" s="5" t="s">
        <v>271</v>
      </c>
      <c r="E40" s="5">
        <v>6</v>
      </c>
      <c r="F40" s="5">
        <v>35</v>
      </c>
      <c r="G40" s="5" t="s">
        <v>312</v>
      </c>
      <c r="H40" s="5">
        <v>12.99</v>
      </c>
      <c r="I40" s="8" t="s">
        <v>313</v>
      </c>
      <c r="J40" s="5" t="s">
        <v>21</v>
      </c>
      <c r="K40" s="5" t="s">
        <v>22</v>
      </c>
      <c r="L40" s="5" t="s">
        <v>23</v>
      </c>
      <c r="M40"/>
      <c r="N40"/>
    </row>
    <row r="41" spans="1:14" s="5" customFormat="1" x14ac:dyDescent="0.25">
      <c r="A41" s="12">
        <v>40821.399201388893</v>
      </c>
      <c r="B41" s="5" t="s">
        <v>18</v>
      </c>
      <c r="C41" s="5" t="s">
        <v>19</v>
      </c>
      <c r="D41" s="5" t="s">
        <v>271</v>
      </c>
      <c r="E41" s="5">
        <v>173</v>
      </c>
      <c r="F41" s="5">
        <v>180</v>
      </c>
      <c r="G41" s="5" t="s">
        <v>300</v>
      </c>
      <c r="H41" s="5">
        <v>13.2</v>
      </c>
      <c r="I41" s="8" t="s">
        <v>301</v>
      </c>
      <c r="J41" s="5" t="s">
        <v>21</v>
      </c>
      <c r="K41" s="5" t="s">
        <v>22</v>
      </c>
      <c r="L41" s="5" t="s">
        <v>23</v>
      </c>
      <c r="M41"/>
      <c r="N41"/>
    </row>
    <row r="42" spans="1:14" s="5" customFormat="1" x14ac:dyDescent="0.25">
      <c r="A42" s="5">
        <v>40821.402905092589</v>
      </c>
      <c r="B42" s="5" t="s">
        <v>18</v>
      </c>
      <c r="C42" s="5" t="s">
        <v>309</v>
      </c>
      <c r="D42" s="5" t="s">
        <v>271</v>
      </c>
      <c r="E42" s="5">
        <v>1</v>
      </c>
      <c r="F42" s="5">
        <v>60</v>
      </c>
      <c r="G42" s="5" t="s">
        <v>310</v>
      </c>
      <c r="H42" s="5">
        <v>13.43</v>
      </c>
      <c r="I42" s="5" t="s">
        <v>311</v>
      </c>
      <c r="J42" s="5" t="s">
        <v>21</v>
      </c>
      <c r="K42" s="5" t="s">
        <v>22</v>
      </c>
      <c r="L42" s="5" t="s">
        <v>23</v>
      </c>
      <c r="M42"/>
      <c r="N42"/>
    </row>
    <row r="43" spans="1:14" s="5" customFormat="1" x14ac:dyDescent="0.25">
      <c r="A43" s="12">
        <v>40822.384664351848</v>
      </c>
      <c r="B43" s="5" t="s">
        <v>18</v>
      </c>
      <c r="C43" s="5" t="s">
        <v>19</v>
      </c>
      <c r="D43" s="5" t="s">
        <v>271</v>
      </c>
      <c r="E43" s="5">
        <v>2</v>
      </c>
      <c r="F43" s="5">
        <v>15</v>
      </c>
      <c r="G43" s="5" t="s">
        <v>320</v>
      </c>
      <c r="H43" s="5">
        <v>13.49</v>
      </c>
      <c r="I43" s="5" t="s">
        <v>168</v>
      </c>
      <c r="J43" s="5" t="s">
        <v>21</v>
      </c>
      <c r="K43" s="5" t="s">
        <v>22</v>
      </c>
      <c r="L43" s="5" t="s">
        <v>23</v>
      </c>
      <c r="M43"/>
      <c r="N43"/>
    </row>
    <row r="44" spans="1:14" s="5" customFormat="1" x14ac:dyDescent="0.25">
      <c r="A44" s="12">
        <v>40822.38480324074</v>
      </c>
      <c r="B44" s="5" t="s">
        <v>18</v>
      </c>
      <c r="C44" s="5" t="s">
        <v>19</v>
      </c>
      <c r="D44" s="5" t="s">
        <v>271</v>
      </c>
      <c r="E44" s="5">
        <v>18</v>
      </c>
      <c r="F44" s="5">
        <v>239</v>
      </c>
      <c r="G44" s="5" t="s">
        <v>325</v>
      </c>
      <c r="H44" s="5">
        <v>14.99</v>
      </c>
      <c r="I44" s="5" t="s">
        <v>326</v>
      </c>
      <c r="J44" s="5" t="s">
        <v>21</v>
      </c>
      <c r="K44" s="5" t="s">
        <v>22</v>
      </c>
      <c r="L44" s="5" t="s">
        <v>23</v>
      </c>
      <c r="M44"/>
      <c r="N44"/>
    </row>
    <row r="45" spans="1:14" s="5" customFormat="1" x14ac:dyDescent="0.25">
      <c r="A45" s="12">
        <v>40822.384756944448</v>
      </c>
      <c r="B45" s="5" t="s">
        <v>18</v>
      </c>
      <c r="C45" s="5" t="s">
        <v>19</v>
      </c>
      <c r="D45" s="5" t="s">
        <v>271</v>
      </c>
      <c r="E45" s="5">
        <v>5</v>
      </c>
      <c r="F45" s="5">
        <v>134</v>
      </c>
      <c r="G45" s="5" t="s">
        <v>323</v>
      </c>
      <c r="H45" s="5">
        <v>15.69</v>
      </c>
      <c r="I45" s="5" t="s">
        <v>324</v>
      </c>
      <c r="J45" s="5" t="s">
        <v>21</v>
      </c>
      <c r="K45" s="5" t="s">
        <v>22</v>
      </c>
      <c r="L45" s="5" t="s">
        <v>23</v>
      </c>
      <c r="M45"/>
      <c r="N45"/>
    </row>
    <row r="46" spans="1:14" s="5" customFormat="1" x14ac:dyDescent="0.25">
      <c r="A46" s="12">
        <v>40821.408935185187</v>
      </c>
      <c r="B46" s="5" t="s">
        <v>18</v>
      </c>
      <c r="C46" s="5" t="s">
        <v>19</v>
      </c>
      <c r="D46" s="5" t="s">
        <v>271</v>
      </c>
      <c r="E46" s="5">
        <v>7</v>
      </c>
      <c r="F46" s="5">
        <v>120</v>
      </c>
      <c r="G46" s="5" t="s">
        <v>314</v>
      </c>
      <c r="H46" s="5">
        <v>120</v>
      </c>
      <c r="I46" s="8" t="s">
        <v>315</v>
      </c>
      <c r="J46" s="5" t="s">
        <v>21</v>
      </c>
      <c r="K46" s="5" t="s">
        <v>22</v>
      </c>
      <c r="L46" s="5" t="s">
        <v>23</v>
      </c>
      <c r="M46"/>
      <c r="N46"/>
    </row>
    <row r="47" spans="1:14" s="5" customFormat="1" x14ac:dyDescent="0.25">
      <c r="A47" s="12">
        <v>40821.393043981479</v>
      </c>
      <c r="B47" s="5" t="s">
        <v>18</v>
      </c>
      <c r="C47" s="5" t="s">
        <v>19</v>
      </c>
      <c r="D47" s="5" t="s">
        <v>233</v>
      </c>
      <c r="E47" s="5">
        <v>5</v>
      </c>
      <c r="F47" s="5">
        <v>15</v>
      </c>
      <c r="G47" s="5" t="s">
        <v>65</v>
      </c>
      <c r="H47" s="5">
        <v>12.99</v>
      </c>
      <c r="I47" s="5" t="s">
        <v>422</v>
      </c>
      <c r="J47" s="5" t="s">
        <v>21</v>
      </c>
      <c r="K47" s="5" t="s">
        <v>22</v>
      </c>
      <c r="L47" s="5" t="s">
        <v>23</v>
      </c>
      <c r="M47"/>
      <c r="N47"/>
    </row>
    <row r="48" spans="1:14" x14ac:dyDescent="0.25">
      <c r="A48" s="16">
        <v>40821.412222222221</v>
      </c>
      <c r="B48" s="16" t="s">
        <v>18</v>
      </c>
      <c r="C48" s="16" t="s">
        <v>309</v>
      </c>
      <c r="D48" s="16" t="s">
        <v>271</v>
      </c>
      <c r="E48" s="16">
        <v>10</v>
      </c>
      <c r="F48" s="16">
        <v>300</v>
      </c>
      <c r="G48" s="16" t="s">
        <v>386</v>
      </c>
      <c r="H48" s="16">
        <v>1.39</v>
      </c>
      <c r="I48" s="16" t="s">
        <v>387</v>
      </c>
      <c r="J48" s="16" t="s">
        <v>72</v>
      </c>
      <c r="K48" s="16" t="s">
        <v>22</v>
      </c>
      <c r="L48" s="16" t="s">
        <v>124</v>
      </c>
    </row>
    <row r="49" spans="1:12" x14ac:dyDescent="0.25">
      <c r="A49" s="16">
        <v>40821.398321759261</v>
      </c>
      <c r="B49" s="16" t="s">
        <v>18</v>
      </c>
      <c r="C49" s="16" t="s">
        <v>19</v>
      </c>
      <c r="D49" s="16" t="s">
        <v>271</v>
      </c>
      <c r="E49" s="16">
        <v>6</v>
      </c>
      <c r="F49" s="16">
        <v>95</v>
      </c>
      <c r="G49" s="16" t="s">
        <v>365</v>
      </c>
      <c r="H49" s="16">
        <v>3.2</v>
      </c>
      <c r="I49" s="16" t="s">
        <v>454</v>
      </c>
      <c r="J49" s="16" t="s">
        <v>72</v>
      </c>
      <c r="K49" s="16" t="s">
        <v>22</v>
      </c>
      <c r="L49" s="16" t="s">
        <v>124</v>
      </c>
    </row>
    <row r="50" spans="1:12" x14ac:dyDescent="0.25">
      <c r="A50" s="20">
        <v>40821.399502314816</v>
      </c>
      <c r="B50" s="16" t="s">
        <v>18</v>
      </c>
      <c r="C50" s="16" t="s">
        <v>19</v>
      </c>
      <c r="D50" s="16" t="s">
        <v>271</v>
      </c>
      <c r="E50" s="16">
        <v>15</v>
      </c>
      <c r="F50" s="16">
        <v>333</v>
      </c>
      <c r="G50" s="16" t="s">
        <v>368</v>
      </c>
      <c r="H50" s="16">
        <v>3.39</v>
      </c>
      <c r="I50" s="16" t="s">
        <v>369</v>
      </c>
      <c r="J50" s="16" t="s">
        <v>72</v>
      </c>
      <c r="K50" s="16" t="s">
        <v>22</v>
      </c>
      <c r="L50" s="16" t="s">
        <v>124</v>
      </c>
    </row>
    <row r="51" spans="1:12" x14ac:dyDescent="0.25">
      <c r="A51" s="20">
        <v>40822.38784722222</v>
      </c>
      <c r="B51" s="16" t="s">
        <v>18</v>
      </c>
      <c r="C51" s="16" t="s">
        <v>19</v>
      </c>
      <c r="D51" s="16" t="s">
        <v>271</v>
      </c>
      <c r="E51" s="16">
        <v>15</v>
      </c>
      <c r="F51" s="16">
        <v>180</v>
      </c>
      <c r="G51" s="16" t="s">
        <v>162</v>
      </c>
      <c r="H51" s="16">
        <v>3.49</v>
      </c>
      <c r="I51" s="16" t="s">
        <v>391</v>
      </c>
      <c r="J51" s="16" t="s">
        <v>72</v>
      </c>
      <c r="K51" s="16" t="s">
        <v>22</v>
      </c>
      <c r="L51" s="16" t="s">
        <v>124</v>
      </c>
    </row>
    <row r="52" spans="1:12" x14ac:dyDescent="0.25">
      <c r="A52" s="20">
        <v>40822.390648148146</v>
      </c>
      <c r="B52" s="16" t="s">
        <v>18</v>
      </c>
      <c r="C52" s="16" t="s">
        <v>19</v>
      </c>
      <c r="D52" s="16" t="s">
        <v>271</v>
      </c>
      <c r="E52" s="16">
        <v>7</v>
      </c>
      <c r="F52" s="16">
        <v>7.2222222222221993E-2</v>
      </c>
      <c r="G52" s="16" t="s">
        <v>401</v>
      </c>
      <c r="H52" s="16">
        <v>3.49</v>
      </c>
      <c r="I52" s="16" t="s">
        <v>402</v>
      </c>
      <c r="J52" s="16" t="s">
        <v>72</v>
      </c>
      <c r="K52" s="16" t="s">
        <v>22</v>
      </c>
      <c r="L52" s="16" t="s">
        <v>124</v>
      </c>
    </row>
    <row r="53" spans="1:12" x14ac:dyDescent="0.25">
      <c r="A53" s="20">
        <v>40822.733067129629</v>
      </c>
      <c r="B53" s="16" t="s">
        <v>18</v>
      </c>
      <c r="C53" s="16" t="s">
        <v>19</v>
      </c>
      <c r="D53" s="16" t="s">
        <v>271</v>
      </c>
      <c r="E53" s="16">
        <v>11</v>
      </c>
      <c r="F53" s="16">
        <v>106</v>
      </c>
      <c r="G53" s="16" t="s">
        <v>418</v>
      </c>
      <c r="H53" s="16">
        <v>3.49</v>
      </c>
      <c r="I53" s="16" t="s">
        <v>419</v>
      </c>
      <c r="J53" s="16" t="s">
        <v>72</v>
      </c>
      <c r="K53" s="16" t="s">
        <v>22</v>
      </c>
      <c r="L53" s="16" t="s">
        <v>124</v>
      </c>
    </row>
    <row r="54" spans="1:12" x14ac:dyDescent="0.25">
      <c r="A54" s="20">
        <v>40822.38857638889</v>
      </c>
      <c r="B54" s="16" t="s">
        <v>18</v>
      </c>
      <c r="C54" s="16" t="s">
        <v>19</v>
      </c>
      <c r="D54" s="16" t="s">
        <v>271</v>
      </c>
      <c r="E54" s="16">
        <v>5</v>
      </c>
      <c r="F54" s="16">
        <v>128</v>
      </c>
      <c r="G54" s="16" t="s">
        <v>392</v>
      </c>
      <c r="H54" s="16">
        <v>3.54</v>
      </c>
      <c r="I54" s="16" t="s">
        <v>393</v>
      </c>
      <c r="J54" s="16" t="s">
        <v>72</v>
      </c>
      <c r="K54" s="16" t="s">
        <v>22</v>
      </c>
      <c r="L54" s="16" t="s">
        <v>124</v>
      </c>
    </row>
    <row r="55" spans="1:12" x14ac:dyDescent="0.25">
      <c r="A55" s="20">
        <v>40821.408449074072</v>
      </c>
      <c r="B55" s="16" t="s">
        <v>18</v>
      </c>
      <c r="C55" s="16" t="s">
        <v>19</v>
      </c>
      <c r="D55" s="16" t="s">
        <v>271</v>
      </c>
      <c r="E55" s="16">
        <v>9</v>
      </c>
      <c r="F55" s="16">
        <v>92</v>
      </c>
      <c r="G55" s="16" t="s">
        <v>382</v>
      </c>
      <c r="H55" s="16">
        <v>4</v>
      </c>
      <c r="I55" s="16" t="s">
        <v>383</v>
      </c>
      <c r="J55" s="16" t="s">
        <v>72</v>
      </c>
      <c r="K55" s="16" t="s">
        <v>22</v>
      </c>
      <c r="L55" s="16" t="s">
        <v>124</v>
      </c>
    </row>
    <row r="56" spans="1:12" x14ac:dyDescent="0.25">
      <c r="A56" s="20">
        <v>40821.403599537036</v>
      </c>
      <c r="B56" s="16" t="s">
        <v>18</v>
      </c>
      <c r="C56" s="16" t="s">
        <v>19</v>
      </c>
      <c r="D56" s="16" t="s">
        <v>271</v>
      </c>
      <c r="E56" s="16">
        <v>23</v>
      </c>
      <c r="F56" s="16">
        <v>120</v>
      </c>
      <c r="G56" s="16" t="s">
        <v>378</v>
      </c>
      <c r="H56" s="16">
        <v>4</v>
      </c>
      <c r="I56" s="17" t="s">
        <v>379</v>
      </c>
      <c r="J56" s="16" t="s">
        <v>21</v>
      </c>
      <c r="K56" s="16" t="s">
        <v>22</v>
      </c>
      <c r="L56" s="16" t="s">
        <v>124</v>
      </c>
    </row>
    <row r="57" spans="1:12" x14ac:dyDescent="0.25">
      <c r="A57" s="20">
        <v>40822.389189814814</v>
      </c>
      <c r="B57" s="16" t="s">
        <v>18</v>
      </c>
      <c r="C57" s="16" t="s">
        <v>19</v>
      </c>
      <c r="D57" s="16" t="s">
        <v>271</v>
      </c>
      <c r="E57" s="16">
        <v>8</v>
      </c>
      <c r="F57" s="16" t="s">
        <v>394</v>
      </c>
      <c r="G57" s="16" t="s">
        <v>395</v>
      </c>
      <c r="H57" s="16">
        <v>4.03</v>
      </c>
      <c r="I57" s="16" t="s">
        <v>396</v>
      </c>
      <c r="J57" s="16" t="s">
        <v>72</v>
      </c>
      <c r="K57" s="16" t="s">
        <v>22</v>
      </c>
      <c r="L57" s="16" t="s">
        <v>124</v>
      </c>
    </row>
    <row r="58" spans="1:12" x14ac:dyDescent="0.25">
      <c r="A58" s="20">
        <v>40819.529467592591</v>
      </c>
      <c r="B58" s="16" t="s">
        <v>18</v>
      </c>
      <c r="C58" s="16" t="s">
        <v>19</v>
      </c>
      <c r="D58" s="16" t="s">
        <v>271</v>
      </c>
      <c r="E58" s="16">
        <v>5</v>
      </c>
      <c r="F58" s="16">
        <v>20</v>
      </c>
      <c r="G58" s="16" t="s">
        <v>360</v>
      </c>
      <c r="H58" s="16">
        <v>4.25</v>
      </c>
      <c r="I58" s="16" t="s">
        <v>476</v>
      </c>
      <c r="J58" s="16" t="s">
        <v>72</v>
      </c>
      <c r="K58" s="16" t="s">
        <v>22</v>
      </c>
      <c r="L58" s="16" t="s">
        <v>124</v>
      </c>
    </row>
    <row r="59" spans="1:12" ht="45" x14ac:dyDescent="0.25">
      <c r="A59" s="13">
        <v>40819.494432870371</v>
      </c>
      <c r="B59" t="s">
        <v>18</v>
      </c>
      <c r="C59" t="s">
        <v>19</v>
      </c>
      <c r="D59" t="s">
        <v>271</v>
      </c>
      <c r="E59">
        <v>4</v>
      </c>
      <c r="F59">
        <v>60</v>
      </c>
      <c r="G59" t="s">
        <v>356</v>
      </c>
      <c r="H59">
        <v>4.29</v>
      </c>
      <c r="I59" s="19" t="s">
        <v>357</v>
      </c>
      <c r="J59" t="s">
        <v>72</v>
      </c>
      <c r="K59" t="s">
        <v>22</v>
      </c>
      <c r="L59" t="s">
        <v>124</v>
      </c>
    </row>
    <row r="60" spans="1:12" x14ac:dyDescent="0.25">
      <c r="A60" s="13">
        <v>40821.400358796294</v>
      </c>
      <c r="B60" t="s">
        <v>18</v>
      </c>
      <c r="C60" t="s">
        <v>19</v>
      </c>
      <c r="D60" t="s">
        <v>271</v>
      </c>
      <c r="E60">
        <v>15</v>
      </c>
      <c r="F60">
        <v>375</v>
      </c>
      <c r="G60" t="s">
        <v>356</v>
      </c>
      <c r="H60">
        <v>4.29</v>
      </c>
      <c r="I60" s="1" t="s">
        <v>372</v>
      </c>
      <c r="J60" t="s">
        <v>72</v>
      </c>
      <c r="K60" t="s">
        <v>22</v>
      </c>
      <c r="L60" t="s">
        <v>124</v>
      </c>
    </row>
    <row r="61" spans="1:12" x14ac:dyDescent="0.25">
      <c r="A61" s="13">
        <v>40822.386770833335</v>
      </c>
      <c r="B61" t="s">
        <v>18</v>
      </c>
      <c r="C61" t="s">
        <v>19</v>
      </c>
      <c r="D61" t="s">
        <v>271</v>
      </c>
      <c r="E61">
        <v>10</v>
      </c>
      <c r="F61">
        <v>153</v>
      </c>
      <c r="G61" t="s">
        <v>356</v>
      </c>
      <c r="H61">
        <v>4.29</v>
      </c>
      <c r="I61" t="s">
        <v>390</v>
      </c>
      <c r="J61" t="s">
        <v>72</v>
      </c>
      <c r="K61" t="s">
        <v>22</v>
      </c>
      <c r="L61" t="s">
        <v>124</v>
      </c>
    </row>
    <row r="62" spans="1:12" x14ac:dyDescent="0.25">
      <c r="A62" s="13">
        <v>40822.390405092592</v>
      </c>
      <c r="B62" t="s">
        <v>18</v>
      </c>
      <c r="C62" t="s">
        <v>19</v>
      </c>
      <c r="D62" t="s">
        <v>271</v>
      </c>
      <c r="E62">
        <v>8</v>
      </c>
      <c r="F62">
        <v>124</v>
      </c>
      <c r="G62" t="s">
        <v>397</v>
      </c>
      <c r="H62">
        <v>4.29</v>
      </c>
      <c r="I62" t="s">
        <v>398</v>
      </c>
      <c r="J62" t="s">
        <v>72</v>
      </c>
      <c r="K62" t="s">
        <v>22</v>
      </c>
      <c r="L62" t="s">
        <v>124</v>
      </c>
    </row>
    <row r="63" spans="1:12" x14ac:dyDescent="0.25">
      <c r="A63" s="13">
        <v>40822.394699074073</v>
      </c>
      <c r="B63" t="s">
        <v>18</v>
      </c>
      <c r="C63" t="s">
        <v>19</v>
      </c>
      <c r="D63" t="s">
        <v>271</v>
      </c>
      <c r="E63">
        <v>10</v>
      </c>
      <c r="F63">
        <v>60</v>
      </c>
      <c r="G63" t="s">
        <v>411</v>
      </c>
      <c r="H63">
        <v>4.29</v>
      </c>
      <c r="I63" t="s">
        <v>346</v>
      </c>
      <c r="J63" t="s">
        <v>72</v>
      </c>
      <c r="K63" t="s">
        <v>22</v>
      </c>
      <c r="L63" t="s">
        <v>124</v>
      </c>
    </row>
    <row r="64" spans="1:12" x14ac:dyDescent="0.25">
      <c r="A64" s="13">
        <v>40822.393206018518</v>
      </c>
      <c r="B64" t="s">
        <v>18</v>
      </c>
      <c r="C64" t="s">
        <v>19</v>
      </c>
      <c r="D64" t="s">
        <v>271</v>
      </c>
      <c r="E64">
        <v>11</v>
      </c>
      <c r="F64">
        <v>75</v>
      </c>
      <c r="G64" t="s">
        <v>409</v>
      </c>
      <c r="H64">
        <v>4.3</v>
      </c>
      <c r="I64" t="s">
        <v>410</v>
      </c>
      <c r="J64" t="s">
        <v>72</v>
      </c>
      <c r="K64" t="s">
        <v>22</v>
      </c>
      <c r="L64" t="s">
        <v>124</v>
      </c>
    </row>
    <row r="65" spans="1:12" x14ac:dyDescent="0.25">
      <c r="A65" s="13">
        <v>40821.40016203704</v>
      </c>
      <c r="B65" t="s">
        <v>18</v>
      </c>
      <c r="C65" t="s">
        <v>19</v>
      </c>
      <c r="D65" t="s">
        <v>271</v>
      </c>
      <c r="E65">
        <v>8</v>
      </c>
      <c r="F65">
        <v>47</v>
      </c>
      <c r="G65" t="s">
        <v>370</v>
      </c>
      <c r="H65">
        <v>4.3099999999999996</v>
      </c>
      <c r="I65" s="1" t="s">
        <v>371</v>
      </c>
      <c r="J65" t="s">
        <v>21</v>
      </c>
      <c r="K65" t="s">
        <v>22</v>
      </c>
      <c r="L65" t="s">
        <v>124</v>
      </c>
    </row>
    <row r="66" spans="1:12" x14ac:dyDescent="0.25">
      <c r="A66" s="13">
        <v>40821.401921296296</v>
      </c>
      <c r="B66" t="s">
        <v>18</v>
      </c>
      <c r="C66" t="s">
        <v>19</v>
      </c>
      <c r="D66" t="s">
        <v>271</v>
      </c>
      <c r="E66">
        <v>5</v>
      </c>
      <c r="F66">
        <v>171</v>
      </c>
      <c r="G66" t="s">
        <v>374</v>
      </c>
      <c r="H66">
        <v>4.3600000000000003</v>
      </c>
      <c r="I66" t="s">
        <v>375</v>
      </c>
      <c r="J66" t="s">
        <v>21</v>
      </c>
      <c r="K66" t="s">
        <v>22</v>
      </c>
      <c r="L66" t="s">
        <v>124</v>
      </c>
    </row>
    <row r="67" spans="1:12" ht="60" x14ac:dyDescent="0.25">
      <c r="A67" s="13">
        <v>40822.390925925924</v>
      </c>
      <c r="B67" t="s">
        <v>32</v>
      </c>
      <c r="C67" t="s">
        <v>19</v>
      </c>
      <c r="D67" t="s">
        <v>271</v>
      </c>
      <c r="E67">
        <v>15</v>
      </c>
      <c r="F67">
        <v>290</v>
      </c>
      <c r="G67" t="s">
        <v>404</v>
      </c>
      <c r="H67">
        <v>4.4400000000000004</v>
      </c>
      <c r="I67" s="19" t="s">
        <v>405</v>
      </c>
      <c r="J67" t="s">
        <v>72</v>
      </c>
      <c r="K67" t="s">
        <v>22</v>
      </c>
      <c r="L67" t="s">
        <v>124</v>
      </c>
    </row>
    <row r="68" spans="1:12" x14ac:dyDescent="0.25">
      <c r="A68" s="13">
        <v>40821.403067129628</v>
      </c>
      <c r="B68" t="s">
        <v>32</v>
      </c>
      <c r="C68" t="s">
        <v>19</v>
      </c>
      <c r="D68" t="s">
        <v>271</v>
      </c>
      <c r="E68">
        <v>40</v>
      </c>
      <c r="F68">
        <v>240</v>
      </c>
      <c r="G68" t="s">
        <v>376</v>
      </c>
      <c r="H68">
        <v>4.47</v>
      </c>
      <c r="I68" s="1" t="s">
        <v>377</v>
      </c>
      <c r="J68" t="s">
        <v>72</v>
      </c>
      <c r="K68" t="s">
        <v>22</v>
      </c>
      <c r="L68" t="s">
        <v>124</v>
      </c>
    </row>
    <row r="69" spans="1:12" x14ac:dyDescent="0.25">
      <c r="A69" s="13">
        <v>40822.725624999999</v>
      </c>
      <c r="B69" t="s">
        <v>32</v>
      </c>
      <c r="C69" t="s">
        <v>19</v>
      </c>
      <c r="D69" t="s">
        <v>271</v>
      </c>
      <c r="E69">
        <v>25</v>
      </c>
      <c r="F69">
        <v>2.08</v>
      </c>
      <c r="G69" t="s">
        <v>415</v>
      </c>
      <c r="H69">
        <v>4.49</v>
      </c>
      <c r="I69" t="s">
        <v>191</v>
      </c>
      <c r="J69" t="s">
        <v>72</v>
      </c>
      <c r="K69" t="s">
        <v>22</v>
      </c>
      <c r="L69" t="s">
        <v>124</v>
      </c>
    </row>
    <row r="70" spans="1:12" x14ac:dyDescent="0.25">
      <c r="A70" s="13">
        <v>40821.398842592593</v>
      </c>
      <c r="B70" t="s">
        <v>18</v>
      </c>
      <c r="C70" t="s">
        <v>19</v>
      </c>
      <c r="D70" t="s">
        <v>271</v>
      </c>
      <c r="E70">
        <v>7</v>
      </c>
      <c r="F70">
        <v>180</v>
      </c>
      <c r="G70" t="s">
        <v>366</v>
      </c>
      <c r="H70">
        <v>4.5</v>
      </c>
      <c r="I70" s="1" t="s">
        <v>367</v>
      </c>
      <c r="J70" t="s">
        <v>72</v>
      </c>
      <c r="K70" t="s">
        <v>22</v>
      </c>
      <c r="L70" t="s">
        <v>124</v>
      </c>
    </row>
    <row r="71" spans="1:12" x14ac:dyDescent="0.25">
      <c r="A71" s="20">
        <v>40819.52548611111</v>
      </c>
      <c r="B71" s="16" t="s">
        <v>18</v>
      </c>
      <c r="C71" s="16" t="s">
        <v>19</v>
      </c>
      <c r="D71" s="16" t="s">
        <v>271</v>
      </c>
      <c r="E71" s="16">
        <v>6</v>
      </c>
      <c r="F71" s="16">
        <v>30</v>
      </c>
      <c r="G71" s="16" t="s">
        <v>358</v>
      </c>
      <c r="H71" s="16">
        <v>4.51</v>
      </c>
      <c r="I71" s="16" t="s">
        <v>359</v>
      </c>
      <c r="J71" s="16" t="s">
        <v>72</v>
      </c>
      <c r="K71" s="16" t="s">
        <v>22</v>
      </c>
      <c r="L71" s="16" t="s">
        <v>124</v>
      </c>
    </row>
    <row r="72" spans="1:12" x14ac:dyDescent="0.25">
      <c r="A72" s="20">
        <v>40822.3908912037</v>
      </c>
      <c r="B72" s="16" t="s">
        <v>32</v>
      </c>
      <c r="C72" s="16" t="s">
        <v>19</v>
      </c>
      <c r="D72" s="16" t="s">
        <v>271</v>
      </c>
      <c r="E72" s="16">
        <v>15</v>
      </c>
      <c r="F72" s="16">
        <v>240</v>
      </c>
      <c r="G72" s="16" t="s">
        <v>403</v>
      </c>
      <c r="H72" s="16">
        <v>4.79</v>
      </c>
      <c r="I72" s="16" t="s">
        <v>76</v>
      </c>
      <c r="J72" s="16" t="s">
        <v>72</v>
      </c>
      <c r="K72" s="16" t="s">
        <v>22</v>
      </c>
      <c r="L72" s="16" t="s">
        <v>124</v>
      </c>
    </row>
    <row r="73" spans="1:12" x14ac:dyDescent="0.25">
      <c r="A73" s="20">
        <v>40821.400879629626</v>
      </c>
      <c r="B73" s="16" t="s">
        <v>18</v>
      </c>
      <c r="C73" s="16" t="s">
        <v>19</v>
      </c>
      <c r="D73" s="16" t="s">
        <v>271</v>
      </c>
      <c r="E73" s="16">
        <v>12</v>
      </c>
      <c r="F73" s="16">
        <v>180</v>
      </c>
      <c r="G73" s="16" t="s">
        <v>373</v>
      </c>
      <c r="H73" s="16">
        <v>4.79</v>
      </c>
      <c r="I73" s="16" t="s">
        <v>464</v>
      </c>
      <c r="J73" s="16" t="s">
        <v>72</v>
      </c>
      <c r="K73" s="16" t="s">
        <v>22</v>
      </c>
      <c r="L73" s="16" t="s">
        <v>124</v>
      </c>
    </row>
    <row r="74" spans="1:12" x14ac:dyDescent="0.25">
      <c r="A74" s="20">
        <v>40822.391539351855</v>
      </c>
      <c r="B74" s="16" t="s">
        <v>18</v>
      </c>
      <c r="C74" s="16" t="s">
        <v>19</v>
      </c>
      <c r="D74" s="16" t="s">
        <v>271</v>
      </c>
      <c r="E74" s="16">
        <v>9</v>
      </c>
      <c r="F74" s="16">
        <v>116</v>
      </c>
      <c r="G74" s="16" t="s">
        <v>407</v>
      </c>
      <c r="H74" s="16">
        <v>4.8</v>
      </c>
      <c r="I74" s="16" t="s">
        <v>408</v>
      </c>
      <c r="J74" s="16" t="s">
        <v>72</v>
      </c>
      <c r="K74" s="16" t="s">
        <v>22</v>
      </c>
      <c r="L74" s="16" t="s">
        <v>124</v>
      </c>
    </row>
    <row r="75" spans="1:12" x14ac:dyDescent="0.25">
      <c r="A75" s="20">
        <v>40822.732361111113</v>
      </c>
      <c r="B75" s="16" t="s">
        <v>18</v>
      </c>
      <c r="C75" s="16" t="s">
        <v>19</v>
      </c>
      <c r="D75" s="16" t="s">
        <v>271</v>
      </c>
      <c r="E75" s="16">
        <v>13</v>
      </c>
      <c r="F75" s="16">
        <v>500</v>
      </c>
      <c r="G75" s="16" t="s">
        <v>416</v>
      </c>
      <c r="H75" s="16">
        <v>4.8600000000000003</v>
      </c>
      <c r="I75" s="16" t="s">
        <v>417</v>
      </c>
      <c r="J75" s="16" t="s">
        <v>72</v>
      </c>
      <c r="K75" s="16" t="s">
        <v>22</v>
      </c>
      <c r="L75" s="16" t="s">
        <v>124</v>
      </c>
    </row>
    <row r="76" spans="1:12" x14ac:dyDescent="0.25">
      <c r="A76" s="20">
        <v>40822.390497685185</v>
      </c>
      <c r="B76" s="16" t="s">
        <v>18</v>
      </c>
      <c r="C76" s="16" t="s">
        <v>19</v>
      </c>
      <c r="D76" s="16" t="s">
        <v>271</v>
      </c>
      <c r="E76" s="16">
        <v>8</v>
      </c>
      <c r="F76" s="16">
        <v>200</v>
      </c>
      <c r="G76" s="16" t="s">
        <v>399</v>
      </c>
      <c r="H76" s="16">
        <v>4.99</v>
      </c>
      <c r="I76" s="16" t="s">
        <v>400</v>
      </c>
      <c r="J76" s="16" t="s">
        <v>72</v>
      </c>
      <c r="K76" s="16" t="s">
        <v>22</v>
      </c>
      <c r="L76" s="16" t="s">
        <v>124</v>
      </c>
    </row>
    <row r="77" spans="1:12" x14ac:dyDescent="0.25">
      <c r="A77" s="18">
        <v>40822.725601851853</v>
      </c>
      <c r="B77" s="4" t="s">
        <v>18</v>
      </c>
      <c r="C77" s="4" t="s">
        <v>19</v>
      </c>
      <c r="D77" s="4" t="s">
        <v>459</v>
      </c>
      <c r="E77" s="4">
        <v>4</v>
      </c>
      <c r="F77" s="4" t="s">
        <v>413</v>
      </c>
      <c r="G77" s="4" t="s">
        <v>135</v>
      </c>
      <c r="H77" s="4">
        <v>4.99</v>
      </c>
      <c r="I77" s="4" t="s">
        <v>414</v>
      </c>
      <c r="J77" s="4" t="s">
        <v>72</v>
      </c>
      <c r="K77" s="4" t="s">
        <v>22</v>
      </c>
      <c r="L77" s="4" t="s">
        <v>124</v>
      </c>
    </row>
    <row r="78" spans="1:12" x14ac:dyDescent="0.25">
      <c r="A78" s="16">
        <v>40821.404849537037</v>
      </c>
      <c r="B78" s="16" t="s">
        <v>18</v>
      </c>
      <c r="C78" s="16" t="s">
        <v>19</v>
      </c>
      <c r="D78" s="16" t="s">
        <v>271</v>
      </c>
      <c r="E78" s="16">
        <v>6</v>
      </c>
      <c r="F78" s="16">
        <v>42.5</v>
      </c>
      <c r="G78" s="16" t="s">
        <v>380</v>
      </c>
      <c r="H78" s="16">
        <v>4.99</v>
      </c>
      <c r="I78" s="16" t="s">
        <v>381</v>
      </c>
      <c r="J78" s="16" t="s">
        <v>72</v>
      </c>
      <c r="K78" s="16" t="s">
        <v>22</v>
      </c>
      <c r="L78" s="16" t="s">
        <v>124</v>
      </c>
    </row>
    <row r="79" spans="1:12" x14ac:dyDescent="0.25">
      <c r="A79" s="20">
        <v>40819.60869212963</v>
      </c>
      <c r="B79" s="16" t="s">
        <v>18</v>
      </c>
      <c r="C79" s="16" t="s">
        <v>19</v>
      </c>
      <c r="D79" s="16" t="s">
        <v>271</v>
      </c>
      <c r="E79" s="16">
        <v>7</v>
      </c>
      <c r="F79" s="16">
        <v>129</v>
      </c>
      <c r="G79" s="16" t="s">
        <v>361</v>
      </c>
      <c r="H79" s="16">
        <v>5.03</v>
      </c>
      <c r="I79" s="17" t="s">
        <v>362</v>
      </c>
      <c r="J79" s="16" t="s">
        <v>72</v>
      </c>
      <c r="K79" s="16" t="s">
        <v>22</v>
      </c>
      <c r="L79" s="16" t="s">
        <v>124</v>
      </c>
    </row>
    <row r="80" spans="1:12" x14ac:dyDescent="0.25">
      <c r="A80" s="20">
        <v>40821.397372685184</v>
      </c>
      <c r="B80" s="16" t="s">
        <v>18</v>
      </c>
      <c r="C80" s="16" t="s">
        <v>19</v>
      </c>
      <c r="D80" s="16" t="s">
        <v>271</v>
      </c>
      <c r="E80" s="16">
        <v>19</v>
      </c>
      <c r="F80" s="16">
        <v>135</v>
      </c>
      <c r="G80" s="16" t="s">
        <v>363</v>
      </c>
      <c r="H80" s="16">
        <v>6.8</v>
      </c>
      <c r="I80" s="16" t="s">
        <v>364</v>
      </c>
      <c r="J80" s="16" t="s">
        <v>72</v>
      </c>
      <c r="K80" s="16" t="s">
        <v>22</v>
      </c>
      <c r="L80" s="16" t="s">
        <v>124</v>
      </c>
    </row>
    <row r="81" spans="1:12" x14ac:dyDescent="0.25">
      <c r="A81" s="20">
        <v>40822.724942129629</v>
      </c>
      <c r="B81" s="16" t="s">
        <v>18</v>
      </c>
      <c r="C81" s="16" t="s">
        <v>19</v>
      </c>
      <c r="D81" s="16" t="s">
        <v>271</v>
      </c>
      <c r="E81" s="16">
        <v>6</v>
      </c>
      <c r="F81" s="16">
        <v>69</v>
      </c>
      <c r="G81" s="16" t="s">
        <v>412</v>
      </c>
      <c r="H81" s="16">
        <v>7.4</v>
      </c>
      <c r="I81" s="16" t="s">
        <v>456</v>
      </c>
      <c r="J81" s="16" t="s">
        <v>72</v>
      </c>
      <c r="K81" s="16" t="s">
        <v>22</v>
      </c>
      <c r="L81" s="16" t="s">
        <v>124</v>
      </c>
    </row>
    <row r="82" spans="1:12" x14ac:dyDescent="0.25">
      <c r="A82" s="20">
        <v>40821.408680555556</v>
      </c>
      <c r="B82" s="16" t="s">
        <v>18</v>
      </c>
      <c r="C82" s="16" t="s">
        <v>19</v>
      </c>
      <c r="D82" s="16" t="s">
        <v>271</v>
      </c>
      <c r="E82" s="16">
        <v>9</v>
      </c>
      <c r="F82" s="16">
        <v>90</v>
      </c>
      <c r="G82" s="16" t="s">
        <v>384</v>
      </c>
      <c r="H82" s="16">
        <v>11.55</v>
      </c>
      <c r="I82" s="17" t="s">
        <v>385</v>
      </c>
      <c r="J82" s="16" t="s">
        <v>21</v>
      </c>
      <c r="K82" s="16" t="s">
        <v>22</v>
      </c>
      <c r="L82" s="16" t="s">
        <v>124</v>
      </c>
    </row>
    <row r="83" spans="1:12" x14ac:dyDescent="0.25">
      <c r="A83" s="20">
        <v>40822.382870370369</v>
      </c>
      <c r="B83" s="16" t="s">
        <v>18</v>
      </c>
      <c r="C83" s="16" t="s">
        <v>19</v>
      </c>
      <c r="D83" s="16" t="s">
        <v>271</v>
      </c>
      <c r="E83" s="16">
        <v>4</v>
      </c>
      <c r="F83" s="16">
        <v>32</v>
      </c>
      <c r="G83" s="16" t="s">
        <v>388</v>
      </c>
      <c r="H83" s="16">
        <v>14.99</v>
      </c>
      <c r="I83" s="16" t="s">
        <v>389</v>
      </c>
      <c r="J83" s="16" t="s">
        <v>72</v>
      </c>
      <c r="K83" s="16" t="s">
        <v>22</v>
      </c>
      <c r="L83" s="16" t="s">
        <v>124</v>
      </c>
    </row>
    <row r="84" spans="1:12" x14ac:dyDescent="0.25">
      <c r="A84" s="20">
        <v>40822.391400462962</v>
      </c>
      <c r="B84" s="16" t="s">
        <v>18</v>
      </c>
      <c r="C84" s="16" t="s">
        <v>19</v>
      </c>
      <c r="D84" s="16" t="s">
        <v>271</v>
      </c>
      <c r="E84" s="16">
        <v>26</v>
      </c>
      <c r="F84" s="16">
        <v>415</v>
      </c>
      <c r="G84" s="16" t="s">
        <v>406</v>
      </c>
      <c r="H84" s="16" t="s">
        <v>406</v>
      </c>
      <c r="I84" s="16" t="s">
        <v>406</v>
      </c>
      <c r="J84" s="16" t="s">
        <v>72</v>
      </c>
      <c r="K84" s="16" t="s">
        <v>22</v>
      </c>
      <c r="L84" s="16" t="s">
        <v>124</v>
      </c>
    </row>
  </sheetData>
  <sortState ref="A2:L83">
    <sortCondition ref="L2:L83"/>
    <sortCondition ref="H2:H83"/>
    <sortCondition ref="G2:G83"/>
  </sortState>
  <hyperlinks>
    <hyperlink ref="I3" r:id="rId1"/>
    <hyperlink ref="I5" r:id="rId2"/>
    <hyperlink ref="I11" r:id="rId3"/>
    <hyperlink ref="I14" r:id="rId4"/>
    <hyperlink ref="I18" r:id="rId5" location="/ref=sr_pg_1?rh=i%3Aaps%2Ck%3A16+gb+sd+card&amp;keywords=16+gb+sd+card&amp;ie=UTF8&amp;qid=1317803113"/>
    <hyperlink ref="I19" r:id="rId6"/>
    <hyperlink ref="I23" r:id="rId7"/>
    <hyperlink ref="I25" r:id="rId8"/>
    <hyperlink ref="I28" r:id="rId9"/>
    <hyperlink ref="I30" r:id="rId10"/>
    <hyperlink ref="I38" r:id="rId11"/>
    <hyperlink ref="I40" r:id="rId12"/>
    <hyperlink ref="I41" r:id="rId13"/>
    <hyperlink ref="I42" r:id="rId14"/>
    <hyperlink ref="I46" r:id="rId15"/>
    <hyperlink ref="I48" r:id="rId16"/>
    <hyperlink ref="I82" r:id="rId17"/>
    <hyperlink ref="I79" r:id="rId18"/>
    <hyperlink ref="I78" r:id="rId19"/>
    <hyperlink ref="I65" r:id="rId20"/>
    <hyperlink ref="I70" r:id="rId21"/>
    <hyperlink ref="I56" r:id="rId22"/>
    <hyperlink ref="I60" r:id="rId23"/>
    <hyperlink ref="I68" r:id="rId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28" workbookViewId="0">
      <selection activeCell="F2" sqref="F2:F63"/>
    </sheetView>
  </sheetViews>
  <sheetFormatPr defaultRowHeight="15" x14ac:dyDescent="0.25"/>
  <cols>
    <col min="1" max="1" width="21.7109375" style="9" customWidth="1"/>
    <col min="4" max="4" width="40.140625" customWidth="1"/>
    <col min="5" max="5" width="55.28515625" bestFit="1" customWidth="1"/>
    <col min="7" max="7" width="134.42578125" bestFit="1" customWidth="1"/>
    <col min="9" max="9" width="255.7109375" bestFit="1" customWidth="1"/>
    <col min="10" max="11" width="59.28515625" customWidth="1"/>
  </cols>
  <sheetData>
    <row r="1" spans="1:13" x14ac:dyDescent="0.25">
      <c r="A1" s="2" t="s">
        <v>216</v>
      </c>
      <c r="B1" s="2" t="s">
        <v>260</v>
      </c>
      <c r="C1" s="2" t="s">
        <v>261</v>
      </c>
      <c r="D1" s="2" t="s">
        <v>262</v>
      </c>
      <c r="E1" s="2" t="s">
        <v>263</v>
      </c>
      <c r="F1" s="2" t="s">
        <v>264</v>
      </c>
      <c r="G1" s="2" t="s">
        <v>265</v>
      </c>
      <c r="H1" s="2" t="s">
        <v>266</v>
      </c>
      <c r="I1" s="2" t="s">
        <v>267</v>
      </c>
      <c r="J1" s="2" t="s">
        <v>268</v>
      </c>
      <c r="K1" s="2" t="s">
        <v>269</v>
      </c>
      <c r="L1" s="2" t="s">
        <v>270</v>
      </c>
      <c r="M1" s="2"/>
    </row>
    <row r="2" spans="1:13" x14ac:dyDescent="0.25">
      <c r="A2" s="9">
        <v>40819.597604166665</v>
      </c>
      <c r="B2" t="s">
        <v>18</v>
      </c>
      <c r="C2" t="s">
        <v>19</v>
      </c>
      <c r="D2" t="s">
        <v>20</v>
      </c>
      <c r="E2">
        <v>5</v>
      </c>
      <c r="F2">
        <v>35</v>
      </c>
      <c r="G2" t="s">
        <v>24</v>
      </c>
      <c r="H2">
        <v>11.49</v>
      </c>
      <c r="I2" t="s">
        <v>25</v>
      </c>
      <c r="J2" t="s">
        <v>21</v>
      </c>
      <c r="K2" t="s">
        <v>22</v>
      </c>
      <c r="L2" t="s">
        <v>23</v>
      </c>
    </row>
    <row r="3" spans="1:13" x14ac:dyDescent="0.25">
      <c r="A3" s="9">
        <v>40819.597986111112</v>
      </c>
      <c r="B3" t="s">
        <v>18</v>
      </c>
      <c r="C3" t="s">
        <v>19</v>
      </c>
      <c r="D3" t="s">
        <v>20</v>
      </c>
      <c r="E3">
        <v>4</v>
      </c>
      <c r="F3">
        <v>45</v>
      </c>
      <c r="G3" t="s">
        <v>26</v>
      </c>
      <c r="H3">
        <v>11.49</v>
      </c>
      <c r="I3" s="1" t="s">
        <v>27</v>
      </c>
      <c r="J3" t="s">
        <v>21</v>
      </c>
      <c r="K3" t="s">
        <v>22</v>
      </c>
      <c r="L3" t="s">
        <v>23</v>
      </c>
    </row>
    <row r="4" spans="1:13" x14ac:dyDescent="0.25">
      <c r="A4" s="9">
        <v>40819.598171296297</v>
      </c>
      <c r="B4" t="s">
        <v>18</v>
      </c>
      <c r="C4" t="s">
        <v>19</v>
      </c>
      <c r="D4" t="s">
        <v>20</v>
      </c>
      <c r="E4">
        <v>5</v>
      </c>
      <c r="F4">
        <v>120</v>
      </c>
      <c r="G4" t="s">
        <v>28</v>
      </c>
      <c r="H4">
        <v>11.49</v>
      </c>
      <c r="I4" t="s">
        <v>29</v>
      </c>
      <c r="J4" t="s">
        <v>21</v>
      </c>
      <c r="K4" t="s">
        <v>22</v>
      </c>
      <c r="L4" t="s">
        <v>23</v>
      </c>
    </row>
    <row r="5" spans="1:13" x14ac:dyDescent="0.25">
      <c r="A5" s="9">
        <v>40819.598263888889</v>
      </c>
      <c r="B5" t="s">
        <v>18</v>
      </c>
      <c r="C5" t="s">
        <v>19</v>
      </c>
      <c r="D5" t="s">
        <v>20</v>
      </c>
      <c r="E5">
        <v>3</v>
      </c>
      <c r="F5">
        <v>17.5</v>
      </c>
      <c r="G5" t="s">
        <v>30</v>
      </c>
      <c r="H5">
        <v>11.49</v>
      </c>
      <c r="I5" t="s">
        <v>31</v>
      </c>
      <c r="J5" t="s">
        <v>21</v>
      </c>
      <c r="K5" t="s">
        <v>22</v>
      </c>
      <c r="L5" t="s">
        <v>23</v>
      </c>
    </row>
    <row r="6" spans="1:13" x14ac:dyDescent="0.25">
      <c r="A6" s="9">
        <v>40819.598715277774</v>
      </c>
      <c r="B6" t="s">
        <v>32</v>
      </c>
      <c r="C6" t="s">
        <v>19</v>
      </c>
      <c r="D6" t="s">
        <v>20</v>
      </c>
      <c r="E6">
        <v>5</v>
      </c>
      <c r="F6">
        <v>45</v>
      </c>
      <c r="G6" t="s">
        <v>24</v>
      </c>
      <c r="H6">
        <v>11.49</v>
      </c>
      <c r="I6" s="1" t="s">
        <v>33</v>
      </c>
      <c r="J6" t="s">
        <v>21</v>
      </c>
      <c r="K6" t="s">
        <v>22</v>
      </c>
      <c r="L6" t="s">
        <v>23</v>
      </c>
    </row>
    <row r="7" spans="1:13" x14ac:dyDescent="0.25">
      <c r="A7" s="9">
        <v>40819.598807870367</v>
      </c>
      <c r="B7" t="s">
        <v>32</v>
      </c>
      <c r="C7" t="s">
        <v>19</v>
      </c>
      <c r="D7" t="s">
        <v>20</v>
      </c>
      <c r="E7">
        <v>4</v>
      </c>
      <c r="F7">
        <v>20</v>
      </c>
      <c r="G7" t="s">
        <v>34</v>
      </c>
      <c r="H7">
        <v>11.49</v>
      </c>
      <c r="I7" t="s">
        <v>35</v>
      </c>
      <c r="J7" t="s">
        <v>21</v>
      </c>
      <c r="K7" t="s">
        <v>22</v>
      </c>
      <c r="L7" t="s">
        <v>23</v>
      </c>
    </row>
    <row r="8" spans="1:13" x14ac:dyDescent="0.25">
      <c r="A8" s="9">
        <v>40819.598912037036</v>
      </c>
      <c r="B8" t="s">
        <v>18</v>
      </c>
      <c r="C8" t="s">
        <v>19</v>
      </c>
      <c r="D8" t="s">
        <v>20</v>
      </c>
      <c r="E8">
        <v>4</v>
      </c>
      <c r="F8">
        <v>59</v>
      </c>
      <c r="G8" t="s">
        <v>36</v>
      </c>
      <c r="H8">
        <v>11.49</v>
      </c>
      <c r="I8" t="s">
        <v>37</v>
      </c>
      <c r="J8" t="s">
        <v>21</v>
      </c>
      <c r="K8" t="s">
        <v>22</v>
      </c>
      <c r="L8" t="s">
        <v>23</v>
      </c>
    </row>
    <row r="9" spans="1:13" x14ac:dyDescent="0.25">
      <c r="A9" s="9">
        <v>40819.599004629628</v>
      </c>
      <c r="B9" t="s">
        <v>18</v>
      </c>
      <c r="C9" t="s">
        <v>19</v>
      </c>
      <c r="D9" t="s">
        <v>20</v>
      </c>
      <c r="E9">
        <v>4</v>
      </c>
      <c r="F9">
        <v>90</v>
      </c>
      <c r="G9" t="s">
        <v>38</v>
      </c>
      <c r="H9">
        <v>11.49</v>
      </c>
      <c r="I9" t="s">
        <v>39</v>
      </c>
      <c r="J9" t="s">
        <v>21</v>
      </c>
      <c r="K9" t="s">
        <v>22</v>
      </c>
      <c r="L9" t="s">
        <v>23</v>
      </c>
    </row>
    <row r="10" spans="1:13" x14ac:dyDescent="0.25">
      <c r="A10" s="9">
        <v>40819.599097222221</v>
      </c>
      <c r="B10" t="s">
        <v>18</v>
      </c>
      <c r="C10" t="s">
        <v>19</v>
      </c>
      <c r="D10" t="s">
        <v>20</v>
      </c>
      <c r="E10">
        <v>5</v>
      </c>
      <c r="F10">
        <v>20</v>
      </c>
      <c r="G10" t="s">
        <v>26</v>
      </c>
      <c r="H10">
        <v>11.49</v>
      </c>
      <c r="I10" t="s">
        <v>40</v>
      </c>
      <c r="J10" t="s">
        <v>21</v>
      </c>
      <c r="K10" t="s">
        <v>22</v>
      </c>
      <c r="L10" t="s">
        <v>23</v>
      </c>
    </row>
    <row r="11" spans="1:13" x14ac:dyDescent="0.25">
      <c r="A11" s="9">
        <v>40819.599328703705</v>
      </c>
      <c r="B11" t="s">
        <v>18</v>
      </c>
      <c r="C11" t="s">
        <v>19</v>
      </c>
      <c r="D11" t="s">
        <v>20</v>
      </c>
      <c r="E11">
        <v>4</v>
      </c>
      <c r="F11">
        <v>30</v>
      </c>
      <c r="G11" t="s">
        <v>26</v>
      </c>
      <c r="H11">
        <v>11.49</v>
      </c>
      <c r="I11" t="s">
        <v>41</v>
      </c>
      <c r="J11" t="s">
        <v>21</v>
      </c>
      <c r="K11" t="s">
        <v>22</v>
      </c>
      <c r="L11" t="s">
        <v>23</v>
      </c>
    </row>
    <row r="12" spans="1:13" x14ac:dyDescent="0.25">
      <c r="A12" s="9">
        <v>40819.599479166667</v>
      </c>
      <c r="B12" t="s">
        <v>32</v>
      </c>
      <c r="C12" t="s">
        <v>19</v>
      </c>
      <c r="D12" t="s">
        <v>20</v>
      </c>
      <c r="E12">
        <v>2</v>
      </c>
      <c r="F12">
        <v>30</v>
      </c>
      <c r="G12" t="s">
        <v>42</v>
      </c>
      <c r="H12">
        <v>11.49</v>
      </c>
      <c r="I12" t="s">
        <v>43</v>
      </c>
      <c r="J12" t="s">
        <v>21</v>
      </c>
      <c r="K12" t="s">
        <v>22</v>
      </c>
      <c r="L12" t="s">
        <v>23</v>
      </c>
    </row>
    <row r="13" spans="1:13" x14ac:dyDescent="0.25">
      <c r="A13" s="9">
        <v>40819.599942129629</v>
      </c>
      <c r="B13" t="s">
        <v>18</v>
      </c>
      <c r="C13" t="s">
        <v>19</v>
      </c>
      <c r="D13" t="s">
        <v>20</v>
      </c>
      <c r="E13">
        <v>7</v>
      </c>
      <c r="F13">
        <v>41</v>
      </c>
      <c r="G13" t="s">
        <v>26</v>
      </c>
      <c r="H13">
        <v>11.49</v>
      </c>
      <c r="I13" t="s">
        <v>33</v>
      </c>
      <c r="J13" t="s">
        <v>21</v>
      </c>
      <c r="K13" t="s">
        <v>22</v>
      </c>
      <c r="L13" t="s">
        <v>23</v>
      </c>
    </row>
    <row r="14" spans="1:13" x14ac:dyDescent="0.25">
      <c r="A14" s="9">
        <v>40819.599999999999</v>
      </c>
      <c r="B14" t="s">
        <v>18</v>
      </c>
      <c r="C14" t="s">
        <v>19</v>
      </c>
      <c r="D14" t="s">
        <v>20</v>
      </c>
      <c r="E14">
        <v>4</v>
      </c>
      <c r="F14">
        <v>120</v>
      </c>
      <c r="G14" t="s">
        <v>44</v>
      </c>
      <c r="H14">
        <v>12.49</v>
      </c>
      <c r="I14" t="s">
        <v>45</v>
      </c>
      <c r="J14" t="s">
        <v>21</v>
      </c>
      <c r="K14" t="s">
        <v>22</v>
      </c>
      <c r="L14" t="s">
        <v>23</v>
      </c>
    </row>
    <row r="15" spans="1:13" x14ac:dyDescent="0.25">
      <c r="A15" s="9">
        <v>40819.600127314814</v>
      </c>
      <c r="B15" t="s">
        <v>32</v>
      </c>
      <c r="C15" t="s">
        <v>19</v>
      </c>
      <c r="D15" t="s">
        <v>20</v>
      </c>
      <c r="E15">
        <v>8</v>
      </c>
      <c r="F15">
        <v>120</v>
      </c>
      <c r="G15" t="s">
        <v>26</v>
      </c>
      <c r="H15">
        <v>11.49</v>
      </c>
      <c r="I15" t="s">
        <v>46</v>
      </c>
      <c r="J15" t="s">
        <v>21</v>
      </c>
      <c r="K15" t="s">
        <v>22</v>
      </c>
      <c r="L15" t="s">
        <v>23</v>
      </c>
    </row>
    <row r="16" spans="1:13" x14ac:dyDescent="0.25">
      <c r="A16" s="9">
        <v>40819.600358796299</v>
      </c>
      <c r="B16" t="s">
        <v>18</v>
      </c>
      <c r="C16" t="s">
        <v>19</v>
      </c>
      <c r="D16" t="s">
        <v>20</v>
      </c>
      <c r="E16">
        <v>5</v>
      </c>
      <c r="F16">
        <v>23</v>
      </c>
      <c r="G16" t="s">
        <v>47</v>
      </c>
      <c r="H16">
        <v>5.95</v>
      </c>
      <c r="I16" t="s">
        <v>48</v>
      </c>
      <c r="J16" t="s">
        <v>21</v>
      </c>
      <c r="K16" t="s">
        <v>22</v>
      </c>
      <c r="L16" t="s">
        <v>23</v>
      </c>
    </row>
    <row r="17" spans="1:12" x14ac:dyDescent="0.25">
      <c r="A17" s="9">
        <v>40819.600497685184</v>
      </c>
      <c r="B17" t="s">
        <v>18</v>
      </c>
      <c r="C17" t="s">
        <v>19</v>
      </c>
      <c r="D17" t="s">
        <v>20</v>
      </c>
      <c r="E17">
        <v>7</v>
      </c>
      <c r="F17">
        <v>120</v>
      </c>
      <c r="G17" t="s">
        <v>26</v>
      </c>
      <c r="H17">
        <v>11.49</v>
      </c>
      <c r="I17" t="s">
        <v>49</v>
      </c>
      <c r="J17" t="s">
        <v>21</v>
      </c>
      <c r="K17" t="s">
        <v>22</v>
      </c>
      <c r="L17" t="s">
        <v>23</v>
      </c>
    </row>
    <row r="18" spans="1:12" x14ac:dyDescent="0.25">
      <c r="A18" s="9">
        <v>40819.600775462961</v>
      </c>
      <c r="B18" t="s">
        <v>18</v>
      </c>
      <c r="C18" t="s">
        <v>19</v>
      </c>
      <c r="D18" t="s">
        <v>20</v>
      </c>
      <c r="E18">
        <v>3</v>
      </c>
      <c r="F18">
        <v>60</v>
      </c>
      <c r="G18" t="s">
        <v>50</v>
      </c>
      <c r="H18">
        <v>11.49</v>
      </c>
      <c r="I18" t="s">
        <v>51</v>
      </c>
      <c r="J18" t="s">
        <v>21</v>
      </c>
      <c r="K18" t="s">
        <v>22</v>
      </c>
      <c r="L18" t="s">
        <v>23</v>
      </c>
    </row>
    <row r="19" spans="1:12" x14ac:dyDescent="0.25">
      <c r="A19" s="9">
        <v>40819.601006944446</v>
      </c>
      <c r="B19" t="s">
        <v>18</v>
      </c>
      <c r="C19" t="s">
        <v>19</v>
      </c>
      <c r="D19" t="s">
        <v>20</v>
      </c>
      <c r="E19">
        <v>3</v>
      </c>
      <c r="F19">
        <v>90</v>
      </c>
      <c r="G19" t="s">
        <v>52</v>
      </c>
      <c r="H19">
        <v>11.49</v>
      </c>
      <c r="I19" t="s">
        <v>53</v>
      </c>
      <c r="J19" t="s">
        <v>21</v>
      </c>
      <c r="K19" t="s">
        <v>22</v>
      </c>
      <c r="L19" t="s">
        <v>23</v>
      </c>
    </row>
    <row r="20" spans="1:12" x14ac:dyDescent="0.25">
      <c r="A20" s="9">
        <v>40819.601226851853</v>
      </c>
      <c r="B20" t="s">
        <v>32</v>
      </c>
      <c r="C20" t="s">
        <v>19</v>
      </c>
      <c r="D20" t="s">
        <v>20</v>
      </c>
      <c r="E20">
        <v>13</v>
      </c>
      <c r="F20">
        <v>187</v>
      </c>
      <c r="G20" t="s">
        <v>54</v>
      </c>
      <c r="H20">
        <v>11.49</v>
      </c>
      <c r="I20" t="s">
        <v>55</v>
      </c>
      <c r="J20" t="s">
        <v>21</v>
      </c>
      <c r="K20" t="s">
        <v>22</v>
      </c>
      <c r="L20" t="s">
        <v>23</v>
      </c>
    </row>
    <row r="21" spans="1:12" x14ac:dyDescent="0.25">
      <c r="A21" s="9">
        <v>40819.601238425923</v>
      </c>
      <c r="B21" t="s">
        <v>18</v>
      </c>
      <c r="C21" t="s">
        <v>19</v>
      </c>
      <c r="D21" t="s">
        <v>20</v>
      </c>
      <c r="E21">
        <v>4</v>
      </c>
      <c r="F21">
        <v>45</v>
      </c>
      <c r="G21" t="s">
        <v>26</v>
      </c>
      <c r="H21">
        <v>11.49</v>
      </c>
      <c r="I21" t="s">
        <v>56</v>
      </c>
      <c r="J21" t="s">
        <v>21</v>
      </c>
      <c r="K21" t="s">
        <v>22</v>
      </c>
      <c r="L21" t="s">
        <v>23</v>
      </c>
    </row>
    <row r="22" spans="1:12" x14ac:dyDescent="0.25">
      <c r="A22" s="9">
        <v>40819.601342592592</v>
      </c>
      <c r="B22" t="s">
        <v>18</v>
      </c>
      <c r="C22" t="s">
        <v>19</v>
      </c>
      <c r="D22" t="s">
        <v>20</v>
      </c>
      <c r="E22">
        <v>3</v>
      </c>
      <c r="F22">
        <v>60</v>
      </c>
      <c r="G22" t="s">
        <v>57</v>
      </c>
      <c r="H22">
        <v>11.49</v>
      </c>
      <c r="I22" t="s">
        <v>58</v>
      </c>
      <c r="J22" t="s">
        <v>21</v>
      </c>
      <c r="K22" t="s">
        <v>22</v>
      </c>
      <c r="L22" t="s">
        <v>23</v>
      </c>
    </row>
    <row r="23" spans="1:12" x14ac:dyDescent="0.25">
      <c r="A23" s="9">
        <v>40819.601481481484</v>
      </c>
      <c r="B23" t="s">
        <v>18</v>
      </c>
      <c r="C23" t="s">
        <v>19</v>
      </c>
      <c r="D23" t="s">
        <v>20</v>
      </c>
      <c r="E23">
        <v>3</v>
      </c>
      <c r="F23">
        <v>22.2</v>
      </c>
      <c r="G23" t="s">
        <v>59</v>
      </c>
      <c r="H23">
        <v>11.49</v>
      </c>
      <c r="I23" t="s">
        <v>60</v>
      </c>
      <c r="J23" t="s">
        <v>21</v>
      </c>
      <c r="K23" t="s">
        <v>22</v>
      </c>
      <c r="L23" t="s">
        <v>23</v>
      </c>
    </row>
    <row r="24" spans="1:12" x14ac:dyDescent="0.25">
      <c r="A24" s="9">
        <v>40819.605312500003</v>
      </c>
      <c r="B24" t="s">
        <v>18</v>
      </c>
      <c r="C24" t="s">
        <v>19</v>
      </c>
      <c r="D24" t="s">
        <v>20</v>
      </c>
      <c r="E24">
        <v>7</v>
      </c>
      <c r="F24">
        <v>161</v>
      </c>
      <c r="G24" t="s">
        <v>52</v>
      </c>
      <c r="H24">
        <v>12.3</v>
      </c>
      <c r="I24" t="s">
        <v>61</v>
      </c>
      <c r="J24" t="s">
        <v>21</v>
      </c>
      <c r="K24" t="s">
        <v>22</v>
      </c>
      <c r="L24" t="s">
        <v>23</v>
      </c>
    </row>
    <row r="25" spans="1:12" x14ac:dyDescent="0.25">
      <c r="A25" s="9">
        <v>40819.605439814812</v>
      </c>
      <c r="B25" t="s">
        <v>18</v>
      </c>
      <c r="C25" t="s">
        <v>19</v>
      </c>
      <c r="D25" t="s">
        <v>20</v>
      </c>
      <c r="E25">
        <v>7</v>
      </c>
      <c r="F25">
        <v>161</v>
      </c>
      <c r="G25" t="s">
        <v>62</v>
      </c>
      <c r="H25">
        <v>12.3</v>
      </c>
      <c r="I25" t="s">
        <v>63</v>
      </c>
      <c r="J25" t="s">
        <v>21</v>
      </c>
      <c r="K25" t="s">
        <v>22</v>
      </c>
      <c r="L25" t="s">
        <v>23</v>
      </c>
    </row>
    <row r="26" spans="1:12" x14ac:dyDescent="0.25">
      <c r="A26" s="9">
        <v>40821.378275462965</v>
      </c>
      <c r="B26" t="s">
        <v>18</v>
      </c>
      <c r="C26" t="s">
        <v>19</v>
      </c>
      <c r="D26" t="s">
        <v>20</v>
      </c>
      <c r="E26">
        <v>4</v>
      </c>
      <c r="F26">
        <v>20.5</v>
      </c>
      <c r="G26" t="s">
        <v>26</v>
      </c>
      <c r="H26">
        <v>11.49</v>
      </c>
      <c r="I26" t="s">
        <v>64</v>
      </c>
      <c r="J26" t="s">
        <v>21</v>
      </c>
      <c r="K26" t="s">
        <v>22</v>
      </c>
      <c r="L26" t="s">
        <v>23</v>
      </c>
    </row>
    <row r="27" spans="1:12" s="4" customFormat="1" x14ac:dyDescent="0.25">
      <c r="A27" s="10">
        <v>40821.393043981479</v>
      </c>
      <c r="B27" s="4" t="s">
        <v>18</v>
      </c>
      <c r="C27" s="4" t="s">
        <v>19</v>
      </c>
      <c r="D27" s="4" t="s">
        <v>233</v>
      </c>
      <c r="E27" s="4">
        <v>5</v>
      </c>
      <c r="F27" s="4">
        <v>15</v>
      </c>
      <c r="G27" s="4" t="s">
        <v>65</v>
      </c>
      <c r="H27" s="4">
        <v>12.99</v>
      </c>
      <c r="I27" s="4" t="s">
        <v>66</v>
      </c>
      <c r="J27" s="4" t="s">
        <v>21</v>
      </c>
      <c r="K27" s="4" t="s">
        <v>22</v>
      </c>
      <c r="L27" s="4" t="s">
        <v>23</v>
      </c>
    </row>
    <row r="28" spans="1:12" x14ac:dyDescent="0.25">
      <c r="A28" s="9">
        <v>40821.397199074076</v>
      </c>
      <c r="B28" t="s">
        <v>18</v>
      </c>
      <c r="C28" t="s">
        <v>19</v>
      </c>
      <c r="D28" t="s">
        <v>20</v>
      </c>
      <c r="E28">
        <v>8</v>
      </c>
      <c r="F28">
        <v>240</v>
      </c>
      <c r="G28" t="s">
        <v>26</v>
      </c>
      <c r="H28">
        <v>12.3</v>
      </c>
      <c r="I28" t="s">
        <v>67</v>
      </c>
      <c r="J28" t="s">
        <v>21</v>
      </c>
      <c r="K28" t="s">
        <v>22</v>
      </c>
      <c r="L28" t="s">
        <v>23</v>
      </c>
    </row>
    <row r="29" spans="1:12" x14ac:dyDescent="0.25">
      <c r="A29" s="9">
        <v>40822.381736111114</v>
      </c>
      <c r="B29" t="s">
        <v>18</v>
      </c>
      <c r="C29" t="s">
        <v>19</v>
      </c>
      <c r="D29" t="s">
        <v>20</v>
      </c>
      <c r="E29">
        <v>10</v>
      </c>
      <c r="F29">
        <v>22</v>
      </c>
      <c r="G29" t="s">
        <v>68</v>
      </c>
      <c r="H29">
        <v>11.49</v>
      </c>
      <c r="I29" t="s">
        <v>69</v>
      </c>
      <c r="J29" t="s">
        <v>21</v>
      </c>
      <c r="K29" t="s">
        <v>22</v>
      </c>
      <c r="L29" t="s">
        <v>23</v>
      </c>
    </row>
    <row r="30" spans="1:12" x14ac:dyDescent="0.25">
      <c r="A30" s="9">
        <v>40822.386921296296</v>
      </c>
      <c r="B30" t="s">
        <v>18</v>
      </c>
      <c r="C30" t="s">
        <v>19</v>
      </c>
      <c r="D30" t="s">
        <v>20</v>
      </c>
      <c r="E30">
        <v>30</v>
      </c>
      <c r="F30">
        <v>60</v>
      </c>
      <c r="G30" t="s">
        <v>70</v>
      </c>
      <c r="H30">
        <v>11.49</v>
      </c>
      <c r="I30" t="s">
        <v>71</v>
      </c>
      <c r="J30" t="s">
        <v>72</v>
      </c>
      <c r="K30" t="s">
        <v>22</v>
      </c>
      <c r="L30" t="s">
        <v>23</v>
      </c>
    </row>
    <row r="31" spans="1:12" x14ac:dyDescent="0.25">
      <c r="A31" s="9">
        <v>40822.386956018519</v>
      </c>
      <c r="B31" t="s">
        <v>18</v>
      </c>
      <c r="C31" t="s">
        <v>19</v>
      </c>
      <c r="D31" t="s">
        <v>20</v>
      </c>
      <c r="E31">
        <v>6</v>
      </c>
      <c r="F31">
        <v>45</v>
      </c>
      <c r="G31" t="s">
        <v>73</v>
      </c>
      <c r="H31">
        <v>11.49</v>
      </c>
      <c r="I31" t="s">
        <v>74</v>
      </c>
      <c r="J31" t="s">
        <v>21</v>
      </c>
      <c r="K31" t="s">
        <v>22</v>
      </c>
      <c r="L31" t="s">
        <v>23</v>
      </c>
    </row>
    <row r="32" spans="1:12" x14ac:dyDescent="0.25">
      <c r="A32" s="9">
        <v>40822.38722222222</v>
      </c>
      <c r="B32" t="s">
        <v>32</v>
      </c>
      <c r="C32" t="s">
        <v>19</v>
      </c>
      <c r="D32" t="s">
        <v>20</v>
      </c>
      <c r="E32">
        <v>6</v>
      </c>
      <c r="F32">
        <v>120</v>
      </c>
      <c r="G32" t="s">
        <v>75</v>
      </c>
      <c r="H32">
        <v>12.99</v>
      </c>
      <c r="I32" t="s">
        <v>76</v>
      </c>
      <c r="J32" t="s">
        <v>21</v>
      </c>
      <c r="K32" t="s">
        <v>22</v>
      </c>
      <c r="L32" t="s">
        <v>23</v>
      </c>
    </row>
    <row r="33" spans="1:12" x14ac:dyDescent="0.25">
      <c r="A33" s="9">
        <v>40822.388553240744</v>
      </c>
      <c r="B33" t="s">
        <v>18</v>
      </c>
      <c r="C33" t="s">
        <v>19</v>
      </c>
      <c r="D33" t="s">
        <v>20</v>
      </c>
      <c r="E33">
        <v>6</v>
      </c>
      <c r="F33">
        <v>30</v>
      </c>
      <c r="G33" t="s">
        <v>26</v>
      </c>
      <c r="H33">
        <v>11.49</v>
      </c>
      <c r="I33" t="s">
        <v>77</v>
      </c>
      <c r="J33" t="s">
        <v>72</v>
      </c>
      <c r="K33" t="s">
        <v>22</v>
      </c>
      <c r="L33" t="s">
        <v>23</v>
      </c>
    </row>
    <row r="34" spans="1:12" x14ac:dyDescent="0.25">
      <c r="A34" s="9">
        <v>40822.393576388888</v>
      </c>
      <c r="B34" t="s">
        <v>18</v>
      </c>
      <c r="C34" t="s">
        <v>19</v>
      </c>
      <c r="D34" t="s">
        <v>20</v>
      </c>
      <c r="E34">
        <v>6</v>
      </c>
      <c r="F34">
        <v>5.4861111111110999E-2</v>
      </c>
      <c r="G34" t="s">
        <v>78</v>
      </c>
      <c r="H34">
        <v>12.99</v>
      </c>
      <c r="I34" t="s">
        <v>79</v>
      </c>
      <c r="J34" t="s">
        <v>21</v>
      </c>
      <c r="K34" t="s">
        <v>22</v>
      </c>
      <c r="L34" t="s">
        <v>23</v>
      </c>
    </row>
    <row r="35" spans="1:12" x14ac:dyDescent="0.25">
      <c r="A35" s="9">
        <v>40822.720983796295</v>
      </c>
      <c r="B35" t="s">
        <v>18</v>
      </c>
      <c r="C35" t="s">
        <v>19</v>
      </c>
      <c r="D35" t="s">
        <v>20</v>
      </c>
      <c r="E35">
        <v>2</v>
      </c>
      <c r="F35">
        <v>30</v>
      </c>
      <c r="G35" t="s">
        <v>80</v>
      </c>
      <c r="H35">
        <v>12.49</v>
      </c>
      <c r="I35" t="s">
        <v>81</v>
      </c>
      <c r="J35" t="s">
        <v>21</v>
      </c>
      <c r="K35" t="s">
        <v>22</v>
      </c>
      <c r="L35" t="s">
        <v>23</v>
      </c>
    </row>
    <row r="36" spans="1:12" x14ac:dyDescent="0.25">
      <c r="A36" s="9">
        <v>40822.720995370371</v>
      </c>
      <c r="B36" t="s">
        <v>18</v>
      </c>
      <c r="C36" t="s">
        <v>19</v>
      </c>
      <c r="D36" t="s">
        <v>20</v>
      </c>
      <c r="E36">
        <v>2</v>
      </c>
      <c r="F36">
        <v>20</v>
      </c>
      <c r="G36" t="s">
        <v>82</v>
      </c>
      <c r="H36">
        <v>11.49</v>
      </c>
      <c r="I36" t="s">
        <v>83</v>
      </c>
      <c r="J36" t="s">
        <v>21</v>
      </c>
      <c r="K36" t="s">
        <v>22</v>
      </c>
      <c r="L36" t="s">
        <v>23</v>
      </c>
    </row>
    <row r="37" spans="1:12" x14ac:dyDescent="0.25">
      <c r="A37" s="9">
        <v>40822.721273148149</v>
      </c>
      <c r="B37" t="s">
        <v>18</v>
      </c>
      <c r="C37" t="s">
        <v>19</v>
      </c>
      <c r="D37" t="s">
        <v>20</v>
      </c>
      <c r="E37">
        <v>3</v>
      </c>
      <c r="F37">
        <v>30</v>
      </c>
      <c r="G37" t="s">
        <v>84</v>
      </c>
      <c r="H37">
        <v>11.49</v>
      </c>
      <c r="I37" t="s">
        <v>85</v>
      </c>
      <c r="J37" t="s">
        <v>21</v>
      </c>
      <c r="K37" t="s">
        <v>22</v>
      </c>
      <c r="L37" t="s">
        <v>23</v>
      </c>
    </row>
    <row r="38" spans="1:12" x14ac:dyDescent="0.25">
      <c r="A38" s="9">
        <v>40822.721342592595</v>
      </c>
      <c r="B38" t="s">
        <v>18</v>
      </c>
      <c r="C38" t="s">
        <v>19</v>
      </c>
      <c r="D38" t="s">
        <v>20</v>
      </c>
      <c r="E38">
        <v>6</v>
      </c>
      <c r="F38">
        <v>46</v>
      </c>
      <c r="G38" t="s">
        <v>86</v>
      </c>
      <c r="H38">
        <v>11.49</v>
      </c>
      <c r="I38" t="s">
        <v>87</v>
      </c>
      <c r="J38" t="s">
        <v>21</v>
      </c>
      <c r="K38" t="s">
        <v>22</v>
      </c>
      <c r="L38" t="s">
        <v>23</v>
      </c>
    </row>
    <row r="39" spans="1:12" x14ac:dyDescent="0.25">
      <c r="A39" s="9">
        <v>40822.721956018519</v>
      </c>
      <c r="B39" t="s">
        <v>18</v>
      </c>
      <c r="C39" t="s">
        <v>19</v>
      </c>
      <c r="D39" t="s">
        <v>20</v>
      </c>
      <c r="E39">
        <v>4</v>
      </c>
      <c r="F39">
        <v>30</v>
      </c>
      <c r="G39" t="s">
        <v>88</v>
      </c>
      <c r="H39">
        <v>11.49</v>
      </c>
      <c r="I39" t="s">
        <v>60</v>
      </c>
      <c r="J39" t="s">
        <v>21</v>
      </c>
      <c r="K39" t="s">
        <v>22</v>
      </c>
      <c r="L39" t="s">
        <v>23</v>
      </c>
    </row>
    <row r="40" spans="1:12" x14ac:dyDescent="0.25">
      <c r="A40" s="9">
        <v>40822.721967592595</v>
      </c>
      <c r="B40" t="s">
        <v>32</v>
      </c>
      <c r="C40" t="s">
        <v>19</v>
      </c>
      <c r="D40" t="s">
        <v>20</v>
      </c>
      <c r="E40">
        <v>3</v>
      </c>
      <c r="F40">
        <v>30</v>
      </c>
      <c r="G40" t="s">
        <v>89</v>
      </c>
      <c r="H40">
        <v>11.49</v>
      </c>
      <c r="I40" t="s">
        <v>90</v>
      </c>
      <c r="J40" t="s">
        <v>21</v>
      </c>
      <c r="K40" t="s">
        <v>22</v>
      </c>
      <c r="L40" t="s">
        <v>23</v>
      </c>
    </row>
    <row r="41" spans="1:12" x14ac:dyDescent="0.25">
      <c r="A41" s="9">
        <v>40822.722314814819</v>
      </c>
      <c r="B41" t="s">
        <v>18</v>
      </c>
      <c r="C41" t="s">
        <v>19</v>
      </c>
      <c r="D41" t="s">
        <v>20</v>
      </c>
      <c r="E41">
        <v>3</v>
      </c>
      <c r="F41" t="s">
        <v>91</v>
      </c>
      <c r="G41" t="s">
        <v>24</v>
      </c>
      <c r="H41">
        <v>11.49</v>
      </c>
      <c r="I41" t="s">
        <v>92</v>
      </c>
      <c r="J41" t="s">
        <v>21</v>
      </c>
      <c r="K41" t="s">
        <v>22</v>
      </c>
      <c r="L41" t="s">
        <v>23</v>
      </c>
    </row>
    <row r="42" spans="1:12" x14ac:dyDescent="0.25">
      <c r="A42" s="9">
        <v>40822.723043981481</v>
      </c>
      <c r="B42" t="s">
        <v>18</v>
      </c>
      <c r="C42" t="s">
        <v>19</v>
      </c>
      <c r="D42" t="s">
        <v>20</v>
      </c>
      <c r="E42">
        <v>8</v>
      </c>
      <c r="F42">
        <v>32</v>
      </c>
      <c r="G42" t="s">
        <v>93</v>
      </c>
      <c r="H42">
        <v>11.49</v>
      </c>
      <c r="I42" t="s">
        <v>94</v>
      </c>
      <c r="J42" t="s">
        <v>21</v>
      </c>
      <c r="K42" t="s">
        <v>22</v>
      </c>
      <c r="L42" t="s">
        <v>23</v>
      </c>
    </row>
    <row r="43" spans="1:12" x14ac:dyDescent="0.25">
      <c r="A43" s="9">
        <v>40822.72314814815</v>
      </c>
      <c r="B43" t="s">
        <v>18</v>
      </c>
      <c r="C43" t="s">
        <v>19</v>
      </c>
      <c r="D43" t="s">
        <v>20</v>
      </c>
      <c r="E43">
        <v>3</v>
      </c>
      <c r="F43">
        <v>30</v>
      </c>
      <c r="G43" t="s">
        <v>57</v>
      </c>
      <c r="H43">
        <v>11.49</v>
      </c>
      <c r="I43" t="s">
        <v>95</v>
      </c>
      <c r="J43" t="s">
        <v>21</v>
      </c>
      <c r="K43" t="s">
        <v>22</v>
      </c>
      <c r="L43" t="s">
        <v>23</v>
      </c>
    </row>
    <row r="44" spans="1:12" x14ac:dyDescent="0.25">
      <c r="A44" s="9">
        <v>40822.723310185189</v>
      </c>
      <c r="B44" t="s">
        <v>18</v>
      </c>
      <c r="C44" t="s">
        <v>19</v>
      </c>
      <c r="D44" t="s">
        <v>20</v>
      </c>
      <c r="E44">
        <v>5</v>
      </c>
      <c r="F44">
        <v>6.01851851852E-4</v>
      </c>
      <c r="G44" t="s">
        <v>96</v>
      </c>
      <c r="H44">
        <v>11.49</v>
      </c>
      <c r="I44" t="s">
        <v>97</v>
      </c>
      <c r="J44" t="s">
        <v>21</v>
      </c>
      <c r="K44" t="s">
        <v>22</v>
      </c>
      <c r="L44" t="s">
        <v>23</v>
      </c>
    </row>
    <row r="45" spans="1:12" x14ac:dyDescent="0.25">
      <c r="A45" s="9">
        <v>40822.723611111112</v>
      </c>
      <c r="B45" t="s">
        <v>18</v>
      </c>
      <c r="C45" t="s">
        <v>19</v>
      </c>
      <c r="D45" t="s">
        <v>20</v>
      </c>
      <c r="E45">
        <v>5</v>
      </c>
      <c r="F45">
        <v>60</v>
      </c>
      <c r="G45" t="s">
        <v>98</v>
      </c>
      <c r="H45">
        <v>14.99</v>
      </c>
      <c r="I45" t="s">
        <v>99</v>
      </c>
      <c r="J45" t="s">
        <v>21</v>
      </c>
      <c r="K45" t="s">
        <v>22</v>
      </c>
      <c r="L45" t="s">
        <v>23</v>
      </c>
    </row>
    <row r="46" spans="1:12" x14ac:dyDescent="0.25">
      <c r="A46" s="9">
        <v>40822.724016203705</v>
      </c>
      <c r="B46" t="s">
        <v>18</v>
      </c>
      <c r="C46" t="s">
        <v>19</v>
      </c>
      <c r="D46" t="s">
        <v>20</v>
      </c>
      <c r="E46">
        <v>4</v>
      </c>
      <c r="F46">
        <v>20</v>
      </c>
      <c r="G46" t="s">
        <v>100</v>
      </c>
      <c r="H46">
        <v>11.49</v>
      </c>
      <c r="I46" t="s">
        <v>101</v>
      </c>
      <c r="J46" t="s">
        <v>21</v>
      </c>
      <c r="K46" t="s">
        <v>22</v>
      </c>
      <c r="L46" t="s">
        <v>23</v>
      </c>
    </row>
    <row r="47" spans="1:12" x14ac:dyDescent="0.25">
      <c r="A47" s="9">
        <v>40822.724293981482</v>
      </c>
      <c r="B47" t="s">
        <v>18</v>
      </c>
      <c r="C47" t="s">
        <v>19</v>
      </c>
      <c r="D47" t="s">
        <v>20</v>
      </c>
      <c r="E47">
        <v>8</v>
      </c>
      <c r="F47">
        <v>32</v>
      </c>
      <c r="G47" t="s">
        <v>102</v>
      </c>
      <c r="H47">
        <v>11.49</v>
      </c>
      <c r="I47" t="s">
        <v>103</v>
      </c>
      <c r="J47" t="s">
        <v>21</v>
      </c>
      <c r="K47" t="s">
        <v>104</v>
      </c>
      <c r="L47" t="s">
        <v>23</v>
      </c>
    </row>
    <row r="48" spans="1:12" x14ac:dyDescent="0.25">
      <c r="A48" s="9">
        <v>40822.724548611113</v>
      </c>
      <c r="B48" t="s">
        <v>18</v>
      </c>
      <c r="C48" t="s">
        <v>19</v>
      </c>
      <c r="D48" t="s">
        <v>20</v>
      </c>
      <c r="E48">
        <v>6</v>
      </c>
      <c r="F48">
        <v>105</v>
      </c>
      <c r="G48" t="s">
        <v>105</v>
      </c>
      <c r="H48">
        <v>12.29</v>
      </c>
      <c r="I48" t="s">
        <v>77</v>
      </c>
      <c r="J48" t="s">
        <v>21</v>
      </c>
      <c r="K48" t="s">
        <v>22</v>
      </c>
      <c r="L48" t="s">
        <v>23</v>
      </c>
    </row>
    <row r="49" spans="1:12" x14ac:dyDescent="0.25">
      <c r="A49" s="9">
        <v>40822.724687499998</v>
      </c>
      <c r="B49" t="s">
        <v>18</v>
      </c>
      <c r="C49" t="s">
        <v>19</v>
      </c>
      <c r="D49" t="s">
        <v>20</v>
      </c>
      <c r="E49">
        <v>6</v>
      </c>
      <c r="F49">
        <v>56</v>
      </c>
      <c r="G49" t="s">
        <v>24</v>
      </c>
      <c r="H49">
        <v>11.49</v>
      </c>
      <c r="I49" t="s">
        <v>106</v>
      </c>
      <c r="J49" t="s">
        <v>21</v>
      </c>
      <c r="K49" t="s">
        <v>22</v>
      </c>
      <c r="L49" t="s">
        <v>23</v>
      </c>
    </row>
    <row r="50" spans="1:12" x14ac:dyDescent="0.25">
      <c r="A50" s="9">
        <v>40822.724999999999</v>
      </c>
      <c r="B50" t="s">
        <v>18</v>
      </c>
      <c r="C50" t="s">
        <v>19</v>
      </c>
      <c r="D50" t="s">
        <v>20</v>
      </c>
      <c r="E50">
        <v>4</v>
      </c>
      <c r="F50">
        <v>180</v>
      </c>
      <c r="G50" t="s">
        <v>107</v>
      </c>
      <c r="H50">
        <v>11.49</v>
      </c>
      <c r="I50" t="s">
        <v>108</v>
      </c>
      <c r="J50" t="s">
        <v>21</v>
      </c>
      <c r="K50" t="s">
        <v>22</v>
      </c>
      <c r="L50" t="s">
        <v>23</v>
      </c>
    </row>
    <row r="51" spans="1:12" x14ac:dyDescent="0.25">
      <c r="A51" s="9">
        <v>40822.725057870368</v>
      </c>
      <c r="B51" t="s">
        <v>18</v>
      </c>
      <c r="C51" t="s">
        <v>19</v>
      </c>
      <c r="D51" t="s">
        <v>20</v>
      </c>
      <c r="E51">
        <v>3</v>
      </c>
      <c r="F51">
        <v>90</v>
      </c>
      <c r="G51" t="s">
        <v>105</v>
      </c>
      <c r="H51">
        <v>12.29</v>
      </c>
      <c r="I51" t="s">
        <v>35</v>
      </c>
      <c r="J51" t="s">
        <v>21</v>
      </c>
      <c r="K51" t="s">
        <v>22</v>
      </c>
      <c r="L51" t="s">
        <v>23</v>
      </c>
    </row>
    <row r="52" spans="1:12" x14ac:dyDescent="0.25">
      <c r="A52" s="9">
        <v>40822.725393518514</v>
      </c>
      <c r="B52" t="s">
        <v>18</v>
      </c>
      <c r="C52" t="s">
        <v>19</v>
      </c>
      <c r="D52" t="s">
        <v>20</v>
      </c>
      <c r="E52">
        <v>4</v>
      </c>
      <c r="F52">
        <v>20</v>
      </c>
      <c r="G52" t="s">
        <v>109</v>
      </c>
      <c r="H52">
        <v>11.49</v>
      </c>
      <c r="I52" t="s">
        <v>110</v>
      </c>
      <c r="J52" t="s">
        <v>21</v>
      </c>
      <c r="K52" t="s">
        <v>22</v>
      </c>
      <c r="L52" t="s">
        <v>23</v>
      </c>
    </row>
    <row r="53" spans="1:12" x14ac:dyDescent="0.25">
      <c r="A53" s="9">
        <v>40822.725729166668</v>
      </c>
      <c r="B53" t="s">
        <v>18</v>
      </c>
      <c r="C53" t="s">
        <v>19</v>
      </c>
      <c r="D53" t="s">
        <v>20</v>
      </c>
      <c r="E53">
        <v>2</v>
      </c>
      <c r="F53">
        <v>60</v>
      </c>
      <c r="G53" t="s">
        <v>26</v>
      </c>
      <c r="H53">
        <v>11.49</v>
      </c>
      <c r="I53" t="s">
        <v>60</v>
      </c>
      <c r="J53" t="s">
        <v>21</v>
      </c>
      <c r="K53" t="s">
        <v>22</v>
      </c>
      <c r="L53" t="s">
        <v>23</v>
      </c>
    </row>
    <row r="54" spans="1:12" x14ac:dyDescent="0.25">
      <c r="A54" s="9">
        <v>40822.727083333331</v>
      </c>
      <c r="B54" t="s">
        <v>18</v>
      </c>
      <c r="C54" t="s">
        <v>19</v>
      </c>
      <c r="D54" t="s">
        <v>20</v>
      </c>
      <c r="E54">
        <v>3</v>
      </c>
      <c r="F54">
        <v>30</v>
      </c>
      <c r="G54" t="s">
        <v>111</v>
      </c>
      <c r="H54">
        <v>11.49</v>
      </c>
      <c r="I54" t="s">
        <v>112</v>
      </c>
      <c r="J54" t="s">
        <v>21</v>
      </c>
      <c r="K54" t="s">
        <v>22</v>
      </c>
      <c r="L54" t="s">
        <v>23</v>
      </c>
    </row>
    <row r="55" spans="1:12" x14ac:dyDescent="0.25">
      <c r="A55" s="9">
        <v>40822.727106481485</v>
      </c>
      <c r="B55" t="s">
        <v>18</v>
      </c>
      <c r="C55" t="s">
        <v>19</v>
      </c>
      <c r="D55" t="s">
        <v>20</v>
      </c>
      <c r="E55">
        <v>2</v>
      </c>
      <c r="F55">
        <v>45</v>
      </c>
      <c r="G55" t="s">
        <v>113</v>
      </c>
      <c r="H55">
        <v>11.49</v>
      </c>
      <c r="I55" t="s">
        <v>60</v>
      </c>
      <c r="J55" t="s">
        <v>21</v>
      </c>
      <c r="K55" t="s">
        <v>22</v>
      </c>
      <c r="L55" t="s">
        <v>23</v>
      </c>
    </row>
    <row r="56" spans="1:12" x14ac:dyDescent="0.25">
      <c r="A56" s="9">
        <v>40822.727175925924</v>
      </c>
      <c r="B56" t="s">
        <v>18</v>
      </c>
      <c r="C56" t="s">
        <v>19</v>
      </c>
      <c r="D56" t="s">
        <v>20</v>
      </c>
      <c r="E56">
        <v>4</v>
      </c>
      <c r="F56">
        <v>57</v>
      </c>
      <c r="G56" t="s">
        <v>105</v>
      </c>
      <c r="H56">
        <v>12.29</v>
      </c>
      <c r="I56" t="s">
        <v>114</v>
      </c>
      <c r="J56" t="s">
        <v>21</v>
      </c>
      <c r="K56" t="s">
        <v>22</v>
      </c>
      <c r="L56" t="s">
        <v>23</v>
      </c>
    </row>
    <row r="57" spans="1:12" x14ac:dyDescent="0.25">
      <c r="A57" s="9">
        <v>40822.728020833332</v>
      </c>
      <c r="B57" t="s">
        <v>18</v>
      </c>
      <c r="C57" t="s">
        <v>19</v>
      </c>
      <c r="D57" t="s">
        <v>20</v>
      </c>
      <c r="E57">
        <v>1</v>
      </c>
      <c r="F57">
        <v>23</v>
      </c>
      <c r="G57" t="s">
        <v>115</v>
      </c>
      <c r="H57">
        <v>12.29</v>
      </c>
      <c r="I57" t="s">
        <v>116</v>
      </c>
      <c r="J57" t="s">
        <v>21</v>
      </c>
      <c r="K57" t="s">
        <v>22</v>
      </c>
      <c r="L57" t="s">
        <v>23</v>
      </c>
    </row>
    <row r="58" spans="1:12" x14ac:dyDescent="0.25">
      <c r="A58" s="9">
        <v>40822.728263888886</v>
      </c>
      <c r="B58" t="s">
        <v>18</v>
      </c>
      <c r="C58" t="s">
        <v>19</v>
      </c>
      <c r="D58" t="s">
        <v>20</v>
      </c>
      <c r="E58">
        <v>1</v>
      </c>
      <c r="F58">
        <v>20</v>
      </c>
      <c r="G58" t="s">
        <v>105</v>
      </c>
      <c r="H58">
        <v>12.29</v>
      </c>
      <c r="I58" t="s">
        <v>117</v>
      </c>
      <c r="J58" t="s">
        <v>21</v>
      </c>
      <c r="K58" t="s">
        <v>22</v>
      </c>
      <c r="L58" t="s">
        <v>23</v>
      </c>
    </row>
    <row r="59" spans="1:12" x14ac:dyDescent="0.25">
      <c r="A59" s="9">
        <v>40822.729780092595</v>
      </c>
      <c r="B59" t="s">
        <v>18</v>
      </c>
      <c r="C59" t="s">
        <v>19</v>
      </c>
      <c r="D59" t="s">
        <v>20</v>
      </c>
      <c r="E59">
        <v>12</v>
      </c>
      <c r="F59">
        <v>50</v>
      </c>
      <c r="G59" t="s">
        <v>26</v>
      </c>
      <c r="H59">
        <v>11.49</v>
      </c>
      <c r="I59" t="s">
        <v>118</v>
      </c>
      <c r="J59" t="s">
        <v>72</v>
      </c>
      <c r="K59" t="s">
        <v>22</v>
      </c>
      <c r="L59" t="s">
        <v>23</v>
      </c>
    </row>
    <row r="60" spans="1:12" x14ac:dyDescent="0.25">
      <c r="A60" s="9">
        <v>40822.730543981481</v>
      </c>
      <c r="B60" t="s">
        <v>32</v>
      </c>
      <c r="C60" t="s">
        <v>19</v>
      </c>
      <c r="D60" t="s">
        <v>20</v>
      </c>
      <c r="E60">
        <v>6</v>
      </c>
      <c r="F60">
        <v>72</v>
      </c>
      <c r="G60" t="s">
        <v>26</v>
      </c>
      <c r="H60">
        <v>11.49</v>
      </c>
      <c r="I60" t="s">
        <v>119</v>
      </c>
      <c r="J60" t="s">
        <v>21</v>
      </c>
      <c r="K60" t="s">
        <v>22</v>
      </c>
      <c r="L60" t="s">
        <v>23</v>
      </c>
    </row>
    <row r="61" spans="1:12" x14ac:dyDescent="0.25">
      <c r="A61" s="9">
        <v>40822.732361111113</v>
      </c>
      <c r="B61" t="s">
        <v>18</v>
      </c>
      <c r="C61" t="s">
        <v>19</v>
      </c>
      <c r="D61" t="s">
        <v>20</v>
      </c>
      <c r="E61">
        <v>4</v>
      </c>
      <c r="F61">
        <v>39</v>
      </c>
      <c r="G61" t="s">
        <v>52</v>
      </c>
      <c r="H61">
        <v>11.49</v>
      </c>
      <c r="I61" t="s">
        <v>60</v>
      </c>
      <c r="J61" t="s">
        <v>21</v>
      </c>
      <c r="K61" t="s">
        <v>22</v>
      </c>
      <c r="L61" t="s">
        <v>23</v>
      </c>
    </row>
    <row r="62" spans="1:12" x14ac:dyDescent="0.25">
      <c r="A62" s="9">
        <v>40822.733124999999</v>
      </c>
      <c r="B62" t="s">
        <v>32</v>
      </c>
      <c r="C62" t="s">
        <v>19</v>
      </c>
      <c r="D62" t="s">
        <v>20</v>
      </c>
      <c r="E62">
        <v>2</v>
      </c>
      <c r="F62">
        <v>31</v>
      </c>
      <c r="G62" t="s">
        <v>26</v>
      </c>
      <c r="H62">
        <v>11.49</v>
      </c>
      <c r="I62" t="s">
        <v>120</v>
      </c>
      <c r="J62" t="s">
        <v>21</v>
      </c>
      <c r="K62" t="s">
        <v>22</v>
      </c>
      <c r="L62" t="s">
        <v>23</v>
      </c>
    </row>
    <row r="63" spans="1:12" x14ac:dyDescent="0.25">
      <c r="A63" s="9">
        <v>40822.737210648149</v>
      </c>
      <c r="B63" t="s">
        <v>18</v>
      </c>
      <c r="C63" t="s">
        <v>19</v>
      </c>
      <c r="D63" t="s">
        <v>20</v>
      </c>
      <c r="E63">
        <v>5</v>
      </c>
      <c r="F63">
        <v>15</v>
      </c>
      <c r="G63" t="s">
        <v>26</v>
      </c>
      <c r="H63">
        <v>11.49</v>
      </c>
      <c r="I63" t="s">
        <v>121</v>
      </c>
      <c r="J63" t="s">
        <v>21</v>
      </c>
      <c r="K63" t="s">
        <v>22</v>
      </c>
      <c r="L63" t="s">
        <v>23</v>
      </c>
    </row>
    <row r="64" spans="1:12" x14ac:dyDescent="0.25">
      <c r="A64" s="15">
        <v>40819.484178240738</v>
      </c>
      <c r="B64" s="16" t="s">
        <v>18</v>
      </c>
      <c r="C64" s="16" t="s">
        <v>19</v>
      </c>
      <c r="D64" s="16" t="s">
        <v>20</v>
      </c>
      <c r="E64" s="16">
        <v>3</v>
      </c>
      <c r="F64" s="16">
        <v>30</v>
      </c>
      <c r="G64" s="16" t="s">
        <v>122</v>
      </c>
      <c r="H64" s="16">
        <v>4.6900000000000004</v>
      </c>
      <c r="I64" s="16" t="s">
        <v>123</v>
      </c>
      <c r="J64" s="16" t="s">
        <v>72</v>
      </c>
      <c r="K64" t="s">
        <v>22</v>
      </c>
      <c r="L64" t="s">
        <v>124</v>
      </c>
    </row>
    <row r="65" spans="1:12" x14ac:dyDescent="0.25">
      <c r="A65" s="15">
        <v>40819.599293981482</v>
      </c>
      <c r="B65" s="16" t="s">
        <v>18</v>
      </c>
      <c r="C65" s="16" t="s">
        <v>19</v>
      </c>
      <c r="D65" s="16" t="s">
        <v>20</v>
      </c>
      <c r="E65" s="16">
        <v>6</v>
      </c>
      <c r="F65" s="16">
        <v>40</v>
      </c>
      <c r="G65" s="16" t="s">
        <v>125</v>
      </c>
      <c r="H65" s="16">
        <v>4.99</v>
      </c>
      <c r="I65" s="16" t="s">
        <v>126</v>
      </c>
      <c r="J65" s="16" t="s">
        <v>72</v>
      </c>
      <c r="K65" t="s">
        <v>22</v>
      </c>
      <c r="L65" t="s">
        <v>124</v>
      </c>
    </row>
    <row r="66" spans="1:12" x14ac:dyDescent="0.25">
      <c r="A66" s="15">
        <v>40819.600069444445</v>
      </c>
      <c r="B66" s="16" t="s">
        <v>18</v>
      </c>
      <c r="C66" s="16" t="s">
        <v>19</v>
      </c>
      <c r="D66" s="16" t="s">
        <v>20</v>
      </c>
      <c r="E66" s="16">
        <v>2</v>
      </c>
      <c r="F66" s="16">
        <v>48.5</v>
      </c>
      <c r="G66" s="16" t="s">
        <v>127</v>
      </c>
      <c r="H66" s="16">
        <v>4.99</v>
      </c>
      <c r="I66" s="16" t="s">
        <v>128</v>
      </c>
      <c r="J66" s="16" t="s">
        <v>72</v>
      </c>
      <c r="K66" t="s">
        <v>22</v>
      </c>
      <c r="L66" t="s">
        <v>124</v>
      </c>
    </row>
    <row r="67" spans="1:12" x14ac:dyDescent="0.25">
      <c r="A67" s="15">
        <v>40819.600972222222</v>
      </c>
      <c r="B67" s="16" t="s">
        <v>18</v>
      </c>
      <c r="C67" s="16" t="s">
        <v>19</v>
      </c>
      <c r="D67" s="16" t="s">
        <v>20</v>
      </c>
      <c r="E67" s="16">
        <v>3</v>
      </c>
      <c r="F67" s="16">
        <v>60</v>
      </c>
      <c r="G67" s="16" t="s">
        <v>129</v>
      </c>
      <c r="H67" s="16">
        <v>4.99</v>
      </c>
      <c r="I67" s="17" t="s">
        <v>130</v>
      </c>
      <c r="J67" s="16" t="s">
        <v>72</v>
      </c>
      <c r="K67" t="s">
        <v>22</v>
      </c>
      <c r="L67" t="s">
        <v>124</v>
      </c>
    </row>
    <row r="68" spans="1:12" x14ac:dyDescent="0.25">
      <c r="A68" s="15">
        <v>40819.601030092592</v>
      </c>
      <c r="B68" s="16" t="s">
        <v>18</v>
      </c>
      <c r="C68" s="16" t="s">
        <v>19</v>
      </c>
      <c r="D68" s="16" t="s">
        <v>20</v>
      </c>
      <c r="E68" s="16">
        <v>5</v>
      </c>
      <c r="F68" s="16">
        <v>180</v>
      </c>
      <c r="G68" s="16" t="s">
        <v>131</v>
      </c>
      <c r="H68" s="16">
        <v>4.99</v>
      </c>
      <c r="I68" s="16" t="s">
        <v>132</v>
      </c>
      <c r="J68" s="16" t="s">
        <v>72</v>
      </c>
      <c r="K68" t="s">
        <v>22</v>
      </c>
      <c r="L68" t="s">
        <v>124</v>
      </c>
    </row>
    <row r="69" spans="1:12" x14ac:dyDescent="0.25">
      <c r="A69" s="15">
        <v>40819.60125</v>
      </c>
      <c r="B69" s="16" t="s">
        <v>32</v>
      </c>
      <c r="C69" s="16" t="s">
        <v>19</v>
      </c>
      <c r="D69" s="16" t="s">
        <v>20</v>
      </c>
      <c r="E69" s="16">
        <v>3</v>
      </c>
      <c r="F69" s="16">
        <v>35</v>
      </c>
      <c r="G69" s="16" t="s">
        <v>133</v>
      </c>
      <c r="H69" s="16">
        <v>4.99</v>
      </c>
      <c r="I69" s="16" t="s">
        <v>134</v>
      </c>
      <c r="J69" s="16" t="s">
        <v>72</v>
      </c>
      <c r="K69" t="s">
        <v>22</v>
      </c>
      <c r="L69" t="s">
        <v>124</v>
      </c>
    </row>
    <row r="70" spans="1:12" x14ac:dyDescent="0.25">
      <c r="A70" s="15">
        <v>40819.601354166669</v>
      </c>
      <c r="B70" s="16" t="s">
        <v>32</v>
      </c>
      <c r="C70" s="16" t="s">
        <v>19</v>
      </c>
      <c r="D70" s="16" t="s">
        <v>20</v>
      </c>
      <c r="E70" s="16">
        <v>4</v>
      </c>
      <c r="F70" s="16">
        <v>32</v>
      </c>
      <c r="G70" s="16" t="s">
        <v>135</v>
      </c>
      <c r="H70" s="16">
        <v>4.99</v>
      </c>
      <c r="I70" s="16" t="s">
        <v>136</v>
      </c>
      <c r="J70" s="16" t="s">
        <v>72</v>
      </c>
      <c r="K70" t="s">
        <v>22</v>
      </c>
      <c r="L70" t="s">
        <v>124</v>
      </c>
    </row>
    <row r="71" spans="1:12" x14ac:dyDescent="0.25">
      <c r="A71" s="15">
        <v>40819.601724537039</v>
      </c>
      <c r="B71" s="16" t="s">
        <v>18</v>
      </c>
      <c r="C71" s="16" t="s">
        <v>19</v>
      </c>
      <c r="D71" s="16" t="s">
        <v>20</v>
      </c>
      <c r="E71" s="16">
        <v>3</v>
      </c>
      <c r="F71" s="16">
        <v>33</v>
      </c>
      <c r="G71" s="16" t="s">
        <v>137</v>
      </c>
      <c r="H71" s="16">
        <v>4.99</v>
      </c>
      <c r="I71" s="16" t="s">
        <v>138</v>
      </c>
      <c r="J71" s="16" t="s">
        <v>72</v>
      </c>
      <c r="K71" t="s">
        <v>22</v>
      </c>
      <c r="L71" t="s">
        <v>124</v>
      </c>
    </row>
    <row r="72" spans="1:12" x14ac:dyDescent="0.25">
      <c r="A72" s="15">
        <v>40819.602268518516</v>
      </c>
      <c r="B72" s="16" t="s">
        <v>18</v>
      </c>
      <c r="C72" s="16" t="s">
        <v>19</v>
      </c>
      <c r="D72" s="16" t="s">
        <v>20</v>
      </c>
      <c r="E72" s="16">
        <v>2</v>
      </c>
      <c r="F72" s="16">
        <v>22</v>
      </c>
      <c r="G72" s="16" t="s">
        <v>139</v>
      </c>
      <c r="H72" s="16">
        <v>4.99</v>
      </c>
      <c r="I72" s="16" t="s">
        <v>136</v>
      </c>
      <c r="J72" s="16" t="s">
        <v>72</v>
      </c>
      <c r="K72" t="s">
        <v>22</v>
      </c>
      <c r="L72" t="s">
        <v>124</v>
      </c>
    </row>
    <row r="73" spans="1:12" x14ac:dyDescent="0.25">
      <c r="A73" s="15">
        <v>40819.602337962962</v>
      </c>
      <c r="B73" s="16" t="s">
        <v>18</v>
      </c>
      <c r="C73" s="16" t="s">
        <v>19</v>
      </c>
      <c r="D73" s="16" t="s">
        <v>20</v>
      </c>
      <c r="E73" s="16">
        <v>8</v>
      </c>
      <c r="F73" s="16">
        <v>54</v>
      </c>
      <c r="G73" s="16" t="s">
        <v>133</v>
      </c>
      <c r="H73" s="16">
        <v>4.99</v>
      </c>
      <c r="I73" s="16" t="s">
        <v>140</v>
      </c>
      <c r="J73" s="16" t="s">
        <v>72</v>
      </c>
      <c r="K73" t="s">
        <v>22</v>
      </c>
      <c r="L73" t="s">
        <v>124</v>
      </c>
    </row>
    <row r="74" spans="1:12" x14ac:dyDescent="0.25">
      <c r="A74" s="15">
        <v>40819.603379629625</v>
      </c>
      <c r="B74" s="16" t="s">
        <v>18</v>
      </c>
      <c r="C74" s="16" t="s">
        <v>19</v>
      </c>
      <c r="D74" s="16" t="s">
        <v>20</v>
      </c>
      <c r="E74" s="16">
        <v>7</v>
      </c>
      <c r="F74" s="16">
        <v>190</v>
      </c>
      <c r="G74" s="16" t="s">
        <v>135</v>
      </c>
      <c r="H74" s="16">
        <v>4.99</v>
      </c>
      <c r="I74" s="16" t="s">
        <v>136</v>
      </c>
      <c r="J74" s="16" t="s">
        <v>72</v>
      </c>
      <c r="K74" t="s">
        <v>22</v>
      </c>
      <c r="L74" t="s">
        <v>124</v>
      </c>
    </row>
    <row r="75" spans="1:12" x14ac:dyDescent="0.25">
      <c r="A75" s="15">
        <v>40819.604143518518</v>
      </c>
      <c r="B75" s="16" t="s">
        <v>18</v>
      </c>
      <c r="C75" s="16" t="s">
        <v>19</v>
      </c>
      <c r="D75" s="16" t="s">
        <v>20</v>
      </c>
      <c r="E75" s="16">
        <v>3</v>
      </c>
      <c r="F75" s="16">
        <v>16</v>
      </c>
      <c r="G75" s="16" t="s">
        <v>133</v>
      </c>
      <c r="H75" s="16">
        <v>4.99</v>
      </c>
      <c r="I75" s="16" t="s">
        <v>141</v>
      </c>
      <c r="J75" s="16" t="s">
        <v>72</v>
      </c>
      <c r="K75" t="s">
        <v>22</v>
      </c>
      <c r="L75" t="s">
        <v>124</v>
      </c>
    </row>
    <row r="76" spans="1:12" x14ac:dyDescent="0.25">
      <c r="A76" s="15">
        <v>40819.604907407411</v>
      </c>
      <c r="B76" s="16" t="s">
        <v>32</v>
      </c>
      <c r="C76" s="16" t="s">
        <v>19</v>
      </c>
      <c r="D76" s="16" t="s">
        <v>20</v>
      </c>
      <c r="E76" s="16">
        <v>4</v>
      </c>
      <c r="F76" s="16">
        <v>77</v>
      </c>
      <c r="G76" s="16" t="s">
        <v>142</v>
      </c>
      <c r="H76" s="16">
        <v>4.8899999999999997</v>
      </c>
      <c r="I76" s="16" t="s">
        <v>143</v>
      </c>
      <c r="J76" s="16" t="s">
        <v>72</v>
      </c>
      <c r="K76" t="s">
        <v>22</v>
      </c>
      <c r="L76" t="s">
        <v>124</v>
      </c>
    </row>
    <row r="77" spans="1:12" x14ac:dyDescent="0.25">
      <c r="A77" s="15">
        <v>40819.605081018519</v>
      </c>
      <c r="B77" s="16" t="s">
        <v>32</v>
      </c>
      <c r="C77" s="16" t="s">
        <v>19</v>
      </c>
      <c r="D77" s="16" t="s">
        <v>20</v>
      </c>
      <c r="E77" s="16">
        <v>2</v>
      </c>
      <c r="F77" s="16">
        <v>120</v>
      </c>
      <c r="G77" s="16" t="s">
        <v>144</v>
      </c>
      <c r="H77" s="16">
        <v>4.1900000000000004</v>
      </c>
      <c r="I77" s="16" t="s">
        <v>145</v>
      </c>
      <c r="J77" s="16" t="s">
        <v>21</v>
      </c>
      <c r="K77" t="s">
        <v>22</v>
      </c>
      <c r="L77" t="s">
        <v>124</v>
      </c>
    </row>
    <row r="78" spans="1:12" x14ac:dyDescent="0.25">
      <c r="A78" s="15">
        <v>40819.605173611111</v>
      </c>
      <c r="B78" s="16" t="s">
        <v>18</v>
      </c>
      <c r="C78" s="16" t="s">
        <v>19</v>
      </c>
      <c r="D78" s="16" t="s">
        <v>20</v>
      </c>
      <c r="E78" s="16">
        <v>4</v>
      </c>
      <c r="F78" s="16">
        <v>170</v>
      </c>
      <c r="G78" s="16" t="s">
        <v>133</v>
      </c>
      <c r="H78" s="16">
        <v>4.99</v>
      </c>
      <c r="I78" s="16" t="s">
        <v>146</v>
      </c>
      <c r="J78" s="16" t="s">
        <v>72</v>
      </c>
      <c r="K78" t="s">
        <v>22</v>
      </c>
      <c r="L78" t="s">
        <v>124</v>
      </c>
    </row>
    <row r="79" spans="1:12" x14ac:dyDescent="0.25">
      <c r="A79" s="15">
        <v>40819.605671296296</v>
      </c>
      <c r="B79" s="16" t="s">
        <v>18</v>
      </c>
      <c r="C79" s="16" t="s">
        <v>19</v>
      </c>
      <c r="D79" s="16" t="s">
        <v>20</v>
      </c>
      <c r="E79" s="16">
        <v>3</v>
      </c>
      <c r="F79" s="16">
        <v>58</v>
      </c>
      <c r="G79" s="16" t="s">
        <v>135</v>
      </c>
      <c r="H79" s="16">
        <v>4.99</v>
      </c>
      <c r="I79" s="17" t="s">
        <v>141</v>
      </c>
      <c r="J79" s="16" t="s">
        <v>72</v>
      </c>
      <c r="K79" t="s">
        <v>22</v>
      </c>
      <c r="L79" t="s">
        <v>124</v>
      </c>
    </row>
    <row r="80" spans="1:12" x14ac:dyDescent="0.25">
      <c r="A80" s="15">
        <v>40819.605717592596</v>
      </c>
      <c r="B80" s="16" t="s">
        <v>18</v>
      </c>
      <c r="C80" s="16" t="s">
        <v>19</v>
      </c>
      <c r="D80" s="16" t="s">
        <v>20</v>
      </c>
      <c r="E80" s="16">
        <v>5</v>
      </c>
      <c r="F80" s="16">
        <v>70</v>
      </c>
      <c r="G80" s="16" t="s">
        <v>133</v>
      </c>
      <c r="H80" s="16">
        <v>4.99</v>
      </c>
      <c r="I80" s="16" t="s">
        <v>126</v>
      </c>
      <c r="J80" s="16" t="s">
        <v>72</v>
      </c>
      <c r="K80" t="s">
        <v>22</v>
      </c>
      <c r="L80" t="s">
        <v>124</v>
      </c>
    </row>
    <row r="81" spans="1:12" x14ac:dyDescent="0.25">
      <c r="A81" s="15">
        <v>40819.605810185181</v>
      </c>
      <c r="B81" s="16" t="s">
        <v>18</v>
      </c>
      <c r="C81" s="16" t="s">
        <v>19</v>
      </c>
      <c r="D81" s="16" t="s">
        <v>20</v>
      </c>
      <c r="E81" s="16">
        <v>2</v>
      </c>
      <c r="F81" s="16">
        <v>60</v>
      </c>
      <c r="G81" s="16" t="s">
        <v>147</v>
      </c>
      <c r="H81" s="16">
        <v>4.49</v>
      </c>
      <c r="I81" s="16" t="s">
        <v>148</v>
      </c>
      <c r="J81" s="16" t="s">
        <v>72</v>
      </c>
      <c r="K81" t="s">
        <v>22</v>
      </c>
      <c r="L81" t="s">
        <v>124</v>
      </c>
    </row>
    <row r="82" spans="1:12" x14ac:dyDescent="0.25">
      <c r="A82" s="15">
        <v>40819.606238425928</v>
      </c>
      <c r="B82" s="16" t="s">
        <v>18</v>
      </c>
      <c r="C82" s="16" t="s">
        <v>19</v>
      </c>
      <c r="D82" s="16" t="s">
        <v>20</v>
      </c>
      <c r="E82" s="16">
        <v>4</v>
      </c>
      <c r="F82" s="16">
        <v>180</v>
      </c>
      <c r="G82" s="16" t="s">
        <v>149</v>
      </c>
      <c r="H82" s="16">
        <v>4.99</v>
      </c>
      <c r="I82" s="16" t="s">
        <v>150</v>
      </c>
      <c r="J82" s="16" t="s">
        <v>72</v>
      </c>
      <c r="K82" t="s">
        <v>22</v>
      </c>
      <c r="L82" t="s">
        <v>124</v>
      </c>
    </row>
    <row r="83" spans="1:12" x14ac:dyDescent="0.25">
      <c r="A83" s="15">
        <v>40819.608842592592</v>
      </c>
      <c r="B83" s="16" t="s">
        <v>18</v>
      </c>
      <c r="C83" s="16" t="s">
        <v>19</v>
      </c>
      <c r="D83" s="16" t="s">
        <v>20</v>
      </c>
      <c r="E83" s="16">
        <v>5</v>
      </c>
      <c r="F83" s="16">
        <v>158</v>
      </c>
      <c r="G83" s="16" t="s">
        <v>151</v>
      </c>
      <c r="H83" s="16">
        <v>5.39</v>
      </c>
      <c r="I83" s="16" t="s">
        <v>152</v>
      </c>
      <c r="J83" s="16" t="s">
        <v>72</v>
      </c>
      <c r="K83" t="s">
        <v>22</v>
      </c>
      <c r="L83" t="s">
        <v>124</v>
      </c>
    </row>
    <row r="84" spans="1:12" x14ac:dyDescent="0.25">
      <c r="A84" s="15">
        <v>40819.608958333338</v>
      </c>
      <c r="B84" s="16" t="s">
        <v>18</v>
      </c>
      <c r="C84" s="16" t="s">
        <v>19</v>
      </c>
      <c r="D84" s="16" t="s">
        <v>20</v>
      </c>
      <c r="E84" s="16">
        <v>5</v>
      </c>
      <c r="F84" s="16">
        <v>158</v>
      </c>
      <c r="G84" s="16" t="s">
        <v>153</v>
      </c>
      <c r="H84" s="16">
        <v>5.39</v>
      </c>
      <c r="I84" s="16" t="s">
        <v>152</v>
      </c>
      <c r="J84" s="16" t="s">
        <v>72</v>
      </c>
      <c r="K84" t="s">
        <v>22</v>
      </c>
      <c r="L84" t="s">
        <v>124</v>
      </c>
    </row>
    <row r="85" spans="1:12" x14ac:dyDescent="0.25">
      <c r="A85" s="15">
        <v>40819.611932870372</v>
      </c>
      <c r="B85" s="16" t="s">
        <v>18</v>
      </c>
      <c r="C85" s="16" t="s">
        <v>19</v>
      </c>
      <c r="D85" s="16" t="s">
        <v>20</v>
      </c>
      <c r="E85" s="16">
        <v>32</v>
      </c>
      <c r="F85" s="16">
        <v>360</v>
      </c>
      <c r="G85" s="16" t="s">
        <v>154</v>
      </c>
      <c r="H85" s="16">
        <v>4.1900000000000004</v>
      </c>
      <c r="I85" s="16" t="s">
        <v>155</v>
      </c>
      <c r="J85" s="16" t="s">
        <v>21</v>
      </c>
      <c r="K85" t="s">
        <v>22</v>
      </c>
      <c r="L85" t="s">
        <v>124</v>
      </c>
    </row>
    <row r="86" spans="1:12" x14ac:dyDescent="0.25">
      <c r="A86" s="15">
        <v>40819.62232638889</v>
      </c>
      <c r="B86" s="16" t="s">
        <v>18</v>
      </c>
      <c r="C86" s="16" t="s">
        <v>19</v>
      </c>
      <c r="D86" s="16" t="s">
        <v>20</v>
      </c>
      <c r="E86" s="16">
        <v>7</v>
      </c>
      <c r="F86" s="16">
        <v>130</v>
      </c>
      <c r="G86" s="16" t="s">
        <v>156</v>
      </c>
      <c r="H86" s="16">
        <v>4.6900000000000004</v>
      </c>
      <c r="I86" s="16" t="s">
        <v>157</v>
      </c>
      <c r="J86" s="16" t="s">
        <v>72</v>
      </c>
      <c r="K86" t="s">
        <v>22</v>
      </c>
      <c r="L86" t="s">
        <v>124</v>
      </c>
    </row>
    <row r="87" spans="1:12" x14ac:dyDescent="0.25">
      <c r="A87" s="15">
        <v>40821.395601851851</v>
      </c>
      <c r="B87" s="16" t="s">
        <v>18</v>
      </c>
      <c r="C87" s="16" t="s">
        <v>19</v>
      </c>
      <c r="D87" s="16" t="s">
        <v>20</v>
      </c>
      <c r="E87" s="16">
        <v>6</v>
      </c>
      <c r="F87" s="16">
        <v>25</v>
      </c>
      <c r="G87" s="16" t="s">
        <v>158</v>
      </c>
      <c r="H87" s="16">
        <v>4.1900000000000004</v>
      </c>
      <c r="I87" s="16" t="s">
        <v>159</v>
      </c>
      <c r="J87" s="16" t="s">
        <v>72</v>
      </c>
      <c r="K87" t="s">
        <v>22</v>
      </c>
      <c r="L87" t="s">
        <v>124</v>
      </c>
    </row>
    <row r="88" spans="1:12" x14ac:dyDescent="0.25">
      <c r="A88" s="15">
        <v>40821.403587962966</v>
      </c>
      <c r="B88" s="16" t="s">
        <v>18</v>
      </c>
      <c r="C88" s="16" t="s">
        <v>19</v>
      </c>
      <c r="D88" s="4" t="s">
        <v>233</v>
      </c>
      <c r="E88" s="4">
        <v>10</v>
      </c>
      <c r="F88" s="4">
        <v>240</v>
      </c>
      <c r="G88" s="4" t="s">
        <v>160</v>
      </c>
      <c r="H88" s="4">
        <v>4.99</v>
      </c>
      <c r="I88" s="4" t="s">
        <v>161</v>
      </c>
      <c r="J88" s="4" t="s">
        <v>72</v>
      </c>
      <c r="K88" t="s">
        <v>22</v>
      </c>
      <c r="L88" t="s">
        <v>124</v>
      </c>
    </row>
    <row r="89" spans="1:12" x14ac:dyDescent="0.25">
      <c r="A89" s="15">
        <v>40821.407037037039</v>
      </c>
      <c r="B89" s="16" t="s">
        <v>18</v>
      </c>
      <c r="C89" s="16" t="s">
        <v>19</v>
      </c>
      <c r="D89" s="4" t="s">
        <v>20</v>
      </c>
      <c r="E89" s="4">
        <v>5</v>
      </c>
      <c r="F89" s="4">
        <v>90</v>
      </c>
      <c r="G89" s="4" t="s">
        <v>162</v>
      </c>
      <c r="H89" s="4">
        <v>3.49</v>
      </c>
      <c r="I89" s="4" t="s">
        <v>163</v>
      </c>
      <c r="J89" s="4" t="s">
        <v>72</v>
      </c>
      <c r="K89" t="s">
        <v>22</v>
      </c>
      <c r="L89" t="s">
        <v>124</v>
      </c>
    </row>
    <row r="90" spans="1:12" x14ac:dyDescent="0.25">
      <c r="A90" s="15">
        <v>40822.387638888889</v>
      </c>
      <c r="B90" s="16" t="s">
        <v>18</v>
      </c>
      <c r="C90" s="16" t="s">
        <v>19</v>
      </c>
      <c r="D90" s="16" t="s">
        <v>20</v>
      </c>
      <c r="E90" s="16">
        <v>25</v>
      </c>
      <c r="F90" s="16">
        <v>45</v>
      </c>
      <c r="G90" s="16" t="s">
        <v>164</v>
      </c>
      <c r="H90" s="16">
        <v>4.99</v>
      </c>
      <c r="I90" s="16" t="s">
        <v>165</v>
      </c>
      <c r="J90" s="16" t="s">
        <v>72</v>
      </c>
      <c r="K90" t="s">
        <v>22</v>
      </c>
      <c r="L90" t="s">
        <v>124</v>
      </c>
    </row>
    <row r="91" spans="1:12" x14ac:dyDescent="0.25">
      <c r="A91" s="15">
        <v>40822.387812499997</v>
      </c>
      <c r="B91" s="16" t="s">
        <v>18</v>
      </c>
      <c r="C91" s="16" t="s">
        <v>19</v>
      </c>
      <c r="D91" s="16" t="s">
        <v>20</v>
      </c>
      <c r="E91" s="16">
        <v>6</v>
      </c>
      <c r="F91" s="16">
        <v>240</v>
      </c>
      <c r="G91" s="16" t="s">
        <v>135</v>
      </c>
      <c r="H91" s="16">
        <v>4.99</v>
      </c>
      <c r="I91" s="16" t="s">
        <v>166</v>
      </c>
      <c r="J91" s="16" t="s">
        <v>72</v>
      </c>
      <c r="K91" t="s">
        <v>22</v>
      </c>
      <c r="L91" t="s">
        <v>124</v>
      </c>
    </row>
    <row r="92" spans="1:12" x14ac:dyDescent="0.25">
      <c r="A92" s="15">
        <v>40822.388472222221</v>
      </c>
      <c r="B92" s="16" t="s">
        <v>18</v>
      </c>
      <c r="C92" s="16" t="s">
        <v>19</v>
      </c>
      <c r="D92" s="16" t="s">
        <v>20</v>
      </c>
      <c r="E92" s="16">
        <v>30</v>
      </c>
      <c r="F92" s="16">
        <v>500</v>
      </c>
      <c r="G92" s="16" t="s">
        <v>167</v>
      </c>
      <c r="H92" s="16">
        <v>1.89</v>
      </c>
      <c r="I92" s="16" t="s">
        <v>168</v>
      </c>
      <c r="J92" s="16" t="s">
        <v>72</v>
      </c>
      <c r="K92" t="s">
        <v>22</v>
      </c>
      <c r="L92" t="s">
        <v>124</v>
      </c>
    </row>
    <row r="93" spans="1:12" x14ac:dyDescent="0.25">
      <c r="A93" s="15">
        <v>40822.38863425926</v>
      </c>
      <c r="B93" s="16" t="s">
        <v>18</v>
      </c>
      <c r="C93" s="16" t="s">
        <v>19</v>
      </c>
      <c r="D93" s="16" t="s">
        <v>20</v>
      </c>
      <c r="E93" s="16">
        <v>3</v>
      </c>
      <c r="F93" s="16">
        <v>27</v>
      </c>
      <c r="G93" s="16" t="s">
        <v>169</v>
      </c>
      <c r="H93" s="16">
        <v>4.05</v>
      </c>
      <c r="I93" s="16" t="s">
        <v>170</v>
      </c>
      <c r="J93" s="16" t="s">
        <v>72</v>
      </c>
      <c r="K93" t="s">
        <v>22</v>
      </c>
      <c r="L93" t="s">
        <v>124</v>
      </c>
    </row>
    <row r="94" spans="1:12" x14ac:dyDescent="0.25">
      <c r="A94" s="15">
        <v>40822.390208333338</v>
      </c>
      <c r="B94" s="16" t="s">
        <v>18</v>
      </c>
      <c r="C94" s="16" t="s">
        <v>19</v>
      </c>
      <c r="D94" s="4" t="s">
        <v>20</v>
      </c>
      <c r="E94" s="4">
        <v>7</v>
      </c>
      <c r="F94" s="4">
        <v>120</v>
      </c>
      <c r="G94" s="4" t="s">
        <v>171</v>
      </c>
      <c r="H94" s="4">
        <v>4.5</v>
      </c>
      <c r="I94" s="4" t="s">
        <v>172</v>
      </c>
      <c r="J94" s="4" t="s">
        <v>72</v>
      </c>
      <c r="K94" t="s">
        <v>22</v>
      </c>
      <c r="L94" t="s">
        <v>124</v>
      </c>
    </row>
    <row r="95" spans="1:12" x14ac:dyDescent="0.25">
      <c r="A95" s="15">
        <v>40822.390787037039</v>
      </c>
      <c r="B95" s="16" t="s">
        <v>18</v>
      </c>
      <c r="C95" s="16" t="s">
        <v>19</v>
      </c>
      <c r="D95" s="16" t="s">
        <v>20</v>
      </c>
      <c r="E95" s="16">
        <v>4</v>
      </c>
      <c r="F95" s="16">
        <v>80</v>
      </c>
      <c r="G95" s="16" t="s">
        <v>173</v>
      </c>
      <c r="H95" s="16">
        <v>4.99</v>
      </c>
      <c r="I95" s="16" t="s">
        <v>174</v>
      </c>
      <c r="J95" s="16" t="s">
        <v>72</v>
      </c>
      <c r="K95" t="s">
        <v>22</v>
      </c>
      <c r="L95" t="s">
        <v>124</v>
      </c>
    </row>
    <row r="96" spans="1:12" x14ac:dyDescent="0.25">
      <c r="A96" s="15">
        <v>40822.390833333331</v>
      </c>
      <c r="B96" s="16" t="s">
        <v>18</v>
      </c>
      <c r="C96" s="16" t="s">
        <v>19</v>
      </c>
      <c r="D96" s="16" t="s">
        <v>20</v>
      </c>
      <c r="E96" s="16">
        <v>3</v>
      </c>
      <c r="F96" s="16">
        <v>12</v>
      </c>
      <c r="G96" s="16" t="s">
        <v>175</v>
      </c>
      <c r="H96" s="16">
        <v>4.99</v>
      </c>
      <c r="I96" s="16" t="s">
        <v>176</v>
      </c>
      <c r="J96" s="16" t="s">
        <v>72</v>
      </c>
      <c r="K96" t="s">
        <v>22</v>
      </c>
      <c r="L96" t="s">
        <v>124</v>
      </c>
    </row>
    <row r="97" spans="1:12" x14ac:dyDescent="0.25">
      <c r="A97" s="15">
        <v>40822.391435185185</v>
      </c>
      <c r="B97" s="16" t="s">
        <v>18</v>
      </c>
      <c r="C97" s="16" t="s">
        <v>19</v>
      </c>
      <c r="D97" s="4" t="s">
        <v>20</v>
      </c>
      <c r="E97" s="4">
        <v>51</v>
      </c>
      <c r="F97" s="4">
        <v>420</v>
      </c>
      <c r="G97" s="4" t="s">
        <v>177</v>
      </c>
      <c r="H97" s="4">
        <v>3.08</v>
      </c>
      <c r="I97" s="4" t="s">
        <v>178</v>
      </c>
      <c r="J97" s="4" t="s">
        <v>72</v>
      </c>
      <c r="K97" t="s">
        <v>22</v>
      </c>
      <c r="L97" t="s">
        <v>124</v>
      </c>
    </row>
    <row r="98" spans="1:12" x14ac:dyDescent="0.25">
      <c r="A98" s="15">
        <v>40822.397465277776</v>
      </c>
      <c r="B98" s="16" t="s">
        <v>18</v>
      </c>
      <c r="C98" s="16" t="s">
        <v>19</v>
      </c>
      <c r="D98" s="16" t="s">
        <v>20</v>
      </c>
      <c r="E98" s="16">
        <v>30</v>
      </c>
      <c r="F98" s="16">
        <v>60</v>
      </c>
      <c r="G98" s="16" t="s">
        <v>179</v>
      </c>
      <c r="H98" s="16">
        <v>2.99</v>
      </c>
      <c r="I98" s="16" t="s">
        <v>180</v>
      </c>
      <c r="J98" s="16" t="s">
        <v>72</v>
      </c>
      <c r="K98" t="s">
        <v>22</v>
      </c>
      <c r="L98" t="s">
        <v>124</v>
      </c>
    </row>
    <row r="99" spans="1:12" x14ac:dyDescent="0.25">
      <c r="A99" s="15">
        <v>40822.398194444446</v>
      </c>
      <c r="B99" s="16" t="s">
        <v>18</v>
      </c>
      <c r="C99" s="16" t="s">
        <v>19</v>
      </c>
      <c r="D99" s="16" t="s">
        <v>20</v>
      </c>
      <c r="E99" s="16">
        <v>4</v>
      </c>
      <c r="F99" s="16">
        <v>48</v>
      </c>
      <c r="G99" s="16" t="s">
        <v>181</v>
      </c>
      <c r="H99" s="16">
        <v>4.99</v>
      </c>
      <c r="I99" s="16" t="s">
        <v>136</v>
      </c>
      <c r="J99" s="16" t="s">
        <v>72</v>
      </c>
      <c r="K99" t="s">
        <v>22</v>
      </c>
      <c r="L99" t="s">
        <v>124</v>
      </c>
    </row>
    <row r="100" spans="1:12" x14ac:dyDescent="0.25">
      <c r="A100" s="15">
        <v>40822.399768518517</v>
      </c>
      <c r="B100" s="16" t="s">
        <v>18</v>
      </c>
      <c r="C100" s="16" t="s">
        <v>19</v>
      </c>
      <c r="D100" s="16" t="s">
        <v>20</v>
      </c>
      <c r="E100" s="16">
        <v>4</v>
      </c>
      <c r="F100" s="16">
        <v>50</v>
      </c>
      <c r="G100" s="16" t="s">
        <v>182</v>
      </c>
      <c r="H100" s="16">
        <v>4.99</v>
      </c>
      <c r="I100" s="16" t="s">
        <v>183</v>
      </c>
      <c r="J100" s="16" t="s">
        <v>72</v>
      </c>
      <c r="K100" t="s">
        <v>22</v>
      </c>
      <c r="L100" t="s">
        <v>124</v>
      </c>
    </row>
    <row r="101" spans="1:12" x14ac:dyDescent="0.25">
      <c r="A101" s="15">
        <v>40822.724398148144</v>
      </c>
      <c r="B101" s="16" t="s">
        <v>18</v>
      </c>
      <c r="C101" s="16" t="s">
        <v>19</v>
      </c>
      <c r="D101" s="16" t="s">
        <v>20</v>
      </c>
      <c r="E101" s="16">
        <v>9</v>
      </c>
      <c r="F101" s="16">
        <v>136</v>
      </c>
      <c r="G101" s="16" t="s">
        <v>184</v>
      </c>
      <c r="H101" s="16">
        <v>4.99</v>
      </c>
      <c r="I101" s="16" t="s">
        <v>185</v>
      </c>
      <c r="J101" s="16" t="s">
        <v>72</v>
      </c>
      <c r="K101" t="s">
        <v>22</v>
      </c>
      <c r="L101" t="s">
        <v>124</v>
      </c>
    </row>
    <row r="102" spans="1:12" x14ac:dyDescent="0.25">
      <c r="A102" s="15">
        <v>40822.725057870368</v>
      </c>
      <c r="B102" s="16" t="s">
        <v>18</v>
      </c>
      <c r="C102" s="16" t="s">
        <v>19</v>
      </c>
      <c r="D102" s="16" t="s">
        <v>20</v>
      </c>
      <c r="E102" s="16">
        <v>12</v>
      </c>
      <c r="F102" s="16">
        <v>97</v>
      </c>
      <c r="G102" s="16" t="s">
        <v>186</v>
      </c>
      <c r="H102" s="16">
        <v>2.4900000000000002</v>
      </c>
      <c r="I102" s="16" t="s">
        <v>187</v>
      </c>
      <c r="J102" s="16" t="s">
        <v>72</v>
      </c>
      <c r="K102" t="s">
        <v>22</v>
      </c>
      <c r="L102" t="s">
        <v>124</v>
      </c>
    </row>
    <row r="103" spans="1:12" x14ac:dyDescent="0.25">
      <c r="A103" s="15">
        <v>40822.725289351853</v>
      </c>
      <c r="B103" s="16" t="s">
        <v>18</v>
      </c>
      <c r="C103" s="16" t="s">
        <v>19</v>
      </c>
      <c r="D103" s="16" t="s">
        <v>20</v>
      </c>
      <c r="E103" s="16">
        <v>30</v>
      </c>
      <c r="F103" s="16">
        <v>226</v>
      </c>
      <c r="G103" s="16" t="s">
        <v>188</v>
      </c>
      <c r="H103" s="16">
        <v>4.49</v>
      </c>
      <c r="I103" s="16" t="s">
        <v>189</v>
      </c>
      <c r="J103" s="16" t="s">
        <v>72</v>
      </c>
      <c r="K103" t="s">
        <v>22</v>
      </c>
      <c r="L103" t="s">
        <v>124</v>
      </c>
    </row>
    <row r="104" spans="1:12" x14ac:dyDescent="0.25">
      <c r="A104" s="15">
        <v>40822.725902777776</v>
      </c>
      <c r="B104" s="16" t="s">
        <v>18</v>
      </c>
      <c r="C104" s="16" t="s">
        <v>19</v>
      </c>
      <c r="D104" s="16" t="s">
        <v>20</v>
      </c>
      <c r="E104" s="16">
        <v>7</v>
      </c>
      <c r="F104" s="16">
        <v>90</v>
      </c>
      <c r="G104" s="16" t="s">
        <v>129</v>
      </c>
      <c r="H104" s="16">
        <v>4.99</v>
      </c>
      <c r="I104" s="16" t="s">
        <v>136</v>
      </c>
      <c r="J104" s="16" t="s">
        <v>72</v>
      </c>
      <c r="K104" t="s">
        <v>22</v>
      </c>
      <c r="L104" t="s">
        <v>124</v>
      </c>
    </row>
    <row r="105" spans="1:12" x14ac:dyDescent="0.25">
      <c r="A105" s="15">
        <v>40822.725902777776</v>
      </c>
      <c r="B105" s="16" t="s">
        <v>18</v>
      </c>
      <c r="C105" s="16" t="s">
        <v>19</v>
      </c>
      <c r="D105" s="16" t="s">
        <v>20</v>
      </c>
      <c r="E105" s="16">
        <v>2</v>
      </c>
      <c r="F105" s="16">
        <v>120</v>
      </c>
      <c r="G105" s="16" t="s">
        <v>190</v>
      </c>
      <c r="H105" s="16">
        <v>2.4900000000000002</v>
      </c>
      <c r="I105" s="16" t="s">
        <v>191</v>
      </c>
      <c r="J105" s="16" t="s">
        <v>72</v>
      </c>
      <c r="K105" t="s">
        <v>22</v>
      </c>
      <c r="L105" t="s">
        <v>124</v>
      </c>
    </row>
    <row r="106" spans="1:12" x14ac:dyDescent="0.25">
      <c r="A106" s="15">
        <v>40822.726134259261</v>
      </c>
      <c r="B106" s="16" t="s">
        <v>18</v>
      </c>
      <c r="C106" s="16" t="s">
        <v>19</v>
      </c>
      <c r="D106" s="16" t="s">
        <v>20</v>
      </c>
      <c r="E106" s="16">
        <v>4</v>
      </c>
      <c r="F106" s="16">
        <v>70</v>
      </c>
      <c r="G106" s="16" t="s">
        <v>192</v>
      </c>
      <c r="H106" s="16">
        <v>4.99</v>
      </c>
      <c r="I106" s="16" t="s">
        <v>193</v>
      </c>
      <c r="J106" s="16" t="s">
        <v>72</v>
      </c>
      <c r="K106" t="s">
        <v>22</v>
      </c>
      <c r="L106" t="s">
        <v>124</v>
      </c>
    </row>
    <row r="107" spans="1:12" x14ac:dyDescent="0.25">
      <c r="A107" s="15">
        <v>40822.727141203708</v>
      </c>
      <c r="B107" s="16" t="s">
        <v>18</v>
      </c>
      <c r="C107" s="16" t="s">
        <v>194</v>
      </c>
      <c r="D107" s="16" t="s">
        <v>20</v>
      </c>
      <c r="E107" s="16">
        <v>4</v>
      </c>
      <c r="F107" s="16">
        <v>69</v>
      </c>
      <c r="G107" s="16" t="s">
        <v>195</v>
      </c>
      <c r="H107" s="16">
        <v>4.99</v>
      </c>
      <c r="I107" s="16" t="s">
        <v>170</v>
      </c>
      <c r="J107" s="16" t="s">
        <v>72</v>
      </c>
      <c r="K107" t="s">
        <v>22</v>
      </c>
      <c r="L107" t="s">
        <v>124</v>
      </c>
    </row>
    <row r="108" spans="1:12" x14ac:dyDescent="0.25">
      <c r="A108" s="15">
        <v>40822.727488425924</v>
      </c>
      <c r="B108" s="16" t="s">
        <v>32</v>
      </c>
      <c r="C108" s="16" t="s">
        <v>196</v>
      </c>
      <c r="D108" s="16" t="s">
        <v>20</v>
      </c>
      <c r="E108" s="16">
        <v>5</v>
      </c>
      <c r="F108" s="16">
        <v>120</v>
      </c>
      <c r="G108" s="16" t="s">
        <v>197</v>
      </c>
      <c r="H108" s="16">
        <v>4.99</v>
      </c>
      <c r="I108" s="16" t="s">
        <v>198</v>
      </c>
      <c r="J108" s="16" t="s">
        <v>72</v>
      </c>
      <c r="K108" t="s">
        <v>22</v>
      </c>
      <c r="L108" t="s">
        <v>124</v>
      </c>
    </row>
    <row r="109" spans="1:12" x14ac:dyDescent="0.25">
      <c r="A109" s="15">
        <v>40822.728090277778</v>
      </c>
      <c r="B109" s="16" t="s">
        <v>18</v>
      </c>
      <c r="C109" s="16" t="s">
        <v>19</v>
      </c>
      <c r="D109" s="16" t="s">
        <v>20</v>
      </c>
      <c r="E109" s="16">
        <v>4</v>
      </c>
      <c r="F109" s="16">
        <v>69</v>
      </c>
      <c r="G109" s="16" t="s">
        <v>199</v>
      </c>
      <c r="H109" s="16">
        <v>4.99</v>
      </c>
      <c r="I109" s="16" t="s">
        <v>200</v>
      </c>
      <c r="J109" s="16" t="s">
        <v>72</v>
      </c>
      <c r="K109" t="s">
        <v>104</v>
      </c>
      <c r="L109" t="s">
        <v>124</v>
      </c>
    </row>
    <row r="110" spans="1:12" x14ac:dyDescent="0.25">
      <c r="A110" s="15">
        <v>40822.728217592594</v>
      </c>
      <c r="B110" s="16" t="s">
        <v>18</v>
      </c>
      <c r="C110" s="16" t="s">
        <v>19</v>
      </c>
      <c r="D110" s="16" t="s">
        <v>20</v>
      </c>
      <c r="E110" s="16">
        <v>3</v>
      </c>
      <c r="F110" s="16">
        <v>30</v>
      </c>
      <c r="G110" s="16" t="s">
        <v>201</v>
      </c>
      <c r="H110" s="16">
        <v>4.99</v>
      </c>
      <c r="I110" s="16" t="s">
        <v>183</v>
      </c>
      <c r="J110" s="16" t="s">
        <v>72</v>
      </c>
      <c r="K110" t="s">
        <v>22</v>
      </c>
      <c r="L110" t="s">
        <v>124</v>
      </c>
    </row>
    <row r="111" spans="1:12" x14ac:dyDescent="0.25">
      <c r="A111" s="15">
        <v>40822.728472222225</v>
      </c>
      <c r="B111" s="16" t="s">
        <v>18</v>
      </c>
      <c r="C111" s="16" t="s">
        <v>19</v>
      </c>
      <c r="D111" s="16" t="s">
        <v>20</v>
      </c>
      <c r="E111" s="16">
        <v>16</v>
      </c>
      <c r="F111" s="16">
        <v>2.5810185185189999E-3</v>
      </c>
      <c r="G111" s="16" t="s">
        <v>202</v>
      </c>
      <c r="H111" s="16">
        <v>4.26</v>
      </c>
      <c r="I111" s="16" t="s">
        <v>203</v>
      </c>
      <c r="J111" s="16" t="s">
        <v>72</v>
      </c>
      <c r="K111" t="s">
        <v>22</v>
      </c>
      <c r="L111" t="s">
        <v>124</v>
      </c>
    </row>
    <row r="112" spans="1:12" x14ac:dyDescent="0.25">
      <c r="A112" s="15">
        <v>40822.728576388887</v>
      </c>
      <c r="B112" s="16" t="s">
        <v>18</v>
      </c>
      <c r="C112" s="16" t="s">
        <v>19</v>
      </c>
      <c r="D112" s="16" t="s">
        <v>20</v>
      </c>
      <c r="E112" s="16">
        <v>6</v>
      </c>
      <c r="F112" s="16">
        <v>120</v>
      </c>
      <c r="G112" s="16" t="s">
        <v>204</v>
      </c>
      <c r="H112" s="16">
        <v>4.6900000000000004</v>
      </c>
      <c r="I112" s="16" t="s">
        <v>205</v>
      </c>
      <c r="J112" s="16" t="s">
        <v>72</v>
      </c>
      <c r="K112" t="s">
        <v>22</v>
      </c>
      <c r="L112" t="s">
        <v>124</v>
      </c>
    </row>
    <row r="113" spans="1:12" x14ac:dyDescent="0.25">
      <c r="A113" s="15">
        <v>40822.728738425925</v>
      </c>
      <c r="B113" s="16" t="s">
        <v>18</v>
      </c>
      <c r="C113" s="16" t="s">
        <v>19</v>
      </c>
      <c r="D113" s="16" t="s">
        <v>20</v>
      </c>
      <c r="E113" s="16">
        <v>7</v>
      </c>
      <c r="F113" s="16">
        <v>120</v>
      </c>
      <c r="G113" s="16" t="s">
        <v>206</v>
      </c>
      <c r="H113" s="16">
        <v>3.14</v>
      </c>
      <c r="I113" s="16" t="s">
        <v>207</v>
      </c>
      <c r="J113" s="16" t="s">
        <v>72</v>
      </c>
      <c r="K113" t="s">
        <v>22</v>
      </c>
      <c r="L113" t="s">
        <v>124</v>
      </c>
    </row>
    <row r="114" spans="1:12" x14ac:dyDescent="0.25">
      <c r="A114" s="15">
        <v>40822.729375000003</v>
      </c>
      <c r="B114" s="16" t="s">
        <v>18</v>
      </c>
      <c r="C114" s="16" t="s">
        <v>19</v>
      </c>
      <c r="D114" s="16" t="s">
        <v>20</v>
      </c>
      <c r="E114" s="16">
        <v>3</v>
      </c>
      <c r="F114" s="16">
        <v>160</v>
      </c>
      <c r="G114" s="16" t="s">
        <v>208</v>
      </c>
      <c r="H114" s="16">
        <v>4.1900000000000004</v>
      </c>
      <c r="I114" s="16" t="s">
        <v>170</v>
      </c>
      <c r="J114" s="16" t="s">
        <v>72</v>
      </c>
      <c r="K114" t="s">
        <v>22</v>
      </c>
      <c r="L114" t="s">
        <v>124</v>
      </c>
    </row>
    <row r="115" spans="1:12" x14ac:dyDescent="0.25">
      <c r="A115" s="15">
        <v>40822.729571759257</v>
      </c>
      <c r="B115" s="16" t="s">
        <v>18</v>
      </c>
      <c r="C115" s="16" t="s">
        <v>19</v>
      </c>
      <c r="D115" s="16" t="s">
        <v>20</v>
      </c>
      <c r="E115" s="16">
        <v>5</v>
      </c>
      <c r="F115" s="16">
        <v>210</v>
      </c>
      <c r="G115" s="16" t="s">
        <v>209</v>
      </c>
      <c r="H115" s="16">
        <v>4.6900000000000004</v>
      </c>
      <c r="I115" s="16" t="s">
        <v>210</v>
      </c>
      <c r="J115" s="16" t="s">
        <v>72</v>
      </c>
      <c r="K115" t="s">
        <v>22</v>
      </c>
      <c r="L115" t="s">
        <v>124</v>
      </c>
    </row>
    <row r="116" spans="1:12" x14ac:dyDescent="0.25">
      <c r="A116" s="15">
        <v>40822.729942129634</v>
      </c>
      <c r="B116" s="16" t="s">
        <v>18</v>
      </c>
      <c r="C116" s="16" t="s">
        <v>19</v>
      </c>
      <c r="D116" s="16" t="s">
        <v>20</v>
      </c>
      <c r="E116" s="16">
        <v>4</v>
      </c>
      <c r="F116" s="16">
        <v>30</v>
      </c>
      <c r="G116" s="16" t="s">
        <v>133</v>
      </c>
      <c r="H116" s="16">
        <v>4.99</v>
      </c>
      <c r="I116" s="16" t="s">
        <v>183</v>
      </c>
      <c r="J116" s="16" t="s">
        <v>72</v>
      </c>
      <c r="K116" t="s">
        <v>22</v>
      </c>
      <c r="L116" t="s">
        <v>124</v>
      </c>
    </row>
    <row r="117" spans="1:12" x14ac:dyDescent="0.25">
      <c r="A117" s="15">
        <v>40822.730196759258</v>
      </c>
      <c r="B117" s="16" t="s">
        <v>18</v>
      </c>
      <c r="C117" s="16" t="s">
        <v>19</v>
      </c>
      <c r="D117" s="16" t="s">
        <v>20</v>
      </c>
      <c r="E117" s="16">
        <v>18</v>
      </c>
      <c r="F117" s="16">
        <v>132</v>
      </c>
      <c r="G117" s="16" t="s">
        <v>211</v>
      </c>
      <c r="H117" s="16">
        <v>3.77</v>
      </c>
      <c r="I117" s="16" t="s">
        <v>212</v>
      </c>
      <c r="J117" s="16" t="s">
        <v>72</v>
      </c>
      <c r="K117" t="s">
        <v>22</v>
      </c>
      <c r="L117" t="s">
        <v>124</v>
      </c>
    </row>
    <row r="118" spans="1:12" x14ac:dyDescent="0.25">
      <c r="A118" s="15">
        <v>40822.73228009259</v>
      </c>
      <c r="B118" s="16" t="s">
        <v>18</v>
      </c>
      <c r="C118" s="16" t="s">
        <v>19</v>
      </c>
      <c r="D118" s="16" t="s">
        <v>20</v>
      </c>
      <c r="E118" s="16">
        <v>5</v>
      </c>
      <c r="F118" s="16">
        <v>35</v>
      </c>
      <c r="G118" s="16" t="s">
        <v>211</v>
      </c>
      <c r="H118" s="16">
        <v>4.6900000000000004</v>
      </c>
      <c r="I118" s="16" t="s">
        <v>213</v>
      </c>
      <c r="J118" s="16" t="s">
        <v>72</v>
      </c>
      <c r="K118" t="s">
        <v>22</v>
      </c>
      <c r="L118" t="s">
        <v>124</v>
      </c>
    </row>
    <row r="119" spans="1:12" x14ac:dyDescent="0.25">
      <c r="A119" s="15">
        <v>40822.734293981484</v>
      </c>
      <c r="B119" s="16" t="s">
        <v>32</v>
      </c>
      <c r="C119" s="16" t="s">
        <v>19</v>
      </c>
      <c r="D119" s="16" t="s">
        <v>20</v>
      </c>
      <c r="E119" s="16">
        <v>3</v>
      </c>
      <c r="F119" s="16">
        <v>26</v>
      </c>
      <c r="G119" s="16" t="s">
        <v>133</v>
      </c>
      <c r="H119" s="16">
        <v>4.99</v>
      </c>
      <c r="I119" s="16" t="s">
        <v>198</v>
      </c>
      <c r="J119" s="16" t="s">
        <v>72</v>
      </c>
      <c r="K119" t="s">
        <v>22</v>
      </c>
      <c r="L119" t="s">
        <v>124</v>
      </c>
    </row>
    <row r="120" spans="1:12" x14ac:dyDescent="0.25">
      <c r="A120" s="15">
        <v>40822.738854166666</v>
      </c>
      <c r="B120" s="16" t="s">
        <v>18</v>
      </c>
      <c r="C120" s="16" t="s">
        <v>19</v>
      </c>
      <c r="D120" s="16" t="s">
        <v>20</v>
      </c>
      <c r="E120" s="16">
        <v>4</v>
      </c>
      <c r="F120" s="16">
        <v>36.700000000000003</v>
      </c>
      <c r="G120" s="16" t="s">
        <v>206</v>
      </c>
      <c r="H120" s="16">
        <v>2.4900000000000002</v>
      </c>
      <c r="I120" s="16" t="s">
        <v>214</v>
      </c>
      <c r="J120" s="16" t="s">
        <v>72</v>
      </c>
      <c r="K120" t="s">
        <v>22</v>
      </c>
      <c r="L120" t="s">
        <v>124</v>
      </c>
    </row>
  </sheetData>
  <hyperlinks>
    <hyperlink ref="I3" r:id="rId1"/>
    <hyperlink ref="I6" r:id="rId2"/>
    <hyperlink ref="I9" r:id="rId3"/>
    <hyperlink ref="I10" r:id="rId4"/>
    <hyperlink ref="I13" r:id="rId5"/>
    <hyperlink ref="I16" r:id="rId6"/>
    <hyperlink ref="I20" display="http://www.play.com/Electronics/Electronics/4-/16349886/Lexar-16GB-SD-HC-SDHC-Memory-Card/Product.html?searchstring=16gb+sd+card&amp;searchtype=allproducts&amp;searchsource=0&amp;searchfilters=s{16gb+sd+card}%2b&amp;cpage=1&amp;urlrefer=search_x000a__x000a_Electronics -&gt; Memory cards -&gt;"/>
    <hyperlink ref="I25" r:id="rId7"/>
    <hyperlink ref="I22" r:id="rId8"/>
    <hyperlink ref="I24" r:id="rId9"/>
    <hyperlink ref="I28" r:id="rId10"/>
    <hyperlink ref="I67" r:id="rId11"/>
    <hyperlink ref="I79" r:id="rId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2" sqref="E2:E3"/>
    </sheetView>
  </sheetViews>
  <sheetFormatPr defaultRowHeight="15" x14ac:dyDescent="0.25"/>
  <cols>
    <col min="5" max="5" width="11.5703125" bestFit="1" customWidth="1"/>
    <col min="6" max="7" width="11.85546875" customWidth="1"/>
    <col min="13" max="13" width="11.85546875" customWidth="1"/>
  </cols>
  <sheetData>
    <row r="1" spans="1:15" x14ac:dyDescent="0.25">
      <c r="A1" s="2" t="s">
        <v>253</v>
      </c>
      <c r="B1" s="2" t="s">
        <v>252</v>
      </c>
      <c r="C1" s="2" t="s">
        <v>247</v>
      </c>
      <c r="E1" s="2" t="s">
        <v>256</v>
      </c>
      <c r="F1" s="2" t="s">
        <v>436</v>
      </c>
      <c r="G1" s="2" t="s">
        <v>437</v>
      </c>
      <c r="H1" s="2" t="s">
        <v>434</v>
      </c>
      <c r="I1" s="2" t="s">
        <v>252</v>
      </c>
      <c r="J1" s="2" t="s">
        <v>247</v>
      </c>
      <c r="L1" s="2" t="s">
        <v>256</v>
      </c>
      <c r="M1" s="2" t="s">
        <v>436</v>
      </c>
      <c r="N1" s="2" t="s">
        <v>437</v>
      </c>
    </row>
    <row r="2" spans="1:15" x14ac:dyDescent="0.25">
      <c r="A2" s="2" t="s">
        <v>244</v>
      </c>
      <c r="B2">
        <v>19</v>
      </c>
      <c r="C2">
        <v>30</v>
      </c>
      <c r="E2" s="28">
        <f>2*B2/(2*B2+B3+C2)</f>
        <v>0.54285714285714282</v>
      </c>
      <c r="F2" s="27">
        <f>(B2+C2)/(B2+C2+B3+C3)</f>
        <v>0.81666666666666665</v>
      </c>
      <c r="G2" t="s">
        <v>441</v>
      </c>
      <c r="I2">
        <v>0</v>
      </c>
      <c r="J2">
        <v>7</v>
      </c>
      <c r="L2" s="28">
        <f>2*I2/(2*I2+I3+J2)</f>
        <v>0</v>
      </c>
      <c r="M2" s="27">
        <f>(I2+J2)/(I2+J2+I3+J3)</f>
        <v>0.15217391304347827</v>
      </c>
      <c r="N2" t="s">
        <v>440</v>
      </c>
    </row>
    <row r="3" spans="1:15" x14ac:dyDescent="0.25">
      <c r="A3" s="2" t="s">
        <v>245</v>
      </c>
      <c r="B3">
        <v>2</v>
      </c>
      <c r="C3">
        <v>9</v>
      </c>
      <c r="E3" s="28"/>
      <c r="F3" s="27"/>
      <c r="G3" t="s">
        <v>438</v>
      </c>
      <c r="I3">
        <v>4</v>
      </c>
      <c r="J3">
        <v>35</v>
      </c>
      <c r="L3" s="28"/>
      <c r="M3" s="27"/>
      <c r="N3" t="s">
        <v>439</v>
      </c>
    </row>
    <row r="4" spans="1:15" x14ac:dyDescent="0.25">
      <c r="A4" s="2" t="s">
        <v>253</v>
      </c>
      <c r="B4" s="2" t="s">
        <v>254</v>
      </c>
      <c r="C4" s="2" t="s">
        <v>255</v>
      </c>
      <c r="F4" s="27"/>
      <c r="H4" s="2" t="s">
        <v>434</v>
      </c>
      <c r="I4" s="2" t="s">
        <v>254</v>
      </c>
      <c r="J4" s="2" t="s">
        <v>255</v>
      </c>
      <c r="M4" s="27"/>
    </row>
    <row r="5" spans="1:15" x14ac:dyDescent="0.25">
      <c r="A5" s="2" t="s">
        <v>244</v>
      </c>
      <c r="B5">
        <v>45</v>
      </c>
      <c r="C5">
        <v>4</v>
      </c>
      <c r="E5" s="27">
        <f>2*B5/(2*B5+B6+C5)</f>
        <v>0.9</v>
      </c>
      <c r="F5" s="27"/>
      <c r="H5" s="2"/>
      <c r="I5">
        <v>7</v>
      </c>
      <c r="J5">
        <v>0</v>
      </c>
      <c r="L5" s="27">
        <f>2*I5/(2*I5+I6+J5)</f>
        <v>0.28000000000000003</v>
      </c>
      <c r="M5" s="27"/>
      <c r="O5" t="s">
        <v>442</v>
      </c>
    </row>
    <row r="6" spans="1:15" x14ac:dyDescent="0.25">
      <c r="A6" s="2" t="s">
        <v>245</v>
      </c>
      <c r="B6">
        <v>6</v>
      </c>
      <c r="C6">
        <v>5</v>
      </c>
      <c r="E6" s="27"/>
      <c r="F6" s="27"/>
      <c r="H6" s="2"/>
      <c r="I6">
        <v>36</v>
      </c>
      <c r="J6">
        <v>3</v>
      </c>
      <c r="L6" s="27"/>
      <c r="M6" s="27"/>
    </row>
    <row r="7" spans="1:15" x14ac:dyDescent="0.25">
      <c r="A7" s="2" t="s">
        <v>435</v>
      </c>
      <c r="B7" s="2" t="s">
        <v>257</v>
      </c>
      <c r="C7" s="2" t="s">
        <v>258</v>
      </c>
      <c r="F7" s="27"/>
      <c r="H7" s="2" t="s">
        <v>434</v>
      </c>
      <c r="I7" s="2" t="s">
        <v>257</v>
      </c>
      <c r="J7" s="2" t="s">
        <v>258</v>
      </c>
      <c r="M7" s="27"/>
    </row>
    <row r="8" spans="1:15" x14ac:dyDescent="0.25">
      <c r="A8" s="2" t="s">
        <v>244</v>
      </c>
      <c r="B8">
        <v>26</v>
      </c>
      <c r="C8">
        <v>23</v>
      </c>
      <c r="E8" s="27">
        <f>2*B8/(2*B8+B9+C8)</f>
        <v>0.66666666666666663</v>
      </c>
      <c r="F8" s="27"/>
      <c r="I8">
        <v>1</v>
      </c>
      <c r="J8">
        <v>6</v>
      </c>
      <c r="L8" s="27">
        <f>2*I8/(2*I8+I9+J8)</f>
        <v>0.1111111111111111</v>
      </c>
      <c r="M8" s="27"/>
    </row>
    <row r="9" spans="1:15" x14ac:dyDescent="0.25">
      <c r="A9" s="2" t="s">
        <v>245</v>
      </c>
      <c r="B9">
        <v>3</v>
      </c>
      <c r="C9">
        <v>8</v>
      </c>
      <c r="E9" s="27"/>
      <c r="F9" s="27"/>
      <c r="I9">
        <v>10</v>
      </c>
      <c r="J9">
        <v>29</v>
      </c>
      <c r="L9" s="27"/>
      <c r="M9" s="27"/>
    </row>
    <row r="10" spans="1:15" x14ac:dyDescent="0.25">
      <c r="A10" s="2" t="s">
        <v>253</v>
      </c>
      <c r="B10" s="2">
        <v>0</v>
      </c>
      <c r="C10" s="2" t="s">
        <v>445</v>
      </c>
      <c r="H10" t="s">
        <v>434</v>
      </c>
      <c r="I10" s="2">
        <v>0</v>
      </c>
      <c r="J10" s="2" t="s">
        <v>445</v>
      </c>
    </row>
    <row r="11" spans="1:15" x14ac:dyDescent="0.25">
      <c r="A11" s="2" t="s">
        <v>244</v>
      </c>
      <c r="B11">
        <v>8</v>
      </c>
      <c r="C11">
        <v>41</v>
      </c>
      <c r="E11" s="27">
        <f>2*B11/(2*B11+B12+C11)</f>
        <v>0.2711864406779661</v>
      </c>
      <c r="H11" t="s">
        <v>244</v>
      </c>
      <c r="I11">
        <v>0</v>
      </c>
      <c r="J11">
        <v>7</v>
      </c>
      <c r="L11" s="28">
        <v>0</v>
      </c>
    </row>
    <row r="12" spans="1:15" x14ac:dyDescent="0.25">
      <c r="A12" s="2" t="s">
        <v>245</v>
      </c>
      <c r="B12">
        <v>2</v>
      </c>
      <c r="C12">
        <v>9</v>
      </c>
      <c r="E12" s="27"/>
      <c r="H12" t="s">
        <v>245</v>
      </c>
      <c r="I12">
        <v>4</v>
      </c>
      <c r="J12">
        <v>35</v>
      </c>
      <c r="L12" s="28"/>
    </row>
    <row r="13" spans="1:15" x14ac:dyDescent="0.25">
      <c r="B13" t="s">
        <v>248</v>
      </c>
      <c r="C13" t="s">
        <v>251</v>
      </c>
    </row>
    <row r="14" spans="1:15" x14ac:dyDescent="0.25">
      <c r="B14" t="s">
        <v>249</v>
      </c>
      <c r="C14" t="s">
        <v>250</v>
      </c>
    </row>
  </sheetData>
  <mergeCells count="10">
    <mergeCell ref="M2:M9"/>
    <mergeCell ref="E11:E12"/>
    <mergeCell ref="L11:L12"/>
    <mergeCell ref="E2:E3"/>
    <mergeCell ref="E5:E6"/>
    <mergeCell ref="E8:E9"/>
    <mergeCell ref="L2:L3"/>
    <mergeCell ref="L5:L6"/>
    <mergeCell ref="L8:L9"/>
    <mergeCell ref="F2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opLeftCell="A10" workbookViewId="0">
      <selection activeCell="C58" sqref="C58"/>
    </sheetView>
  </sheetViews>
  <sheetFormatPr defaultRowHeight="15" x14ac:dyDescent="0.25"/>
  <cols>
    <col min="1" max="1" width="12.5703125" customWidth="1"/>
    <col min="7" max="7" width="15.5703125" customWidth="1"/>
    <col min="8" max="8" width="11.28515625" customWidth="1"/>
    <col min="10" max="10" width="11.5703125" bestFit="1" customWidth="1"/>
    <col min="11" max="12" width="11.85546875" customWidth="1"/>
    <col min="13" max="13" width="14.7109375" customWidth="1"/>
    <col min="15" max="16" width="12.28515625" customWidth="1"/>
    <col min="18" max="18" width="13.28515625" customWidth="1"/>
    <col min="19" max="19" width="11.85546875" customWidth="1"/>
    <col min="20" max="20" width="14" customWidth="1"/>
    <col min="23" max="23" width="13" customWidth="1"/>
  </cols>
  <sheetData>
    <row r="1" spans="1:24" x14ac:dyDescent="0.25">
      <c r="B1" t="s">
        <v>490</v>
      </c>
      <c r="C1" t="s">
        <v>493</v>
      </c>
    </row>
    <row r="2" spans="1:24" x14ac:dyDescent="0.25">
      <c r="A2" t="s">
        <v>490</v>
      </c>
      <c r="B2" t="s">
        <v>248</v>
      </c>
      <c r="C2" t="s">
        <v>250</v>
      </c>
    </row>
    <row r="3" spans="1:24" x14ac:dyDescent="0.25">
      <c r="A3" t="s">
        <v>493</v>
      </c>
      <c r="B3" t="s">
        <v>249</v>
      </c>
      <c r="C3" t="s">
        <v>251</v>
      </c>
    </row>
    <row r="4" spans="1:24" x14ac:dyDescent="0.25">
      <c r="A4" s="7" t="s">
        <v>253</v>
      </c>
      <c r="B4" s="7">
        <v>0</v>
      </c>
      <c r="C4" s="7" t="s">
        <v>486</v>
      </c>
      <c r="D4" s="7"/>
      <c r="E4" s="7" t="s">
        <v>522</v>
      </c>
      <c r="F4" s="7" t="s">
        <v>523</v>
      </c>
      <c r="G4" s="7" t="s">
        <v>524</v>
      </c>
      <c r="H4" s="7" t="s">
        <v>525</v>
      </c>
      <c r="I4" s="7" t="s">
        <v>499</v>
      </c>
      <c r="J4" s="7" t="s">
        <v>487</v>
      </c>
      <c r="K4" s="7" t="s">
        <v>488</v>
      </c>
      <c r="L4" s="7" t="s">
        <v>489</v>
      </c>
      <c r="M4" s="7" t="s">
        <v>434</v>
      </c>
      <c r="N4" s="7">
        <v>0</v>
      </c>
      <c r="O4" s="7" t="s">
        <v>486</v>
      </c>
      <c r="P4" s="7" t="s">
        <v>522</v>
      </c>
      <c r="Q4" s="7" t="s">
        <v>523</v>
      </c>
      <c r="R4" s="7"/>
      <c r="S4" s="7" t="s">
        <v>487</v>
      </c>
      <c r="T4" s="7" t="s">
        <v>488</v>
      </c>
      <c r="U4" s="7" t="s">
        <v>489</v>
      </c>
      <c r="V4" s="7"/>
      <c r="W4" s="7"/>
      <c r="X4" s="7"/>
    </row>
    <row r="5" spans="1:24" x14ac:dyDescent="0.25">
      <c r="A5" t="s">
        <v>490</v>
      </c>
      <c r="B5">
        <v>8</v>
      </c>
      <c r="C5">
        <v>37</v>
      </c>
      <c r="E5">
        <f>(B5*C6-B6*C5)/SQRT((B5+B6)*(B5+C5)*(C6+B6)*(C5+C6))</f>
        <v>-2.2222222222222223E-2</v>
      </c>
      <c r="F5">
        <f>B5/(B5+B6)</f>
        <v>0.8</v>
      </c>
      <c r="G5">
        <f>B5/(B5+C5)</f>
        <v>0.17777777777777778</v>
      </c>
      <c r="H5">
        <f>C6/(C6+B6)</f>
        <v>0.8</v>
      </c>
      <c r="I5">
        <f>(B5+C6)/(B5+C5+B6+C6)</f>
        <v>0.29090909090909089</v>
      </c>
      <c r="J5" s="28">
        <f>2*B5/(2*B5+B6+C5)</f>
        <v>0.29090909090909089</v>
      </c>
      <c r="K5" s="22">
        <f>B5/(B5+C5)</f>
        <v>0.17777777777777778</v>
      </c>
      <c r="L5" s="22">
        <f>B6/(B6+C6)</f>
        <v>0.2</v>
      </c>
      <c r="N5">
        <v>0</v>
      </c>
      <c r="O5">
        <v>7</v>
      </c>
      <c r="P5">
        <f>(N5*O6-N6*O5)/SQRT((N5+N6)*(N5+O5)*(O6+N6)*(O5+O6))</f>
        <v>-0.13754606108107537</v>
      </c>
      <c r="Q5">
        <f>N5/(N5+N6)</f>
        <v>0</v>
      </c>
      <c r="S5" s="27">
        <f>2*N5/(2*N5+N6+O5)</f>
        <v>0</v>
      </c>
      <c r="T5">
        <f>N5/(N5+O5)</f>
        <v>0</v>
      </c>
      <c r="U5">
        <f>N6/(N6+O6)</f>
        <v>0.10810810810810811</v>
      </c>
      <c r="W5" t="s">
        <v>491</v>
      </c>
      <c r="X5" t="s">
        <v>492</v>
      </c>
    </row>
    <row r="6" spans="1:24" x14ac:dyDescent="0.25">
      <c r="A6" t="s">
        <v>493</v>
      </c>
      <c r="B6">
        <v>2</v>
      </c>
      <c r="C6">
        <v>8</v>
      </c>
      <c r="J6" s="28"/>
      <c r="K6" s="22"/>
      <c r="L6" s="22"/>
      <c r="N6">
        <v>4</v>
      </c>
      <c r="O6">
        <v>33</v>
      </c>
      <c r="S6" s="27"/>
      <c r="V6">
        <v>0</v>
      </c>
      <c r="W6">
        <v>0.27118643999999997</v>
      </c>
      <c r="X6">
        <v>0</v>
      </c>
    </row>
    <row r="7" spans="1:24" x14ac:dyDescent="0.25">
      <c r="A7" s="7"/>
      <c r="B7" s="7">
        <v>40</v>
      </c>
      <c r="C7" s="7" t="s">
        <v>494</v>
      </c>
      <c r="D7" s="7"/>
      <c r="E7" s="7"/>
      <c r="F7" s="7"/>
      <c r="G7" s="7"/>
      <c r="H7" s="7"/>
      <c r="I7" s="7"/>
      <c r="J7" s="7"/>
      <c r="K7" s="23"/>
      <c r="L7" s="23"/>
      <c r="M7" s="7"/>
      <c r="N7" s="7">
        <v>40</v>
      </c>
      <c r="O7" s="7" t="s">
        <v>494</v>
      </c>
      <c r="P7" s="7"/>
      <c r="Q7" s="7"/>
      <c r="R7" s="7"/>
      <c r="S7" s="7"/>
      <c r="T7" s="7"/>
      <c r="U7" s="7"/>
      <c r="V7">
        <v>0.2</v>
      </c>
      <c r="W7">
        <v>0.27118599999999998</v>
      </c>
      <c r="X7">
        <v>0</v>
      </c>
    </row>
    <row r="8" spans="1:24" x14ac:dyDescent="0.25">
      <c r="A8" t="s">
        <v>490</v>
      </c>
      <c r="B8">
        <v>19</v>
      </c>
      <c r="C8">
        <v>26</v>
      </c>
      <c r="E8">
        <f t="shared" ref="E8:E20" si="0">(B8*C9-B9*C8)/SQRT((B8+B9)*(B8+C8)*(C9+B9)*(C8+C9))</f>
        <v>0.17641870800832105</v>
      </c>
      <c r="F8">
        <f>B8/(B8+B9)</f>
        <v>0.90476190476190477</v>
      </c>
      <c r="G8">
        <f t="shared" ref="G8:G23" si="1">B8/(B8+C8)</f>
        <v>0.42222222222222222</v>
      </c>
      <c r="H8">
        <f t="shared" ref="H8:H23" si="2">C9/(C9+B9)</f>
        <v>0.8</v>
      </c>
      <c r="I8">
        <f t="shared" ref="I8:I23" si="3">(B8+C9)/(B8+C8+B9+C9)</f>
        <v>0.49090909090909091</v>
      </c>
      <c r="J8" s="28">
        <f>2*B8/(2*B8+B9+C8)</f>
        <v>0.5757575757575758</v>
      </c>
      <c r="K8" s="22">
        <f>B8/SUM(B8,C8)</f>
        <v>0.42222222222222222</v>
      </c>
      <c r="L8" s="22">
        <f t="shared" ref="L8:L17" si="4">B9/(B9+C9)</f>
        <v>0.2</v>
      </c>
      <c r="N8">
        <v>0</v>
      </c>
      <c r="O8">
        <v>7</v>
      </c>
      <c r="P8">
        <f t="shared" ref="P8:P23" si="5">(N8*O9-N9*O8)/SQRT((N8+N9)*(N8+O8)*(O9+N9)*(O8+O9))</f>
        <v>-0.15574024609915144</v>
      </c>
      <c r="Q8">
        <f t="shared" ref="Q8:Q23" si="6">N8/(N8+N9)</f>
        <v>0</v>
      </c>
      <c r="S8" s="27">
        <f>2*N8/(2*N8+N9+O8)</f>
        <v>0</v>
      </c>
      <c r="T8">
        <f t="shared" ref="T8:T20" si="7">N8/(N8+O8)</f>
        <v>0</v>
      </c>
      <c r="U8">
        <f>N9/(N9+O9)</f>
        <v>0.13513513513513514</v>
      </c>
      <c r="V8">
        <v>0.4</v>
      </c>
      <c r="W8">
        <v>0.54285713999999996</v>
      </c>
      <c r="X8">
        <v>0</v>
      </c>
    </row>
    <row r="9" spans="1:24" x14ac:dyDescent="0.25">
      <c r="A9" t="s">
        <v>493</v>
      </c>
      <c r="B9">
        <v>2</v>
      </c>
      <c r="C9">
        <v>8</v>
      </c>
      <c r="J9" s="28"/>
      <c r="K9" s="22"/>
      <c r="L9" s="22"/>
      <c r="N9">
        <v>5</v>
      </c>
      <c r="O9">
        <v>32</v>
      </c>
      <c r="S9" s="27"/>
      <c r="V9">
        <v>0.6</v>
      </c>
      <c r="W9">
        <v>0.71604937999999996</v>
      </c>
      <c r="X9">
        <v>0.19047600000000001</v>
      </c>
    </row>
    <row r="10" spans="1:24" x14ac:dyDescent="0.25">
      <c r="A10" s="7"/>
      <c r="B10" s="7">
        <v>60</v>
      </c>
      <c r="C10" s="7" t="s">
        <v>495</v>
      </c>
      <c r="D10" s="7"/>
      <c r="E10" s="7"/>
      <c r="F10" s="7"/>
      <c r="G10" s="7"/>
      <c r="H10" s="7"/>
      <c r="I10" s="7"/>
      <c r="J10" s="7"/>
      <c r="K10" s="23"/>
      <c r="L10" s="23"/>
      <c r="M10" s="7"/>
      <c r="N10" s="7">
        <v>60</v>
      </c>
      <c r="O10" s="7" t="s">
        <v>495</v>
      </c>
      <c r="P10" s="7"/>
      <c r="Q10" s="7"/>
      <c r="R10" s="7"/>
      <c r="S10" s="7"/>
      <c r="T10" s="7"/>
      <c r="U10" s="7"/>
      <c r="V10">
        <v>0.7</v>
      </c>
      <c r="W10">
        <v>0.75294117999999999</v>
      </c>
      <c r="X10">
        <v>0.17391300000000001</v>
      </c>
    </row>
    <row r="11" spans="1:24" x14ac:dyDescent="0.25">
      <c r="A11" t="s">
        <v>490</v>
      </c>
      <c r="B11">
        <v>29</v>
      </c>
      <c r="C11">
        <v>16</v>
      </c>
      <c r="E11">
        <f t="shared" si="0"/>
        <v>0.26933111815705491</v>
      </c>
      <c r="F11">
        <f t="shared" ref="F11:F20" si="8">B11/(B11+B12)</f>
        <v>0.90625</v>
      </c>
      <c r="G11">
        <f t="shared" si="1"/>
        <v>0.64444444444444449</v>
      </c>
      <c r="H11">
        <f t="shared" si="2"/>
        <v>0.7</v>
      </c>
      <c r="I11">
        <f t="shared" si="3"/>
        <v>0.65454545454545454</v>
      </c>
      <c r="J11" s="28">
        <f>2*B11/(2*B11+B12+C11)</f>
        <v>0.75324675324675328</v>
      </c>
      <c r="K11" s="22">
        <f t="shared" ref="K11:K17" si="9">B11/SUM(B11,C11)</f>
        <v>0.64444444444444449</v>
      </c>
      <c r="L11" s="22">
        <f t="shared" si="4"/>
        <v>0.3</v>
      </c>
      <c r="N11">
        <v>2</v>
      </c>
      <c r="O11">
        <v>5</v>
      </c>
      <c r="P11">
        <f t="shared" si="5"/>
        <v>-3.0319739998429202E-2</v>
      </c>
      <c r="Q11">
        <f t="shared" si="6"/>
        <v>0.14285714285714285</v>
      </c>
      <c r="S11" s="27">
        <f>2*N11/(2*N11+N12+O11)</f>
        <v>0.19047619047619047</v>
      </c>
      <c r="T11">
        <f>N11/(N11+O11)</f>
        <v>0.2857142857142857</v>
      </c>
      <c r="U11">
        <f>N12/(N12+O12)</f>
        <v>0.32432432432432434</v>
      </c>
      <c r="V11">
        <v>0.8</v>
      </c>
      <c r="W11">
        <v>0.85106382999999997</v>
      </c>
      <c r="X11">
        <v>0.121212</v>
      </c>
    </row>
    <row r="12" spans="1:24" x14ac:dyDescent="0.25">
      <c r="A12" t="s">
        <v>493</v>
      </c>
      <c r="B12">
        <v>3</v>
      </c>
      <c r="C12">
        <v>7</v>
      </c>
      <c r="J12" s="28"/>
      <c r="K12" s="22"/>
      <c r="L12" s="22"/>
      <c r="N12">
        <v>12</v>
      </c>
      <c r="O12">
        <v>25</v>
      </c>
      <c r="S12" s="27"/>
      <c r="V12">
        <v>0.9</v>
      </c>
      <c r="W12">
        <v>0.88888889000000004</v>
      </c>
      <c r="X12">
        <v>0.18604699999999999</v>
      </c>
    </row>
    <row r="13" spans="1:24" x14ac:dyDescent="0.25">
      <c r="A13" s="7"/>
      <c r="B13" s="7">
        <v>70</v>
      </c>
      <c r="C13" s="7" t="s">
        <v>496</v>
      </c>
      <c r="D13" s="7"/>
      <c r="E13" s="7"/>
      <c r="F13" s="7"/>
      <c r="G13" s="7"/>
      <c r="H13" s="7"/>
      <c r="I13" s="7"/>
      <c r="J13" s="7"/>
      <c r="K13" s="23"/>
      <c r="L13" s="23"/>
      <c r="M13" s="7"/>
      <c r="N13" s="7">
        <v>70</v>
      </c>
      <c r="O13" s="7" t="s">
        <v>496</v>
      </c>
      <c r="P13" s="7"/>
      <c r="Q13" s="7"/>
      <c r="R13" s="7"/>
      <c r="S13" s="7"/>
      <c r="T13" s="7"/>
      <c r="U13" s="7"/>
      <c r="V13">
        <v>0.99</v>
      </c>
      <c r="W13">
        <v>0.9</v>
      </c>
      <c r="X13">
        <v>0.28000000000000003</v>
      </c>
    </row>
    <row r="14" spans="1:24" x14ac:dyDescent="0.25">
      <c r="A14" t="s">
        <v>490</v>
      </c>
      <c r="B14">
        <v>32</v>
      </c>
      <c r="C14">
        <v>13</v>
      </c>
      <c r="E14">
        <f t="shared" si="0"/>
        <v>0.25234443287007507</v>
      </c>
      <c r="F14">
        <f t="shared" si="8"/>
        <v>0.88888888888888884</v>
      </c>
      <c r="G14">
        <f t="shared" si="1"/>
        <v>0.71111111111111114</v>
      </c>
      <c r="H14">
        <f t="shared" si="2"/>
        <v>0.6</v>
      </c>
      <c r="I14">
        <f t="shared" si="3"/>
        <v>0.69090909090909092</v>
      </c>
      <c r="J14" s="28">
        <f>2*B14/(2*B14+B15+C14)</f>
        <v>0.79012345679012341</v>
      </c>
      <c r="K14" s="22">
        <f t="shared" si="9"/>
        <v>0.71111111111111114</v>
      </c>
      <c r="L14" s="22">
        <f t="shared" si="4"/>
        <v>0.4</v>
      </c>
      <c r="N14">
        <v>2</v>
      </c>
      <c r="O14">
        <v>5</v>
      </c>
      <c r="P14">
        <f t="shared" si="5"/>
        <v>-7.0456708845153121E-2</v>
      </c>
      <c r="Q14">
        <f t="shared" si="6"/>
        <v>0.125</v>
      </c>
      <c r="S14" s="27">
        <f>2*N14/(2*N14+N15+O14)</f>
        <v>0.17391304347826086</v>
      </c>
      <c r="T14">
        <f t="shared" si="7"/>
        <v>0.2857142857142857</v>
      </c>
      <c r="U14">
        <f t="shared" ref="U14:U20" si="10">N15/(N15+O15)</f>
        <v>0.3783783783783784</v>
      </c>
    </row>
    <row r="15" spans="1:24" x14ac:dyDescent="0.25">
      <c r="A15" t="s">
        <v>493</v>
      </c>
      <c r="B15">
        <v>4</v>
      </c>
      <c r="C15">
        <v>6</v>
      </c>
      <c r="J15" s="28"/>
      <c r="K15" s="22"/>
      <c r="L15" s="22"/>
      <c r="N15">
        <v>14</v>
      </c>
      <c r="O15">
        <v>23</v>
      </c>
      <c r="S15" s="27"/>
    </row>
    <row r="16" spans="1:24" x14ac:dyDescent="0.25">
      <c r="A16" s="7"/>
      <c r="B16" s="7">
        <v>80</v>
      </c>
      <c r="C16" s="7" t="s">
        <v>497</v>
      </c>
      <c r="D16" s="7"/>
      <c r="E16" s="7"/>
      <c r="F16" s="7"/>
      <c r="G16" s="7"/>
      <c r="H16" s="7"/>
      <c r="I16" s="7"/>
      <c r="J16" s="7"/>
      <c r="K16" s="23"/>
      <c r="L16" s="23"/>
      <c r="M16" s="7"/>
      <c r="N16" s="7">
        <v>80</v>
      </c>
      <c r="O16" s="7" t="s">
        <v>497</v>
      </c>
      <c r="P16" s="7"/>
      <c r="Q16" s="7"/>
      <c r="R16" s="7"/>
      <c r="S16" s="7"/>
      <c r="T16" s="7"/>
      <c r="U16" s="7"/>
    </row>
    <row r="17" spans="1:28" x14ac:dyDescent="0.25">
      <c r="A17" t="s">
        <v>490</v>
      </c>
      <c r="B17">
        <v>40</v>
      </c>
      <c r="C17">
        <v>5</v>
      </c>
      <c r="E17">
        <f t="shared" si="0"/>
        <v>0.3888888888888889</v>
      </c>
      <c r="F17">
        <f t="shared" si="8"/>
        <v>0.88888888888888884</v>
      </c>
      <c r="G17">
        <f t="shared" si="1"/>
        <v>0.88888888888888884</v>
      </c>
      <c r="H17">
        <f t="shared" si="2"/>
        <v>0.5</v>
      </c>
      <c r="I17">
        <f t="shared" si="3"/>
        <v>0.81818181818181823</v>
      </c>
      <c r="J17" s="28">
        <f>2*B17/(2*B17+B18+C17)</f>
        <v>0.88888888888888884</v>
      </c>
      <c r="K17" s="22">
        <f t="shared" si="9"/>
        <v>0.88888888888888884</v>
      </c>
      <c r="L17" s="22">
        <f t="shared" si="4"/>
        <v>0.5</v>
      </c>
      <c r="N17">
        <v>2</v>
      </c>
      <c r="O17">
        <v>5</v>
      </c>
      <c r="P17">
        <f t="shared" si="5"/>
        <v>-0.2699945793846108</v>
      </c>
      <c r="Q17">
        <f t="shared" si="6"/>
        <v>7.6923076923076927E-2</v>
      </c>
      <c r="S17" s="27">
        <f>2*N17/(2*N17+N18+O17)</f>
        <v>0.12121212121212122</v>
      </c>
      <c r="T17">
        <f t="shared" si="7"/>
        <v>0.2857142857142857</v>
      </c>
      <c r="U17">
        <f t="shared" si="10"/>
        <v>0.64864864864864868</v>
      </c>
    </row>
    <row r="18" spans="1:28" x14ac:dyDescent="0.25">
      <c r="A18" t="s">
        <v>493</v>
      </c>
      <c r="B18">
        <v>5</v>
      </c>
      <c r="C18">
        <v>5</v>
      </c>
      <c r="J18" s="28"/>
      <c r="K18" s="22"/>
      <c r="L18" s="22"/>
      <c r="N18">
        <v>24</v>
      </c>
      <c r="O18">
        <v>13</v>
      </c>
      <c r="S18" s="27"/>
    </row>
    <row r="19" spans="1:28" x14ac:dyDescent="0.25">
      <c r="A19" s="7"/>
      <c r="B19" s="7">
        <v>90</v>
      </c>
      <c r="C19" s="7" t="s">
        <v>498</v>
      </c>
      <c r="D19" s="7"/>
      <c r="E19" s="7"/>
      <c r="F19" s="7"/>
      <c r="G19" s="7"/>
      <c r="H19" s="7"/>
      <c r="I19" s="7"/>
      <c r="J19" s="7"/>
      <c r="K19" s="23"/>
      <c r="L19" s="23"/>
      <c r="M19" s="7"/>
      <c r="N19" s="7">
        <v>90</v>
      </c>
      <c r="O19" s="7" t="s">
        <v>498</v>
      </c>
      <c r="P19" s="7"/>
      <c r="Q19" s="7"/>
      <c r="R19" s="7"/>
      <c r="S19" s="7"/>
      <c r="T19" s="7"/>
      <c r="U19" s="7"/>
    </row>
    <row r="20" spans="1:28" x14ac:dyDescent="0.25">
      <c r="A20" t="s">
        <v>490</v>
      </c>
      <c r="B20">
        <v>44</v>
      </c>
      <c r="C20">
        <v>1</v>
      </c>
      <c r="E20">
        <f t="shared" si="0"/>
        <v>0.50684207489995226</v>
      </c>
      <c r="F20">
        <f t="shared" si="8"/>
        <v>0.88</v>
      </c>
      <c r="G20">
        <f t="shared" si="1"/>
        <v>0.97777777777777775</v>
      </c>
      <c r="H20">
        <f t="shared" si="2"/>
        <v>0.4</v>
      </c>
      <c r="I20">
        <f t="shared" si="3"/>
        <v>0.87272727272727268</v>
      </c>
      <c r="J20" s="28">
        <f>2*B20/(2*B20+B21+C20)</f>
        <v>0.9263157894736842</v>
      </c>
      <c r="K20" s="22">
        <f>B20/SUM(B20,C20)</f>
        <v>0.97777777777777775</v>
      </c>
      <c r="L20" s="22">
        <f>B21/(B21+C21)</f>
        <v>0.6</v>
      </c>
      <c r="N20">
        <v>4</v>
      </c>
      <c r="O20">
        <v>3</v>
      </c>
      <c r="P20">
        <f t="shared" si="5"/>
        <v>-0.2782706909370396</v>
      </c>
      <c r="Q20">
        <f t="shared" si="6"/>
        <v>0.1111111111111111</v>
      </c>
      <c r="S20" s="27">
        <f>2*N20/(2*N20+N21+O20)</f>
        <v>0.18604651162790697</v>
      </c>
      <c r="T20">
        <f t="shared" si="7"/>
        <v>0.5714285714285714</v>
      </c>
      <c r="U20">
        <f t="shared" si="10"/>
        <v>0.86486486486486491</v>
      </c>
    </row>
    <row r="21" spans="1:28" x14ac:dyDescent="0.25">
      <c r="A21" t="s">
        <v>493</v>
      </c>
      <c r="B21">
        <v>6</v>
      </c>
      <c r="C21">
        <v>4</v>
      </c>
      <c r="J21" s="28"/>
      <c r="K21" s="22"/>
      <c r="L21" s="22"/>
      <c r="N21">
        <v>32</v>
      </c>
      <c r="O21">
        <v>5</v>
      </c>
      <c r="S21" s="27"/>
    </row>
    <row r="22" spans="1:28" x14ac:dyDescent="0.25">
      <c r="A22" s="7"/>
      <c r="B22" s="7">
        <v>99</v>
      </c>
      <c r="C22" s="7">
        <v>100</v>
      </c>
      <c r="D22" s="7"/>
      <c r="E22" s="7"/>
      <c r="F22" s="7"/>
      <c r="G22" s="7"/>
      <c r="H22" s="7"/>
      <c r="I22" s="7"/>
      <c r="J22" s="7"/>
      <c r="K22" s="23"/>
      <c r="L22" s="23"/>
      <c r="M22" s="7"/>
      <c r="N22" s="7">
        <v>99</v>
      </c>
      <c r="O22" s="7">
        <v>100</v>
      </c>
      <c r="P22" s="7"/>
      <c r="Q22" s="7"/>
      <c r="R22" s="7"/>
      <c r="S22" s="7"/>
      <c r="T22" s="7"/>
      <c r="U22" s="7"/>
      <c r="V22" s="7"/>
      <c r="W22" s="7"/>
      <c r="X22" s="7"/>
    </row>
    <row r="23" spans="1:28" x14ac:dyDescent="0.25">
      <c r="A23" t="s">
        <v>490</v>
      </c>
      <c r="B23">
        <v>45</v>
      </c>
      <c r="C23">
        <v>0</v>
      </c>
      <c r="E23">
        <f>(B23*C24-B24*C23)/SQRT((B23+B24)*(B23+C23)*(C24+B24)*(C23+C24))</f>
        <v>0.59408852578600457</v>
      </c>
      <c r="F23">
        <f>B23/(B23+B24)</f>
        <v>0.88235294117647056</v>
      </c>
      <c r="G23">
        <f t="shared" si="1"/>
        <v>1</v>
      </c>
      <c r="H23">
        <f t="shared" si="2"/>
        <v>0.4</v>
      </c>
      <c r="I23">
        <f t="shared" si="3"/>
        <v>0.89090909090909087</v>
      </c>
      <c r="J23" s="27">
        <f>2*B23/(2*B23+B24+C23)</f>
        <v>0.9375</v>
      </c>
      <c r="K23" s="22">
        <f>B23/SUM(B23,C23)</f>
        <v>1</v>
      </c>
      <c r="L23" s="22">
        <f>B24/(B24+C24)</f>
        <v>0.6</v>
      </c>
      <c r="N23">
        <v>7</v>
      </c>
      <c r="O23">
        <v>0</v>
      </c>
      <c r="P23">
        <f t="shared" si="5"/>
        <v>6.6330600674161674E-2</v>
      </c>
      <c r="Q23">
        <f t="shared" si="6"/>
        <v>0.16279069767441862</v>
      </c>
      <c r="S23" s="27">
        <f>2*N23/(2*N23+N24+O23)</f>
        <v>0.28000000000000003</v>
      </c>
      <c r="T23">
        <f>N23/(N23+O23)</f>
        <v>1</v>
      </c>
      <c r="U23">
        <f>N24/(N24+O24)</f>
        <v>0.97297297297297303</v>
      </c>
    </row>
    <row r="24" spans="1:28" x14ac:dyDescent="0.25">
      <c r="A24" t="s">
        <v>493</v>
      </c>
      <c r="B24">
        <v>6</v>
      </c>
      <c r="C24">
        <v>4</v>
      </c>
      <c r="J24" s="27"/>
      <c r="K24" s="21"/>
      <c r="L24" s="21"/>
      <c r="N24">
        <v>36</v>
      </c>
      <c r="O24">
        <v>1</v>
      </c>
      <c r="S24" s="27"/>
    </row>
    <row r="25" spans="1:28" x14ac:dyDescent="0.25">
      <c r="A25" s="7"/>
      <c r="B25" s="7"/>
      <c r="C25" s="7"/>
      <c r="D25" s="7"/>
      <c r="E25" s="7"/>
      <c r="F25" s="7"/>
      <c r="G25" s="7"/>
      <c r="H25" s="7"/>
      <c r="I25" s="7"/>
      <c r="J25" s="26"/>
      <c r="K25" s="26"/>
      <c r="L25" s="26"/>
      <c r="M25" s="7"/>
      <c r="N25" s="7"/>
      <c r="O25" s="7"/>
      <c r="P25" s="7"/>
      <c r="Q25" s="7"/>
      <c r="R25" s="7"/>
      <c r="S25" s="26"/>
      <c r="T25" s="7"/>
      <c r="U25" s="7"/>
      <c r="V25" s="7"/>
      <c r="W25" s="7"/>
      <c r="X25" s="7"/>
    </row>
    <row r="26" spans="1:28" x14ac:dyDescent="0.25">
      <c r="J26" s="25"/>
      <c r="K26" s="25"/>
      <c r="L26" s="25"/>
      <c r="R26" s="25"/>
    </row>
    <row r="27" spans="1:28" x14ac:dyDescent="0.25">
      <c r="J27" s="25"/>
      <c r="K27" s="25"/>
      <c r="L27" s="25"/>
      <c r="R27" s="25"/>
    </row>
    <row r="28" spans="1:28" x14ac:dyDescent="0.25">
      <c r="J28" s="25"/>
      <c r="K28" s="25"/>
      <c r="L28" s="25"/>
      <c r="R28" s="25"/>
    </row>
    <row r="31" spans="1:28" x14ac:dyDescent="0.25">
      <c r="J31" t="s">
        <v>499</v>
      </c>
      <c r="K31" t="s">
        <v>500</v>
      </c>
      <c r="L31" t="s">
        <v>489</v>
      </c>
      <c r="M31" t="s">
        <v>517</v>
      </c>
      <c r="N31" t="s">
        <v>518</v>
      </c>
      <c r="Q31" t="s">
        <v>499</v>
      </c>
      <c r="R31" t="s">
        <v>501</v>
      </c>
      <c r="S31" t="s">
        <v>489</v>
      </c>
      <c r="T31" t="s">
        <v>519</v>
      </c>
      <c r="U31" t="s">
        <v>518</v>
      </c>
      <c r="X31" t="s">
        <v>221</v>
      </c>
      <c r="Y31" t="s">
        <v>502</v>
      </c>
      <c r="AA31" t="s">
        <v>503</v>
      </c>
    </row>
    <row r="32" spans="1:28" x14ac:dyDescent="0.25">
      <c r="J32">
        <v>0.30357000000000001</v>
      </c>
      <c r="K32">
        <v>0</v>
      </c>
      <c r="L32">
        <v>0.2</v>
      </c>
      <c r="M32">
        <v>0.8</v>
      </c>
      <c r="N32">
        <v>0.17777777777777778</v>
      </c>
      <c r="Q32">
        <v>0.78</v>
      </c>
      <c r="R32">
        <v>0</v>
      </c>
      <c r="S32">
        <v>0.10810810799999999</v>
      </c>
      <c r="T32">
        <v>0</v>
      </c>
      <c r="U32">
        <f>N5/(N5+N6)</f>
        <v>0</v>
      </c>
      <c r="Y32" t="s">
        <v>489</v>
      </c>
      <c r="Z32" t="s">
        <v>488</v>
      </c>
      <c r="AA32" t="s">
        <v>489</v>
      </c>
      <c r="AB32" t="s">
        <v>488</v>
      </c>
    </row>
    <row r="33" spans="10:28" x14ac:dyDescent="0.25">
      <c r="J33">
        <v>0.5</v>
      </c>
      <c r="K33">
        <v>40</v>
      </c>
      <c r="L33">
        <v>0.2</v>
      </c>
      <c r="M33">
        <v>0.90476190476190477</v>
      </c>
      <c r="N33">
        <v>0.42222222222222222</v>
      </c>
      <c r="Q33">
        <v>0.68</v>
      </c>
      <c r="R33">
        <v>40</v>
      </c>
      <c r="S33">
        <v>0.13513513499999999</v>
      </c>
      <c r="T33">
        <v>0</v>
      </c>
      <c r="U33">
        <f>N8/(N8+N9)</f>
        <v>0</v>
      </c>
      <c r="W33" s="24"/>
      <c r="X33">
        <v>0</v>
      </c>
      <c r="Y33">
        <v>0.18181818181818182</v>
      </c>
      <c r="Z33">
        <v>0.17780000000000001</v>
      </c>
      <c r="AA33">
        <v>9.3023255813953487E-2</v>
      </c>
      <c r="AB33">
        <v>0</v>
      </c>
    </row>
    <row r="34" spans="10:28" x14ac:dyDescent="0.25">
      <c r="J34">
        <v>0.66071000000000002</v>
      </c>
      <c r="K34">
        <v>60</v>
      </c>
      <c r="L34">
        <v>0.3</v>
      </c>
      <c r="M34">
        <v>0.90625</v>
      </c>
      <c r="N34">
        <v>0.64444444444444449</v>
      </c>
      <c r="Q34">
        <v>0.57999999999999996</v>
      </c>
      <c r="R34">
        <v>60</v>
      </c>
      <c r="S34">
        <v>0.324324324</v>
      </c>
      <c r="T34">
        <v>0.14285714285714285</v>
      </c>
      <c r="U34">
        <f>N11/(N11+N12)</f>
        <v>0.14285714285714285</v>
      </c>
      <c r="X34">
        <v>40</v>
      </c>
      <c r="Y34">
        <v>0.18181818181818182</v>
      </c>
      <c r="Z34">
        <v>0.42220000000000002</v>
      </c>
      <c r="AA34">
        <v>0.12820512820512819</v>
      </c>
      <c r="AB34">
        <v>0</v>
      </c>
    </row>
    <row r="35" spans="10:28" x14ac:dyDescent="0.25">
      <c r="J35">
        <v>0.66071000000000002</v>
      </c>
      <c r="K35">
        <v>70</v>
      </c>
      <c r="L35">
        <v>0.4</v>
      </c>
      <c r="M35">
        <v>0.88888888888888884</v>
      </c>
      <c r="N35">
        <v>0.71111111111111114</v>
      </c>
      <c r="Q35">
        <v>0.54</v>
      </c>
      <c r="R35">
        <v>70</v>
      </c>
      <c r="S35">
        <v>0.37837837800000002</v>
      </c>
      <c r="T35">
        <v>0.125</v>
      </c>
      <c r="U35">
        <f>N14/(N14+N15)</f>
        <v>0.125</v>
      </c>
      <c r="X35">
        <v>60</v>
      </c>
      <c r="Y35">
        <v>0.27272727272727271</v>
      </c>
      <c r="Z35">
        <v>0.64444400000000002</v>
      </c>
      <c r="AA35">
        <v>0.30769230769230771</v>
      </c>
      <c r="AB35">
        <v>0.14285714299999999</v>
      </c>
    </row>
    <row r="36" spans="10:28" x14ac:dyDescent="0.25">
      <c r="J36">
        <v>0.78571000000000002</v>
      </c>
      <c r="K36">
        <v>80</v>
      </c>
      <c r="L36">
        <v>0.5</v>
      </c>
      <c r="M36">
        <v>0.88888888888888884</v>
      </c>
      <c r="N36">
        <v>0.88888888888888884</v>
      </c>
      <c r="Q36">
        <v>0.34</v>
      </c>
      <c r="R36">
        <v>80</v>
      </c>
      <c r="S36">
        <v>0.64864864899999997</v>
      </c>
      <c r="T36">
        <v>7.6923076923076927E-2</v>
      </c>
      <c r="U36">
        <f>N17/(N17+N18)</f>
        <v>7.6923076923076927E-2</v>
      </c>
      <c r="X36">
        <v>70</v>
      </c>
      <c r="Y36">
        <v>0.54545454545454541</v>
      </c>
      <c r="Z36">
        <v>0.71109999999999995</v>
      </c>
      <c r="AA36">
        <v>0.35897435897435898</v>
      </c>
      <c r="AB36">
        <v>0.125</v>
      </c>
    </row>
    <row r="37" spans="10:28" x14ac:dyDescent="0.25">
      <c r="J37">
        <v>0.875</v>
      </c>
      <c r="K37">
        <v>90</v>
      </c>
      <c r="L37">
        <v>0.6</v>
      </c>
      <c r="M37">
        <v>0.88</v>
      </c>
      <c r="N37">
        <v>0.97777777777777775</v>
      </c>
      <c r="Q37">
        <v>0.22</v>
      </c>
      <c r="R37">
        <v>90</v>
      </c>
      <c r="S37">
        <v>0.86486486500000004</v>
      </c>
      <c r="T37">
        <v>0.1111111111111111</v>
      </c>
      <c r="U37">
        <f>N20/(N20+N21)</f>
        <v>0.1111111111111111</v>
      </c>
      <c r="X37">
        <v>80</v>
      </c>
      <c r="Y37">
        <v>0.63636363636363635</v>
      </c>
      <c r="Z37">
        <v>0.85106382999999997</v>
      </c>
      <c r="AA37">
        <v>0.61538461538461542</v>
      </c>
      <c r="AB37">
        <v>7.6923077000000006E-2</v>
      </c>
    </row>
    <row r="38" spans="10:28" x14ac:dyDescent="0.25">
      <c r="J38">
        <v>0.89285000000000003</v>
      </c>
      <c r="K38">
        <v>99</v>
      </c>
      <c r="L38">
        <v>0.6</v>
      </c>
      <c r="M38">
        <v>0.88235294117647056</v>
      </c>
      <c r="N38">
        <v>1</v>
      </c>
      <c r="Q38">
        <v>0.2</v>
      </c>
      <c r="R38">
        <v>99</v>
      </c>
      <c r="S38">
        <v>0.97297297299999996</v>
      </c>
      <c r="T38">
        <v>0.16279069767441862</v>
      </c>
      <c r="U38">
        <f>N23/(N23+N24)</f>
        <v>0.16279069767441862</v>
      </c>
      <c r="X38">
        <v>90</v>
      </c>
      <c r="Y38">
        <v>0.54545454545454541</v>
      </c>
      <c r="Z38">
        <v>0.88890000000000002</v>
      </c>
      <c r="AA38">
        <v>0.82051282051282048</v>
      </c>
      <c r="AB38">
        <v>0.111111111</v>
      </c>
    </row>
    <row r="39" spans="10:28" x14ac:dyDescent="0.25">
      <c r="X39">
        <v>99</v>
      </c>
      <c r="Y39">
        <v>0.54545454545454541</v>
      </c>
      <c r="Z39">
        <v>1</v>
      </c>
      <c r="AA39">
        <v>0.92307692307692313</v>
      </c>
      <c r="AB39">
        <v>0.16279069800000001</v>
      </c>
    </row>
    <row r="41" spans="10:28" x14ac:dyDescent="0.25">
      <c r="O41" t="s">
        <v>459</v>
      </c>
      <c r="P41" t="s">
        <v>259</v>
      </c>
    </row>
    <row r="42" spans="10:28" x14ac:dyDescent="0.25">
      <c r="N42">
        <v>0</v>
      </c>
      <c r="O42">
        <v>0.29090909090909089</v>
      </c>
      <c r="P42">
        <v>0</v>
      </c>
      <c r="W42" t="s">
        <v>520</v>
      </c>
      <c r="X42" t="s">
        <v>518</v>
      </c>
      <c r="Y42" t="s">
        <v>521</v>
      </c>
      <c r="Z42" t="s">
        <v>518</v>
      </c>
    </row>
    <row r="43" spans="10:28" x14ac:dyDescent="0.25">
      <c r="N43">
        <v>40</v>
      </c>
      <c r="O43">
        <v>0.5757575757575758</v>
      </c>
      <c r="P43">
        <v>0</v>
      </c>
      <c r="W43">
        <v>0.177777778</v>
      </c>
      <c r="X43">
        <v>0.8</v>
      </c>
      <c r="Y43">
        <v>0</v>
      </c>
      <c r="Z43">
        <v>0</v>
      </c>
    </row>
    <row r="44" spans="10:28" x14ac:dyDescent="0.25">
      <c r="N44">
        <v>60</v>
      </c>
      <c r="O44">
        <v>0.75324675324675328</v>
      </c>
      <c r="P44">
        <v>0.19047619047619047</v>
      </c>
      <c r="W44">
        <v>0.97777777799999999</v>
      </c>
      <c r="X44">
        <v>0.88</v>
      </c>
      <c r="Y44">
        <v>0</v>
      </c>
      <c r="Z44">
        <v>0</v>
      </c>
    </row>
    <row r="45" spans="10:28" x14ac:dyDescent="0.25">
      <c r="N45">
        <v>70</v>
      </c>
      <c r="O45">
        <v>0.79012345679012341</v>
      </c>
      <c r="P45">
        <v>0.17391304347826086</v>
      </c>
      <c r="W45">
        <v>1</v>
      </c>
      <c r="X45">
        <v>0.88235294099999995</v>
      </c>
      <c r="Y45">
        <v>0.28571428599999998</v>
      </c>
      <c r="Z45">
        <v>7.6923077000000006E-2</v>
      </c>
    </row>
    <row r="46" spans="10:28" x14ac:dyDescent="0.25">
      <c r="N46">
        <v>80</v>
      </c>
      <c r="O46">
        <v>0.88888888888888884</v>
      </c>
      <c r="P46">
        <v>0.12121212121212122</v>
      </c>
      <c r="W46">
        <v>0.71111111100000002</v>
      </c>
      <c r="X46">
        <v>0.88888888899999996</v>
      </c>
      <c r="Y46">
        <v>0.571428571</v>
      </c>
      <c r="Z46">
        <v>0.111111111</v>
      </c>
    </row>
    <row r="47" spans="10:28" x14ac:dyDescent="0.25">
      <c r="N47">
        <v>90</v>
      </c>
      <c r="O47">
        <v>0.9263157894736842</v>
      </c>
      <c r="P47">
        <v>0.18604651162790697</v>
      </c>
      <c r="W47">
        <v>0.88888888899999996</v>
      </c>
      <c r="X47">
        <v>0.88888888899999996</v>
      </c>
      <c r="Y47">
        <v>0.28571428599999998</v>
      </c>
      <c r="Z47">
        <v>0.125</v>
      </c>
    </row>
    <row r="48" spans="10:28" x14ac:dyDescent="0.25">
      <c r="N48">
        <v>99</v>
      </c>
      <c r="O48">
        <v>0.9375</v>
      </c>
      <c r="P48">
        <v>0.28000000000000003</v>
      </c>
      <c r="W48">
        <v>0.42222222199999998</v>
      </c>
      <c r="X48">
        <v>0.90476190499999998</v>
      </c>
      <c r="Y48">
        <v>0.28571428599999998</v>
      </c>
      <c r="Z48">
        <v>0.14285714299999999</v>
      </c>
    </row>
    <row r="49" spans="1:26" x14ac:dyDescent="0.25">
      <c r="W49">
        <v>0.64444444400000001</v>
      </c>
      <c r="X49">
        <v>0.90625</v>
      </c>
      <c r="Y49">
        <v>1</v>
      </c>
      <c r="Z49">
        <v>0.16279069800000001</v>
      </c>
    </row>
    <row r="56" spans="1:26" x14ac:dyDescent="0.25">
      <c r="A56" s="7" t="s">
        <v>504</v>
      </c>
      <c r="B56" s="7">
        <v>0</v>
      </c>
      <c r="C56" s="7" t="s">
        <v>486</v>
      </c>
      <c r="D56" s="7"/>
      <c r="E56" s="7" t="s">
        <v>522</v>
      </c>
      <c r="F56" s="7" t="s">
        <v>523</v>
      </c>
      <c r="G56" s="7" t="s">
        <v>524</v>
      </c>
      <c r="H56" s="7" t="s">
        <v>525</v>
      </c>
      <c r="I56" s="7" t="s">
        <v>499</v>
      </c>
      <c r="J56" s="7" t="s">
        <v>487</v>
      </c>
      <c r="K56" s="7" t="s">
        <v>488</v>
      </c>
      <c r="L56" s="7" t="s">
        <v>489</v>
      </c>
      <c r="M56" s="7" t="s">
        <v>505</v>
      </c>
      <c r="N56" s="7">
        <v>0</v>
      </c>
      <c r="O56" s="7" t="s">
        <v>486</v>
      </c>
      <c r="P56" s="7"/>
      <c r="Q56" s="7" t="s">
        <v>523</v>
      </c>
      <c r="R56" s="7" t="s">
        <v>487</v>
      </c>
      <c r="S56" s="7" t="s">
        <v>488</v>
      </c>
      <c r="T56" s="7" t="s">
        <v>489</v>
      </c>
    </row>
    <row r="57" spans="1:26" x14ac:dyDescent="0.25">
      <c r="A57" t="s">
        <v>490</v>
      </c>
      <c r="B57">
        <v>4</v>
      </c>
      <c r="C57">
        <v>26</v>
      </c>
      <c r="E57">
        <f>(B57*C58-B58*C57)/SQRT((B57+B58)*(B57+C57)*(C58+B58)*(C57+C58))</f>
        <v>0.25017001022026092</v>
      </c>
      <c r="F57">
        <f>B57/(B57+B58)</f>
        <v>1</v>
      </c>
      <c r="G57">
        <f>B57/(B57+C57)</f>
        <v>0.13333333333333333</v>
      </c>
      <c r="H57">
        <f>C58/(C58+B58)</f>
        <v>1</v>
      </c>
      <c r="I57">
        <f>(B57+C58)/(B57+C57+B58+C58)</f>
        <v>0.50943396226415094</v>
      </c>
      <c r="J57">
        <f>2*B57/(2*B57+C57+B58)</f>
        <v>0.23529411764705882</v>
      </c>
      <c r="K57">
        <f>B57/(B57+C57)</f>
        <v>0.13333333333333333</v>
      </c>
      <c r="L57">
        <f>B58/(C58+B58)</f>
        <v>0</v>
      </c>
      <c r="M57" t="s">
        <v>490</v>
      </c>
      <c r="N57">
        <v>0</v>
      </c>
      <c r="O57">
        <v>22</v>
      </c>
      <c r="Q57">
        <v>0</v>
      </c>
      <c r="R57">
        <f>2*N57/(2*N57+O57+N58)</f>
        <v>0</v>
      </c>
      <c r="S57">
        <f>N57/(N57+O57)</f>
        <v>0</v>
      </c>
      <c r="T57">
        <f>N58/(N58+O58)</f>
        <v>0</v>
      </c>
      <c r="U57" t="s">
        <v>506</v>
      </c>
      <c r="V57" t="s">
        <v>491</v>
      </c>
      <c r="W57" t="s">
        <v>492</v>
      </c>
    </row>
    <row r="58" spans="1:26" x14ac:dyDescent="0.25">
      <c r="A58" t="s">
        <v>493</v>
      </c>
      <c r="B58">
        <v>0</v>
      </c>
      <c r="C58">
        <v>23</v>
      </c>
      <c r="F58">
        <f t="shared" ref="F58:F75" si="11">B58/(B58+B59)</f>
        <v>0</v>
      </c>
      <c r="G58">
        <f t="shared" ref="G58:G72" si="12">B58/(B58+C58)</f>
        <v>0</v>
      </c>
      <c r="M58" t="s">
        <v>493</v>
      </c>
      <c r="N58">
        <v>0</v>
      </c>
      <c r="O58">
        <v>18</v>
      </c>
      <c r="U58">
        <v>0</v>
      </c>
      <c r="V58">
        <v>0.24242424000000001</v>
      </c>
      <c r="W58">
        <v>0</v>
      </c>
    </row>
    <row r="59" spans="1:26" x14ac:dyDescent="0.25">
      <c r="A59" s="7"/>
      <c r="B59" s="7">
        <v>40</v>
      </c>
      <c r="C59" s="7" t="s">
        <v>494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>
        <v>40</v>
      </c>
      <c r="O59" s="7" t="s">
        <v>494</v>
      </c>
      <c r="P59" s="7"/>
      <c r="Q59" s="7"/>
      <c r="R59" s="7"/>
      <c r="S59" s="7"/>
      <c r="T59" s="7"/>
      <c r="U59">
        <v>0.4</v>
      </c>
      <c r="V59">
        <v>0.71111111000000005</v>
      </c>
      <c r="W59">
        <v>0</v>
      </c>
    </row>
    <row r="60" spans="1:26" x14ac:dyDescent="0.25">
      <c r="A60" t="s">
        <v>490</v>
      </c>
      <c r="B60">
        <v>17</v>
      </c>
      <c r="C60">
        <v>13</v>
      </c>
      <c r="E60">
        <f t="shared" ref="E60:E75" si="13">(B60*C61-B61*C60)/SQRT((B60+B61)*(B60+C60)*(C61+B61)*(C60+C61))</f>
        <v>0.60169513629165816</v>
      </c>
      <c r="F60">
        <f t="shared" si="11"/>
        <v>1</v>
      </c>
      <c r="G60">
        <f t="shared" si="12"/>
        <v>0.56666666666666665</v>
      </c>
      <c r="H60">
        <f t="shared" ref="H60:H75" si="14">C61/(C61+B61)</f>
        <v>1</v>
      </c>
      <c r="I60">
        <f t="shared" ref="I60:I75" si="15">(B60+C61)/(B60+C60+B61+C61)</f>
        <v>0.75471698113207553</v>
      </c>
      <c r="J60">
        <f>2*B60/(2*B60+C60+B61)</f>
        <v>0.72340425531914898</v>
      </c>
      <c r="K60">
        <f>B60/(B60+C60)</f>
        <v>0.56666666666666665</v>
      </c>
      <c r="L60">
        <f>B61/(C61+B61)</f>
        <v>0</v>
      </c>
      <c r="M60" t="s">
        <v>490</v>
      </c>
      <c r="N60">
        <v>7</v>
      </c>
      <c r="O60">
        <v>15</v>
      </c>
      <c r="Q60">
        <f t="shared" ref="Q60:Q75" si="16">N60/(N60+N61)</f>
        <v>0.875</v>
      </c>
      <c r="R60">
        <f>2*N60/(2*N60+O60+N61)</f>
        <v>0.46666666666666667</v>
      </c>
      <c r="S60">
        <f>N60/(N60+O60)</f>
        <v>0.31818181818181818</v>
      </c>
      <c r="T60">
        <f>N61/(N61+O61)</f>
        <v>5.5555555555555552E-2</v>
      </c>
      <c r="U60">
        <v>0.6</v>
      </c>
      <c r="V60">
        <v>0.85185184999999997</v>
      </c>
      <c r="W60">
        <v>0</v>
      </c>
    </row>
    <row r="61" spans="1:26" x14ac:dyDescent="0.25">
      <c r="A61" t="s">
        <v>493</v>
      </c>
      <c r="B61">
        <v>0</v>
      </c>
      <c r="C61">
        <v>23</v>
      </c>
      <c r="M61" t="s">
        <v>493</v>
      </c>
      <c r="N61">
        <v>1</v>
      </c>
      <c r="O61">
        <v>17</v>
      </c>
      <c r="U61">
        <v>0.7</v>
      </c>
      <c r="V61">
        <v>0.84745762999999996</v>
      </c>
      <c r="W61">
        <v>0.19047600000000001</v>
      </c>
    </row>
    <row r="62" spans="1:26" x14ac:dyDescent="0.25">
      <c r="A62" s="7"/>
      <c r="B62" s="7">
        <v>60</v>
      </c>
      <c r="C62" s="7" t="s">
        <v>495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60</v>
      </c>
      <c r="O62" s="7" t="s">
        <v>495</v>
      </c>
      <c r="P62" s="7"/>
      <c r="Q62" s="7"/>
      <c r="R62" s="7"/>
      <c r="S62" s="7"/>
      <c r="T62" s="7"/>
      <c r="U62">
        <v>0.8</v>
      </c>
      <c r="V62">
        <v>0.82352941000000002</v>
      </c>
      <c r="W62">
        <v>0.17391300000000001</v>
      </c>
    </row>
    <row r="63" spans="1:26" x14ac:dyDescent="0.25">
      <c r="A63" t="s">
        <v>490</v>
      </c>
      <c r="B63">
        <v>24</v>
      </c>
      <c r="C63">
        <v>6</v>
      </c>
      <c r="E63">
        <f t="shared" si="13"/>
        <v>0.70692282015289132</v>
      </c>
      <c r="F63">
        <f>B63/(B63+B64)</f>
        <v>0.92307692307692313</v>
      </c>
      <c r="G63">
        <f>B63/(B63+C63)</f>
        <v>0.8</v>
      </c>
      <c r="H63">
        <f t="shared" si="14"/>
        <v>0.91304347826086951</v>
      </c>
      <c r="I63">
        <f t="shared" si="15"/>
        <v>0.84905660377358494</v>
      </c>
      <c r="J63">
        <f>2*B63/(2*B63+C63+B64)</f>
        <v>0.8571428571428571</v>
      </c>
      <c r="K63">
        <f>B63/(B63+C63)</f>
        <v>0.8</v>
      </c>
      <c r="L63">
        <f>B64/(C64+B64)</f>
        <v>8.6956521739130432E-2</v>
      </c>
      <c r="M63" t="s">
        <v>490</v>
      </c>
      <c r="N63">
        <v>9</v>
      </c>
      <c r="O63">
        <v>13</v>
      </c>
      <c r="Q63">
        <f t="shared" si="16"/>
        <v>0.69230769230769229</v>
      </c>
      <c r="R63">
        <f>2*N63/(2*N63+O63+N64)</f>
        <v>0.51428571428571423</v>
      </c>
      <c r="S63">
        <f>N63/(N63+O63)</f>
        <v>0.40909090909090912</v>
      </c>
      <c r="T63">
        <f>N64/(N64+O64)</f>
        <v>0.22222222222222221</v>
      </c>
      <c r="U63">
        <v>0.9</v>
      </c>
      <c r="V63">
        <v>0.80555555999999995</v>
      </c>
      <c r="W63">
        <v>0.121212</v>
      </c>
    </row>
    <row r="64" spans="1:26" x14ac:dyDescent="0.25">
      <c r="A64" t="s">
        <v>493</v>
      </c>
      <c r="B64">
        <v>2</v>
      </c>
      <c r="C64">
        <v>21</v>
      </c>
      <c r="M64" t="s">
        <v>493</v>
      </c>
      <c r="N64">
        <v>4</v>
      </c>
      <c r="O64">
        <v>14</v>
      </c>
      <c r="U64">
        <v>0.99</v>
      </c>
      <c r="V64">
        <v>0.79452054999999999</v>
      </c>
      <c r="W64">
        <v>0.18604699999999999</v>
      </c>
    </row>
    <row r="65" spans="1:22" x14ac:dyDescent="0.25">
      <c r="A65" s="7"/>
      <c r="B65" s="7">
        <v>70</v>
      </c>
      <c r="C65" s="7" t="s">
        <v>496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>
        <v>70</v>
      </c>
      <c r="O65" s="7" t="s">
        <v>496</v>
      </c>
      <c r="P65" s="7"/>
      <c r="Q65" s="7"/>
      <c r="R65" s="7"/>
      <c r="S65" s="7"/>
      <c r="T65" s="7"/>
    </row>
    <row r="66" spans="1:22" x14ac:dyDescent="0.25">
      <c r="A66" t="s">
        <v>490</v>
      </c>
      <c r="B66">
        <v>26</v>
      </c>
      <c r="C66">
        <v>4</v>
      </c>
      <c r="E66">
        <f t="shared" si="13"/>
        <v>0.65307232663053238</v>
      </c>
      <c r="F66">
        <f t="shared" si="11"/>
        <v>0.83870967741935487</v>
      </c>
      <c r="G66">
        <f t="shared" si="12"/>
        <v>0.8666666666666667</v>
      </c>
      <c r="H66">
        <f t="shared" si="14"/>
        <v>0.78260869565217395</v>
      </c>
      <c r="I66">
        <f t="shared" si="15"/>
        <v>0.83018867924528306</v>
      </c>
      <c r="J66">
        <f>2*B66/(2*B66+C66+B67)</f>
        <v>0.85245901639344257</v>
      </c>
      <c r="K66">
        <f>B66/(B66+C66)</f>
        <v>0.8666666666666667</v>
      </c>
      <c r="L66">
        <f>B67/(B67+C67)</f>
        <v>0.21739130434782608</v>
      </c>
      <c r="M66" t="s">
        <v>490</v>
      </c>
      <c r="N66">
        <v>13</v>
      </c>
      <c r="O66">
        <v>9</v>
      </c>
      <c r="Q66">
        <f t="shared" si="16"/>
        <v>0.72222222222222221</v>
      </c>
      <c r="R66">
        <f>2*N66/(2*N66+O66+N67)</f>
        <v>0.65</v>
      </c>
      <c r="S66">
        <f>N66/(N66+O66)</f>
        <v>0.59090909090909094</v>
      </c>
      <c r="T66">
        <f>N67/(N67+O67)</f>
        <v>0.27777777777777779</v>
      </c>
    </row>
    <row r="67" spans="1:22" x14ac:dyDescent="0.25">
      <c r="A67" t="s">
        <v>493</v>
      </c>
      <c r="B67">
        <v>5</v>
      </c>
      <c r="C67">
        <v>18</v>
      </c>
      <c r="M67" t="s">
        <v>493</v>
      </c>
      <c r="N67">
        <v>5</v>
      </c>
      <c r="O67">
        <v>13</v>
      </c>
    </row>
    <row r="68" spans="1:22" x14ac:dyDescent="0.25">
      <c r="A68" s="7"/>
      <c r="B68" s="7">
        <v>80</v>
      </c>
      <c r="C68" s="7" t="s">
        <v>497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v>80</v>
      </c>
      <c r="O68" s="7" t="s">
        <v>497</v>
      </c>
      <c r="P68" s="7"/>
      <c r="Q68" s="7"/>
      <c r="R68" s="7"/>
      <c r="S68" s="7"/>
      <c r="T68" s="7"/>
    </row>
    <row r="69" spans="1:22" x14ac:dyDescent="0.25">
      <c r="A69" t="s">
        <v>490</v>
      </c>
      <c r="B69">
        <v>29</v>
      </c>
      <c r="C69">
        <v>1</v>
      </c>
      <c r="E69">
        <f t="shared" si="13"/>
        <v>0.56260512457534484</v>
      </c>
      <c r="F69">
        <f t="shared" si="11"/>
        <v>0.72499999999999998</v>
      </c>
      <c r="G69">
        <f t="shared" si="12"/>
        <v>0.96666666666666667</v>
      </c>
      <c r="H69">
        <f t="shared" si="14"/>
        <v>0.52173913043478259</v>
      </c>
      <c r="I69">
        <f t="shared" si="15"/>
        <v>0.77358490566037741</v>
      </c>
      <c r="J69">
        <f>2*B69/(2*B69+C69+B70)</f>
        <v>0.82857142857142863</v>
      </c>
      <c r="K69">
        <f>B69/(B69+C69)</f>
        <v>0.96666666666666667</v>
      </c>
      <c r="L69">
        <f>B70/(B70+C70)</f>
        <v>0.47826086956521741</v>
      </c>
      <c r="M69" t="s">
        <v>490</v>
      </c>
      <c r="N69">
        <v>17</v>
      </c>
      <c r="O69">
        <v>5</v>
      </c>
      <c r="Q69">
        <f t="shared" si="16"/>
        <v>0.6071428571428571</v>
      </c>
      <c r="R69">
        <f>2*N69/(2*N69+O69+N70)</f>
        <v>0.68</v>
      </c>
      <c r="S69">
        <f>N69/(N69+O69)</f>
        <v>0.77272727272727271</v>
      </c>
      <c r="T69">
        <f>N70/(N70+O70)</f>
        <v>0.61111111111111116</v>
      </c>
    </row>
    <row r="70" spans="1:22" x14ac:dyDescent="0.25">
      <c r="A70" t="s">
        <v>493</v>
      </c>
      <c r="B70">
        <v>11</v>
      </c>
      <c r="C70">
        <v>12</v>
      </c>
      <c r="M70" t="s">
        <v>493</v>
      </c>
      <c r="N70">
        <v>11</v>
      </c>
      <c r="O70">
        <v>7</v>
      </c>
    </row>
    <row r="71" spans="1:22" x14ac:dyDescent="0.25">
      <c r="A71" s="7"/>
      <c r="B71" s="7">
        <v>90</v>
      </c>
      <c r="C71" s="7" t="s">
        <v>498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90</v>
      </c>
      <c r="O71" s="7" t="s">
        <v>498</v>
      </c>
      <c r="P71" s="7"/>
      <c r="Q71" s="7"/>
      <c r="R71" s="7"/>
      <c r="S71" s="7"/>
      <c r="T71" s="7"/>
    </row>
    <row r="72" spans="1:22" x14ac:dyDescent="0.25">
      <c r="A72" t="s">
        <v>490</v>
      </c>
      <c r="B72">
        <v>30</v>
      </c>
      <c r="C72">
        <v>0</v>
      </c>
      <c r="E72">
        <f t="shared" si="13"/>
        <v>0.51652533236263642</v>
      </c>
      <c r="F72">
        <f t="shared" si="11"/>
        <v>0.68181818181818177</v>
      </c>
      <c r="G72">
        <f t="shared" si="12"/>
        <v>1</v>
      </c>
      <c r="H72">
        <f t="shared" si="14"/>
        <v>0.39130434782608697</v>
      </c>
      <c r="I72">
        <f t="shared" si="15"/>
        <v>0.73584905660377353</v>
      </c>
      <c r="J72">
        <f>2*B72/(2*B72+C72+B73)</f>
        <v>0.81081081081081086</v>
      </c>
      <c r="K72">
        <f>B72/(B72+C72)</f>
        <v>1</v>
      </c>
      <c r="L72">
        <f>B73/(B73+C73)</f>
        <v>0.60869565217391308</v>
      </c>
      <c r="M72" t="s">
        <v>490</v>
      </c>
      <c r="N72">
        <v>21</v>
      </c>
      <c r="O72">
        <v>1</v>
      </c>
      <c r="Q72">
        <f t="shared" si="16"/>
        <v>0.63636363636363635</v>
      </c>
      <c r="R72">
        <f>2*N72/(2*N72+O72+N73)</f>
        <v>0.76363636363636367</v>
      </c>
      <c r="S72">
        <f>N72/(N72+O72)</f>
        <v>0.95454545454545459</v>
      </c>
      <c r="T72">
        <f>N73/(N73+O73)</f>
        <v>0.66666666666666663</v>
      </c>
    </row>
    <row r="73" spans="1:22" x14ac:dyDescent="0.25">
      <c r="A73" t="s">
        <v>493</v>
      </c>
      <c r="B73">
        <v>14</v>
      </c>
      <c r="C73">
        <v>9</v>
      </c>
      <c r="M73" t="s">
        <v>493</v>
      </c>
      <c r="N73">
        <v>12</v>
      </c>
      <c r="O73">
        <v>6</v>
      </c>
      <c r="U73" t="s">
        <v>510</v>
      </c>
      <c r="V73">
        <f>22/40</f>
        <v>0.55000000000000004</v>
      </c>
    </row>
    <row r="74" spans="1:22" x14ac:dyDescent="0.25">
      <c r="A74" s="7"/>
      <c r="B74" s="7">
        <v>99</v>
      </c>
      <c r="C74" s="7">
        <v>100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>
        <v>99</v>
      </c>
      <c r="O74" s="7">
        <v>100</v>
      </c>
      <c r="P74" s="7"/>
      <c r="Q74" s="7"/>
      <c r="R74" s="7"/>
      <c r="S74" s="7"/>
      <c r="T74" s="7"/>
      <c r="U74" t="s">
        <v>509</v>
      </c>
      <c r="V74">
        <v>0.68</v>
      </c>
    </row>
    <row r="75" spans="1:22" x14ac:dyDescent="0.25">
      <c r="A75" t="s">
        <v>490</v>
      </c>
      <c r="B75">
        <v>30</v>
      </c>
      <c r="C75">
        <v>0</v>
      </c>
      <c r="E75">
        <f t="shared" si="13"/>
        <v>0.48154341234307679</v>
      </c>
      <c r="F75">
        <f t="shared" si="11"/>
        <v>0.66666666666666663</v>
      </c>
      <c r="G75">
        <f>B75/(B75+C75)</f>
        <v>1</v>
      </c>
      <c r="H75">
        <f t="shared" si="14"/>
        <v>0.34782608695652173</v>
      </c>
      <c r="I75">
        <f t="shared" si="15"/>
        <v>0.71698113207547165</v>
      </c>
      <c r="J75">
        <f>2*B75/(2*B75+C75+B76)</f>
        <v>0.8</v>
      </c>
      <c r="K75">
        <f>B75/(B75+C75)</f>
        <v>1</v>
      </c>
      <c r="L75">
        <f>B76/(B76+C76)</f>
        <v>0.65217391304347827</v>
      </c>
      <c r="M75" t="s">
        <v>490</v>
      </c>
      <c r="N75">
        <v>22</v>
      </c>
      <c r="O75">
        <v>0</v>
      </c>
      <c r="Q75">
        <f t="shared" si="16"/>
        <v>0.59459459459459463</v>
      </c>
      <c r="R75">
        <f>2*N75/(2*N75+O75+N76)</f>
        <v>0.74576271186440679</v>
      </c>
      <c r="S75">
        <f>N75/(N75+O75)</f>
        <v>1</v>
      </c>
      <c r="T75">
        <f>N76/(N76+O76)</f>
        <v>0.83333333333333337</v>
      </c>
    </row>
    <row r="76" spans="1:22" x14ac:dyDescent="0.25">
      <c r="A76" t="s">
        <v>493</v>
      </c>
      <c r="B76">
        <v>15</v>
      </c>
      <c r="C76">
        <v>8</v>
      </c>
      <c r="M76" t="s">
        <v>493</v>
      </c>
      <c r="N76">
        <v>15</v>
      </c>
      <c r="O76">
        <v>3</v>
      </c>
    </row>
    <row r="77" spans="1:22" x14ac:dyDescent="0.25">
      <c r="E77" t="s">
        <v>526</v>
      </c>
    </row>
    <row r="78" spans="1:22" x14ac:dyDescent="0.25">
      <c r="J78" t="s">
        <v>499</v>
      </c>
      <c r="K78" t="s">
        <v>500</v>
      </c>
      <c r="L78" t="s">
        <v>489</v>
      </c>
      <c r="M78" t="s">
        <v>488</v>
      </c>
      <c r="Q78" t="s">
        <v>499</v>
      </c>
      <c r="R78" t="s">
        <v>500</v>
      </c>
      <c r="S78" t="s">
        <v>489</v>
      </c>
      <c r="T78" t="s">
        <v>488</v>
      </c>
    </row>
    <row r="79" spans="1:22" x14ac:dyDescent="0.25">
      <c r="J79">
        <f>27/52</f>
        <v>0.51923076923076927</v>
      </c>
      <c r="K79">
        <v>0</v>
      </c>
      <c r="L79">
        <v>0</v>
      </c>
      <c r="M79">
        <v>0.133333333</v>
      </c>
      <c r="Q79">
        <f>18/40</f>
        <v>0.45</v>
      </c>
      <c r="R79">
        <v>0</v>
      </c>
      <c r="S79">
        <v>0</v>
      </c>
      <c r="T79">
        <v>0</v>
      </c>
    </row>
    <row r="80" spans="1:22" x14ac:dyDescent="0.25">
      <c r="A80" t="s">
        <v>507</v>
      </c>
      <c r="B80">
        <f>30/53</f>
        <v>0.56603773584905659</v>
      </c>
      <c r="J80">
        <f>39/52</f>
        <v>0.75</v>
      </c>
      <c r="K80">
        <v>40</v>
      </c>
      <c r="L80">
        <v>0</v>
      </c>
      <c r="M80">
        <v>0.56666666700000001</v>
      </c>
      <c r="Q80">
        <f>24/40</f>
        <v>0.6</v>
      </c>
      <c r="R80">
        <v>40</v>
      </c>
      <c r="S80">
        <v>5.5555555555555552E-2</v>
      </c>
      <c r="T80">
        <v>0.31818181800000001</v>
      </c>
    </row>
    <row r="81" spans="1:20" x14ac:dyDescent="0.25">
      <c r="A81" t="s">
        <v>508</v>
      </c>
      <c r="B81">
        <v>0.6</v>
      </c>
      <c r="J81">
        <f>44/52</f>
        <v>0.84615384615384615</v>
      </c>
      <c r="K81">
        <v>60</v>
      </c>
      <c r="L81">
        <v>8.6956521999999994E-2</v>
      </c>
      <c r="M81">
        <v>0.8</v>
      </c>
      <c r="Q81">
        <f>23/40</f>
        <v>0.57499999999999996</v>
      </c>
      <c r="R81">
        <v>60</v>
      </c>
      <c r="S81">
        <v>0.22222222222222221</v>
      </c>
      <c r="T81">
        <v>0.409090909</v>
      </c>
    </row>
    <row r="82" spans="1:20" x14ac:dyDescent="0.25">
      <c r="J82">
        <f>43/52</f>
        <v>0.82692307692307687</v>
      </c>
      <c r="K82">
        <v>70</v>
      </c>
      <c r="L82">
        <v>0.21739130400000001</v>
      </c>
      <c r="M82">
        <v>0.86666666699999995</v>
      </c>
      <c r="Q82">
        <f>26/40</f>
        <v>0.65</v>
      </c>
      <c r="R82">
        <v>70</v>
      </c>
      <c r="S82">
        <v>0.27777777777777779</v>
      </c>
      <c r="T82">
        <v>0.590909091</v>
      </c>
    </row>
    <row r="83" spans="1:20" x14ac:dyDescent="0.25">
      <c r="J83">
        <f>40/52</f>
        <v>0.76923076923076927</v>
      </c>
      <c r="K83">
        <v>80</v>
      </c>
      <c r="L83">
        <v>0.47826087</v>
      </c>
      <c r="M83">
        <v>0.96666666700000003</v>
      </c>
      <c r="Q83">
        <f>24/40</f>
        <v>0.6</v>
      </c>
      <c r="R83">
        <v>80</v>
      </c>
      <c r="S83">
        <v>0.61111111111111116</v>
      </c>
      <c r="T83">
        <v>0.77272727299999999</v>
      </c>
    </row>
    <row r="84" spans="1:20" x14ac:dyDescent="0.25">
      <c r="J84">
        <f>38/52</f>
        <v>0.73076923076923073</v>
      </c>
      <c r="K84">
        <v>90</v>
      </c>
      <c r="L84">
        <v>0.60869565199999998</v>
      </c>
      <c r="M84">
        <v>1</v>
      </c>
      <c r="Q84">
        <f>27/40</f>
        <v>0.67500000000000004</v>
      </c>
      <c r="R84">
        <v>90</v>
      </c>
      <c r="S84">
        <v>0.66666666666666663</v>
      </c>
      <c r="T84">
        <v>0.95454545499999999</v>
      </c>
    </row>
    <row r="85" spans="1:20" x14ac:dyDescent="0.25">
      <c r="J85">
        <f>37/52</f>
        <v>0.71153846153846156</v>
      </c>
      <c r="K85">
        <v>99</v>
      </c>
      <c r="L85">
        <v>0.65217391300000005</v>
      </c>
      <c r="M85">
        <v>1</v>
      </c>
      <c r="Q85">
        <f>25/40</f>
        <v>0.625</v>
      </c>
      <c r="R85">
        <v>99</v>
      </c>
      <c r="S85">
        <v>0.83333333333333337</v>
      </c>
      <c r="T85">
        <v>1</v>
      </c>
    </row>
    <row r="93" spans="1:20" x14ac:dyDescent="0.25">
      <c r="P93" t="s">
        <v>459</v>
      </c>
      <c r="Q93" t="s">
        <v>259</v>
      </c>
    </row>
    <row r="94" spans="1:20" x14ac:dyDescent="0.25">
      <c r="O94">
        <v>0</v>
      </c>
      <c r="P94">
        <v>0.23529411764705882</v>
      </c>
      <c r="Q94">
        <v>0</v>
      </c>
    </row>
    <row r="95" spans="1:20" x14ac:dyDescent="0.25">
      <c r="O95">
        <v>40</v>
      </c>
      <c r="P95">
        <v>0.72340425531914898</v>
      </c>
      <c r="Q95">
        <v>0.46666666666666667</v>
      </c>
    </row>
    <row r="96" spans="1:20" x14ac:dyDescent="0.25">
      <c r="O96">
        <v>60</v>
      </c>
      <c r="P96">
        <v>0.8571428571428571</v>
      </c>
      <c r="Q96">
        <v>0.51428571428571423</v>
      </c>
    </row>
    <row r="97" spans="15:17" x14ac:dyDescent="0.25">
      <c r="O97">
        <v>70</v>
      </c>
      <c r="P97">
        <v>0.85245901639344257</v>
      </c>
      <c r="Q97">
        <v>0.65</v>
      </c>
    </row>
    <row r="98" spans="15:17" x14ac:dyDescent="0.25">
      <c r="O98">
        <v>80</v>
      </c>
      <c r="P98">
        <v>0.82857142857142863</v>
      </c>
      <c r="Q98">
        <v>0.68</v>
      </c>
    </row>
    <row r="99" spans="15:17" x14ac:dyDescent="0.25">
      <c r="O99">
        <v>90</v>
      </c>
      <c r="P99">
        <v>0.81081081081081086</v>
      </c>
      <c r="Q99">
        <v>0.76363636363636367</v>
      </c>
    </row>
    <row r="100" spans="15:17" x14ac:dyDescent="0.25">
      <c r="O100">
        <v>99</v>
      </c>
      <c r="P100">
        <v>0.8</v>
      </c>
      <c r="Q100">
        <v>0.74576271186440679</v>
      </c>
    </row>
  </sheetData>
  <sortState ref="Z36:AA42">
    <sortCondition ref="AA36:AA42"/>
  </sortState>
  <mergeCells count="14">
    <mergeCell ref="J5:J6"/>
    <mergeCell ref="S5:S6"/>
    <mergeCell ref="J8:J9"/>
    <mergeCell ref="S8:S9"/>
    <mergeCell ref="J11:J12"/>
    <mergeCell ref="S11:S12"/>
    <mergeCell ref="J23:J24"/>
    <mergeCell ref="S23:S24"/>
    <mergeCell ref="J14:J15"/>
    <mergeCell ref="S14:S15"/>
    <mergeCell ref="J17:J18"/>
    <mergeCell ref="S17:S18"/>
    <mergeCell ref="J20:J21"/>
    <mergeCell ref="S20:S2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21" workbookViewId="0">
      <selection activeCell="Q34" sqref="Q34"/>
    </sheetView>
  </sheetViews>
  <sheetFormatPr defaultRowHeight="15" x14ac:dyDescent="0.25"/>
  <cols>
    <col min="1" max="1" width="21.42578125" customWidth="1"/>
    <col min="4" max="4" width="13.140625" customWidth="1"/>
  </cols>
  <sheetData>
    <row r="1" spans="1:5" x14ac:dyDescent="0.25">
      <c r="B1" t="s">
        <v>511</v>
      </c>
      <c r="C1" t="s">
        <v>512</v>
      </c>
    </row>
    <row r="2" spans="1:5" x14ac:dyDescent="0.25">
      <c r="A2" t="s">
        <v>515</v>
      </c>
      <c r="B2">
        <f>7/44</f>
        <v>0.15909090909090909</v>
      </c>
      <c r="C2">
        <v>0.81818181800000001</v>
      </c>
    </row>
    <row r="3" spans="1:5" x14ac:dyDescent="0.25">
      <c r="A3" t="s">
        <v>516</v>
      </c>
      <c r="B3">
        <v>0.68184100000000003</v>
      </c>
      <c r="C3">
        <v>0.51034632000000002</v>
      </c>
    </row>
    <row r="4" spans="1:5" x14ac:dyDescent="0.25">
      <c r="A4" t="s">
        <v>513</v>
      </c>
      <c r="B4">
        <f>22/40</f>
        <v>0.55000000000000004</v>
      </c>
      <c r="C4">
        <f>30/53</f>
        <v>0.56603773584905659</v>
      </c>
    </row>
    <row r="5" spans="1:5" x14ac:dyDescent="0.25">
      <c r="A5" t="s">
        <v>514</v>
      </c>
      <c r="B5">
        <v>0.607561291</v>
      </c>
      <c r="C5">
        <v>0.59214320600000003</v>
      </c>
    </row>
    <row r="7" spans="1:5" x14ac:dyDescent="0.25">
      <c r="D7" t="s">
        <v>511</v>
      </c>
      <c r="E7" t="s">
        <v>512</v>
      </c>
    </row>
    <row r="8" spans="1:5" x14ac:dyDescent="0.25">
      <c r="D8">
        <v>0.5</v>
      </c>
      <c r="E8">
        <v>0</v>
      </c>
    </row>
    <row r="9" spans="1:5" x14ac:dyDescent="0.25">
      <c r="D9">
        <v>0.6</v>
      </c>
      <c r="E9">
        <v>0</v>
      </c>
    </row>
    <row r="10" spans="1:5" x14ac:dyDescent="0.25">
      <c r="D10">
        <v>0.84615384615384615</v>
      </c>
      <c r="E10">
        <v>0</v>
      </c>
    </row>
    <row r="11" spans="1:5" x14ac:dyDescent="0.25">
      <c r="D11">
        <v>0.9</v>
      </c>
      <c r="E11">
        <v>0</v>
      </c>
    </row>
    <row r="12" spans="1:5" x14ac:dyDescent="0.25">
      <c r="D12">
        <v>0.91666666666666663</v>
      </c>
      <c r="E12">
        <v>0</v>
      </c>
    </row>
    <row r="13" spans="1:5" x14ac:dyDescent="0.25">
      <c r="D13">
        <v>0.92</v>
      </c>
      <c r="E13">
        <v>0</v>
      </c>
    </row>
    <row r="14" spans="1:5" x14ac:dyDescent="0.25">
      <c r="D14">
        <v>0.92592592592592593</v>
      </c>
      <c r="E14">
        <v>0</v>
      </c>
    </row>
    <row r="15" spans="1:5" x14ac:dyDescent="0.25">
      <c r="D15">
        <v>0</v>
      </c>
      <c r="E15">
        <v>0</v>
      </c>
    </row>
    <row r="16" spans="1:5" x14ac:dyDescent="0.25">
      <c r="D16">
        <v>0</v>
      </c>
      <c r="E16">
        <v>0</v>
      </c>
    </row>
    <row r="17" spans="4:5" x14ac:dyDescent="0.25">
      <c r="D17">
        <v>0</v>
      </c>
      <c r="E17">
        <v>0</v>
      </c>
    </row>
    <row r="18" spans="4:5" x14ac:dyDescent="0.25">
      <c r="D18">
        <v>0</v>
      </c>
      <c r="E18">
        <v>0.33333333333333331</v>
      </c>
    </row>
    <row r="19" spans="4:5" x14ac:dyDescent="0.25">
      <c r="D19">
        <v>0.33333333333333331</v>
      </c>
      <c r="E19">
        <v>0.33333333333333331</v>
      </c>
    </row>
    <row r="20" spans="4:5" x14ac:dyDescent="0.25">
      <c r="D20">
        <v>0.5</v>
      </c>
      <c r="E20">
        <v>0.33333333333333331</v>
      </c>
    </row>
    <row r="21" spans="4:5" x14ac:dyDescent="0.25">
      <c r="D21">
        <v>0.5</v>
      </c>
      <c r="E21">
        <v>0.33333333333333331</v>
      </c>
    </row>
    <row r="22" spans="4:5" x14ac:dyDescent="0.25">
      <c r="D22">
        <v>0.5</v>
      </c>
      <c r="E22">
        <v>0.33333333333333331</v>
      </c>
    </row>
    <row r="23" spans="4:5" x14ac:dyDescent="0.25">
      <c r="D23">
        <v>0.5</v>
      </c>
      <c r="E23">
        <v>0.33333333333333331</v>
      </c>
    </row>
    <row r="24" spans="4:5" x14ac:dyDescent="0.25">
      <c r="D24">
        <v>0.5</v>
      </c>
      <c r="E24">
        <v>0.33333333333333331</v>
      </c>
    </row>
    <row r="25" spans="4:5" x14ac:dyDescent="0.25">
      <c r="D25">
        <v>0.5</v>
      </c>
      <c r="E25">
        <v>0.33333333333333331</v>
      </c>
    </row>
    <row r="26" spans="4:5" x14ac:dyDescent="0.25">
      <c r="D26">
        <v>0.6</v>
      </c>
      <c r="E26">
        <v>0.33333333333333331</v>
      </c>
    </row>
    <row r="27" spans="4:5" x14ac:dyDescent="0.25">
      <c r="D27">
        <v>0.66666666666666663</v>
      </c>
      <c r="E27">
        <v>0.33333333333333331</v>
      </c>
    </row>
    <row r="28" spans="4:5" x14ac:dyDescent="0.25">
      <c r="D28">
        <v>0.66666666666666663</v>
      </c>
      <c r="E28">
        <v>0.33333333333333331</v>
      </c>
    </row>
    <row r="29" spans="4:5" x14ac:dyDescent="0.25">
      <c r="D29">
        <v>0.7142857142857143</v>
      </c>
      <c r="E29">
        <v>0.5</v>
      </c>
    </row>
    <row r="30" spans="4:5" x14ac:dyDescent="0.25">
      <c r="D30">
        <v>0.7142857142857143</v>
      </c>
      <c r="E30">
        <v>0.5</v>
      </c>
    </row>
    <row r="31" spans="4:5" x14ac:dyDescent="0.25">
      <c r="D31">
        <v>0.75</v>
      </c>
      <c r="E31">
        <v>0.5</v>
      </c>
    </row>
    <row r="32" spans="4:5" x14ac:dyDescent="0.25">
      <c r="D32">
        <v>0.75</v>
      </c>
      <c r="E32">
        <v>0.5</v>
      </c>
    </row>
    <row r="33" spans="4:5" x14ac:dyDescent="0.25">
      <c r="D33">
        <v>0.75</v>
      </c>
      <c r="E33">
        <v>0.5</v>
      </c>
    </row>
    <row r="34" spans="4:5" x14ac:dyDescent="0.25">
      <c r="D34">
        <v>0.8</v>
      </c>
      <c r="E34">
        <v>0.5</v>
      </c>
    </row>
    <row r="35" spans="4:5" x14ac:dyDescent="0.25">
      <c r="D35">
        <v>0.8</v>
      </c>
      <c r="E35">
        <v>0.5</v>
      </c>
    </row>
    <row r="36" spans="4:5" x14ac:dyDescent="0.25">
      <c r="D36">
        <v>0.8</v>
      </c>
      <c r="E36">
        <v>0.5</v>
      </c>
    </row>
    <row r="37" spans="4:5" x14ac:dyDescent="0.25">
      <c r="D37">
        <v>0.8</v>
      </c>
      <c r="E37">
        <v>0.6</v>
      </c>
    </row>
    <row r="38" spans="4:5" x14ac:dyDescent="0.25">
      <c r="D38">
        <v>0.8</v>
      </c>
      <c r="E38">
        <v>0.6</v>
      </c>
    </row>
    <row r="39" spans="4:5" x14ac:dyDescent="0.25">
      <c r="D39">
        <v>0.83333333333333337</v>
      </c>
      <c r="E39">
        <v>0.6</v>
      </c>
    </row>
    <row r="40" spans="4:5" x14ac:dyDescent="0.25">
      <c r="D40">
        <v>0.8571428571428571</v>
      </c>
      <c r="E40">
        <v>0.66666666666666663</v>
      </c>
    </row>
    <row r="41" spans="4:5" x14ac:dyDescent="0.25">
      <c r="D41">
        <v>0.8571428571428571</v>
      </c>
      <c r="E41">
        <v>0.66666666666666663</v>
      </c>
    </row>
    <row r="42" spans="4:5" x14ac:dyDescent="0.25">
      <c r="D42">
        <v>0.875</v>
      </c>
      <c r="E42">
        <v>0.66666666666666663</v>
      </c>
    </row>
    <row r="43" spans="4:5" x14ac:dyDescent="0.25">
      <c r="D43">
        <v>0.875</v>
      </c>
      <c r="E43">
        <v>0.66666700000000001</v>
      </c>
    </row>
    <row r="44" spans="4:5" x14ac:dyDescent="0.25">
      <c r="D44">
        <v>0.88235294117647056</v>
      </c>
      <c r="E44">
        <v>0.7142857142857143</v>
      </c>
    </row>
    <row r="45" spans="4:5" x14ac:dyDescent="0.25">
      <c r="D45">
        <v>0.88888888888888884</v>
      </c>
      <c r="E45">
        <v>0.7142857142857143</v>
      </c>
    </row>
    <row r="46" spans="4:5" x14ac:dyDescent="0.25">
      <c r="D46">
        <v>0.89473684210526316</v>
      </c>
      <c r="E46">
        <v>0.75</v>
      </c>
    </row>
    <row r="47" spans="4:5" x14ac:dyDescent="0.25">
      <c r="D47">
        <v>0.92</v>
      </c>
      <c r="E47">
        <v>0.75</v>
      </c>
    </row>
    <row r="48" spans="4:5" x14ac:dyDescent="0.25">
      <c r="D48">
        <v>0.94444444444444442</v>
      </c>
      <c r="E48">
        <v>0.75</v>
      </c>
    </row>
    <row r="49" spans="4:5" x14ac:dyDescent="0.25">
      <c r="D49">
        <v>0.94871794871794868</v>
      </c>
      <c r="E49">
        <v>0.75</v>
      </c>
    </row>
    <row r="50" spans="4:5" x14ac:dyDescent="0.25">
      <c r="D50">
        <v>0.98843930635838151</v>
      </c>
      <c r="E50">
        <v>0.8</v>
      </c>
    </row>
    <row r="51" spans="4:5" x14ac:dyDescent="0.25">
      <c r="E51">
        <v>0.8</v>
      </c>
    </row>
    <row r="52" spans="4:5" x14ac:dyDescent="0.25">
      <c r="E52">
        <v>0.8</v>
      </c>
    </row>
    <row r="53" spans="4:5" x14ac:dyDescent="0.25">
      <c r="E53">
        <v>0.83333333333333337</v>
      </c>
    </row>
    <row r="54" spans="4:5" x14ac:dyDescent="0.25">
      <c r="E54">
        <v>0.83333333333333337</v>
      </c>
    </row>
    <row r="55" spans="4:5" x14ac:dyDescent="0.25">
      <c r="E55">
        <v>0.83333333333333337</v>
      </c>
    </row>
    <row r="56" spans="4:5" x14ac:dyDescent="0.25">
      <c r="E56">
        <v>0.83333333333333337</v>
      </c>
    </row>
    <row r="57" spans="4:5" x14ac:dyDescent="0.25">
      <c r="E57">
        <v>0.8571428571428571</v>
      </c>
    </row>
    <row r="58" spans="4:5" x14ac:dyDescent="0.25">
      <c r="E58">
        <v>0.91666666666666663</v>
      </c>
    </row>
    <row r="59" spans="4:5" x14ac:dyDescent="0.25">
      <c r="E59">
        <v>1</v>
      </c>
    </row>
    <row r="60" spans="4:5" x14ac:dyDescent="0.25">
      <c r="E60">
        <v>1</v>
      </c>
    </row>
    <row r="61" spans="4:5" x14ac:dyDescent="0.25">
      <c r="E61">
        <v>1</v>
      </c>
    </row>
    <row r="62" spans="4:5" x14ac:dyDescent="0.25">
      <c r="E62">
        <v>1</v>
      </c>
    </row>
    <row r="63" spans="4:5" x14ac:dyDescent="0.25">
      <c r="E63">
        <v>0</v>
      </c>
    </row>
    <row r="64" spans="4:5" x14ac:dyDescent="0.25">
      <c r="E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B1" workbookViewId="0">
      <selection activeCell="E1" sqref="E1"/>
    </sheetView>
  </sheetViews>
  <sheetFormatPr defaultRowHeight="15" x14ac:dyDescent="0.25"/>
  <sheetData>
    <row r="1" spans="2:10" x14ac:dyDescent="0.25">
      <c r="B1" t="s">
        <v>488</v>
      </c>
      <c r="C1" t="s">
        <v>489</v>
      </c>
      <c r="D1" t="s">
        <v>488</v>
      </c>
      <c r="E1" t="s">
        <v>489</v>
      </c>
      <c r="I1" t="s">
        <v>523</v>
      </c>
      <c r="J1" t="s">
        <v>518</v>
      </c>
    </row>
    <row r="2" spans="2:10" x14ac:dyDescent="0.25">
      <c r="B2">
        <v>0.17777777777777778</v>
      </c>
      <c r="C2">
        <v>0.2</v>
      </c>
      <c r="D2">
        <v>0</v>
      </c>
      <c r="E2">
        <v>0.10810810810810811</v>
      </c>
      <c r="I2">
        <v>0.8</v>
      </c>
      <c r="J2">
        <v>0.177777778</v>
      </c>
    </row>
    <row r="3" spans="2:10" x14ac:dyDescent="0.25">
      <c r="B3">
        <v>0.42222222222222222</v>
      </c>
      <c r="C3">
        <v>0.2</v>
      </c>
      <c r="D3">
        <v>0</v>
      </c>
      <c r="E3">
        <v>0.13513513513513514</v>
      </c>
      <c r="I3">
        <v>0.90476190499999998</v>
      </c>
      <c r="J3">
        <v>0.42222222199999998</v>
      </c>
    </row>
    <row r="4" spans="2:10" x14ac:dyDescent="0.25">
      <c r="B4">
        <v>0.64444444444444449</v>
      </c>
      <c r="C4">
        <v>0.3</v>
      </c>
      <c r="D4">
        <v>0.2857142857142857</v>
      </c>
      <c r="E4">
        <v>0.32432432432432434</v>
      </c>
      <c r="I4">
        <v>0.90625</v>
      </c>
      <c r="J4">
        <v>0.64444444400000001</v>
      </c>
    </row>
    <row r="5" spans="2:10" x14ac:dyDescent="0.25">
      <c r="B5">
        <v>0.71111111111111114</v>
      </c>
      <c r="C5">
        <v>0.4</v>
      </c>
      <c r="D5">
        <v>0.2857142857142857</v>
      </c>
      <c r="E5">
        <v>0.3783783783783784</v>
      </c>
      <c r="I5">
        <v>0.88888888899999996</v>
      </c>
      <c r="J5">
        <v>0.71111111100000002</v>
      </c>
    </row>
    <row r="6" spans="2:10" x14ac:dyDescent="0.25">
      <c r="B6">
        <v>0.88888888888888884</v>
      </c>
      <c r="C6">
        <v>0.5</v>
      </c>
      <c r="D6">
        <v>0.2857142857142857</v>
      </c>
      <c r="E6">
        <v>0.64864864864864868</v>
      </c>
      <c r="I6">
        <v>0.88888888899999996</v>
      </c>
      <c r="J6">
        <v>0.88888888899999996</v>
      </c>
    </row>
    <row r="7" spans="2:10" x14ac:dyDescent="0.25">
      <c r="B7">
        <v>0.97777777777777775</v>
      </c>
      <c r="C7">
        <v>0.6</v>
      </c>
      <c r="D7">
        <v>0.5714285714285714</v>
      </c>
      <c r="E7">
        <v>0.86486486486486491</v>
      </c>
      <c r="I7">
        <v>0.88</v>
      </c>
      <c r="J7">
        <v>0.97777777799999999</v>
      </c>
    </row>
    <row r="8" spans="2:10" x14ac:dyDescent="0.25">
      <c r="B8">
        <v>1</v>
      </c>
      <c r="C8">
        <v>0.6</v>
      </c>
      <c r="D8">
        <v>1</v>
      </c>
      <c r="E8">
        <v>0.97297297297297303</v>
      </c>
      <c r="I8">
        <v>0.88235294099999995</v>
      </c>
      <c r="J8">
        <v>1</v>
      </c>
    </row>
    <row r="12" spans="2:10" x14ac:dyDescent="0.25">
      <c r="F12">
        <v>0.5</v>
      </c>
    </row>
    <row r="13" spans="2:10" x14ac:dyDescent="0.25">
      <c r="F13">
        <v>0.6</v>
      </c>
    </row>
    <row r="14" spans="2:10" x14ac:dyDescent="0.25">
      <c r="F14">
        <v>0.84615384599999999</v>
      </c>
    </row>
    <row r="15" spans="2:10" x14ac:dyDescent="0.25">
      <c r="F15">
        <v>0.9</v>
      </c>
    </row>
    <row r="16" spans="2:10" x14ac:dyDescent="0.25">
      <c r="F16">
        <v>0.91666666699999999</v>
      </c>
    </row>
    <row r="17" spans="6:6" x14ac:dyDescent="0.25">
      <c r="F17">
        <v>0.92</v>
      </c>
    </row>
    <row r="18" spans="6:6" x14ac:dyDescent="0.25">
      <c r="F18">
        <v>0.92592592600000001</v>
      </c>
    </row>
  </sheetData>
  <sortState ref="E12:F18">
    <sortCondition ref="F12:F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 Amazon Task1</vt:lpstr>
      <vt:lpstr>Play Amazon Task 2</vt:lpstr>
      <vt:lpstr>Amazon raw data</vt:lpstr>
      <vt:lpstr>Play raw data</vt:lpstr>
      <vt:lpstr>Calculation of F-Measure</vt:lpstr>
      <vt:lpstr>Calculation of F-Measure2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2017-05-17T00:33:04Z</dcterms:modified>
</cp:coreProperties>
</file>